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_02 - Roztok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'2025_02 - Roztoky'!$C$125:$L$341</definedName>
    <definedName name="_xlnm.Print_Area" localSheetId="1">'2025_02 - Roztoky'!$C$4:$K$76,'2025_02 - Roztoky'!$C$82:$K$109,'2025_02 - Roztoky'!$C$115:$K$341</definedName>
    <definedName name="_xlnm.Print_Titles" localSheetId="1">'2025_02 - Roztoky'!$125:$125</definedName>
  </definedNames>
  <calcPr/>
</workbook>
</file>

<file path=xl/calcChain.xml><?xml version="1.0" encoding="utf-8"?>
<calcChain xmlns="http://schemas.openxmlformats.org/spreadsheetml/2006/main">
  <c i="2" l="1" r="K37"/>
  <c r="K36"/>
  <c i="1" r="BA95"/>
  <c i="2" r="K35"/>
  <c i="1" r="AZ95"/>
  <c i="2" r="BI339"/>
  <c r="BH339"/>
  <c r="BG339"/>
  <c r="BF339"/>
  <c r="X339"/>
  <c r="V339"/>
  <c r="T339"/>
  <c r="P339"/>
  <c r="BI335"/>
  <c r="BH335"/>
  <c r="BG335"/>
  <c r="BF335"/>
  <c r="X335"/>
  <c r="V335"/>
  <c r="T335"/>
  <c r="P335"/>
  <c r="BI331"/>
  <c r="BH331"/>
  <c r="BG331"/>
  <c r="BF331"/>
  <c r="X331"/>
  <c r="V331"/>
  <c r="T331"/>
  <c r="P331"/>
  <c r="BI329"/>
  <c r="BH329"/>
  <c r="BG329"/>
  <c r="BF329"/>
  <c r="X329"/>
  <c r="V329"/>
  <c r="T329"/>
  <c r="P329"/>
  <c r="BI325"/>
  <c r="BH325"/>
  <c r="BG325"/>
  <c r="BF325"/>
  <c r="X325"/>
  <c r="V325"/>
  <c r="T325"/>
  <c r="P325"/>
  <c r="BI323"/>
  <c r="BH323"/>
  <c r="BG323"/>
  <c r="BF323"/>
  <c r="X323"/>
  <c r="V323"/>
  <c r="T323"/>
  <c r="P323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1"/>
  <c r="BH311"/>
  <c r="BG311"/>
  <c r="BF311"/>
  <c r="X311"/>
  <c r="X310"/>
  <c r="V311"/>
  <c r="V310"/>
  <c r="T311"/>
  <c r="T310"/>
  <c r="P311"/>
  <c r="BI308"/>
  <c r="BH308"/>
  <c r="BG308"/>
  <c r="BF308"/>
  <c r="X308"/>
  <c r="X307"/>
  <c r="V308"/>
  <c r="V307"/>
  <c r="T308"/>
  <c r="T307"/>
  <c r="P308"/>
  <c r="BI305"/>
  <c r="BH305"/>
  <c r="BG305"/>
  <c r="BF305"/>
  <c r="X305"/>
  <c r="X304"/>
  <c r="V305"/>
  <c r="V304"/>
  <c r="T305"/>
  <c r="T304"/>
  <c r="P305"/>
  <c r="BI300"/>
  <c r="BH300"/>
  <c r="BG300"/>
  <c r="BF300"/>
  <c r="X300"/>
  <c r="V300"/>
  <c r="T300"/>
  <c r="P300"/>
  <c r="BI297"/>
  <c r="BH297"/>
  <c r="BG297"/>
  <c r="BF297"/>
  <c r="X297"/>
  <c r="V297"/>
  <c r="T297"/>
  <c r="P297"/>
  <c r="BI290"/>
  <c r="BH290"/>
  <c r="BG290"/>
  <c r="BF290"/>
  <c r="X290"/>
  <c r="V290"/>
  <c r="T290"/>
  <c r="P290"/>
  <c r="BI286"/>
  <c r="BH286"/>
  <c r="BG286"/>
  <c r="BF286"/>
  <c r="X286"/>
  <c r="V286"/>
  <c r="T286"/>
  <c r="P286"/>
  <c r="BI283"/>
  <c r="BH283"/>
  <c r="BG283"/>
  <c r="BF283"/>
  <c r="X283"/>
  <c r="V283"/>
  <c r="T283"/>
  <c r="P283"/>
  <c r="BI279"/>
  <c r="BH279"/>
  <c r="BG279"/>
  <c r="BF279"/>
  <c r="X279"/>
  <c r="V279"/>
  <c r="T279"/>
  <c r="P279"/>
  <c r="BI275"/>
  <c r="BH275"/>
  <c r="BG275"/>
  <c r="BF275"/>
  <c r="X275"/>
  <c r="V275"/>
  <c r="T275"/>
  <c r="P275"/>
  <c r="BI271"/>
  <c r="BH271"/>
  <c r="BG271"/>
  <c r="BF271"/>
  <c r="X271"/>
  <c r="V271"/>
  <c r="T271"/>
  <c r="P271"/>
  <c r="BI267"/>
  <c r="BH267"/>
  <c r="BG267"/>
  <c r="BF267"/>
  <c r="X267"/>
  <c r="V267"/>
  <c r="T267"/>
  <c r="P267"/>
  <c r="BI262"/>
  <c r="BH262"/>
  <c r="BG262"/>
  <c r="BF262"/>
  <c r="X262"/>
  <c r="V262"/>
  <c r="T262"/>
  <c r="P262"/>
  <c r="BI258"/>
  <c r="BH258"/>
  <c r="BG258"/>
  <c r="BF258"/>
  <c r="X258"/>
  <c r="V258"/>
  <c r="T258"/>
  <c r="P258"/>
  <c r="BI254"/>
  <c r="BH254"/>
  <c r="BG254"/>
  <c r="BF254"/>
  <c r="X254"/>
  <c r="V254"/>
  <c r="T254"/>
  <c r="P254"/>
  <c r="BI250"/>
  <c r="BH250"/>
  <c r="BG250"/>
  <c r="BF250"/>
  <c r="X250"/>
  <c r="V250"/>
  <c r="T250"/>
  <c r="P250"/>
  <c r="BI246"/>
  <c r="BH246"/>
  <c r="BG246"/>
  <c r="BF246"/>
  <c r="X246"/>
  <c r="V246"/>
  <c r="T246"/>
  <c r="P246"/>
  <c r="BI242"/>
  <c r="BH242"/>
  <c r="BG242"/>
  <c r="BF242"/>
  <c r="X242"/>
  <c r="V242"/>
  <c r="T242"/>
  <c r="P242"/>
  <c r="BI238"/>
  <c r="BH238"/>
  <c r="BG238"/>
  <c r="BF238"/>
  <c r="X238"/>
  <c r="V238"/>
  <c r="T238"/>
  <c r="P238"/>
  <c r="BI236"/>
  <c r="BH236"/>
  <c r="BG236"/>
  <c r="BF236"/>
  <c r="X236"/>
  <c r="V236"/>
  <c r="T236"/>
  <c r="P236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4"/>
  <c r="BH224"/>
  <c r="BG224"/>
  <c r="BF224"/>
  <c r="X224"/>
  <c r="V224"/>
  <c r="T224"/>
  <c r="P224"/>
  <c r="BI220"/>
  <c r="BH220"/>
  <c r="BG220"/>
  <c r="BF220"/>
  <c r="X220"/>
  <c r="V220"/>
  <c r="T220"/>
  <c r="P220"/>
  <c r="BI216"/>
  <c r="BH216"/>
  <c r="BG216"/>
  <c r="BF216"/>
  <c r="X216"/>
  <c r="V216"/>
  <c r="T216"/>
  <c r="P216"/>
  <c r="BI212"/>
  <c r="BH212"/>
  <c r="BG212"/>
  <c r="BF212"/>
  <c r="X212"/>
  <c r="V212"/>
  <c r="T212"/>
  <c r="P212"/>
  <c r="BI208"/>
  <c r="BH208"/>
  <c r="BG208"/>
  <c r="BF208"/>
  <c r="X208"/>
  <c r="V208"/>
  <c r="T208"/>
  <c r="P208"/>
  <c r="BI205"/>
  <c r="BH205"/>
  <c r="BG205"/>
  <c r="BF205"/>
  <c r="X205"/>
  <c r="V205"/>
  <c r="T205"/>
  <c r="P205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3"/>
  <c r="BH193"/>
  <c r="BG193"/>
  <c r="BF193"/>
  <c r="X193"/>
  <c r="V193"/>
  <c r="T193"/>
  <c r="P193"/>
  <c r="BI190"/>
  <c r="BH190"/>
  <c r="BG190"/>
  <c r="BF190"/>
  <c r="X190"/>
  <c r="V190"/>
  <c r="T190"/>
  <c r="P190"/>
  <c r="BI187"/>
  <c r="BH187"/>
  <c r="BG187"/>
  <c r="BF187"/>
  <c r="X187"/>
  <c r="V187"/>
  <c r="T187"/>
  <c r="P187"/>
  <c r="BI183"/>
  <c r="BH183"/>
  <c r="BG183"/>
  <c r="BF183"/>
  <c r="X183"/>
  <c r="V183"/>
  <c r="T183"/>
  <c r="P183"/>
  <c r="BI180"/>
  <c r="BH180"/>
  <c r="BG180"/>
  <c r="BF180"/>
  <c r="X180"/>
  <c r="V180"/>
  <c r="T180"/>
  <c r="P180"/>
  <c r="BI174"/>
  <c r="BH174"/>
  <c r="BG174"/>
  <c r="BF174"/>
  <c r="X174"/>
  <c r="V174"/>
  <c r="T174"/>
  <c r="P174"/>
  <c r="BI171"/>
  <c r="BH171"/>
  <c r="BG171"/>
  <c r="BF171"/>
  <c r="X171"/>
  <c r="V171"/>
  <c r="T171"/>
  <c r="P171"/>
  <c r="BI168"/>
  <c r="BH168"/>
  <c r="BG168"/>
  <c r="BF168"/>
  <c r="X168"/>
  <c r="V168"/>
  <c r="T168"/>
  <c r="P168"/>
  <c r="BI160"/>
  <c r="BH160"/>
  <c r="BG160"/>
  <c r="BF160"/>
  <c r="X160"/>
  <c r="V160"/>
  <c r="T160"/>
  <c r="P160"/>
  <c r="BI153"/>
  <c r="BH153"/>
  <c r="BG153"/>
  <c r="BF153"/>
  <c r="X153"/>
  <c r="V153"/>
  <c r="T153"/>
  <c r="P153"/>
  <c r="BI147"/>
  <c r="BH147"/>
  <c r="BG147"/>
  <c r="BF147"/>
  <c r="X147"/>
  <c r="V147"/>
  <c r="T147"/>
  <c r="P147"/>
  <c r="BI144"/>
  <c r="BH144"/>
  <c r="BG144"/>
  <c r="BF144"/>
  <c r="X144"/>
  <c r="V144"/>
  <c r="T144"/>
  <c r="P144"/>
  <c r="BI138"/>
  <c r="BH138"/>
  <c r="BG138"/>
  <c r="BF138"/>
  <c r="X138"/>
  <c r="V138"/>
  <c r="T138"/>
  <c r="P138"/>
  <c r="BI135"/>
  <c r="BH135"/>
  <c r="BG135"/>
  <c r="BF135"/>
  <c r="X135"/>
  <c r="V135"/>
  <c r="T135"/>
  <c r="P135"/>
  <c r="BI129"/>
  <c r="BH129"/>
  <c r="BG129"/>
  <c r="BF129"/>
  <c r="X129"/>
  <c r="V129"/>
  <c r="T129"/>
  <c r="P129"/>
  <c r="J123"/>
  <c r="J122"/>
  <c r="F122"/>
  <c r="F120"/>
  <c r="E118"/>
  <c r="J90"/>
  <c r="J89"/>
  <c r="F89"/>
  <c r="F87"/>
  <c r="E85"/>
  <c r="J16"/>
  <c r="E16"/>
  <c r="F123"/>
  <c r="J15"/>
  <c r="J10"/>
  <c r="J87"/>
  <c i="1" r="L90"/>
  <c r="AM90"/>
  <c r="AM89"/>
  <c r="L89"/>
  <c r="AM87"/>
  <c r="L87"/>
  <c r="L85"/>
  <c r="L84"/>
  <c i="2" r="R224"/>
  <c r="Q129"/>
  <c r="Q224"/>
  <c r="R320"/>
  <c r="Q183"/>
  <c r="Q331"/>
  <c r="Q283"/>
  <c r="Q205"/>
  <c r="R147"/>
  <c r="Q250"/>
  <c r="R168"/>
  <c r="R297"/>
  <c r="Q153"/>
  <c r="Q279"/>
  <c r="BK135"/>
  <c r="R308"/>
  <c r="Q201"/>
  <c r="R144"/>
  <c r="Q236"/>
  <c r="R197"/>
  <c r="R246"/>
  <c r="R339"/>
  <c r="R317"/>
  <c r="R258"/>
  <c r="R183"/>
  <c r="Q254"/>
  <c r="R208"/>
  <c r="Q258"/>
  <c r="Q174"/>
  <c r="R290"/>
  <c r="K305"/>
  <c r="BE305"/>
  <c r="BK242"/>
  <c r="BK220"/>
  <c r="K168"/>
  <c r="BE168"/>
  <c r="K267"/>
  <c r="BE267"/>
  <c r="BK232"/>
  <c r="BK147"/>
  <c r="K138"/>
  <c r="BE138"/>
  <c r="K290"/>
  <c r="BE290"/>
  <c r="K205"/>
  <c r="BE205"/>
  <c r="K187"/>
  <c r="BE187"/>
  <c r="BK275"/>
  <c r="BK216"/>
  <c r="BK258"/>
  <c r="BK180"/>
  <c r="BK160"/>
  <c r="R300"/>
  <c r="Q190"/>
  <c r="Q238"/>
  <c r="R216"/>
  <c r="R305"/>
  <c r="R205"/>
  <c r="R329"/>
  <c r="R271"/>
  <c r="Q168"/>
  <c r="R242"/>
  <c r="R314"/>
  <c r="R190"/>
  <c r="Q286"/>
  <c r="K286"/>
  <c r="BE286"/>
  <c r="K183"/>
  <c r="BE183"/>
  <c r="R311"/>
  <c r="Q228"/>
  <c r="R180"/>
  <c r="R286"/>
  <c r="R220"/>
  <c r="R267"/>
  <c r="Q335"/>
  <c r="R236"/>
  <c r="Q138"/>
  <c r="R212"/>
  <c r="Q320"/>
  <c r="Q271"/>
  <c r="Q208"/>
  <c r="Q144"/>
  <c r="R135"/>
  <c r="R129"/>
  <c r="BK339"/>
  <c r="BK331"/>
  <c r="K325"/>
  <c r="BE325"/>
  <c r="BK320"/>
  <c r="K317"/>
  <c r="BE317"/>
  <c r="BK335"/>
  <c r="BK329"/>
  <c r="K323"/>
  <c r="BE323"/>
  <c r="BK314"/>
  <c r="BK311"/>
  <c r="K308"/>
  <c r="BE308"/>
  <c r="BK300"/>
  <c r="K283"/>
  <c r="BE283"/>
  <c r="BK279"/>
  <c r="K250"/>
  <c r="BE250"/>
  <c r="K236"/>
  <c r="BE236"/>
  <c r="BK193"/>
  <c r="BK271"/>
  <c r="BK246"/>
  <c r="BK238"/>
  <c r="K212"/>
  <c r="BE212"/>
  <c r="BK190"/>
  <c r="K129"/>
  <c r="BE129"/>
  <c r="BK254"/>
  <c r="K197"/>
  <c r="BE197"/>
  <c r="K174"/>
  <c r="BE174"/>
  <c r="BK297"/>
  <c r="BK262"/>
  <c r="K144"/>
  <c r="BE144"/>
  <c r="K228"/>
  <c r="BE228"/>
  <c r="BK208"/>
  <c r="Q297"/>
  <c r="Q193"/>
  <c r="Q232"/>
  <c r="R275"/>
  <c r="Q171"/>
  <c r="R331"/>
  <c r="R262"/>
  <c r="R193"/>
  <c r="R279"/>
  <c r="R228"/>
  <c r="Q323"/>
  <c r="K297"/>
  <c r="Q180"/>
  <c r="R325"/>
  <c r="BK201"/>
  <c r="BK171"/>
  <c r="R323"/>
  <c r="Q216"/>
  <c r="R171"/>
  <c r="R283"/>
  <c r="Q187"/>
  <c r="R201"/>
  <c r="Q314"/>
  <c r="R250"/>
  <c r="Q329"/>
  <c r="R254"/>
  <c r="R153"/>
  <c r="Q305"/>
  <c r="Q308"/>
  <c r="R187"/>
  <c r="R335"/>
  <c r="Q311"/>
  <c r="R238"/>
  <c r="R174"/>
  <c r="Q267"/>
  <c r="Q147"/>
  <c r="Q246"/>
  <c r="R138"/>
  <c r="R232"/>
  <c r="K224"/>
  <c r="BE224"/>
  <c r="K153"/>
  <c r="BE153"/>
  <c r="Q317"/>
  <c r="Q197"/>
  <c r="Q135"/>
  <c r="Q262"/>
  <c r="Q325"/>
  <c r="Q242"/>
  <c r="Q339"/>
  <c r="Q300"/>
  <c r="Q212"/>
  <c r="R160"/>
  <c r="Q220"/>
  <c r="Q160"/>
  <c r="Q290"/>
  <c i="1" r="AU94"/>
  <c i="2" r="Q275"/>
  <c l="1" r="V128"/>
  <c r="X196"/>
  <c r="Q253"/>
  <c r="I98"/>
  <c r="R253"/>
  <c r="J98"/>
  <c r="BK296"/>
  <c r="K296"/>
  <c r="K100"/>
  <c r="R128"/>
  <c r="BK253"/>
  <c r="K253"/>
  <c r="K98"/>
  <c r="T266"/>
  <c r="X296"/>
  <c r="V313"/>
  <c r="V303"/>
  <c r="T253"/>
  <c r="T296"/>
  <c r="Q128"/>
  <c r="V196"/>
  <c r="X253"/>
  <c r="Q266"/>
  <c r="I99"/>
  <c r="R296"/>
  <c r="J100"/>
  <c r="T313"/>
  <c r="T303"/>
  <c r="T322"/>
  <c r="R322"/>
  <c r="J106"/>
  <c r="Q328"/>
  <c r="I107"/>
  <c r="V334"/>
  <c r="T128"/>
  <c r="T127"/>
  <c r="T196"/>
  <c r="V253"/>
  <c r="X266"/>
  <c r="Q313"/>
  <c r="I105"/>
  <c r="X322"/>
  <c r="V328"/>
  <c r="R328"/>
  <c r="J107"/>
  <c r="X334"/>
  <c r="R196"/>
  <c r="J97"/>
  <c r="V266"/>
  <c r="V296"/>
  <c r="X313"/>
  <c r="X303"/>
  <c r="V322"/>
  <c r="BK328"/>
  <c r="K328"/>
  <c r="K107"/>
  <c r="X328"/>
  <c r="Q334"/>
  <c r="I108"/>
  <c r="X128"/>
  <c r="X127"/>
  <c r="Q196"/>
  <c r="I97"/>
  <c r="R266"/>
  <c r="J99"/>
  <c r="Q296"/>
  <c r="I100"/>
  <c r="R313"/>
  <c r="J105"/>
  <c r="Q322"/>
  <c r="I106"/>
  <c r="T328"/>
  <c r="BK334"/>
  <c r="K334"/>
  <c r="K108"/>
  <c r="T334"/>
  <c r="R334"/>
  <c r="J108"/>
  <c r="Q304"/>
  <c r="I102"/>
  <c r="R304"/>
  <c r="J102"/>
  <c r="R307"/>
  <c r="J103"/>
  <c r="R310"/>
  <c r="J104"/>
  <c r="Q307"/>
  <c r="I103"/>
  <c r="Q310"/>
  <c r="I104"/>
  <c r="BK310"/>
  <c r="K310"/>
  <c r="K104"/>
  <c r="F90"/>
  <c r="BE297"/>
  <c r="J120"/>
  <c r="BK187"/>
  <c r="BK138"/>
  <c r="K339"/>
  <c r="BE339"/>
  <c r="F35"/>
  <c i="1" r="BD95"/>
  <c r="BD94"/>
  <c r="AZ94"/>
  <c i="2" r="K160"/>
  <c r="BE160"/>
  <c r="BK205"/>
  <c r="BK236"/>
  <c r="K331"/>
  <c r="BE331"/>
  <c r="BK224"/>
  <c r="BK283"/>
  <c r="BK174"/>
  <c r="K246"/>
  <c r="BE246"/>
  <c r="K208"/>
  <c r="BE208"/>
  <c r="K238"/>
  <c r="BE238"/>
  <c r="BK267"/>
  <c r="K335"/>
  <c r="BE335"/>
  <c r="K314"/>
  <c r="BE314"/>
  <c r="BK129"/>
  <c r="BK144"/>
  <c r="K147"/>
  <c r="BE147"/>
  <c r="BK183"/>
  <c r="K201"/>
  <c r="BE201"/>
  <c r="BK286"/>
  <c r="K311"/>
  <c r="BE311"/>
  <c r="K220"/>
  <c r="BE220"/>
  <c r="BK250"/>
  <c r="BK290"/>
  <c r="K216"/>
  <c r="BE216"/>
  <c r="K232"/>
  <c r="BE232"/>
  <c r="K254"/>
  <c r="BE254"/>
  <c r="BK317"/>
  <c r="BK313"/>
  <c r="K313"/>
  <c r="K105"/>
  <c r="K258"/>
  <c r="BE258"/>
  <c r="K300"/>
  <c r="BE300"/>
  <c r="K171"/>
  <c r="BE171"/>
  <c r="BK325"/>
  <c r="K329"/>
  <c r="BE329"/>
  <c r="BK212"/>
  <c r="K275"/>
  <c r="BE275"/>
  <c r="K190"/>
  <c r="BE190"/>
  <c r="BK168"/>
  <c r="BK305"/>
  <c r="BK304"/>
  <c r="K242"/>
  <c r="BE242"/>
  <c r="K262"/>
  <c r="BE262"/>
  <c r="BK228"/>
  <c r="K135"/>
  <c r="BE135"/>
  <c r="K320"/>
  <c r="BE320"/>
  <c r="K180"/>
  <c r="BE180"/>
  <c r="K34"/>
  <c i="1" r="AY95"/>
  <c i="2" r="BK197"/>
  <c r="BK153"/>
  <c r="K271"/>
  <c r="BE271"/>
  <c r="F36"/>
  <c i="1" r="BE95"/>
  <c r="BE94"/>
  <c r="W32"/>
  <c i="2" r="K279"/>
  <c r="BE279"/>
  <c r="BK308"/>
  <c r="BK307"/>
  <c r="K307"/>
  <c r="K103"/>
  <c r="K193"/>
  <c r="BE193"/>
  <c r="BK323"/>
  <c r="F37"/>
  <c i="1" r="BF95"/>
  <c r="BF94"/>
  <c r="W33"/>
  <c i="2" r="F34"/>
  <c i="1" r="BC95"/>
  <c r="BC94"/>
  <c r="W30"/>
  <c i="2" l="1" r="X126"/>
  <c r="T126"/>
  <c i="1" r="AW95"/>
  <c i="2" r="R127"/>
  <c r="J95"/>
  <c r="Q127"/>
  <c r="Q126"/>
  <c r="I94"/>
  <c r="K28"/>
  <c i="1" r="AS95"/>
  <c i="2" r="V127"/>
  <c r="V126"/>
  <c r="I96"/>
  <c r="J96"/>
  <c r="Q303"/>
  <c r="I101"/>
  <c r="K304"/>
  <c r="K102"/>
  <c r="R303"/>
  <c r="J101"/>
  <c r="BK196"/>
  <c r="K196"/>
  <c r="K97"/>
  <c r="BK266"/>
  <c r="K266"/>
  <c r="K99"/>
  <c r="BK322"/>
  <c r="K322"/>
  <c r="K106"/>
  <c r="BK128"/>
  <c r="K128"/>
  <c r="K96"/>
  <c r="BK303"/>
  <c r="K303"/>
  <c r="K101"/>
  <c i="1" r="AW94"/>
  <c r="AS94"/>
  <c r="BA94"/>
  <c r="W31"/>
  <c r="AY94"/>
  <c r="AK30"/>
  <c i="2" r="F33"/>
  <c i="1" r="BB95"/>
  <c r="BB94"/>
  <c r="W29"/>
  <c i="2" r="K33"/>
  <c i="1" r="AX95"/>
  <c r="AV95"/>
  <c i="2" l="1" r="I95"/>
  <c r="BK127"/>
  <c r="K127"/>
  <c r="K95"/>
  <c r="R126"/>
  <c r="J94"/>
  <c r="K29"/>
  <c i="1" r="AT95"/>
  <c r="AT94"/>
  <c r="AX94"/>
  <c r="AK29"/>
  <c i="2" l="1" r="BK126"/>
  <c r="K126"/>
  <c r="K30"/>
  <c i="1" r="AG95"/>
  <c r="AG94"/>
  <c r="AK26"/>
  <c r="AK35"/>
  <c r="AV94"/>
  <c i="2" l="1" r="K39"/>
  <c r="K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<sst xmlns="http://schemas.openxmlformats.org/spreadsheetml/2006/main">
  <si>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</si>
  <si>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</si>
  <si>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</si>
  <si>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</si>
  <si>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</si>
  <si>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</si>
  <si>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{51041222-a0d8-4b3b-8ee4-2035ae1413b4}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</si>
  <si>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</si>
  <si>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</si>
  <si>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</si>
  <si>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</si>
  <si>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</si>
  <si>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</si>
  <si>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</si>
  <si>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</si>
  <si>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2025_02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</si>
  <si>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</si>
  <si>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</si>
  <si>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Roztoky</t>
  </si>
  <si>
    <t>KSO:</t>
  </si>
  <si>
    <t>CC-CZ:</t>
  </si>
  <si>
    <t>Místo:</t>
  </si>
  <si>
    <t>Rozotky u Prahy</t>
  </si>
  <si>
    <t>Datum:</t>
  </si>
  <si>
    <t>31. 7. 2025</t>
  </si>
  <si>
    <t>Zadavatel:</t>
  </si>
  <si>
    <t>IČ:</t>
  </si>
  <si>
    <t>Město Roztoky</t>
  </si>
  <si>
    <t>DIČ:</t>
  </si>
  <si>
    <t>Uchazeč:</t>
  </si>
  <si>
    <t>Vyplň údaj</t>
  </si>
  <si>
    <t>Projektant:</t>
  </si>
  <si>
    <t>A. Kačora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</si>
  <si>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</si>
  <si>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</si>
  <si>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</si>
  <si>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</si>
  <si>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</si>
  <si>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</si>
  <si>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</si>
  <si>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</si>
  <si>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</si>
  <si>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</si>
  <si>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</si>
  <si>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</si>
  <si>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</si>
  <si>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</si>
  <si>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</si>
  <si>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</si>
  <si>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</si>
  <si>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</si>
  <si>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</si>
  <si>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</si>
  <si>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</si>
  <si>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</si>
  <si>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</si>
  <si>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</si>
  <si>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</si>
  <si>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</si>
  <si>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</si>
  <si>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</si>
  <si>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</si>
  <si>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</si>
  <si>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</si>
  <si>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</si>
  <si>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</si>
  <si>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</si>
  <si>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</si>
  <si>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</si>
  <si>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</si>
  <si>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</si>
  <si>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</si>
  <si>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</si>
  <si>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</si>
  <si>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</si>
  <si>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</si>
  <si>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</si>
  <si>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</si>
  <si>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</si>
  <si>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</si>
  <si>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</si>
  <si>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</si>
  <si>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</si>
  <si>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</si>
  <si>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</si>
  <si>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</si>
  <si>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</si>
  <si>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</si>
  <si>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</si>
  <si>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</si>
  <si>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</si>
  <si>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</si>
  <si>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</si>
  <si>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</si>
  <si>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</si>
  <si>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</si>
  <si>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</si>
  <si>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</si>
  <si>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</si>
  <si>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</si>
  <si>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</si>
  <si>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</si>
  <si>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</si>
  <si>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</si>
  <si>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</si>
  <si>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</si>
  <si>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</si>
  <si>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</si>
  <si>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</si>
  <si>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</si>
  <si>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</si>
  <si>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</si>
  <si>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</si>
  <si>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</si>
  <si>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</si>
  <si>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</si>
  <si>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</si>
  <si>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</si>
  <si>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</si>
  <si>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</si>
  <si>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</si>
  <si>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</si>
  <si>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</si>
  <si>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</si>
  <si>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</si>
  <si>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</si>
  <si>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</si>
  <si>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</si>
  <si>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</si>
  <si>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</si>
  <si>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</si>
  <si>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128611101</t>
  </si>
  <si>
    <t>Dolamování na dně odkopávek a prokopávek v hornině třídy těžitelnosti III skupiny 7</t>
  </si>
  <si>
    <t>m3</t>
  </si>
  <si>
    <t>4</t>
  </si>
  <si>
    <t>-1850728870</t>
  </si>
  <si>
    <t>PP</t>
  </si>
  <si>
    <t>Dolamování na dně odkopávek a prokopávek ve vrstvě tloušťky do 1 000 mm, bez naložení v hornině třídy těžitelnosti III skupiny 7</t>
  </si>
  <si>
    <t>P</t>
  </si>
  <si>
    <t>Poznámka k položce:_x000d_
1)dolamování pro vytvoření prostoru pro betonáž ŽB trámce_x000d_
2) dolamování pro založení obkladní kamenné zdi</t>
  </si>
  <si>
    <t>VV</t>
  </si>
  <si>
    <t>0,57*5+(0,42*3+0,81*4+0,92*4)</t>
  </si>
  <si>
    <t>0,08*8</t>
  </si>
  <si>
    <t>Součet</t>
  </si>
  <si>
    <t>155211311</t>
  </si>
  <si>
    <t>Odtěžení nestabilních hornin ze skalních stěn horolezeckou technikou sbíječkou</t>
  </si>
  <si>
    <t>-801939128</t>
  </si>
  <si>
    <t>Odtěžení nestabilních hornin ze skalních stěn horolezeckou technikou s přehozením na vzdálenost do 3 m nebo s naložením na dopravní prostředek s použitím pneumatického nářadí</t>
  </si>
  <si>
    <t>Poznámka k položce:_x000d_
odstranění menších horninbových bloků ze sklaní stěny</t>
  </si>
  <si>
    <t>3</t>
  </si>
  <si>
    <t>155213611</t>
  </si>
  <si>
    <t>Trn z injekčních zavrtávacích tyčí D 32 mm l do 2 m včetně vrtu D 51 mm prováděný horolezecky</t>
  </si>
  <si>
    <t>kus</t>
  </si>
  <si>
    <t>-778605355</t>
  </si>
  <si>
    <t>Trny z injekčních zavrtávacích tyčí prováděné horolezeckou technikou zainjektované cementovou maltou průměru 32 mm včetně vrtů přenosnými vrtacími kladivy na ztracenou korunku průměru 51 mm, délky do 2 m</t>
  </si>
  <si>
    <t>Poznámka k položce:_x000d_
1) kotevní hřebíky ocelové sítě_x000d_
2) kotevní hřebíky podkladního betonu</t>
  </si>
  <si>
    <t>9*3+4*3+9*3+11*3</t>
  </si>
  <si>
    <t>10</t>
  </si>
  <si>
    <t>155213612</t>
  </si>
  <si>
    <t>Trn z injekčních zavrtávacích tyčí D 32 mm l přes 2 do 3 m včetně vrtu D 51 mm prováděný horolezecky</t>
  </si>
  <si>
    <t>854148873</t>
  </si>
  <si>
    <t>Trny z injekčních zavrtávacích tyčí prováděné horolezeckou technikou zainjektované cementovou maltou průměru 32 mm včetně vrtů přenosnými vrtacími kladivy na ztracenou korunku průměru 51 mm, délky přes 2 do 3 m</t>
  </si>
  <si>
    <t>9*3+4*3+9*1+11*3</t>
  </si>
  <si>
    <t>5</t>
  </si>
  <si>
    <t>155213613</t>
  </si>
  <si>
    <t>Trn z injekčních zavrtávacích tyčí D 32 mm l přes 3 do 4 m včetně vrtu D 51 mm prováděný horolezecky</t>
  </si>
  <si>
    <t>-1599455844</t>
  </si>
  <si>
    <t>Trny z injekčních zavrtávacích tyčí prováděné horolezeckou technikou zainjektované cementovou maltou průměru 32 mm včetně vrtů přenosnými vrtacími kladivy na ztracenou korunku průměru 51 mm, délky přes 3 do 4 m</t>
  </si>
  <si>
    <t>Poznámka k položce:_x000d_
1) kotevní hřebíky ocelové sítě_x000d_
2) kotevní hřebíky ŽB trámce</t>
  </si>
  <si>
    <t>9*2+4*1+4*11</t>
  </si>
  <si>
    <t>3*3</t>
  </si>
  <si>
    <t>6</t>
  </si>
  <si>
    <t>155214111</t>
  </si>
  <si>
    <t>Montáž ocelové sítě na skalní stěnu prováděná horolezeckou technikou</t>
  </si>
  <si>
    <t>m2</t>
  </si>
  <si>
    <t>-1750589872</t>
  </si>
  <si>
    <t>Síťování skalních stěn prováděné horolezeckou technikou montáž pásů ocelové sítě</t>
  </si>
  <si>
    <t>14,5*12*1,1</t>
  </si>
  <si>
    <t>9*5*1,1</t>
  </si>
  <si>
    <t>5*12*1,1</t>
  </si>
  <si>
    <t>14*16*1,1</t>
  </si>
  <si>
    <t>7</t>
  </si>
  <si>
    <t>M</t>
  </si>
  <si>
    <t>31319114</t>
  </si>
  <si>
    <t>síť na skálu ocelová s oky 60x80mm povrch ZnAl s poplastováním D 2,2mm</t>
  </si>
  <si>
    <t>8</t>
  </si>
  <si>
    <t>-1397099981</t>
  </si>
  <si>
    <t>14,5*12*1,1+(12+12+23,5)*0,5</t>
  </si>
  <si>
    <t>9*5*1,1+(5+5)*0,5</t>
  </si>
  <si>
    <t>5*12*1,1+(12+12)*0,5</t>
  </si>
  <si>
    <t>14*16*1,1+(10+16+12)*0,5</t>
  </si>
  <si>
    <t>613,05*1,05 'Přepočtené koeficientem množství</t>
  </si>
  <si>
    <t>155214112</t>
  </si>
  <si>
    <t>Montáž geomříže na skalní stěnu prováděná horolezeckou technikou</t>
  </si>
  <si>
    <t>-2084054617</t>
  </si>
  <si>
    <t>Síťování skalních stěn prováděné horolezeckou technikou montáž pásů geomříže</t>
  </si>
  <si>
    <t>Poznámka k položce:_x000d_
montáž 3D protierozní UV stabilní georohože</t>
  </si>
  <si>
    <t>9</t>
  </si>
  <si>
    <t>69321111</t>
  </si>
  <si>
    <t>geomatrace trojrozměrné protierozní/vegetační HDPE</t>
  </si>
  <si>
    <t>-1750487203</t>
  </si>
  <si>
    <t>Poznámka k položce:_x000d_
materiál georohože</t>
  </si>
  <si>
    <t>155214211</t>
  </si>
  <si>
    <t>Montáž ocelového lana D do 10/12 mm pro uchycení sítí prováděná horolezeckou technikou</t>
  </si>
  <si>
    <t>m</t>
  </si>
  <si>
    <t>-665250411</t>
  </si>
  <si>
    <t>Síťování skalních stěn prováděné horolezeckou technikou montáž ocelového lana pro uchycení sítě průměru do 10/12 mm</t>
  </si>
  <si>
    <t>Poznámka k položce:_x000d_
ocelové lano 10/12 mm (+PVC), černé barvy - montáž</t>
  </si>
  <si>
    <t>(12+14,5+12+14,5)*1,1</t>
  </si>
  <si>
    <t>(9+5+12+5+14+16+14+8+12+5+5)*1,1</t>
  </si>
  <si>
    <t>11</t>
  </si>
  <si>
    <t>31452182</t>
  </si>
  <si>
    <t>svorka lanová DIN 741 Pz D 10mm</t>
  </si>
  <si>
    <t>-1054488036</t>
  </si>
  <si>
    <t>14*3</t>
  </si>
  <si>
    <t>31452107</t>
  </si>
  <si>
    <t>lano ocelové šestipramenné Pz 6x19 drátů D 10,0mm</t>
  </si>
  <si>
    <t>73173971</t>
  </si>
  <si>
    <t>Poznámka k položce:_x000d_
ocelové lano 10/12 mm (+PVC), černé barvy - materiál</t>
  </si>
  <si>
    <t>173,8*1,1 'Přepočtené koeficientem množství</t>
  </si>
  <si>
    <t>13</t>
  </si>
  <si>
    <t>161111502</t>
  </si>
  <si>
    <t>Svislé přemístění výkopku z horniny třídy těžitelnosti I skupiny 1 až 3 hl výkopu přes 1 do 3 m nošením</t>
  </si>
  <si>
    <t>-566343773</t>
  </si>
  <si>
    <t>Svislé přemístění výkopku nošením bez naložení, avšak s vyprázdněním nádoby na hromady nebo do dopravního prostředku z horniny třídy těžitelnosti I skupiny 1 až 3, při hloubce výkopu přes 3 do 6 m</t>
  </si>
  <si>
    <t xml:space="preserve">Poznámka k položce:_x000d_
vynesení výkopku z dolamování </t>
  </si>
  <si>
    <t>14</t>
  </si>
  <si>
    <t>162751117</t>
  </si>
  <si>
    <t>Vodorovné přemístění přes 9 000 do 10000 m výkopku/sypaniny z horniny třídy těžitelnosti I skupiny 1 až 3</t>
  </si>
  <si>
    <t>-475199069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</si>
  <si>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</si>
  <si>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Poznámka k položce:_x000d_
převoz sutě na skládku s trvalým uložením</t>
  </si>
  <si>
    <t>15</t>
  </si>
  <si>
    <t>167111102</t>
  </si>
  <si>
    <t>Nakládání výkopku z hornin třídy těžitelnosti II skupiny 4 a 5 ručně</t>
  </si>
  <si>
    <t>-122916978</t>
  </si>
  <si>
    <t>Nakládání, skládání a překládání neulehlého výkopku nebo sypaniny ručně nakládání, z hornin třídy těžitelnosti II, skupiny 4 a 5</t>
  </si>
  <si>
    <t>Poznámka k položce:_x000d_
naložení horninové sutě</t>
  </si>
  <si>
    <t>Zakládání</t>
  </si>
  <si>
    <t>16</t>
  </si>
  <si>
    <t>224311116</t>
  </si>
  <si>
    <t>Vrty maloprofilové D přes 93 do 156 mm úklon do 45° hl 0 až 25 m hornina V a VI</t>
  </si>
  <si>
    <t>1126562228</t>
  </si>
  <si>
    <t>Maloprofilové vrty průběžným sacím vrtáním průměru přes 93 do 156 mm do úklonu 45° v hl 0 až 25 m v hornině tř. V a VI</t>
  </si>
  <si>
    <t>Poznámka k položce:_x000d_
vrty pro instalaci mikropilot</t>
  </si>
  <si>
    <t>24*5,2</t>
  </si>
  <si>
    <t>17</t>
  </si>
  <si>
    <t>274311127</t>
  </si>
  <si>
    <t>Základové pasy, prahy, věnce a ostruhy z betonu prostého C 25/30</t>
  </si>
  <si>
    <t>-113336433</t>
  </si>
  <si>
    <t>Základové konstrukce z betonu prostého pasy, prahy, věnce a ostruhy ve výkopu nebo na hlavách pilot C 25/30</t>
  </si>
  <si>
    <t>Poznámka k položce:_x000d_
blok podkladního betonu</t>
  </si>
  <si>
    <t>0,67*2+0,43*6</t>
  </si>
  <si>
    <t>18</t>
  </si>
  <si>
    <t>274311191</t>
  </si>
  <si>
    <t>Příplatek k základovým pasům, prahům a věncům za betonáž malého rozsahu do 25 m3</t>
  </si>
  <si>
    <t>-1388605370</t>
  </si>
  <si>
    <t>Základové konstrukce z betonu prostého Příplatek k cenám za betonáž malého rozsahu do 25 m3</t>
  </si>
  <si>
    <t>Poznámka k položce:_x000d_
příplatek k betonáži</t>
  </si>
  <si>
    <t>19</t>
  </si>
  <si>
    <t>274321118</t>
  </si>
  <si>
    <t>Základové pasy, prahy, věnce a ostruhy mostních konstrukcí ze ŽB C 30/37</t>
  </si>
  <si>
    <t>2133099801</t>
  </si>
  <si>
    <t>Základové konstrukce z betonu železového pásy, prahy, věnce a ostruhy ve výkopu nebo na hlavách pilot C 30/37</t>
  </si>
  <si>
    <t>Poznámka k položce:_x000d_
betonáž ŽB trámců</t>
  </si>
  <si>
    <t>3*(5*1*0,8)</t>
  </si>
  <si>
    <t>20</t>
  </si>
  <si>
    <t>274354111</t>
  </si>
  <si>
    <t>Bednění základových pasů - zřízení</t>
  </si>
  <si>
    <t>2090082847</t>
  </si>
  <si>
    <t>Bednění základových konstrukcí pasů, prahů, věnců a ostruh zřízení</t>
  </si>
  <si>
    <t>Poznámka k položce:_x000d_
zřízení bednění ŽB trámce</t>
  </si>
  <si>
    <t>15*1+2*(1*1)</t>
  </si>
  <si>
    <t>274354211</t>
  </si>
  <si>
    <t>Bednění základových pasů - odstranění</t>
  </si>
  <si>
    <t>1074458431</t>
  </si>
  <si>
    <t>Bednění základových konstrukcí pasů, prahů, věnců a ostruh odstranění bednění</t>
  </si>
  <si>
    <t>Poznámka k položce:_x000d_
odstranění bednění ŽB trámce</t>
  </si>
  <si>
    <t>22</t>
  </si>
  <si>
    <t>274361116</t>
  </si>
  <si>
    <t>Výztuž základových pasů, prahů, věnců a ostruh z betonářské oceli 10 505</t>
  </si>
  <si>
    <t>t</t>
  </si>
  <si>
    <t>759552554</t>
  </si>
  <si>
    <t>Výztuž základových konstrukcí pasů, prahů, věnců a ostruh z betonářské oceli 10 505 (R) nebo BSt 500</t>
  </si>
  <si>
    <t>Poznámka k položce:_x000d_
výztuž ŽB trámce</t>
  </si>
  <si>
    <t>0,868</t>
  </si>
  <si>
    <t>23</t>
  </si>
  <si>
    <t>282602113</t>
  </si>
  <si>
    <t>Injektování povrchové vysokotlaké s dvojitým obturátorem mikropilot a kotev tlakem přes 2 do 4,5 MPa</t>
  </si>
  <si>
    <t>hod</t>
  </si>
  <si>
    <t>-1502535385</t>
  </si>
  <si>
    <t>Injektování povrchové s dvojitým obturátorem mikropilot nebo kotev tlakem přes 2,0 do 4,5 MPa</t>
  </si>
  <si>
    <t>Poznámka k položce:_x000d_
injektáž mikropilot</t>
  </si>
  <si>
    <t>(5*6*24)/60</t>
  </si>
  <si>
    <t>24</t>
  </si>
  <si>
    <t>58522150</t>
  </si>
  <si>
    <t>cement portlandský směsný CEM II 32,5MPa</t>
  </si>
  <si>
    <t>2146320544</t>
  </si>
  <si>
    <t>Poznámka k položce:_x000d_
cement pro zálivku a injektáž</t>
  </si>
  <si>
    <t>0,25+13,42</t>
  </si>
  <si>
    <t>25</t>
  </si>
  <si>
    <t>283111113</t>
  </si>
  <si>
    <t>Zřízení trubkových mikropilot svislých část hladká D přes 105 do 115 mm</t>
  </si>
  <si>
    <t>1140291898</t>
  </si>
  <si>
    <t>Zřízení ocelových trubkových mikropilot tlakové i tahové svislé nebo odklon od svislice do 60° část hladká, průměru přes 105 do 115 mm</t>
  </si>
  <si>
    <t>Poznámka k položce:_x000d_
založení pomocí mikropilot</t>
  </si>
  <si>
    <t>3*8*3</t>
  </si>
  <si>
    <t>26</t>
  </si>
  <si>
    <t>283111123</t>
  </si>
  <si>
    <t>Zřízení trubkových mikropilot svislých část manžetová D přes 105 do 115 mm</t>
  </si>
  <si>
    <t>-158112833</t>
  </si>
  <si>
    <t>Zřízení ocelových trubkových mikropilot tlakové i tahové svislé nebo odklon od svislice do 60° část manžetová, průměru přes 105 do 115 mm</t>
  </si>
  <si>
    <t>27</t>
  </si>
  <si>
    <t>14011080</t>
  </si>
  <si>
    <t>trubka ocelová bezešvá hladká jakost 11 353 108x20mm</t>
  </si>
  <si>
    <t>-891424846</t>
  </si>
  <si>
    <t>Poznámka k položce:_x000d_
materiál mikropilot</t>
  </si>
  <si>
    <t>3*8*6</t>
  </si>
  <si>
    <t>28</t>
  </si>
  <si>
    <t>283131113</t>
  </si>
  <si>
    <t>Zřízení hlavy mikropilot namáhaných tlakem i tahem D přes 105 do 115 mm</t>
  </si>
  <si>
    <t>-1972174959</t>
  </si>
  <si>
    <t>Zřízení hlav trubkových mikropilot namáhaných tlakem i tahem, průměru přes 105 do 115 mm</t>
  </si>
  <si>
    <t>Poznámka k položce:_x000d_
instalace roznášecích hlav mikropilot</t>
  </si>
  <si>
    <t>3*8</t>
  </si>
  <si>
    <t>29</t>
  </si>
  <si>
    <t>13611238</t>
  </si>
  <si>
    <t>plech ocelový hladký jakost S235J2 tl 15mm tabule</t>
  </si>
  <si>
    <t>-1447836623</t>
  </si>
  <si>
    <t>Poznámka k položce:_x000d_
materiál roznášecích hlav mikropilot</t>
  </si>
  <si>
    <t>(8*3*(0,3*0,3)*120)/1000</t>
  </si>
  <si>
    <t>30</t>
  </si>
  <si>
    <t>55283842</t>
  </si>
  <si>
    <t>dno klenuté S235JR PN16 108x4mm DN 100</t>
  </si>
  <si>
    <t>1413245520</t>
  </si>
  <si>
    <t>Poznámka k položce:_x000d_
dno mikropilt pro zavaření</t>
  </si>
  <si>
    <t>Svislé a kompletní konstrukce</t>
  </si>
  <si>
    <t>31</t>
  </si>
  <si>
    <t>327211114</t>
  </si>
  <si>
    <t>Zdivo opěrných zdí z nepravidelných kamenů na maltu obj kamene do 0,02 m3 š spáry přes 20 do 50 mm</t>
  </si>
  <si>
    <t>-1378831150</t>
  </si>
  <si>
    <t>Zdivo nadzákladové opěrných zdí a valů z lomového kamene štípaného nebo ručně vybíraného na maltu z nepravidelných kamenů objemu 1 kusu kamene do 0,02 m3, šířka spáry přes 20 do 50 mm</t>
  </si>
  <si>
    <t>Poznámka k položce:_x000d_
obkldní kamenná zeď</t>
  </si>
  <si>
    <t>3*2*0,25+6*1,5*0,25</t>
  </si>
  <si>
    <t>32</t>
  </si>
  <si>
    <t>327361040</t>
  </si>
  <si>
    <t>Výztuž opěrných zdí a valů ze svařovaných sítí</t>
  </si>
  <si>
    <t>-1106523214</t>
  </si>
  <si>
    <t>Výztuž opěrných zdí a valů ze sítí svařovaných</t>
  </si>
  <si>
    <t>Poznámka k položce:_x000d_
výztuž nepravidelného bloku podkladního betonu (100/100/8 mm)</t>
  </si>
  <si>
    <t>((2*2+6*1)*2*7,9)/1000</t>
  </si>
  <si>
    <t>33</t>
  </si>
  <si>
    <t>388995212</t>
  </si>
  <si>
    <t>Chránička kabelů z trub HDPE v římse DN 110</t>
  </si>
  <si>
    <t>91891452</t>
  </si>
  <si>
    <t>Chránička kabelů v římse z trub HDPE přes DN 80 do DN 110</t>
  </si>
  <si>
    <t>Poznámka k položce:_x000d_
chránička kavelu veřejného osvětlení</t>
  </si>
  <si>
    <t>3*5</t>
  </si>
  <si>
    <t>Ostatní konstrukce a práce, bourání</t>
  </si>
  <si>
    <t>34</t>
  </si>
  <si>
    <t>919122132</t>
  </si>
  <si>
    <t>Těsnění spár zálivkou za tepla pro komůrky š 20 mm hl 40 mm s těsnicím profilem</t>
  </si>
  <si>
    <t>-348562604</t>
  </si>
  <si>
    <t>Utěsnění dilatačních spár zálivkou za tepla v cementobetonovém nebo živičném krytu včetně adhezního nátěru s těsnicím profilem pod zálivkou, pro komůrky šířky 20 mm, hloubky 40 mm</t>
  </si>
  <si>
    <t>Poznámka k položce:_x000d_
spára asfaltovou zálivkou za horka (mezi ŽB trámcem a komunikací)</t>
  </si>
  <si>
    <t>35</t>
  </si>
  <si>
    <t>919735114</t>
  </si>
  <si>
    <t>Řezání stávajícího živičného krytu hl přes 150 do 200 mm</t>
  </si>
  <si>
    <t>-780359218</t>
  </si>
  <si>
    <t>Řezání stávajícího živičného krytu nebo podkladu hloubky přes 150 do 200 mm</t>
  </si>
  <si>
    <t>Poznámka k položce:_x000d_
svislý řez do živičných vrstev komunikace</t>
  </si>
  <si>
    <t>36</t>
  </si>
  <si>
    <t>931992111</t>
  </si>
  <si>
    <t>Výplň dilatačních spár z pěnového polystyrénu tl 20 mm</t>
  </si>
  <si>
    <t>-1553091575</t>
  </si>
  <si>
    <t>Výplň dilatačních spár z polystyrenu pěnového, tloušťky 20 mm</t>
  </si>
  <si>
    <t>Poznámka k položce:_x000d_
materiál dilatační spáry mezi ŽB ztámcem a komunikací</t>
  </si>
  <si>
    <t>3*(5*0,2)</t>
  </si>
  <si>
    <t>37</t>
  </si>
  <si>
    <t>931992112</t>
  </si>
  <si>
    <t>Výplň dilatačních spár z pěnového polystyrénu tl 30 mm</t>
  </si>
  <si>
    <t>-862642733</t>
  </si>
  <si>
    <t>Výplň dilatačních spár z polystyrenu pěnového, tloušťky 30 mm</t>
  </si>
  <si>
    <t>Poznámka k položce:_x000d_
materiál dilatační spáry ŽB trámců</t>
  </si>
  <si>
    <t>1,0*0,8</t>
  </si>
  <si>
    <t>38</t>
  </si>
  <si>
    <t>985233121</t>
  </si>
  <si>
    <t>Úprava spár po spárování zdiva uhlazením spára dl přes 6 do 12 m/m2</t>
  </si>
  <si>
    <t>-1885921499</t>
  </si>
  <si>
    <t>Úprava spár po spárování zdiva kamenného nebo cihelného délky spáry na 1 m2 upravované plochy přes 6 do 12 m uhlazením</t>
  </si>
  <si>
    <t>Poznámka k položce:_x000d_
vyhlazení spár obkladní zdi</t>
  </si>
  <si>
    <t>39</t>
  </si>
  <si>
    <t>985331112</t>
  </si>
  <si>
    <t>Dodatečné vlepování betonářské výztuže D 10 mm do cementové aktivované malty včetně vyvrtání otvoru</t>
  </si>
  <si>
    <t>-2031649004</t>
  </si>
  <si>
    <t>Dodatečné vlepování betonářské výztuže včetně vyvrtání a vyčištění otvoru cementovou aktivovanou maltou průměr výztuže 10 mm</t>
  </si>
  <si>
    <t>Poznámka k položce:_x000d_
smyková výztuž do szákladové spáry obkladní zdi</t>
  </si>
  <si>
    <t>8*2,5</t>
  </si>
  <si>
    <t>40</t>
  </si>
  <si>
    <t>13021012</t>
  </si>
  <si>
    <t>tyč ocelová kruhová žebírková DIN 488 jakost B500B (10 505) výztuž do betonu D 10mm</t>
  </si>
  <si>
    <t>1369238170</t>
  </si>
  <si>
    <t>Poznámka k položce:_x000d_
1) výztuž vlepovaná do základové spáry obkladní kamenné zdi (smyková výztuž)_x000d_
2) kotevní výztuž kamenné obkladní zdi</t>
  </si>
  <si>
    <t>(8*2,5*0,8*0,61)/1000</t>
  </si>
  <si>
    <t>((2*4+1*6)*4*0,61)/1000</t>
  </si>
  <si>
    <t>998</t>
  </si>
  <si>
    <t>Přesun hmot</t>
  </si>
  <si>
    <t>41</t>
  </si>
  <si>
    <t>998004011</t>
  </si>
  <si>
    <t>Přesun hmot pro injektování, kotvy a mikropiloty</t>
  </si>
  <si>
    <t>-44615447</t>
  </si>
  <si>
    <t>Přesun hmot pro injektování, mikropiloty nebo kotvy</t>
  </si>
  <si>
    <t>41,572</t>
  </si>
  <si>
    <t>42</t>
  </si>
  <si>
    <t>998006011</t>
  </si>
  <si>
    <t>Přesun hmot pro vrty samostatné</t>
  </si>
  <si>
    <t>734282136</t>
  </si>
  <si>
    <t>VRN</t>
  </si>
  <si>
    <t>Vedlejší rozpočtové náklady</t>
  </si>
  <si>
    <t>VRN1</t>
  </si>
  <si>
    <t>Průzkumné, zeměměřičské a projektové práce</t>
  </si>
  <si>
    <t>43</t>
  </si>
  <si>
    <t>012002000</t>
  </si>
  <si>
    <t>Zeměměřičské práce</t>
  </si>
  <si>
    <t>kpl</t>
  </si>
  <si>
    <t>1024</t>
  </si>
  <si>
    <t>-1844943526</t>
  </si>
  <si>
    <t>VRN2</t>
  </si>
  <si>
    <t>Příprava staveniště</t>
  </si>
  <si>
    <t>44</t>
  </si>
  <si>
    <t>020001000</t>
  </si>
  <si>
    <t>1205171942</t>
  </si>
  <si>
    <t>VRN3</t>
  </si>
  <si>
    <t>Zařízení staveniště</t>
  </si>
  <si>
    <t>45</t>
  </si>
  <si>
    <t>030001000</t>
  </si>
  <si>
    <t>-1134490977</t>
  </si>
  <si>
    <t>VRN4</t>
  </si>
  <si>
    <t>Inženýrská činnost</t>
  </si>
  <si>
    <t>46</t>
  </si>
  <si>
    <t>040001000</t>
  </si>
  <si>
    <t>796199363</t>
  </si>
  <si>
    <t>Poznámka k položce:_x000d_
zpracování DIR + DIO</t>
  </si>
  <si>
    <t>47</t>
  </si>
  <si>
    <t>041002000</t>
  </si>
  <si>
    <t>Dozory - geotechnický dozor</t>
  </si>
  <si>
    <t>1234155973</t>
  </si>
  <si>
    <t>Dozory</t>
  </si>
  <si>
    <t>Poznámka k položce:_x000d_
uvažováno se 4 návštěvami</t>
  </si>
  <si>
    <t>48</t>
  </si>
  <si>
    <t>045002000</t>
  </si>
  <si>
    <t>Kompletační a koordinační činnost</t>
  </si>
  <si>
    <t>-1210305666</t>
  </si>
  <si>
    <t>VRN6</t>
  </si>
  <si>
    <t>Územní vlivy</t>
  </si>
  <si>
    <t>49</t>
  </si>
  <si>
    <t>060001000</t>
  </si>
  <si>
    <t>233815537</t>
  </si>
  <si>
    <t>50</t>
  </si>
  <si>
    <t>065002000</t>
  </si>
  <si>
    <t>Mimostaveništní doprava materiálů, výrobků a strojů</t>
  </si>
  <si>
    <t>1636663567</t>
  </si>
  <si>
    <t>Poznámka k položce:_x000d_
Mimostaveništní doprava materiálů, výrobků a strojů.</t>
  </si>
  <si>
    <t>VRN7</t>
  </si>
  <si>
    <t>Provozní vlivy</t>
  </si>
  <si>
    <t>51</t>
  </si>
  <si>
    <t>070001000</t>
  </si>
  <si>
    <t>-1957275628</t>
  </si>
  <si>
    <t>52</t>
  </si>
  <si>
    <t>072403000</t>
  </si>
  <si>
    <t>Spojkováníí elektrického vedení</t>
  </si>
  <si>
    <t>1953753109</t>
  </si>
  <si>
    <t>Poznámka k položce:_x000d_
spojkování kabelu veřejného osvětlená</t>
  </si>
  <si>
    <t>VRN9</t>
  </si>
  <si>
    <t>Ostatní náklady</t>
  </si>
  <si>
    <t>53</t>
  </si>
  <si>
    <t>091002000-1</t>
  </si>
  <si>
    <t>Těsnění dilatační spáry SIKA Tricosal MK30 Tricomer</t>
  </si>
  <si>
    <t>-1752796358</t>
  </si>
  <si>
    <t>Poznámka k položce:_x000d_
těsnění dilatační spáry ŽB trámců Tricasal mK30 Tricomer</t>
  </si>
  <si>
    <t>1+1</t>
  </si>
  <si>
    <t>54</t>
  </si>
  <si>
    <t>091002000-2</t>
  </si>
  <si>
    <t>Stojina silničního svodidla vč. montáže</t>
  </si>
  <si>
    <t>-1017340347</t>
  </si>
  <si>
    <t>Poznámka k položce:_x000d_
ocelová stojina svodidla- výroba, pozinkování, kotvení, montáž , podlití PCC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</si>
</sst>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2025_02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Roztoky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Rozotky u Prahy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31. 7. 2025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Roztoky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A. Kačora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A. Kačora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0" t="s">
        <v>72</v>
      </c>
      <c r="BE92" s="100" t="s">
        <v>73</v>
      </c>
      <c r="BF92" s="101" t="s">
        <v>74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ROUND(AT95,2)</f>
        <v>0</v>
      </c>
      <c r="AU94" s="114">
        <f>ROUND(AU95,2)</f>
        <v>0</v>
      </c>
      <c r="AV94" s="114">
        <f>ROUND(SUM(AX94:AY94),2)</f>
        <v>0</v>
      </c>
      <c r="AW94" s="115">
        <f>ROUND(AW95,5)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ROUND(BB95,2)</f>
        <v>0</v>
      </c>
      <c r="BC94" s="114">
        <f>ROUND(BC95,2)</f>
        <v>0</v>
      </c>
      <c r="BD94" s="114">
        <f>ROUND(BD95,2)</f>
        <v>0</v>
      </c>
      <c r="BE94" s="114">
        <f>ROUND(BE95,2)</f>
        <v>0</v>
      </c>
      <c r="BF94" s="116">
        <f>ROUND(BF95,2)</f>
        <v>0</v>
      </c>
      <c r="BG94" s="6"/>
      <c r="BS94" s="117" t="s">
        <v>76</v>
      </c>
      <c r="BT94" s="117" t="s">
        <v>77</v>
      </c>
      <c r="BV94" s="117" t="s">
        <v>78</v>
      </c>
      <c r="BW94" s="117" t="s">
        <v>6</v>
      </c>
      <c r="BX94" s="117" t="s">
        <v>79</v>
      </c>
      <c r="CL94" s="117" t="s">
        <v>1</v>
      </c>
    </row>
    <row r="95" s="7" customFormat="1" ht="16.5" customHeight="1">
      <c r="A95" s="118" t="s">
        <v>80</v>
      </c>
      <c r="B95" s="119"/>
      <c r="C95" s="120"/>
      <c r="D95" s="121" t="s">
        <v>15</v>
      </c>
      <c r="E95" s="121"/>
      <c r="F95" s="121"/>
      <c r="G95" s="121"/>
      <c r="H95" s="121"/>
      <c r="I95" s="122"/>
      <c r="J95" s="121" t="s">
        <v>18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'2025_02 - Roztoky'!K30</f>
        <v>0</v>
      </c>
      <c r="AH95" s="122"/>
      <c r="AI95" s="122"/>
      <c r="AJ95" s="122"/>
      <c r="AK95" s="122"/>
      <c r="AL95" s="122"/>
      <c r="AM95" s="122"/>
      <c r="AN95" s="123">
        <f>SUM(AG95,AV95)</f>
        <v>0</v>
      </c>
      <c r="AO95" s="122"/>
      <c r="AP95" s="122"/>
      <c r="AQ95" s="124" t="s">
        <v>81</v>
      </c>
      <c r="AR95" s="125"/>
      <c r="AS95" s="126">
        <f>'2025_02 - Roztoky'!K28</f>
        <v>0</v>
      </c>
      <c r="AT95" s="127">
        <f>'2025_02 - Roztoky'!K29</f>
        <v>0</v>
      </c>
      <c r="AU95" s="127">
        <v>0</v>
      </c>
      <c r="AV95" s="127">
        <f>ROUND(SUM(AX95:AY95),2)</f>
        <v>0</v>
      </c>
      <c r="AW95" s="128">
        <f>'2025_02 - Roztoky'!T126</f>
        <v>0</v>
      </c>
      <c r="AX95" s="127">
        <f>'2025_02 - Roztoky'!K33</f>
        <v>0</v>
      </c>
      <c r="AY95" s="127">
        <f>'2025_02 - Roztoky'!K34</f>
        <v>0</v>
      </c>
      <c r="AZ95" s="127">
        <f>'2025_02 - Roztoky'!K35</f>
        <v>0</v>
      </c>
      <c r="BA95" s="127">
        <f>'2025_02 - Roztoky'!K36</f>
        <v>0</v>
      </c>
      <c r="BB95" s="127">
        <f>'2025_02 - Roztoky'!F33</f>
        <v>0</v>
      </c>
      <c r="BC95" s="127">
        <f>'2025_02 - Roztoky'!F34</f>
        <v>0</v>
      </c>
      <c r="BD95" s="127">
        <f>'2025_02 - Roztoky'!F35</f>
        <v>0</v>
      </c>
      <c r="BE95" s="127">
        <f>'2025_02 - Roztoky'!F36</f>
        <v>0</v>
      </c>
      <c r="BF95" s="129">
        <f>'2025_02 - Roztoky'!F37</f>
        <v>0</v>
      </c>
      <c r="BG95" s="7"/>
      <c r="BT95" s="130" t="s">
        <v>82</v>
      </c>
      <c r="BU95" s="130" t="s">
        <v>83</v>
      </c>
      <c r="BV95" s="130" t="s">
        <v>78</v>
      </c>
      <c r="BW95" s="130" t="s">
        <v>6</v>
      </c>
      <c r="BX95" s="130" t="s">
        <v>79</v>
      </c>
      <c r="CL95" s="130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</sheetData>
  <sheetProtection sheet="1" formatColumns="0" formatRows="0" objects="1" scenarios="1" spinCount="100000" saltValue="wRfwgKguzZUHMgxcNcSYRqMRxnpbnJinFShVzO2Tg9Bbfv0mkrn1O43ojV4xQGfxA/kw+/T92Vvch5bLztkpaw==" hashValue="f1yIH10sXPOq9iN2JVNOBN+PGXfdHpE1KENfu2+Qb2olHbvogplmF3plWiAqOjJGaHipFL+lks3veHkUfUFCnw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2025_02 - Rozto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9"/>
      <c r="AT3" s="16" t="s">
        <v>84</v>
      </c>
    </row>
    <row r="4" s="1" customFormat="1" ht="24.96" customHeight="1">
      <c r="B4" s="19"/>
      <c r="D4" s="133" t="s">
        <v>85</v>
      </c>
      <c r="M4" s="19"/>
      <c r="N4" s="134" t="s">
        <v>11</v>
      </c>
      <c r="AT4" s="16" t="s">
        <v>4</v>
      </c>
    </row>
    <row r="5" s="1" customFormat="1" ht="6.96" customHeight="1">
      <c r="B5" s="19"/>
      <c r="M5" s="19"/>
    </row>
    <row r="6" s="2" customFormat="1" ht="12" customHeight="1">
      <c r="A6" s="37"/>
      <c r="B6" s="43"/>
      <c r="C6" s="37"/>
      <c r="D6" s="135" t="s">
        <v>17</v>
      </c>
      <c r="E6" s="37"/>
      <c r="F6" s="37"/>
      <c r="G6" s="37"/>
      <c r="H6" s="37"/>
      <c r="I6" s="37"/>
      <c r="J6" s="37"/>
      <c r="K6" s="37"/>
      <c r="L6" s="37"/>
      <c r="M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6" t="s">
        <v>18</v>
      </c>
      <c r="F7" s="37"/>
      <c r="G7" s="37"/>
      <c r="H7" s="37"/>
      <c r="I7" s="37"/>
      <c r="J7" s="37"/>
      <c r="K7" s="37"/>
      <c r="L7" s="37"/>
      <c r="M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5" t="s">
        <v>19</v>
      </c>
      <c r="E9" s="37"/>
      <c r="F9" s="137" t="s">
        <v>1</v>
      </c>
      <c r="G9" s="37"/>
      <c r="H9" s="37"/>
      <c r="I9" s="135" t="s">
        <v>20</v>
      </c>
      <c r="J9" s="137" t="s">
        <v>1</v>
      </c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5" t="s">
        <v>21</v>
      </c>
      <c r="E10" s="37"/>
      <c r="F10" s="137" t="s">
        <v>22</v>
      </c>
      <c r="G10" s="37"/>
      <c r="H10" s="37"/>
      <c r="I10" s="135" t="s">
        <v>23</v>
      </c>
      <c r="J10" s="138" t="str">
        <f>'Rekapitulace stavby'!AN8</f>
        <v>31. 7. 2025</v>
      </c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25</v>
      </c>
      <c r="E12" s="37"/>
      <c r="F12" s="37"/>
      <c r="G12" s="37"/>
      <c r="H12" s="37"/>
      <c r="I12" s="135" t="s">
        <v>26</v>
      </c>
      <c r="J12" s="137" t="s">
        <v>1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7" t="s">
        <v>27</v>
      </c>
      <c r="F13" s="37"/>
      <c r="G13" s="37"/>
      <c r="H13" s="37"/>
      <c r="I13" s="135" t="s">
        <v>28</v>
      </c>
      <c r="J13" s="137" t="s">
        <v>1</v>
      </c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5" t="s">
        <v>29</v>
      </c>
      <c r="E15" s="37"/>
      <c r="F15" s="37"/>
      <c r="G15" s="37"/>
      <c r="H15" s="37"/>
      <c r="I15" s="135" t="s">
        <v>26</v>
      </c>
      <c r="J15" s="32" t="str">
        <f>'Rekapitulace stavby'!AN13</f>
        <v>Vyplň údaj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7"/>
      <c r="G16" s="137"/>
      <c r="H16" s="137"/>
      <c r="I16" s="135" t="s">
        <v>28</v>
      </c>
      <c r="J16" s="32" t="str">
        <f>'Rekapitulace stavby'!AN14</f>
        <v>Vyplň údaj</v>
      </c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5" t="s">
        <v>31</v>
      </c>
      <c r="E18" s="37"/>
      <c r="F18" s="37"/>
      <c r="G18" s="37"/>
      <c r="H18" s="37"/>
      <c r="I18" s="135" t="s">
        <v>26</v>
      </c>
      <c r="J18" s="137" t="s">
        <v>1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7" t="s">
        <v>32</v>
      </c>
      <c r="F19" s="37"/>
      <c r="G19" s="37"/>
      <c r="H19" s="37"/>
      <c r="I19" s="135" t="s">
        <v>28</v>
      </c>
      <c r="J19" s="137" t="s">
        <v>1</v>
      </c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5" t="s">
        <v>33</v>
      </c>
      <c r="E21" s="37"/>
      <c r="F21" s="37"/>
      <c r="G21" s="37"/>
      <c r="H21" s="37"/>
      <c r="I21" s="135" t="s">
        <v>26</v>
      </c>
      <c r="J21" s="137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7" t="s">
        <v>32</v>
      </c>
      <c r="F22" s="37"/>
      <c r="G22" s="37"/>
      <c r="H22" s="37"/>
      <c r="I22" s="135" t="s">
        <v>28</v>
      </c>
      <c r="J22" s="137" t="s">
        <v>1</v>
      </c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5" t="s">
        <v>34</v>
      </c>
      <c r="E24" s="37"/>
      <c r="F24" s="37"/>
      <c r="G24" s="37"/>
      <c r="H24" s="37"/>
      <c r="I24" s="37"/>
      <c r="J24" s="37"/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39"/>
      <c r="M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3"/>
      <c r="E27" s="143"/>
      <c r="F27" s="143"/>
      <c r="G27" s="143"/>
      <c r="H27" s="143"/>
      <c r="I27" s="143"/>
      <c r="J27" s="143"/>
      <c r="K27" s="143"/>
      <c r="L27" s="143"/>
      <c r="M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>
      <c r="A28" s="37"/>
      <c r="B28" s="43"/>
      <c r="C28" s="37"/>
      <c r="D28" s="37"/>
      <c r="E28" s="135" t="s">
        <v>86</v>
      </c>
      <c r="F28" s="37"/>
      <c r="G28" s="37"/>
      <c r="H28" s="37"/>
      <c r="I28" s="37"/>
      <c r="J28" s="37"/>
      <c r="K28" s="144">
        <f>I94</f>
        <v>0</v>
      </c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>
      <c r="A29" s="37"/>
      <c r="B29" s="43"/>
      <c r="C29" s="37"/>
      <c r="D29" s="37"/>
      <c r="E29" s="135" t="s">
        <v>87</v>
      </c>
      <c r="F29" s="37"/>
      <c r="G29" s="37"/>
      <c r="H29" s="37"/>
      <c r="I29" s="37"/>
      <c r="J29" s="37"/>
      <c r="K29" s="144">
        <f>J94</f>
        <v>0</v>
      </c>
      <c r="L29" s="37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35</v>
      </c>
      <c r="E30" s="37"/>
      <c r="F30" s="37"/>
      <c r="G30" s="37"/>
      <c r="H30" s="37"/>
      <c r="I30" s="37"/>
      <c r="J30" s="37"/>
      <c r="K30" s="146">
        <f>ROUND(K126, 2)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3"/>
      <c r="E31" s="143"/>
      <c r="F31" s="143"/>
      <c r="G31" s="143"/>
      <c r="H31" s="143"/>
      <c r="I31" s="143"/>
      <c r="J31" s="143"/>
      <c r="K31" s="143"/>
      <c r="L31" s="143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37</v>
      </c>
      <c r="G32" s="37"/>
      <c r="H32" s="37"/>
      <c r="I32" s="147" t="s">
        <v>36</v>
      </c>
      <c r="J32" s="37"/>
      <c r="K32" s="147" t="s">
        <v>38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39</v>
      </c>
      <c r="E33" s="135" t="s">
        <v>40</v>
      </c>
      <c r="F33" s="144">
        <f>ROUND((SUM(BE126:BE341)),  2)</f>
        <v>0</v>
      </c>
      <c r="G33" s="37"/>
      <c r="H33" s="37"/>
      <c r="I33" s="149">
        <v>0.20999999999999999</v>
      </c>
      <c r="J33" s="37"/>
      <c r="K33" s="144">
        <f>ROUND(((SUM(BE126:BE341))*I33),  2)</f>
        <v>0</v>
      </c>
      <c r="L33" s="37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41</v>
      </c>
      <c r="F34" s="144">
        <f>ROUND((SUM(BF126:BF341)),  2)</f>
        <v>0</v>
      </c>
      <c r="G34" s="37"/>
      <c r="H34" s="37"/>
      <c r="I34" s="149">
        <v>0.12</v>
      </c>
      <c r="J34" s="37"/>
      <c r="K34" s="144">
        <f>ROUND(((SUM(BF126:BF341))*I34),  2)</f>
        <v>0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42</v>
      </c>
      <c r="F35" s="144">
        <f>ROUND((SUM(BG126:BG341)),  2)</f>
        <v>0</v>
      </c>
      <c r="G35" s="37"/>
      <c r="H35" s="37"/>
      <c r="I35" s="149">
        <v>0.20999999999999999</v>
      </c>
      <c r="J35" s="37"/>
      <c r="K35" s="144">
        <f>0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43</v>
      </c>
      <c r="F36" s="144">
        <f>ROUND((SUM(BH126:BH341)),  2)</f>
        <v>0</v>
      </c>
      <c r="G36" s="37"/>
      <c r="H36" s="37"/>
      <c r="I36" s="149">
        <v>0.12</v>
      </c>
      <c r="J36" s="37"/>
      <c r="K36" s="144">
        <f>0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44</v>
      </c>
      <c r="F37" s="144">
        <f>ROUND((SUM(BI126:BI341)),  2)</f>
        <v>0</v>
      </c>
      <c r="G37" s="37"/>
      <c r="H37" s="37"/>
      <c r="I37" s="149">
        <v>0</v>
      </c>
      <c r="J37" s="37"/>
      <c r="K37" s="144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2"/>
      <c r="K39" s="155">
        <f>SUM(K30:K37)</f>
        <v>0</v>
      </c>
      <c r="L39" s="156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M41" s="19"/>
    </row>
    <row r="42" s="1" customFormat="1" ht="14.4" customHeight="1">
      <c r="B42" s="19"/>
      <c r="M42" s="19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57" t="s">
        <v>48</v>
      </c>
      <c r="E50" s="158"/>
      <c r="F50" s="158"/>
      <c r="G50" s="157" t="s">
        <v>49</v>
      </c>
      <c r="H50" s="158"/>
      <c r="I50" s="158"/>
      <c r="J50" s="158"/>
      <c r="K50" s="158"/>
      <c r="L50" s="158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59" t="s">
        <v>50</v>
      </c>
      <c r="E61" s="160"/>
      <c r="F61" s="161" t="s">
        <v>51</v>
      </c>
      <c r="G61" s="159" t="s">
        <v>50</v>
      </c>
      <c r="H61" s="160"/>
      <c r="I61" s="160"/>
      <c r="J61" s="162" t="s">
        <v>51</v>
      </c>
      <c r="K61" s="160"/>
      <c r="L61" s="160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57" t="s">
        <v>52</v>
      </c>
      <c r="E65" s="163"/>
      <c r="F65" s="163"/>
      <c r="G65" s="157" t="s">
        <v>53</v>
      </c>
      <c r="H65" s="163"/>
      <c r="I65" s="163"/>
      <c r="J65" s="163"/>
      <c r="K65" s="163"/>
      <c r="L65" s="163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59" t="s">
        <v>50</v>
      </c>
      <c r="E76" s="160"/>
      <c r="F76" s="161" t="s">
        <v>51</v>
      </c>
      <c r="G76" s="159" t="s">
        <v>50</v>
      </c>
      <c r="H76" s="160"/>
      <c r="I76" s="160"/>
      <c r="J76" s="162" t="s">
        <v>51</v>
      </c>
      <c r="K76" s="160"/>
      <c r="L76" s="160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Roztoky</v>
      </c>
      <c r="F85" s="39"/>
      <c r="G85" s="39"/>
      <c r="H85" s="39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21</v>
      </c>
      <c r="D87" s="39"/>
      <c r="E87" s="39"/>
      <c r="F87" s="26" t="str">
        <f>F10</f>
        <v>Rozotky u Prahy</v>
      </c>
      <c r="G87" s="39"/>
      <c r="H87" s="39"/>
      <c r="I87" s="31" t="s">
        <v>23</v>
      </c>
      <c r="J87" s="78" t="str">
        <f>IF(J10="","",J10)</f>
        <v>31. 7. 2025</v>
      </c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25</v>
      </c>
      <c r="D89" s="39"/>
      <c r="E89" s="39"/>
      <c r="F89" s="26" t="str">
        <f>E13</f>
        <v>Město Roztoky</v>
      </c>
      <c r="G89" s="39"/>
      <c r="H89" s="39"/>
      <c r="I89" s="31" t="s">
        <v>31</v>
      </c>
      <c r="J89" s="35" t="str">
        <f>E19</f>
        <v>A. Kačora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29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A. Kačora</v>
      </c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8" t="s">
        <v>89</v>
      </c>
      <c r="D92" s="169"/>
      <c r="E92" s="169"/>
      <c r="F92" s="169"/>
      <c r="G92" s="169"/>
      <c r="H92" s="169"/>
      <c r="I92" s="170" t="s">
        <v>90</v>
      </c>
      <c r="J92" s="170" t="s">
        <v>91</v>
      </c>
      <c r="K92" s="170" t="s">
        <v>92</v>
      </c>
      <c r="L92" s="16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1" t="s">
        <v>93</v>
      </c>
      <c r="D94" s="39"/>
      <c r="E94" s="39"/>
      <c r="F94" s="39"/>
      <c r="G94" s="39"/>
      <c r="H94" s="39"/>
      <c r="I94" s="109">
        <f>Q126</f>
        <v>0</v>
      </c>
      <c r="J94" s="109">
        <f>R126</f>
        <v>0</v>
      </c>
      <c r="K94" s="109">
        <f>K126</f>
        <v>0</v>
      </c>
      <c r="L94" s="39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94</v>
      </c>
    </row>
    <row r="95" s="9" customFormat="1" ht="24.96" customHeight="1">
      <c r="A95" s="9"/>
      <c r="B95" s="172"/>
      <c r="C95" s="173"/>
      <c r="D95" s="174" t="s">
        <v>95</v>
      </c>
      <c r="E95" s="175"/>
      <c r="F95" s="175"/>
      <c r="G95" s="175"/>
      <c r="H95" s="175"/>
      <c r="I95" s="176">
        <f>Q127</f>
        <v>0</v>
      </c>
      <c r="J95" s="176">
        <f>R127</f>
        <v>0</v>
      </c>
      <c r="K95" s="176">
        <f>K127</f>
        <v>0</v>
      </c>
      <c r="L95" s="173"/>
      <c r="M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96</v>
      </c>
      <c r="E96" s="181"/>
      <c r="F96" s="181"/>
      <c r="G96" s="181"/>
      <c r="H96" s="181"/>
      <c r="I96" s="182">
        <f>Q128</f>
        <v>0</v>
      </c>
      <c r="J96" s="182">
        <f>R128</f>
        <v>0</v>
      </c>
      <c r="K96" s="182">
        <f>K128</f>
        <v>0</v>
      </c>
      <c r="L96" s="179"/>
      <c r="M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97</v>
      </c>
      <c r="E97" s="181"/>
      <c r="F97" s="181"/>
      <c r="G97" s="181"/>
      <c r="H97" s="181"/>
      <c r="I97" s="182">
        <f>Q196</f>
        <v>0</v>
      </c>
      <c r="J97" s="182">
        <f>R196</f>
        <v>0</v>
      </c>
      <c r="K97" s="182">
        <f>K196</f>
        <v>0</v>
      </c>
      <c r="L97" s="179"/>
      <c r="M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98</v>
      </c>
      <c r="E98" s="181"/>
      <c r="F98" s="181"/>
      <c r="G98" s="181"/>
      <c r="H98" s="181"/>
      <c r="I98" s="182">
        <f>Q253</f>
        <v>0</v>
      </c>
      <c r="J98" s="182">
        <f>R253</f>
        <v>0</v>
      </c>
      <c r="K98" s="182">
        <f>K253</f>
        <v>0</v>
      </c>
      <c r="L98" s="179"/>
      <c r="M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99</v>
      </c>
      <c r="E99" s="181"/>
      <c r="F99" s="181"/>
      <c r="G99" s="181"/>
      <c r="H99" s="181"/>
      <c r="I99" s="182">
        <f>Q266</f>
        <v>0</v>
      </c>
      <c r="J99" s="182">
        <f>R266</f>
        <v>0</v>
      </c>
      <c r="K99" s="182">
        <f>K266</f>
        <v>0</v>
      </c>
      <c r="L99" s="179"/>
      <c r="M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100</v>
      </c>
      <c r="E100" s="181"/>
      <c r="F100" s="181"/>
      <c r="G100" s="181"/>
      <c r="H100" s="181"/>
      <c r="I100" s="182">
        <f>Q296</f>
        <v>0</v>
      </c>
      <c r="J100" s="182">
        <f>R296</f>
        <v>0</v>
      </c>
      <c r="K100" s="182">
        <f>K296</f>
        <v>0</v>
      </c>
      <c r="L100" s="179"/>
      <c r="M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2"/>
      <c r="C101" s="173"/>
      <c r="D101" s="174" t="s">
        <v>101</v>
      </c>
      <c r="E101" s="175"/>
      <c r="F101" s="175"/>
      <c r="G101" s="175"/>
      <c r="H101" s="175"/>
      <c r="I101" s="176">
        <f>Q303</f>
        <v>0</v>
      </c>
      <c r="J101" s="176">
        <f>R303</f>
        <v>0</v>
      </c>
      <c r="K101" s="176">
        <f>K303</f>
        <v>0</v>
      </c>
      <c r="L101" s="173"/>
      <c r="M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8"/>
      <c r="C102" s="179"/>
      <c r="D102" s="180" t="s">
        <v>102</v>
      </c>
      <c r="E102" s="181"/>
      <c r="F102" s="181"/>
      <c r="G102" s="181"/>
      <c r="H102" s="181"/>
      <c r="I102" s="182">
        <f>Q304</f>
        <v>0</v>
      </c>
      <c r="J102" s="182">
        <f>R304</f>
        <v>0</v>
      </c>
      <c r="K102" s="182">
        <f>K304</f>
        <v>0</v>
      </c>
      <c r="L102" s="179"/>
      <c r="M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103</v>
      </c>
      <c r="E103" s="181"/>
      <c r="F103" s="181"/>
      <c r="G103" s="181"/>
      <c r="H103" s="181"/>
      <c r="I103" s="182">
        <f>Q307</f>
        <v>0</v>
      </c>
      <c r="J103" s="182">
        <f>R307</f>
        <v>0</v>
      </c>
      <c r="K103" s="182">
        <f>K307</f>
        <v>0</v>
      </c>
      <c r="L103" s="179"/>
      <c r="M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104</v>
      </c>
      <c r="E104" s="181"/>
      <c r="F104" s="181"/>
      <c r="G104" s="181"/>
      <c r="H104" s="181"/>
      <c r="I104" s="182">
        <f>Q310</f>
        <v>0</v>
      </c>
      <c r="J104" s="182">
        <f>R310</f>
        <v>0</v>
      </c>
      <c r="K104" s="182">
        <f>K310</f>
        <v>0</v>
      </c>
      <c r="L104" s="179"/>
      <c r="M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105</v>
      </c>
      <c r="E105" s="181"/>
      <c r="F105" s="181"/>
      <c r="G105" s="181"/>
      <c r="H105" s="181"/>
      <c r="I105" s="182">
        <f>Q313</f>
        <v>0</v>
      </c>
      <c r="J105" s="182">
        <f>R313</f>
        <v>0</v>
      </c>
      <c r="K105" s="182">
        <f>K313</f>
        <v>0</v>
      </c>
      <c r="L105" s="179"/>
      <c r="M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106</v>
      </c>
      <c r="E106" s="181"/>
      <c r="F106" s="181"/>
      <c r="G106" s="181"/>
      <c r="H106" s="181"/>
      <c r="I106" s="182">
        <f>Q322</f>
        <v>0</v>
      </c>
      <c r="J106" s="182">
        <f>R322</f>
        <v>0</v>
      </c>
      <c r="K106" s="182">
        <f>K322</f>
        <v>0</v>
      </c>
      <c r="L106" s="179"/>
      <c r="M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107</v>
      </c>
      <c r="E107" s="181"/>
      <c r="F107" s="181"/>
      <c r="G107" s="181"/>
      <c r="H107" s="181"/>
      <c r="I107" s="182">
        <f>Q328</f>
        <v>0</v>
      </c>
      <c r="J107" s="182">
        <f>R328</f>
        <v>0</v>
      </c>
      <c r="K107" s="182">
        <f>K328</f>
        <v>0</v>
      </c>
      <c r="L107" s="179"/>
      <c r="M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108</v>
      </c>
      <c r="E108" s="181"/>
      <c r="F108" s="181"/>
      <c r="G108" s="181"/>
      <c r="H108" s="181"/>
      <c r="I108" s="182">
        <f>Q334</f>
        <v>0</v>
      </c>
      <c r="J108" s="182">
        <f>R334</f>
        <v>0</v>
      </c>
      <c r="K108" s="182">
        <f>K334</f>
        <v>0</v>
      </c>
      <c r="L108" s="179"/>
      <c r="M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109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17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E7</f>
        <v>Roztoky</v>
      </c>
      <c r="F118" s="39"/>
      <c r="G118" s="39"/>
      <c r="H118" s="39"/>
      <c r="I118" s="39"/>
      <c r="J118" s="39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9"/>
      <c r="E120" s="39"/>
      <c r="F120" s="26" t="str">
        <f>F10</f>
        <v>Rozotky u Prahy</v>
      </c>
      <c r="G120" s="39"/>
      <c r="H120" s="39"/>
      <c r="I120" s="31" t="s">
        <v>23</v>
      </c>
      <c r="J120" s="78" t="str">
        <f>IF(J10="","",J10)</f>
        <v>31. 7. 2025</v>
      </c>
      <c r="K120" s="39"/>
      <c r="L120" s="39"/>
      <c r="M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25</v>
      </c>
      <c r="D122" s="39"/>
      <c r="E122" s="39"/>
      <c r="F122" s="26" t="str">
        <f>E13</f>
        <v>Město Roztoky</v>
      </c>
      <c r="G122" s="39"/>
      <c r="H122" s="39"/>
      <c r="I122" s="31" t="s">
        <v>31</v>
      </c>
      <c r="J122" s="35" t="str">
        <f>E19</f>
        <v>A. Kačora</v>
      </c>
      <c r="K122" s="39"/>
      <c r="L122" s="39"/>
      <c r="M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9"/>
      <c r="E123" s="39"/>
      <c r="F123" s="26" t="str">
        <f>IF(E16="","",E16)</f>
        <v>Vyplň údaj</v>
      </c>
      <c r="G123" s="39"/>
      <c r="H123" s="39"/>
      <c r="I123" s="31" t="s">
        <v>33</v>
      </c>
      <c r="J123" s="35" t="str">
        <f>E22</f>
        <v>A. Kačora</v>
      </c>
      <c r="K123" s="39"/>
      <c r="L123" s="39"/>
      <c r="M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84"/>
      <c r="B125" s="185"/>
      <c r="C125" s="186" t="s">
        <v>110</v>
      </c>
      <c r="D125" s="187" t="s">
        <v>60</v>
      </c>
      <c r="E125" s="187" t="s">
        <v>56</v>
      </c>
      <c r="F125" s="187" t="s">
        <v>57</v>
      </c>
      <c r="G125" s="187" t="s">
        <v>111</v>
      </c>
      <c r="H125" s="187" t="s">
        <v>112</v>
      </c>
      <c r="I125" s="187" t="s">
        <v>113</v>
      </c>
      <c r="J125" s="187" t="s">
        <v>114</v>
      </c>
      <c r="K125" s="188" t="s">
        <v>92</v>
      </c>
      <c r="L125" s="189" t="s">
        <v>115</v>
      </c>
      <c r="M125" s="190"/>
      <c r="N125" s="99" t="s">
        <v>1</v>
      </c>
      <c r="O125" s="100" t="s">
        <v>39</v>
      </c>
      <c r="P125" s="100" t="s">
        <v>116</v>
      </c>
      <c r="Q125" s="100" t="s">
        <v>117</v>
      </c>
      <c r="R125" s="100" t="s">
        <v>118</v>
      </c>
      <c r="S125" s="100" t="s">
        <v>119</v>
      </c>
      <c r="T125" s="100" t="s">
        <v>120</v>
      </c>
      <c r="U125" s="100" t="s">
        <v>121</v>
      </c>
      <c r="V125" s="100" t="s">
        <v>122</v>
      </c>
      <c r="W125" s="100" t="s">
        <v>123</v>
      </c>
      <c r="X125" s="101" t="s">
        <v>124</v>
      </c>
      <c r="Y125" s="184"/>
      <c r="Z125" s="184"/>
      <c r="AA125" s="184"/>
      <c r="AB125" s="184"/>
      <c r="AC125" s="184"/>
      <c r="AD125" s="184"/>
      <c r="AE125" s="184"/>
    </row>
    <row r="126" s="2" customFormat="1" ht="22.8" customHeight="1">
      <c r="A126" s="37"/>
      <c r="B126" s="38"/>
      <c r="C126" s="106" t="s">
        <v>125</v>
      </c>
      <c r="D126" s="39"/>
      <c r="E126" s="39"/>
      <c r="F126" s="39"/>
      <c r="G126" s="39"/>
      <c r="H126" s="39"/>
      <c r="I126" s="39"/>
      <c r="J126" s="39"/>
      <c r="K126" s="191">
        <f>BK126</f>
        <v>0</v>
      </c>
      <c r="L126" s="39"/>
      <c r="M126" s="43"/>
      <c r="N126" s="102"/>
      <c r="O126" s="192"/>
      <c r="P126" s="103"/>
      <c r="Q126" s="193">
        <f>Q127+Q303</f>
        <v>0</v>
      </c>
      <c r="R126" s="193">
        <f>R127+R303</f>
        <v>0</v>
      </c>
      <c r="S126" s="103"/>
      <c r="T126" s="194">
        <f>T127+T303</f>
        <v>0</v>
      </c>
      <c r="U126" s="103"/>
      <c r="V126" s="194">
        <f>V127+V303</f>
        <v>47.405119289999995</v>
      </c>
      <c r="W126" s="103"/>
      <c r="X126" s="195">
        <f>X127+X303</f>
        <v>0</v>
      </c>
      <c r="Y126" s="37"/>
      <c r="Z126" s="37"/>
      <c r="AA126" s="37"/>
      <c r="AB126" s="37"/>
      <c r="AC126" s="37"/>
      <c r="AD126" s="37"/>
      <c r="AE126" s="37"/>
      <c r="AT126" s="16" t="s">
        <v>76</v>
      </c>
      <c r="AU126" s="16" t="s">
        <v>94</v>
      </c>
      <c r="BK126" s="196">
        <f>BK127+BK303</f>
        <v>0</v>
      </c>
    </row>
    <row r="127" s="12" customFormat="1" ht="25.92" customHeight="1">
      <c r="A127" s="12"/>
      <c r="B127" s="197"/>
      <c r="C127" s="198"/>
      <c r="D127" s="199" t="s">
        <v>76</v>
      </c>
      <c r="E127" s="200" t="s">
        <v>126</v>
      </c>
      <c r="F127" s="200" t="s">
        <v>127</v>
      </c>
      <c r="G127" s="198"/>
      <c r="H127" s="198"/>
      <c r="I127" s="201"/>
      <c r="J127" s="201"/>
      <c r="K127" s="202">
        <f>BK127</f>
        <v>0</v>
      </c>
      <c r="L127" s="198"/>
      <c r="M127" s="203"/>
      <c r="N127" s="204"/>
      <c r="O127" s="205"/>
      <c r="P127" s="205"/>
      <c r="Q127" s="206">
        <f>Q128+Q196+Q253+Q266+Q296</f>
        <v>0</v>
      </c>
      <c r="R127" s="206">
        <f>R128+R196+R253+R266+R296</f>
        <v>0</v>
      </c>
      <c r="S127" s="205"/>
      <c r="T127" s="207">
        <f>T128+T196+T253+T266+T296</f>
        <v>0</v>
      </c>
      <c r="U127" s="205"/>
      <c r="V127" s="207">
        <f>V128+V196+V253+V266+V296</f>
        <v>47.405119289999995</v>
      </c>
      <c r="W127" s="205"/>
      <c r="X127" s="208">
        <f>X128+X196+X253+X266+X296</f>
        <v>0</v>
      </c>
      <c r="Y127" s="12"/>
      <c r="Z127" s="12"/>
      <c r="AA127" s="12"/>
      <c r="AB127" s="12"/>
      <c r="AC127" s="12"/>
      <c r="AD127" s="12"/>
      <c r="AE127" s="12"/>
      <c r="AR127" s="209" t="s">
        <v>82</v>
      </c>
      <c r="AT127" s="210" t="s">
        <v>76</v>
      </c>
      <c r="AU127" s="210" t="s">
        <v>77</v>
      </c>
      <c r="AY127" s="209" t="s">
        <v>128</v>
      </c>
      <c r="BK127" s="211">
        <f>BK128+BK196+BK253+BK266+BK296</f>
        <v>0</v>
      </c>
    </row>
    <row r="128" s="12" customFormat="1" ht="22.8" customHeight="1">
      <c r="A128" s="12"/>
      <c r="B128" s="197"/>
      <c r="C128" s="198"/>
      <c r="D128" s="199" t="s">
        <v>76</v>
      </c>
      <c r="E128" s="212" t="s">
        <v>82</v>
      </c>
      <c r="F128" s="212" t="s">
        <v>129</v>
      </c>
      <c r="G128" s="198"/>
      <c r="H128" s="198"/>
      <c r="I128" s="201"/>
      <c r="J128" s="201"/>
      <c r="K128" s="213">
        <f>BK128</f>
        <v>0</v>
      </c>
      <c r="L128" s="198"/>
      <c r="M128" s="203"/>
      <c r="N128" s="204"/>
      <c r="O128" s="205"/>
      <c r="P128" s="205"/>
      <c r="Q128" s="206">
        <f>SUM(Q129:Q195)</f>
        <v>0</v>
      </c>
      <c r="R128" s="206">
        <f>SUM(R129:R195)</f>
        <v>0</v>
      </c>
      <c r="S128" s="205"/>
      <c r="T128" s="207">
        <f>SUM(T129:T195)</f>
        <v>0</v>
      </c>
      <c r="U128" s="205"/>
      <c r="V128" s="207">
        <f>SUM(V129:V195)</f>
        <v>10.613454009999998</v>
      </c>
      <c r="W128" s="205"/>
      <c r="X128" s="208">
        <f>SUM(X129:X195)</f>
        <v>0</v>
      </c>
      <c r="Y128" s="12"/>
      <c r="Z128" s="12"/>
      <c r="AA128" s="12"/>
      <c r="AB128" s="12"/>
      <c r="AC128" s="12"/>
      <c r="AD128" s="12"/>
      <c r="AE128" s="12"/>
      <c r="AR128" s="209" t="s">
        <v>82</v>
      </c>
      <c r="AT128" s="210" t="s">
        <v>76</v>
      </c>
      <c r="AU128" s="210" t="s">
        <v>82</v>
      </c>
      <c r="AY128" s="209" t="s">
        <v>128</v>
      </c>
      <c r="BK128" s="211">
        <f>SUM(BK129:BK195)</f>
        <v>0</v>
      </c>
    </row>
    <row r="129" s="2" customFormat="1" ht="24.15" customHeight="1">
      <c r="A129" s="37"/>
      <c r="B129" s="38"/>
      <c r="C129" s="214" t="s">
        <v>82</v>
      </c>
      <c r="D129" s="214" t="s">
        <v>130</v>
      </c>
      <c r="E129" s="215" t="s">
        <v>131</v>
      </c>
      <c r="F129" s="216" t="s">
        <v>132</v>
      </c>
      <c r="G129" s="217" t="s">
        <v>133</v>
      </c>
      <c r="H129" s="218">
        <v>11.67</v>
      </c>
      <c r="I129" s="219"/>
      <c r="J129" s="219"/>
      <c r="K129" s="220">
        <f>ROUND(P129*H129,2)</f>
        <v>0</v>
      </c>
      <c r="L129" s="221"/>
      <c r="M129" s="43"/>
      <c r="N129" s="222" t="s">
        <v>1</v>
      </c>
      <c r="O129" s="223" t="s">
        <v>40</v>
      </c>
      <c r="P129" s="224">
        <f>I129+J129</f>
        <v>0</v>
      </c>
      <c r="Q129" s="224">
        <f>ROUND(I129*H129,2)</f>
        <v>0</v>
      </c>
      <c r="R129" s="224">
        <f>ROUND(J129*H129,2)</f>
        <v>0</v>
      </c>
      <c r="S129" s="90"/>
      <c r="T129" s="225">
        <f>S129*H129</f>
        <v>0</v>
      </c>
      <c r="U129" s="225">
        <v>0</v>
      </c>
      <c r="V129" s="225">
        <f>U129*H129</f>
        <v>0</v>
      </c>
      <c r="W129" s="225">
        <v>0</v>
      </c>
      <c r="X129" s="226">
        <f>W129*H129</f>
        <v>0</v>
      </c>
      <c r="Y129" s="37"/>
      <c r="Z129" s="37"/>
      <c r="AA129" s="37"/>
      <c r="AB129" s="37"/>
      <c r="AC129" s="37"/>
      <c r="AD129" s="37"/>
      <c r="AE129" s="37"/>
      <c r="AR129" s="227" t="s">
        <v>134</v>
      </c>
      <c r="AT129" s="227" t="s">
        <v>130</v>
      </c>
      <c r="AU129" s="227" t="s">
        <v>84</v>
      </c>
      <c r="AY129" s="16" t="s">
        <v>128</v>
      </c>
      <c r="BE129" s="228">
        <f>IF(O129="základní",K129,0)</f>
        <v>0</v>
      </c>
      <c r="BF129" s="228">
        <f>IF(O129="snížená",K129,0)</f>
        <v>0</v>
      </c>
      <c r="BG129" s="228">
        <f>IF(O129="zákl. přenesená",K129,0)</f>
        <v>0</v>
      </c>
      <c r="BH129" s="228">
        <f>IF(O129="sníž. přenesená",K129,0)</f>
        <v>0</v>
      </c>
      <c r="BI129" s="228">
        <f>IF(O129="nulová",K129,0)</f>
        <v>0</v>
      </c>
      <c r="BJ129" s="16" t="s">
        <v>82</v>
      </c>
      <c r="BK129" s="228">
        <f>ROUND(P129*H129,2)</f>
        <v>0</v>
      </c>
      <c r="BL129" s="16" t="s">
        <v>134</v>
      </c>
      <c r="BM129" s="227" t="s">
        <v>135</v>
      </c>
    </row>
    <row r="130" s="2" customFormat="1">
      <c r="A130" s="37"/>
      <c r="B130" s="38"/>
      <c r="C130" s="39"/>
      <c r="D130" s="229" t="s">
        <v>136</v>
      </c>
      <c r="E130" s="39"/>
      <c r="F130" s="230" t="s">
        <v>137</v>
      </c>
      <c r="G130" s="39"/>
      <c r="H130" s="39"/>
      <c r="I130" s="231"/>
      <c r="J130" s="231"/>
      <c r="K130" s="39"/>
      <c r="L130" s="39"/>
      <c r="M130" s="43"/>
      <c r="N130" s="232"/>
      <c r="O130" s="233"/>
      <c r="P130" s="90"/>
      <c r="Q130" s="90"/>
      <c r="R130" s="90"/>
      <c r="S130" s="90"/>
      <c r="T130" s="90"/>
      <c r="U130" s="90"/>
      <c r="V130" s="90"/>
      <c r="W130" s="90"/>
      <c r="X130" s="91"/>
      <c r="Y130" s="37"/>
      <c r="Z130" s="37"/>
      <c r="AA130" s="37"/>
      <c r="AB130" s="37"/>
      <c r="AC130" s="37"/>
      <c r="AD130" s="37"/>
      <c r="AE130" s="37"/>
      <c r="AT130" s="16" t="s">
        <v>136</v>
      </c>
      <c r="AU130" s="16" t="s">
        <v>84</v>
      </c>
    </row>
    <row r="131" s="2" customFormat="1">
      <c r="A131" s="37"/>
      <c r="B131" s="38"/>
      <c r="C131" s="39"/>
      <c r="D131" s="229" t="s">
        <v>138</v>
      </c>
      <c r="E131" s="39"/>
      <c r="F131" s="234" t="s">
        <v>139</v>
      </c>
      <c r="G131" s="39"/>
      <c r="H131" s="39"/>
      <c r="I131" s="231"/>
      <c r="J131" s="231"/>
      <c r="K131" s="39"/>
      <c r="L131" s="39"/>
      <c r="M131" s="43"/>
      <c r="N131" s="232"/>
      <c r="O131" s="233"/>
      <c r="P131" s="90"/>
      <c r="Q131" s="90"/>
      <c r="R131" s="90"/>
      <c r="S131" s="90"/>
      <c r="T131" s="90"/>
      <c r="U131" s="90"/>
      <c r="V131" s="90"/>
      <c r="W131" s="90"/>
      <c r="X131" s="91"/>
      <c r="Y131" s="37"/>
      <c r="Z131" s="37"/>
      <c r="AA131" s="37"/>
      <c r="AB131" s="37"/>
      <c r="AC131" s="37"/>
      <c r="AD131" s="37"/>
      <c r="AE131" s="37"/>
      <c r="AT131" s="16" t="s">
        <v>138</v>
      </c>
      <c r="AU131" s="16" t="s">
        <v>84</v>
      </c>
    </row>
    <row r="132" s="13" customFormat="1">
      <c r="A132" s="13"/>
      <c r="B132" s="235"/>
      <c r="C132" s="236"/>
      <c r="D132" s="229" t="s">
        <v>140</v>
      </c>
      <c r="E132" s="237" t="s">
        <v>1</v>
      </c>
      <c r="F132" s="238" t="s">
        <v>141</v>
      </c>
      <c r="G132" s="236"/>
      <c r="H132" s="239">
        <v>11.029999999999999</v>
      </c>
      <c r="I132" s="240"/>
      <c r="J132" s="240"/>
      <c r="K132" s="236"/>
      <c r="L132" s="236"/>
      <c r="M132" s="241"/>
      <c r="N132" s="242"/>
      <c r="O132" s="243"/>
      <c r="P132" s="243"/>
      <c r="Q132" s="243"/>
      <c r="R132" s="243"/>
      <c r="S132" s="243"/>
      <c r="T132" s="243"/>
      <c r="U132" s="243"/>
      <c r="V132" s="243"/>
      <c r="W132" s="243"/>
      <c r="X132" s="244"/>
      <c r="Y132" s="13"/>
      <c r="Z132" s="13"/>
      <c r="AA132" s="13"/>
      <c r="AB132" s="13"/>
      <c r="AC132" s="13"/>
      <c r="AD132" s="13"/>
      <c r="AE132" s="13"/>
      <c r="AT132" s="245" t="s">
        <v>140</v>
      </c>
      <c r="AU132" s="245" t="s">
        <v>84</v>
      </c>
      <c r="AV132" s="13" t="s">
        <v>84</v>
      </c>
      <c r="AW132" s="13" t="s">
        <v>5</v>
      </c>
      <c r="AX132" s="13" t="s">
        <v>77</v>
      </c>
      <c r="AY132" s="245" t="s">
        <v>128</v>
      </c>
    </row>
    <row r="133" s="13" customFormat="1">
      <c r="A133" s="13"/>
      <c r="B133" s="235"/>
      <c r="C133" s="236"/>
      <c r="D133" s="229" t="s">
        <v>140</v>
      </c>
      <c r="E133" s="237" t="s">
        <v>1</v>
      </c>
      <c r="F133" s="238" t="s">
        <v>142</v>
      </c>
      <c r="G133" s="236"/>
      <c r="H133" s="239">
        <v>0.64000000000000001</v>
      </c>
      <c r="I133" s="240"/>
      <c r="J133" s="240"/>
      <c r="K133" s="236"/>
      <c r="L133" s="236"/>
      <c r="M133" s="241"/>
      <c r="N133" s="242"/>
      <c r="O133" s="243"/>
      <c r="P133" s="243"/>
      <c r="Q133" s="243"/>
      <c r="R133" s="243"/>
      <c r="S133" s="243"/>
      <c r="T133" s="243"/>
      <c r="U133" s="243"/>
      <c r="V133" s="243"/>
      <c r="W133" s="243"/>
      <c r="X133" s="244"/>
      <c r="Y133" s="13"/>
      <c r="Z133" s="13"/>
      <c r="AA133" s="13"/>
      <c r="AB133" s="13"/>
      <c r="AC133" s="13"/>
      <c r="AD133" s="13"/>
      <c r="AE133" s="13"/>
      <c r="AT133" s="245" t="s">
        <v>140</v>
      </c>
      <c r="AU133" s="245" t="s">
        <v>84</v>
      </c>
      <c r="AV133" s="13" t="s">
        <v>84</v>
      </c>
      <c r="AW133" s="13" t="s">
        <v>5</v>
      </c>
      <c r="AX133" s="13" t="s">
        <v>77</v>
      </c>
      <c r="AY133" s="245" t="s">
        <v>128</v>
      </c>
    </row>
    <row r="134" s="14" customFormat="1">
      <c r="A134" s="14"/>
      <c r="B134" s="246"/>
      <c r="C134" s="247"/>
      <c r="D134" s="229" t="s">
        <v>140</v>
      </c>
      <c r="E134" s="248" t="s">
        <v>1</v>
      </c>
      <c r="F134" s="249" t="s">
        <v>143</v>
      </c>
      <c r="G134" s="247"/>
      <c r="H134" s="250">
        <v>11.67</v>
      </c>
      <c r="I134" s="251"/>
      <c r="J134" s="251"/>
      <c r="K134" s="247"/>
      <c r="L134" s="247"/>
      <c r="M134" s="252"/>
      <c r="N134" s="253"/>
      <c r="O134" s="254"/>
      <c r="P134" s="254"/>
      <c r="Q134" s="254"/>
      <c r="R134" s="254"/>
      <c r="S134" s="254"/>
      <c r="T134" s="254"/>
      <c r="U134" s="254"/>
      <c r="V134" s="254"/>
      <c r="W134" s="254"/>
      <c r="X134" s="255"/>
      <c r="Y134" s="14"/>
      <c r="Z134" s="14"/>
      <c r="AA134" s="14"/>
      <c r="AB134" s="14"/>
      <c r="AC134" s="14"/>
      <c r="AD134" s="14"/>
      <c r="AE134" s="14"/>
      <c r="AT134" s="256" t="s">
        <v>140</v>
      </c>
      <c r="AU134" s="256" t="s">
        <v>84</v>
      </c>
      <c r="AV134" s="14" t="s">
        <v>134</v>
      </c>
      <c r="AW134" s="14" t="s">
        <v>5</v>
      </c>
      <c r="AX134" s="14" t="s">
        <v>82</v>
      </c>
      <c r="AY134" s="256" t="s">
        <v>128</v>
      </c>
    </row>
    <row r="135" s="2" customFormat="1" ht="24.15" customHeight="1">
      <c r="A135" s="37"/>
      <c r="B135" s="38"/>
      <c r="C135" s="214" t="s">
        <v>84</v>
      </c>
      <c r="D135" s="214" t="s">
        <v>130</v>
      </c>
      <c r="E135" s="215" t="s">
        <v>144</v>
      </c>
      <c r="F135" s="216" t="s">
        <v>145</v>
      </c>
      <c r="G135" s="217" t="s">
        <v>133</v>
      </c>
      <c r="H135" s="218">
        <v>1.3</v>
      </c>
      <c r="I135" s="219"/>
      <c r="J135" s="219"/>
      <c r="K135" s="220">
        <f>ROUND(P135*H135,2)</f>
        <v>0</v>
      </c>
      <c r="L135" s="221"/>
      <c r="M135" s="43"/>
      <c r="N135" s="222" t="s">
        <v>1</v>
      </c>
      <c r="O135" s="223" t="s">
        <v>40</v>
      </c>
      <c r="P135" s="224">
        <f>I135+J135</f>
        <v>0</v>
      </c>
      <c r="Q135" s="224">
        <f>ROUND(I135*H135,2)</f>
        <v>0</v>
      </c>
      <c r="R135" s="224">
        <f>ROUND(J135*H135,2)</f>
        <v>0</v>
      </c>
      <c r="S135" s="90"/>
      <c r="T135" s="225">
        <f>S135*H135</f>
        <v>0</v>
      </c>
      <c r="U135" s="225">
        <v>0</v>
      </c>
      <c r="V135" s="225">
        <f>U135*H135</f>
        <v>0</v>
      </c>
      <c r="W135" s="225">
        <v>0</v>
      </c>
      <c r="X135" s="226">
        <f>W135*H135</f>
        <v>0</v>
      </c>
      <c r="Y135" s="37"/>
      <c r="Z135" s="37"/>
      <c r="AA135" s="37"/>
      <c r="AB135" s="37"/>
      <c r="AC135" s="37"/>
      <c r="AD135" s="37"/>
      <c r="AE135" s="37"/>
      <c r="AR135" s="227" t="s">
        <v>134</v>
      </c>
      <c r="AT135" s="227" t="s">
        <v>130</v>
      </c>
      <c r="AU135" s="227" t="s">
        <v>84</v>
      </c>
      <c r="AY135" s="16" t="s">
        <v>128</v>
      </c>
      <c r="BE135" s="228">
        <f>IF(O135="základní",K135,0)</f>
        <v>0</v>
      </c>
      <c r="BF135" s="228">
        <f>IF(O135="snížená",K135,0)</f>
        <v>0</v>
      </c>
      <c r="BG135" s="228">
        <f>IF(O135="zákl. přenesená",K135,0)</f>
        <v>0</v>
      </c>
      <c r="BH135" s="228">
        <f>IF(O135="sníž. přenesená",K135,0)</f>
        <v>0</v>
      </c>
      <c r="BI135" s="228">
        <f>IF(O135="nulová",K135,0)</f>
        <v>0</v>
      </c>
      <c r="BJ135" s="16" t="s">
        <v>82</v>
      </c>
      <c r="BK135" s="228">
        <f>ROUND(P135*H135,2)</f>
        <v>0</v>
      </c>
      <c r="BL135" s="16" t="s">
        <v>134</v>
      </c>
      <c r="BM135" s="227" t="s">
        <v>146</v>
      </c>
    </row>
    <row r="136" s="2" customFormat="1">
      <c r="A136" s="37"/>
      <c r="B136" s="38"/>
      <c r="C136" s="39"/>
      <c r="D136" s="229" t="s">
        <v>136</v>
      </c>
      <c r="E136" s="39"/>
      <c r="F136" s="230" t="s">
        <v>147</v>
      </c>
      <c r="G136" s="39"/>
      <c r="H136" s="39"/>
      <c r="I136" s="231"/>
      <c r="J136" s="231"/>
      <c r="K136" s="39"/>
      <c r="L136" s="39"/>
      <c r="M136" s="43"/>
      <c r="N136" s="232"/>
      <c r="O136" s="233"/>
      <c r="P136" s="90"/>
      <c r="Q136" s="90"/>
      <c r="R136" s="90"/>
      <c r="S136" s="90"/>
      <c r="T136" s="90"/>
      <c r="U136" s="90"/>
      <c r="V136" s="90"/>
      <c r="W136" s="90"/>
      <c r="X136" s="91"/>
      <c r="Y136" s="37"/>
      <c r="Z136" s="37"/>
      <c r="AA136" s="37"/>
      <c r="AB136" s="37"/>
      <c r="AC136" s="37"/>
      <c r="AD136" s="37"/>
      <c r="AE136" s="37"/>
      <c r="AT136" s="16" t="s">
        <v>136</v>
      </c>
      <c r="AU136" s="16" t="s">
        <v>84</v>
      </c>
    </row>
    <row r="137" s="2" customFormat="1">
      <c r="A137" s="37"/>
      <c r="B137" s="38"/>
      <c r="C137" s="39"/>
      <c r="D137" s="229" t="s">
        <v>138</v>
      </c>
      <c r="E137" s="39"/>
      <c r="F137" s="234" t="s">
        <v>148</v>
      </c>
      <c r="G137" s="39"/>
      <c r="H137" s="39"/>
      <c r="I137" s="231"/>
      <c r="J137" s="231"/>
      <c r="K137" s="39"/>
      <c r="L137" s="39"/>
      <c r="M137" s="43"/>
      <c r="N137" s="232"/>
      <c r="O137" s="233"/>
      <c r="P137" s="90"/>
      <c r="Q137" s="90"/>
      <c r="R137" s="90"/>
      <c r="S137" s="90"/>
      <c r="T137" s="90"/>
      <c r="U137" s="90"/>
      <c r="V137" s="90"/>
      <c r="W137" s="90"/>
      <c r="X137" s="91"/>
      <c r="Y137" s="37"/>
      <c r="Z137" s="37"/>
      <c r="AA137" s="37"/>
      <c r="AB137" s="37"/>
      <c r="AC137" s="37"/>
      <c r="AD137" s="37"/>
      <c r="AE137" s="37"/>
      <c r="AT137" s="16" t="s">
        <v>138</v>
      </c>
      <c r="AU137" s="16" t="s">
        <v>84</v>
      </c>
    </row>
    <row r="138" s="2" customFormat="1" ht="33" customHeight="1">
      <c r="A138" s="37"/>
      <c r="B138" s="38"/>
      <c r="C138" s="214" t="s">
        <v>149</v>
      </c>
      <c r="D138" s="214" t="s">
        <v>130</v>
      </c>
      <c r="E138" s="215" t="s">
        <v>150</v>
      </c>
      <c r="F138" s="216" t="s">
        <v>151</v>
      </c>
      <c r="G138" s="217" t="s">
        <v>152</v>
      </c>
      <c r="H138" s="218">
        <v>109</v>
      </c>
      <c r="I138" s="219"/>
      <c r="J138" s="219"/>
      <c r="K138" s="220">
        <f>ROUND(P138*H138,2)</f>
        <v>0</v>
      </c>
      <c r="L138" s="221"/>
      <c r="M138" s="43"/>
      <c r="N138" s="222" t="s">
        <v>1</v>
      </c>
      <c r="O138" s="223" t="s">
        <v>40</v>
      </c>
      <c r="P138" s="224">
        <f>I138+J138</f>
        <v>0</v>
      </c>
      <c r="Q138" s="224">
        <f>ROUND(I138*H138,2)</f>
        <v>0</v>
      </c>
      <c r="R138" s="224">
        <f>ROUND(J138*H138,2)</f>
        <v>0</v>
      </c>
      <c r="S138" s="90"/>
      <c r="T138" s="225">
        <f>S138*H138</f>
        <v>0</v>
      </c>
      <c r="U138" s="225">
        <v>0.0264</v>
      </c>
      <c r="V138" s="225">
        <f>U138*H138</f>
        <v>2.8776000000000002</v>
      </c>
      <c r="W138" s="225">
        <v>0</v>
      </c>
      <c r="X138" s="226">
        <f>W138*H138</f>
        <v>0</v>
      </c>
      <c r="Y138" s="37"/>
      <c r="Z138" s="37"/>
      <c r="AA138" s="37"/>
      <c r="AB138" s="37"/>
      <c r="AC138" s="37"/>
      <c r="AD138" s="37"/>
      <c r="AE138" s="37"/>
      <c r="AR138" s="227" t="s">
        <v>134</v>
      </c>
      <c r="AT138" s="227" t="s">
        <v>130</v>
      </c>
      <c r="AU138" s="227" t="s">
        <v>84</v>
      </c>
      <c r="AY138" s="16" t="s">
        <v>128</v>
      </c>
      <c r="BE138" s="228">
        <f>IF(O138="základní",K138,0)</f>
        <v>0</v>
      </c>
      <c r="BF138" s="228">
        <f>IF(O138="snížená",K138,0)</f>
        <v>0</v>
      </c>
      <c r="BG138" s="228">
        <f>IF(O138="zákl. přenesená",K138,0)</f>
        <v>0</v>
      </c>
      <c r="BH138" s="228">
        <f>IF(O138="sníž. přenesená",K138,0)</f>
        <v>0</v>
      </c>
      <c r="BI138" s="228">
        <f>IF(O138="nulová",K138,0)</f>
        <v>0</v>
      </c>
      <c r="BJ138" s="16" t="s">
        <v>82</v>
      </c>
      <c r="BK138" s="228">
        <f>ROUND(P138*H138,2)</f>
        <v>0</v>
      </c>
      <c r="BL138" s="16" t="s">
        <v>134</v>
      </c>
      <c r="BM138" s="227" t="s">
        <v>153</v>
      </c>
    </row>
    <row r="139" s="2" customFormat="1">
      <c r="A139" s="37"/>
      <c r="B139" s="38"/>
      <c r="C139" s="39"/>
      <c r="D139" s="229" t="s">
        <v>136</v>
      </c>
      <c r="E139" s="39"/>
      <c r="F139" s="230" t="s">
        <v>154</v>
      </c>
      <c r="G139" s="39"/>
      <c r="H139" s="39"/>
      <c r="I139" s="231"/>
      <c r="J139" s="231"/>
      <c r="K139" s="39"/>
      <c r="L139" s="39"/>
      <c r="M139" s="43"/>
      <c r="N139" s="232"/>
      <c r="O139" s="233"/>
      <c r="P139" s="90"/>
      <c r="Q139" s="90"/>
      <c r="R139" s="90"/>
      <c r="S139" s="90"/>
      <c r="T139" s="90"/>
      <c r="U139" s="90"/>
      <c r="V139" s="90"/>
      <c r="W139" s="90"/>
      <c r="X139" s="91"/>
      <c r="Y139" s="37"/>
      <c r="Z139" s="37"/>
      <c r="AA139" s="37"/>
      <c r="AB139" s="37"/>
      <c r="AC139" s="37"/>
      <c r="AD139" s="37"/>
      <c r="AE139" s="37"/>
      <c r="AT139" s="16" t="s">
        <v>136</v>
      </c>
      <c r="AU139" s="16" t="s">
        <v>84</v>
      </c>
    </row>
    <row r="140" s="2" customFormat="1">
      <c r="A140" s="37"/>
      <c r="B140" s="38"/>
      <c r="C140" s="39"/>
      <c r="D140" s="229" t="s">
        <v>138</v>
      </c>
      <c r="E140" s="39"/>
      <c r="F140" s="234" t="s">
        <v>155</v>
      </c>
      <c r="G140" s="39"/>
      <c r="H140" s="39"/>
      <c r="I140" s="231"/>
      <c r="J140" s="231"/>
      <c r="K140" s="39"/>
      <c r="L140" s="39"/>
      <c r="M140" s="43"/>
      <c r="N140" s="232"/>
      <c r="O140" s="233"/>
      <c r="P140" s="90"/>
      <c r="Q140" s="90"/>
      <c r="R140" s="90"/>
      <c r="S140" s="90"/>
      <c r="T140" s="90"/>
      <c r="U140" s="90"/>
      <c r="V140" s="90"/>
      <c r="W140" s="90"/>
      <c r="X140" s="91"/>
      <c r="Y140" s="37"/>
      <c r="Z140" s="37"/>
      <c r="AA140" s="37"/>
      <c r="AB140" s="37"/>
      <c r="AC140" s="37"/>
      <c r="AD140" s="37"/>
      <c r="AE140" s="37"/>
      <c r="AT140" s="16" t="s">
        <v>138</v>
      </c>
      <c r="AU140" s="16" t="s">
        <v>84</v>
      </c>
    </row>
    <row r="141" s="13" customFormat="1">
      <c r="A141" s="13"/>
      <c r="B141" s="235"/>
      <c r="C141" s="236"/>
      <c r="D141" s="229" t="s">
        <v>140</v>
      </c>
      <c r="E141" s="237" t="s">
        <v>1</v>
      </c>
      <c r="F141" s="238" t="s">
        <v>156</v>
      </c>
      <c r="G141" s="236"/>
      <c r="H141" s="239">
        <v>99</v>
      </c>
      <c r="I141" s="240"/>
      <c r="J141" s="240"/>
      <c r="K141" s="236"/>
      <c r="L141" s="236"/>
      <c r="M141" s="241"/>
      <c r="N141" s="242"/>
      <c r="O141" s="243"/>
      <c r="P141" s="243"/>
      <c r="Q141" s="243"/>
      <c r="R141" s="243"/>
      <c r="S141" s="243"/>
      <c r="T141" s="243"/>
      <c r="U141" s="243"/>
      <c r="V141" s="243"/>
      <c r="W141" s="243"/>
      <c r="X141" s="244"/>
      <c r="Y141" s="13"/>
      <c r="Z141" s="13"/>
      <c r="AA141" s="13"/>
      <c r="AB141" s="13"/>
      <c r="AC141" s="13"/>
      <c r="AD141" s="13"/>
      <c r="AE141" s="13"/>
      <c r="AT141" s="245" t="s">
        <v>140</v>
      </c>
      <c r="AU141" s="245" t="s">
        <v>84</v>
      </c>
      <c r="AV141" s="13" t="s">
        <v>84</v>
      </c>
      <c r="AW141" s="13" t="s">
        <v>5</v>
      </c>
      <c r="AX141" s="13" t="s">
        <v>77</v>
      </c>
      <c r="AY141" s="245" t="s">
        <v>128</v>
      </c>
    </row>
    <row r="142" s="13" customFormat="1">
      <c r="A142" s="13"/>
      <c r="B142" s="235"/>
      <c r="C142" s="236"/>
      <c r="D142" s="229" t="s">
        <v>140</v>
      </c>
      <c r="E142" s="237" t="s">
        <v>1</v>
      </c>
      <c r="F142" s="238" t="s">
        <v>157</v>
      </c>
      <c r="G142" s="236"/>
      <c r="H142" s="239">
        <v>10</v>
      </c>
      <c r="I142" s="240"/>
      <c r="J142" s="240"/>
      <c r="K142" s="236"/>
      <c r="L142" s="236"/>
      <c r="M142" s="241"/>
      <c r="N142" s="242"/>
      <c r="O142" s="243"/>
      <c r="P142" s="243"/>
      <c r="Q142" s="243"/>
      <c r="R142" s="243"/>
      <c r="S142" s="243"/>
      <c r="T142" s="243"/>
      <c r="U142" s="243"/>
      <c r="V142" s="243"/>
      <c r="W142" s="243"/>
      <c r="X142" s="244"/>
      <c r="Y142" s="13"/>
      <c r="Z142" s="13"/>
      <c r="AA142" s="13"/>
      <c r="AB142" s="13"/>
      <c r="AC142" s="13"/>
      <c r="AD142" s="13"/>
      <c r="AE142" s="13"/>
      <c r="AT142" s="245" t="s">
        <v>140</v>
      </c>
      <c r="AU142" s="245" t="s">
        <v>84</v>
      </c>
      <c r="AV142" s="13" t="s">
        <v>84</v>
      </c>
      <c r="AW142" s="13" t="s">
        <v>5</v>
      </c>
      <c r="AX142" s="13" t="s">
        <v>77</v>
      </c>
      <c r="AY142" s="245" t="s">
        <v>128</v>
      </c>
    </row>
    <row r="143" s="14" customFormat="1">
      <c r="A143" s="14"/>
      <c r="B143" s="246"/>
      <c r="C143" s="247"/>
      <c r="D143" s="229" t="s">
        <v>140</v>
      </c>
      <c r="E143" s="248" t="s">
        <v>1</v>
      </c>
      <c r="F143" s="249" t="s">
        <v>143</v>
      </c>
      <c r="G143" s="247"/>
      <c r="H143" s="250">
        <v>109</v>
      </c>
      <c r="I143" s="251"/>
      <c r="J143" s="251"/>
      <c r="K143" s="247"/>
      <c r="L143" s="247"/>
      <c r="M143" s="252"/>
      <c r="N143" s="253"/>
      <c r="O143" s="254"/>
      <c r="P143" s="254"/>
      <c r="Q143" s="254"/>
      <c r="R143" s="254"/>
      <c r="S143" s="254"/>
      <c r="T143" s="254"/>
      <c r="U143" s="254"/>
      <c r="V143" s="254"/>
      <c r="W143" s="254"/>
      <c r="X143" s="255"/>
      <c r="Y143" s="14"/>
      <c r="Z143" s="14"/>
      <c r="AA143" s="14"/>
      <c r="AB143" s="14"/>
      <c r="AC143" s="14"/>
      <c r="AD143" s="14"/>
      <c r="AE143" s="14"/>
      <c r="AT143" s="256" t="s">
        <v>140</v>
      </c>
      <c r="AU143" s="256" t="s">
        <v>84</v>
      </c>
      <c r="AV143" s="14" t="s">
        <v>134</v>
      </c>
      <c r="AW143" s="14" t="s">
        <v>5</v>
      </c>
      <c r="AX143" s="14" t="s">
        <v>82</v>
      </c>
      <c r="AY143" s="256" t="s">
        <v>128</v>
      </c>
    </row>
    <row r="144" s="2" customFormat="1" ht="33" customHeight="1">
      <c r="A144" s="37"/>
      <c r="B144" s="38"/>
      <c r="C144" s="214" t="s">
        <v>134</v>
      </c>
      <c r="D144" s="214" t="s">
        <v>130</v>
      </c>
      <c r="E144" s="215" t="s">
        <v>158</v>
      </c>
      <c r="F144" s="216" t="s">
        <v>159</v>
      </c>
      <c r="G144" s="217" t="s">
        <v>152</v>
      </c>
      <c r="H144" s="218">
        <v>81</v>
      </c>
      <c r="I144" s="219"/>
      <c r="J144" s="219"/>
      <c r="K144" s="220">
        <f>ROUND(P144*H144,2)</f>
        <v>0</v>
      </c>
      <c r="L144" s="221"/>
      <c r="M144" s="43"/>
      <c r="N144" s="222" t="s">
        <v>1</v>
      </c>
      <c r="O144" s="223" t="s">
        <v>40</v>
      </c>
      <c r="P144" s="224">
        <f>I144+J144</f>
        <v>0</v>
      </c>
      <c r="Q144" s="224">
        <f>ROUND(I144*H144,2)</f>
        <v>0</v>
      </c>
      <c r="R144" s="224">
        <f>ROUND(J144*H144,2)</f>
        <v>0</v>
      </c>
      <c r="S144" s="90"/>
      <c r="T144" s="225">
        <f>S144*H144</f>
        <v>0</v>
      </c>
      <c r="U144" s="225">
        <v>0.037100000000000001</v>
      </c>
      <c r="V144" s="225">
        <f>U144*H144</f>
        <v>3.0051000000000001</v>
      </c>
      <c r="W144" s="225">
        <v>0</v>
      </c>
      <c r="X144" s="226">
        <f>W144*H144</f>
        <v>0</v>
      </c>
      <c r="Y144" s="37"/>
      <c r="Z144" s="37"/>
      <c r="AA144" s="37"/>
      <c r="AB144" s="37"/>
      <c r="AC144" s="37"/>
      <c r="AD144" s="37"/>
      <c r="AE144" s="37"/>
      <c r="AR144" s="227" t="s">
        <v>134</v>
      </c>
      <c r="AT144" s="227" t="s">
        <v>130</v>
      </c>
      <c r="AU144" s="227" t="s">
        <v>84</v>
      </c>
      <c r="AY144" s="16" t="s">
        <v>128</v>
      </c>
      <c r="BE144" s="228">
        <f>IF(O144="základní",K144,0)</f>
        <v>0</v>
      </c>
      <c r="BF144" s="228">
        <f>IF(O144="snížená",K144,0)</f>
        <v>0</v>
      </c>
      <c r="BG144" s="228">
        <f>IF(O144="zákl. přenesená",K144,0)</f>
        <v>0</v>
      </c>
      <c r="BH144" s="228">
        <f>IF(O144="sníž. přenesená",K144,0)</f>
        <v>0</v>
      </c>
      <c r="BI144" s="228">
        <f>IF(O144="nulová",K144,0)</f>
        <v>0</v>
      </c>
      <c r="BJ144" s="16" t="s">
        <v>82</v>
      </c>
      <c r="BK144" s="228">
        <f>ROUND(P144*H144,2)</f>
        <v>0</v>
      </c>
      <c r="BL144" s="16" t="s">
        <v>134</v>
      </c>
      <c r="BM144" s="227" t="s">
        <v>160</v>
      </c>
    </row>
    <row r="145" s="2" customFormat="1">
      <c r="A145" s="37"/>
      <c r="B145" s="38"/>
      <c r="C145" s="39"/>
      <c r="D145" s="229" t="s">
        <v>136</v>
      </c>
      <c r="E145" s="39"/>
      <c r="F145" s="230" t="s">
        <v>161</v>
      </c>
      <c r="G145" s="39"/>
      <c r="H145" s="39"/>
      <c r="I145" s="231"/>
      <c r="J145" s="231"/>
      <c r="K145" s="39"/>
      <c r="L145" s="39"/>
      <c r="M145" s="43"/>
      <c r="N145" s="232"/>
      <c r="O145" s="233"/>
      <c r="P145" s="90"/>
      <c r="Q145" s="90"/>
      <c r="R145" s="90"/>
      <c r="S145" s="90"/>
      <c r="T145" s="90"/>
      <c r="U145" s="90"/>
      <c r="V145" s="90"/>
      <c r="W145" s="90"/>
      <c r="X145" s="91"/>
      <c r="Y145" s="37"/>
      <c r="Z145" s="37"/>
      <c r="AA145" s="37"/>
      <c r="AB145" s="37"/>
      <c r="AC145" s="37"/>
      <c r="AD145" s="37"/>
      <c r="AE145" s="37"/>
      <c r="AT145" s="16" t="s">
        <v>136</v>
      </c>
      <c r="AU145" s="16" t="s">
        <v>84</v>
      </c>
    </row>
    <row r="146" s="13" customFormat="1">
      <c r="A146" s="13"/>
      <c r="B146" s="235"/>
      <c r="C146" s="236"/>
      <c r="D146" s="229" t="s">
        <v>140</v>
      </c>
      <c r="E146" s="237" t="s">
        <v>1</v>
      </c>
      <c r="F146" s="238" t="s">
        <v>162</v>
      </c>
      <c r="G146" s="236"/>
      <c r="H146" s="239">
        <v>81</v>
      </c>
      <c r="I146" s="240"/>
      <c r="J146" s="240"/>
      <c r="K146" s="236"/>
      <c r="L146" s="236"/>
      <c r="M146" s="241"/>
      <c r="N146" s="242"/>
      <c r="O146" s="243"/>
      <c r="P146" s="243"/>
      <c r="Q146" s="243"/>
      <c r="R146" s="243"/>
      <c r="S146" s="243"/>
      <c r="T146" s="243"/>
      <c r="U146" s="243"/>
      <c r="V146" s="243"/>
      <c r="W146" s="243"/>
      <c r="X146" s="244"/>
      <c r="Y146" s="13"/>
      <c r="Z146" s="13"/>
      <c r="AA146" s="13"/>
      <c r="AB146" s="13"/>
      <c r="AC146" s="13"/>
      <c r="AD146" s="13"/>
      <c r="AE146" s="13"/>
      <c r="AT146" s="245" t="s">
        <v>140</v>
      </c>
      <c r="AU146" s="245" t="s">
        <v>84</v>
      </c>
      <c r="AV146" s="13" t="s">
        <v>84</v>
      </c>
      <c r="AW146" s="13" t="s">
        <v>5</v>
      </c>
      <c r="AX146" s="13" t="s">
        <v>82</v>
      </c>
      <c r="AY146" s="245" t="s">
        <v>128</v>
      </c>
    </row>
    <row r="147" s="2" customFormat="1" ht="33" customHeight="1">
      <c r="A147" s="37"/>
      <c r="B147" s="38"/>
      <c r="C147" s="214" t="s">
        <v>163</v>
      </c>
      <c r="D147" s="214" t="s">
        <v>130</v>
      </c>
      <c r="E147" s="215" t="s">
        <v>164</v>
      </c>
      <c r="F147" s="216" t="s">
        <v>165</v>
      </c>
      <c r="G147" s="217" t="s">
        <v>152</v>
      </c>
      <c r="H147" s="218">
        <v>75</v>
      </c>
      <c r="I147" s="219"/>
      <c r="J147" s="219"/>
      <c r="K147" s="220">
        <f>ROUND(P147*H147,2)</f>
        <v>0</v>
      </c>
      <c r="L147" s="221"/>
      <c r="M147" s="43"/>
      <c r="N147" s="222" t="s">
        <v>1</v>
      </c>
      <c r="O147" s="223" t="s">
        <v>40</v>
      </c>
      <c r="P147" s="224">
        <f>I147+J147</f>
        <v>0</v>
      </c>
      <c r="Q147" s="224">
        <f>ROUND(I147*H147,2)</f>
        <v>0</v>
      </c>
      <c r="R147" s="224">
        <f>ROUND(J147*H147,2)</f>
        <v>0</v>
      </c>
      <c r="S147" s="90"/>
      <c r="T147" s="225">
        <f>S147*H147</f>
        <v>0</v>
      </c>
      <c r="U147" s="225">
        <v>0.047</v>
      </c>
      <c r="V147" s="225">
        <f>U147*H147</f>
        <v>3.5249999999999999</v>
      </c>
      <c r="W147" s="225">
        <v>0</v>
      </c>
      <c r="X147" s="226">
        <f>W147*H147</f>
        <v>0</v>
      </c>
      <c r="Y147" s="37"/>
      <c r="Z147" s="37"/>
      <c r="AA147" s="37"/>
      <c r="AB147" s="37"/>
      <c r="AC147" s="37"/>
      <c r="AD147" s="37"/>
      <c r="AE147" s="37"/>
      <c r="AR147" s="227" t="s">
        <v>134</v>
      </c>
      <c r="AT147" s="227" t="s">
        <v>130</v>
      </c>
      <c r="AU147" s="227" t="s">
        <v>84</v>
      </c>
      <c r="AY147" s="16" t="s">
        <v>128</v>
      </c>
      <c r="BE147" s="228">
        <f>IF(O147="základní",K147,0)</f>
        <v>0</v>
      </c>
      <c r="BF147" s="228">
        <f>IF(O147="snížená",K147,0)</f>
        <v>0</v>
      </c>
      <c r="BG147" s="228">
        <f>IF(O147="zákl. přenesená",K147,0)</f>
        <v>0</v>
      </c>
      <c r="BH147" s="228">
        <f>IF(O147="sníž. přenesená",K147,0)</f>
        <v>0</v>
      </c>
      <c r="BI147" s="228">
        <f>IF(O147="nulová",K147,0)</f>
        <v>0</v>
      </c>
      <c r="BJ147" s="16" t="s">
        <v>82</v>
      </c>
      <c r="BK147" s="228">
        <f>ROUND(P147*H147,2)</f>
        <v>0</v>
      </c>
      <c r="BL147" s="16" t="s">
        <v>134</v>
      </c>
      <c r="BM147" s="227" t="s">
        <v>166</v>
      </c>
    </row>
    <row r="148" s="2" customFormat="1">
      <c r="A148" s="37"/>
      <c r="B148" s="38"/>
      <c r="C148" s="39"/>
      <c r="D148" s="229" t="s">
        <v>136</v>
      </c>
      <c r="E148" s="39"/>
      <c r="F148" s="230" t="s">
        <v>167</v>
      </c>
      <c r="G148" s="39"/>
      <c r="H148" s="39"/>
      <c r="I148" s="231"/>
      <c r="J148" s="231"/>
      <c r="K148" s="39"/>
      <c r="L148" s="39"/>
      <c r="M148" s="43"/>
      <c r="N148" s="232"/>
      <c r="O148" s="233"/>
      <c r="P148" s="90"/>
      <c r="Q148" s="90"/>
      <c r="R148" s="90"/>
      <c r="S148" s="90"/>
      <c r="T148" s="90"/>
      <c r="U148" s="90"/>
      <c r="V148" s="90"/>
      <c r="W148" s="90"/>
      <c r="X148" s="91"/>
      <c r="Y148" s="37"/>
      <c r="Z148" s="37"/>
      <c r="AA148" s="37"/>
      <c r="AB148" s="37"/>
      <c r="AC148" s="37"/>
      <c r="AD148" s="37"/>
      <c r="AE148" s="37"/>
      <c r="AT148" s="16" t="s">
        <v>136</v>
      </c>
      <c r="AU148" s="16" t="s">
        <v>84</v>
      </c>
    </row>
    <row r="149" s="2" customFormat="1">
      <c r="A149" s="37"/>
      <c r="B149" s="38"/>
      <c r="C149" s="39"/>
      <c r="D149" s="229" t="s">
        <v>138</v>
      </c>
      <c r="E149" s="39"/>
      <c r="F149" s="234" t="s">
        <v>168</v>
      </c>
      <c r="G149" s="39"/>
      <c r="H149" s="39"/>
      <c r="I149" s="231"/>
      <c r="J149" s="231"/>
      <c r="K149" s="39"/>
      <c r="L149" s="39"/>
      <c r="M149" s="43"/>
      <c r="N149" s="232"/>
      <c r="O149" s="233"/>
      <c r="P149" s="90"/>
      <c r="Q149" s="90"/>
      <c r="R149" s="90"/>
      <c r="S149" s="90"/>
      <c r="T149" s="90"/>
      <c r="U149" s="90"/>
      <c r="V149" s="90"/>
      <c r="W149" s="90"/>
      <c r="X149" s="91"/>
      <c r="Y149" s="37"/>
      <c r="Z149" s="37"/>
      <c r="AA149" s="37"/>
      <c r="AB149" s="37"/>
      <c r="AC149" s="37"/>
      <c r="AD149" s="37"/>
      <c r="AE149" s="37"/>
      <c r="AT149" s="16" t="s">
        <v>138</v>
      </c>
      <c r="AU149" s="16" t="s">
        <v>84</v>
      </c>
    </row>
    <row r="150" s="13" customFormat="1">
      <c r="A150" s="13"/>
      <c r="B150" s="235"/>
      <c r="C150" s="236"/>
      <c r="D150" s="229" t="s">
        <v>140</v>
      </c>
      <c r="E150" s="237" t="s">
        <v>1</v>
      </c>
      <c r="F150" s="238" t="s">
        <v>169</v>
      </c>
      <c r="G150" s="236"/>
      <c r="H150" s="239">
        <v>66</v>
      </c>
      <c r="I150" s="240"/>
      <c r="J150" s="240"/>
      <c r="K150" s="236"/>
      <c r="L150" s="236"/>
      <c r="M150" s="241"/>
      <c r="N150" s="242"/>
      <c r="O150" s="243"/>
      <c r="P150" s="243"/>
      <c r="Q150" s="243"/>
      <c r="R150" s="243"/>
      <c r="S150" s="243"/>
      <c r="T150" s="243"/>
      <c r="U150" s="243"/>
      <c r="V150" s="243"/>
      <c r="W150" s="243"/>
      <c r="X150" s="244"/>
      <c r="Y150" s="13"/>
      <c r="Z150" s="13"/>
      <c r="AA150" s="13"/>
      <c r="AB150" s="13"/>
      <c r="AC150" s="13"/>
      <c r="AD150" s="13"/>
      <c r="AE150" s="13"/>
      <c r="AT150" s="245" t="s">
        <v>140</v>
      </c>
      <c r="AU150" s="245" t="s">
        <v>84</v>
      </c>
      <c r="AV150" s="13" t="s">
        <v>84</v>
      </c>
      <c r="AW150" s="13" t="s">
        <v>5</v>
      </c>
      <c r="AX150" s="13" t="s">
        <v>77</v>
      </c>
      <c r="AY150" s="245" t="s">
        <v>128</v>
      </c>
    </row>
    <row r="151" s="13" customFormat="1">
      <c r="A151" s="13"/>
      <c r="B151" s="235"/>
      <c r="C151" s="236"/>
      <c r="D151" s="229" t="s">
        <v>140</v>
      </c>
      <c r="E151" s="237" t="s">
        <v>1</v>
      </c>
      <c r="F151" s="238" t="s">
        <v>170</v>
      </c>
      <c r="G151" s="236"/>
      <c r="H151" s="239">
        <v>9</v>
      </c>
      <c r="I151" s="240"/>
      <c r="J151" s="240"/>
      <c r="K151" s="236"/>
      <c r="L151" s="236"/>
      <c r="M151" s="241"/>
      <c r="N151" s="242"/>
      <c r="O151" s="243"/>
      <c r="P151" s="243"/>
      <c r="Q151" s="243"/>
      <c r="R151" s="243"/>
      <c r="S151" s="243"/>
      <c r="T151" s="243"/>
      <c r="U151" s="243"/>
      <c r="V151" s="243"/>
      <c r="W151" s="243"/>
      <c r="X151" s="244"/>
      <c r="Y151" s="13"/>
      <c r="Z151" s="13"/>
      <c r="AA151" s="13"/>
      <c r="AB151" s="13"/>
      <c r="AC151" s="13"/>
      <c r="AD151" s="13"/>
      <c r="AE151" s="13"/>
      <c r="AT151" s="245" t="s">
        <v>140</v>
      </c>
      <c r="AU151" s="245" t="s">
        <v>84</v>
      </c>
      <c r="AV151" s="13" t="s">
        <v>84</v>
      </c>
      <c r="AW151" s="13" t="s">
        <v>5</v>
      </c>
      <c r="AX151" s="13" t="s">
        <v>77</v>
      </c>
      <c r="AY151" s="245" t="s">
        <v>128</v>
      </c>
    </row>
    <row r="152" s="14" customFormat="1">
      <c r="A152" s="14"/>
      <c r="B152" s="246"/>
      <c r="C152" s="247"/>
      <c r="D152" s="229" t="s">
        <v>140</v>
      </c>
      <c r="E152" s="248" t="s">
        <v>1</v>
      </c>
      <c r="F152" s="249" t="s">
        <v>143</v>
      </c>
      <c r="G152" s="247"/>
      <c r="H152" s="250">
        <v>75</v>
      </c>
      <c r="I152" s="251"/>
      <c r="J152" s="251"/>
      <c r="K152" s="247"/>
      <c r="L152" s="247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4"/>
      <c r="Z152" s="14"/>
      <c r="AA152" s="14"/>
      <c r="AB152" s="14"/>
      <c r="AC152" s="14"/>
      <c r="AD152" s="14"/>
      <c r="AE152" s="14"/>
      <c r="AT152" s="256" t="s">
        <v>140</v>
      </c>
      <c r="AU152" s="256" t="s">
        <v>84</v>
      </c>
      <c r="AV152" s="14" t="s">
        <v>134</v>
      </c>
      <c r="AW152" s="14" t="s">
        <v>5</v>
      </c>
      <c r="AX152" s="14" t="s">
        <v>82</v>
      </c>
      <c r="AY152" s="256" t="s">
        <v>128</v>
      </c>
    </row>
    <row r="153" s="2" customFormat="1" ht="24.15" customHeight="1">
      <c r="A153" s="37"/>
      <c r="B153" s="38"/>
      <c r="C153" s="214" t="s">
        <v>171</v>
      </c>
      <c r="D153" s="214" t="s">
        <v>130</v>
      </c>
      <c r="E153" s="215" t="s">
        <v>172</v>
      </c>
      <c r="F153" s="216" t="s">
        <v>173</v>
      </c>
      <c r="G153" s="217" t="s">
        <v>174</v>
      </c>
      <c r="H153" s="218">
        <v>553.29999999999995</v>
      </c>
      <c r="I153" s="219"/>
      <c r="J153" s="219"/>
      <c r="K153" s="220">
        <f>ROUND(P153*H153,2)</f>
        <v>0</v>
      </c>
      <c r="L153" s="221"/>
      <c r="M153" s="43"/>
      <c r="N153" s="222" t="s">
        <v>1</v>
      </c>
      <c r="O153" s="223" t="s">
        <v>40</v>
      </c>
      <c r="P153" s="224">
        <f>I153+J153</f>
        <v>0</v>
      </c>
      <c r="Q153" s="224">
        <f>ROUND(I153*H153,2)</f>
        <v>0</v>
      </c>
      <c r="R153" s="224">
        <f>ROUND(J153*H153,2)</f>
        <v>0</v>
      </c>
      <c r="S153" s="90"/>
      <c r="T153" s="225">
        <f>S153*H153</f>
        <v>0</v>
      </c>
      <c r="U153" s="225">
        <v>0</v>
      </c>
      <c r="V153" s="225">
        <f>U153*H153</f>
        <v>0</v>
      </c>
      <c r="W153" s="225">
        <v>0</v>
      </c>
      <c r="X153" s="226">
        <f>W153*H153</f>
        <v>0</v>
      </c>
      <c r="Y153" s="37"/>
      <c r="Z153" s="37"/>
      <c r="AA153" s="37"/>
      <c r="AB153" s="37"/>
      <c r="AC153" s="37"/>
      <c r="AD153" s="37"/>
      <c r="AE153" s="37"/>
      <c r="AR153" s="227" t="s">
        <v>134</v>
      </c>
      <c r="AT153" s="227" t="s">
        <v>130</v>
      </c>
      <c r="AU153" s="227" t="s">
        <v>84</v>
      </c>
      <c r="AY153" s="16" t="s">
        <v>128</v>
      </c>
      <c r="BE153" s="228">
        <f>IF(O153="základní",K153,0)</f>
        <v>0</v>
      </c>
      <c r="BF153" s="228">
        <f>IF(O153="snížená",K153,0)</f>
        <v>0</v>
      </c>
      <c r="BG153" s="228">
        <f>IF(O153="zákl. přenesená",K153,0)</f>
        <v>0</v>
      </c>
      <c r="BH153" s="228">
        <f>IF(O153="sníž. přenesená",K153,0)</f>
        <v>0</v>
      </c>
      <c r="BI153" s="228">
        <f>IF(O153="nulová",K153,0)</f>
        <v>0</v>
      </c>
      <c r="BJ153" s="16" t="s">
        <v>82</v>
      </c>
      <c r="BK153" s="228">
        <f>ROUND(P153*H153,2)</f>
        <v>0</v>
      </c>
      <c r="BL153" s="16" t="s">
        <v>134</v>
      </c>
      <c r="BM153" s="227" t="s">
        <v>175</v>
      </c>
    </row>
    <row r="154" s="2" customFormat="1">
      <c r="A154" s="37"/>
      <c r="B154" s="38"/>
      <c r="C154" s="39"/>
      <c r="D154" s="229" t="s">
        <v>136</v>
      </c>
      <c r="E154" s="39"/>
      <c r="F154" s="230" t="s">
        <v>176</v>
      </c>
      <c r="G154" s="39"/>
      <c r="H154" s="39"/>
      <c r="I154" s="231"/>
      <c r="J154" s="231"/>
      <c r="K154" s="39"/>
      <c r="L154" s="39"/>
      <c r="M154" s="43"/>
      <c r="N154" s="232"/>
      <c r="O154" s="233"/>
      <c r="P154" s="90"/>
      <c r="Q154" s="90"/>
      <c r="R154" s="90"/>
      <c r="S154" s="90"/>
      <c r="T154" s="90"/>
      <c r="U154" s="90"/>
      <c r="V154" s="90"/>
      <c r="W154" s="90"/>
      <c r="X154" s="91"/>
      <c r="Y154" s="37"/>
      <c r="Z154" s="37"/>
      <c r="AA154" s="37"/>
      <c r="AB154" s="37"/>
      <c r="AC154" s="37"/>
      <c r="AD154" s="37"/>
      <c r="AE154" s="37"/>
      <c r="AT154" s="16" t="s">
        <v>136</v>
      </c>
      <c r="AU154" s="16" t="s">
        <v>84</v>
      </c>
    </row>
    <row r="155" s="13" customFormat="1">
      <c r="A155" s="13"/>
      <c r="B155" s="235"/>
      <c r="C155" s="236"/>
      <c r="D155" s="229" t="s">
        <v>140</v>
      </c>
      <c r="E155" s="237" t="s">
        <v>1</v>
      </c>
      <c r="F155" s="238" t="s">
        <v>177</v>
      </c>
      <c r="G155" s="236"/>
      <c r="H155" s="239">
        <v>191.40000000000001</v>
      </c>
      <c r="I155" s="240"/>
      <c r="J155" s="240"/>
      <c r="K155" s="236"/>
      <c r="L155" s="236"/>
      <c r="M155" s="241"/>
      <c r="N155" s="242"/>
      <c r="O155" s="243"/>
      <c r="P155" s="243"/>
      <c r="Q155" s="243"/>
      <c r="R155" s="243"/>
      <c r="S155" s="243"/>
      <c r="T155" s="243"/>
      <c r="U155" s="243"/>
      <c r="V155" s="243"/>
      <c r="W155" s="243"/>
      <c r="X155" s="244"/>
      <c r="Y155" s="13"/>
      <c r="Z155" s="13"/>
      <c r="AA155" s="13"/>
      <c r="AB155" s="13"/>
      <c r="AC155" s="13"/>
      <c r="AD155" s="13"/>
      <c r="AE155" s="13"/>
      <c r="AT155" s="245" t="s">
        <v>140</v>
      </c>
      <c r="AU155" s="245" t="s">
        <v>84</v>
      </c>
      <c r="AV155" s="13" t="s">
        <v>84</v>
      </c>
      <c r="AW155" s="13" t="s">
        <v>5</v>
      </c>
      <c r="AX155" s="13" t="s">
        <v>77</v>
      </c>
      <c r="AY155" s="245" t="s">
        <v>128</v>
      </c>
    </row>
    <row r="156" s="13" customFormat="1">
      <c r="A156" s="13"/>
      <c r="B156" s="235"/>
      <c r="C156" s="236"/>
      <c r="D156" s="229" t="s">
        <v>140</v>
      </c>
      <c r="E156" s="237" t="s">
        <v>1</v>
      </c>
      <c r="F156" s="238" t="s">
        <v>178</v>
      </c>
      <c r="G156" s="236"/>
      <c r="H156" s="239">
        <v>49.5</v>
      </c>
      <c r="I156" s="240"/>
      <c r="J156" s="240"/>
      <c r="K156" s="236"/>
      <c r="L156" s="236"/>
      <c r="M156" s="241"/>
      <c r="N156" s="242"/>
      <c r="O156" s="243"/>
      <c r="P156" s="243"/>
      <c r="Q156" s="243"/>
      <c r="R156" s="243"/>
      <c r="S156" s="243"/>
      <c r="T156" s="243"/>
      <c r="U156" s="243"/>
      <c r="V156" s="243"/>
      <c r="W156" s="243"/>
      <c r="X156" s="244"/>
      <c r="Y156" s="13"/>
      <c r="Z156" s="13"/>
      <c r="AA156" s="13"/>
      <c r="AB156" s="13"/>
      <c r="AC156" s="13"/>
      <c r="AD156" s="13"/>
      <c r="AE156" s="13"/>
      <c r="AT156" s="245" t="s">
        <v>140</v>
      </c>
      <c r="AU156" s="245" t="s">
        <v>84</v>
      </c>
      <c r="AV156" s="13" t="s">
        <v>84</v>
      </c>
      <c r="AW156" s="13" t="s">
        <v>5</v>
      </c>
      <c r="AX156" s="13" t="s">
        <v>77</v>
      </c>
      <c r="AY156" s="245" t="s">
        <v>128</v>
      </c>
    </row>
    <row r="157" s="13" customFormat="1">
      <c r="A157" s="13"/>
      <c r="B157" s="235"/>
      <c r="C157" s="236"/>
      <c r="D157" s="229" t="s">
        <v>140</v>
      </c>
      <c r="E157" s="237" t="s">
        <v>1</v>
      </c>
      <c r="F157" s="238" t="s">
        <v>179</v>
      </c>
      <c r="G157" s="236"/>
      <c r="H157" s="239">
        <v>66</v>
      </c>
      <c r="I157" s="240"/>
      <c r="J157" s="240"/>
      <c r="K157" s="236"/>
      <c r="L157" s="236"/>
      <c r="M157" s="241"/>
      <c r="N157" s="242"/>
      <c r="O157" s="243"/>
      <c r="P157" s="243"/>
      <c r="Q157" s="243"/>
      <c r="R157" s="243"/>
      <c r="S157" s="243"/>
      <c r="T157" s="243"/>
      <c r="U157" s="243"/>
      <c r="V157" s="243"/>
      <c r="W157" s="243"/>
      <c r="X157" s="244"/>
      <c r="Y157" s="13"/>
      <c r="Z157" s="13"/>
      <c r="AA157" s="13"/>
      <c r="AB157" s="13"/>
      <c r="AC157" s="13"/>
      <c r="AD157" s="13"/>
      <c r="AE157" s="13"/>
      <c r="AT157" s="245" t="s">
        <v>140</v>
      </c>
      <c r="AU157" s="245" t="s">
        <v>84</v>
      </c>
      <c r="AV157" s="13" t="s">
        <v>84</v>
      </c>
      <c r="AW157" s="13" t="s">
        <v>5</v>
      </c>
      <c r="AX157" s="13" t="s">
        <v>77</v>
      </c>
      <c r="AY157" s="245" t="s">
        <v>128</v>
      </c>
    </row>
    <row r="158" s="13" customFormat="1">
      <c r="A158" s="13"/>
      <c r="B158" s="235"/>
      <c r="C158" s="236"/>
      <c r="D158" s="229" t="s">
        <v>140</v>
      </c>
      <c r="E158" s="237" t="s">
        <v>1</v>
      </c>
      <c r="F158" s="238" t="s">
        <v>180</v>
      </c>
      <c r="G158" s="236"/>
      <c r="H158" s="239">
        <v>246.40000000000001</v>
      </c>
      <c r="I158" s="240"/>
      <c r="J158" s="240"/>
      <c r="K158" s="236"/>
      <c r="L158" s="236"/>
      <c r="M158" s="241"/>
      <c r="N158" s="242"/>
      <c r="O158" s="243"/>
      <c r="P158" s="243"/>
      <c r="Q158" s="243"/>
      <c r="R158" s="243"/>
      <c r="S158" s="243"/>
      <c r="T158" s="243"/>
      <c r="U158" s="243"/>
      <c r="V158" s="243"/>
      <c r="W158" s="243"/>
      <c r="X158" s="244"/>
      <c r="Y158" s="13"/>
      <c r="Z158" s="13"/>
      <c r="AA158" s="13"/>
      <c r="AB158" s="13"/>
      <c r="AC158" s="13"/>
      <c r="AD158" s="13"/>
      <c r="AE158" s="13"/>
      <c r="AT158" s="245" t="s">
        <v>140</v>
      </c>
      <c r="AU158" s="245" t="s">
        <v>84</v>
      </c>
      <c r="AV158" s="13" t="s">
        <v>84</v>
      </c>
      <c r="AW158" s="13" t="s">
        <v>5</v>
      </c>
      <c r="AX158" s="13" t="s">
        <v>77</v>
      </c>
      <c r="AY158" s="245" t="s">
        <v>128</v>
      </c>
    </row>
    <row r="159" s="14" customFormat="1">
      <c r="A159" s="14"/>
      <c r="B159" s="246"/>
      <c r="C159" s="247"/>
      <c r="D159" s="229" t="s">
        <v>140</v>
      </c>
      <c r="E159" s="248" t="s">
        <v>1</v>
      </c>
      <c r="F159" s="249" t="s">
        <v>143</v>
      </c>
      <c r="G159" s="247"/>
      <c r="H159" s="250">
        <v>553.29999999999995</v>
      </c>
      <c r="I159" s="251"/>
      <c r="J159" s="251"/>
      <c r="K159" s="247"/>
      <c r="L159" s="247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4"/>
      <c r="Z159" s="14"/>
      <c r="AA159" s="14"/>
      <c r="AB159" s="14"/>
      <c r="AC159" s="14"/>
      <c r="AD159" s="14"/>
      <c r="AE159" s="14"/>
      <c r="AT159" s="256" t="s">
        <v>140</v>
      </c>
      <c r="AU159" s="256" t="s">
        <v>84</v>
      </c>
      <c r="AV159" s="14" t="s">
        <v>134</v>
      </c>
      <c r="AW159" s="14" t="s">
        <v>5</v>
      </c>
      <c r="AX159" s="14" t="s">
        <v>82</v>
      </c>
      <c r="AY159" s="256" t="s">
        <v>128</v>
      </c>
    </row>
    <row r="160" s="2" customFormat="1" ht="24.15" customHeight="1">
      <c r="A160" s="37"/>
      <c r="B160" s="38"/>
      <c r="C160" s="257" t="s">
        <v>181</v>
      </c>
      <c r="D160" s="257" t="s">
        <v>182</v>
      </c>
      <c r="E160" s="258" t="s">
        <v>183</v>
      </c>
      <c r="F160" s="259" t="s">
        <v>184</v>
      </c>
      <c r="G160" s="260" t="s">
        <v>174</v>
      </c>
      <c r="H160" s="261">
        <v>643.70299999999997</v>
      </c>
      <c r="I160" s="262"/>
      <c r="J160" s="263"/>
      <c r="K160" s="264">
        <f>ROUND(P160*H160,2)</f>
        <v>0</v>
      </c>
      <c r="L160" s="263"/>
      <c r="M160" s="265"/>
      <c r="N160" s="266" t="s">
        <v>1</v>
      </c>
      <c r="O160" s="223" t="s">
        <v>40</v>
      </c>
      <c r="P160" s="224">
        <f>I160+J160</f>
        <v>0</v>
      </c>
      <c r="Q160" s="224">
        <f>ROUND(I160*H160,2)</f>
        <v>0</v>
      </c>
      <c r="R160" s="224">
        <f>ROUND(J160*H160,2)</f>
        <v>0</v>
      </c>
      <c r="S160" s="90"/>
      <c r="T160" s="225">
        <f>S160*H160</f>
        <v>0</v>
      </c>
      <c r="U160" s="225">
        <v>0.00147</v>
      </c>
      <c r="V160" s="225">
        <f>U160*H160</f>
        <v>0.9462434099999999</v>
      </c>
      <c r="W160" s="225">
        <v>0</v>
      </c>
      <c r="X160" s="226">
        <f>W160*H160</f>
        <v>0</v>
      </c>
      <c r="Y160" s="37"/>
      <c r="Z160" s="37"/>
      <c r="AA160" s="37"/>
      <c r="AB160" s="37"/>
      <c r="AC160" s="37"/>
      <c r="AD160" s="37"/>
      <c r="AE160" s="37"/>
      <c r="AR160" s="227" t="s">
        <v>185</v>
      </c>
      <c r="AT160" s="227" t="s">
        <v>182</v>
      </c>
      <c r="AU160" s="227" t="s">
        <v>84</v>
      </c>
      <c r="AY160" s="16" t="s">
        <v>128</v>
      </c>
      <c r="BE160" s="228">
        <f>IF(O160="základní",K160,0)</f>
        <v>0</v>
      </c>
      <c r="BF160" s="228">
        <f>IF(O160="snížená",K160,0)</f>
        <v>0</v>
      </c>
      <c r="BG160" s="228">
        <f>IF(O160="zákl. přenesená",K160,0)</f>
        <v>0</v>
      </c>
      <c r="BH160" s="228">
        <f>IF(O160="sníž. přenesená",K160,0)</f>
        <v>0</v>
      </c>
      <c r="BI160" s="228">
        <f>IF(O160="nulová",K160,0)</f>
        <v>0</v>
      </c>
      <c r="BJ160" s="16" t="s">
        <v>82</v>
      </c>
      <c r="BK160" s="228">
        <f>ROUND(P160*H160,2)</f>
        <v>0</v>
      </c>
      <c r="BL160" s="16" t="s">
        <v>134</v>
      </c>
      <c r="BM160" s="227" t="s">
        <v>186</v>
      </c>
    </row>
    <row r="161" s="2" customFormat="1">
      <c r="A161" s="37"/>
      <c r="B161" s="38"/>
      <c r="C161" s="39"/>
      <c r="D161" s="229" t="s">
        <v>136</v>
      </c>
      <c r="E161" s="39"/>
      <c r="F161" s="230" t="s">
        <v>184</v>
      </c>
      <c r="G161" s="39"/>
      <c r="H161" s="39"/>
      <c r="I161" s="231"/>
      <c r="J161" s="231"/>
      <c r="K161" s="39"/>
      <c r="L161" s="39"/>
      <c r="M161" s="43"/>
      <c r="N161" s="232"/>
      <c r="O161" s="233"/>
      <c r="P161" s="90"/>
      <c r="Q161" s="90"/>
      <c r="R161" s="90"/>
      <c r="S161" s="90"/>
      <c r="T161" s="90"/>
      <c r="U161" s="90"/>
      <c r="V161" s="90"/>
      <c r="W161" s="90"/>
      <c r="X161" s="91"/>
      <c r="Y161" s="37"/>
      <c r="Z161" s="37"/>
      <c r="AA161" s="37"/>
      <c r="AB161" s="37"/>
      <c r="AC161" s="37"/>
      <c r="AD161" s="37"/>
      <c r="AE161" s="37"/>
      <c r="AT161" s="16" t="s">
        <v>136</v>
      </c>
      <c r="AU161" s="16" t="s">
        <v>84</v>
      </c>
    </row>
    <row r="162" s="13" customFormat="1">
      <c r="A162" s="13"/>
      <c r="B162" s="235"/>
      <c r="C162" s="236"/>
      <c r="D162" s="229" t="s">
        <v>140</v>
      </c>
      <c r="E162" s="237" t="s">
        <v>1</v>
      </c>
      <c r="F162" s="238" t="s">
        <v>187</v>
      </c>
      <c r="G162" s="236"/>
      <c r="H162" s="239">
        <v>215.15000000000001</v>
      </c>
      <c r="I162" s="240"/>
      <c r="J162" s="240"/>
      <c r="K162" s="236"/>
      <c r="L162" s="236"/>
      <c r="M162" s="241"/>
      <c r="N162" s="242"/>
      <c r="O162" s="243"/>
      <c r="P162" s="243"/>
      <c r="Q162" s="243"/>
      <c r="R162" s="243"/>
      <c r="S162" s="243"/>
      <c r="T162" s="243"/>
      <c r="U162" s="243"/>
      <c r="V162" s="243"/>
      <c r="W162" s="243"/>
      <c r="X162" s="244"/>
      <c r="Y162" s="13"/>
      <c r="Z162" s="13"/>
      <c r="AA162" s="13"/>
      <c r="AB162" s="13"/>
      <c r="AC162" s="13"/>
      <c r="AD162" s="13"/>
      <c r="AE162" s="13"/>
      <c r="AT162" s="245" t="s">
        <v>140</v>
      </c>
      <c r="AU162" s="245" t="s">
        <v>84</v>
      </c>
      <c r="AV162" s="13" t="s">
        <v>84</v>
      </c>
      <c r="AW162" s="13" t="s">
        <v>5</v>
      </c>
      <c r="AX162" s="13" t="s">
        <v>77</v>
      </c>
      <c r="AY162" s="245" t="s">
        <v>128</v>
      </c>
    </row>
    <row r="163" s="13" customFormat="1">
      <c r="A163" s="13"/>
      <c r="B163" s="235"/>
      <c r="C163" s="236"/>
      <c r="D163" s="229" t="s">
        <v>140</v>
      </c>
      <c r="E163" s="237" t="s">
        <v>1</v>
      </c>
      <c r="F163" s="238" t="s">
        <v>188</v>
      </c>
      <c r="G163" s="236"/>
      <c r="H163" s="239">
        <v>54.5</v>
      </c>
      <c r="I163" s="240"/>
      <c r="J163" s="240"/>
      <c r="K163" s="236"/>
      <c r="L163" s="236"/>
      <c r="M163" s="241"/>
      <c r="N163" s="242"/>
      <c r="O163" s="243"/>
      <c r="P163" s="243"/>
      <c r="Q163" s="243"/>
      <c r="R163" s="243"/>
      <c r="S163" s="243"/>
      <c r="T163" s="243"/>
      <c r="U163" s="243"/>
      <c r="V163" s="243"/>
      <c r="W163" s="243"/>
      <c r="X163" s="244"/>
      <c r="Y163" s="13"/>
      <c r="Z163" s="13"/>
      <c r="AA163" s="13"/>
      <c r="AB163" s="13"/>
      <c r="AC163" s="13"/>
      <c r="AD163" s="13"/>
      <c r="AE163" s="13"/>
      <c r="AT163" s="245" t="s">
        <v>140</v>
      </c>
      <c r="AU163" s="245" t="s">
        <v>84</v>
      </c>
      <c r="AV163" s="13" t="s">
        <v>84</v>
      </c>
      <c r="AW163" s="13" t="s">
        <v>5</v>
      </c>
      <c r="AX163" s="13" t="s">
        <v>77</v>
      </c>
      <c r="AY163" s="245" t="s">
        <v>128</v>
      </c>
    </row>
    <row r="164" s="13" customFormat="1">
      <c r="A164" s="13"/>
      <c r="B164" s="235"/>
      <c r="C164" s="236"/>
      <c r="D164" s="229" t="s">
        <v>140</v>
      </c>
      <c r="E164" s="237" t="s">
        <v>1</v>
      </c>
      <c r="F164" s="238" t="s">
        <v>189</v>
      </c>
      <c r="G164" s="236"/>
      <c r="H164" s="239">
        <v>78</v>
      </c>
      <c r="I164" s="240"/>
      <c r="J164" s="240"/>
      <c r="K164" s="236"/>
      <c r="L164" s="236"/>
      <c r="M164" s="241"/>
      <c r="N164" s="242"/>
      <c r="O164" s="243"/>
      <c r="P164" s="243"/>
      <c r="Q164" s="243"/>
      <c r="R164" s="243"/>
      <c r="S164" s="243"/>
      <c r="T164" s="243"/>
      <c r="U164" s="243"/>
      <c r="V164" s="243"/>
      <c r="W164" s="243"/>
      <c r="X164" s="244"/>
      <c r="Y164" s="13"/>
      <c r="Z164" s="13"/>
      <c r="AA164" s="13"/>
      <c r="AB164" s="13"/>
      <c r="AC164" s="13"/>
      <c r="AD164" s="13"/>
      <c r="AE164" s="13"/>
      <c r="AT164" s="245" t="s">
        <v>140</v>
      </c>
      <c r="AU164" s="245" t="s">
        <v>84</v>
      </c>
      <c r="AV164" s="13" t="s">
        <v>84</v>
      </c>
      <c r="AW164" s="13" t="s">
        <v>5</v>
      </c>
      <c r="AX164" s="13" t="s">
        <v>77</v>
      </c>
      <c r="AY164" s="245" t="s">
        <v>128</v>
      </c>
    </row>
    <row r="165" s="13" customFormat="1">
      <c r="A165" s="13"/>
      <c r="B165" s="235"/>
      <c r="C165" s="236"/>
      <c r="D165" s="229" t="s">
        <v>140</v>
      </c>
      <c r="E165" s="237" t="s">
        <v>1</v>
      </c>
      <c r="F165" s="238" t="s">
        <v>190</v>
      </c>
      <c r="G165" s="236"/>
      <c r="H165" s="239">
        <v>265.39999999999998</v>
      </c>
      <c r="I165" s="240"/>
      <c r="J165" s="240"/>
      <c r="K165" s="236"/>
      <c r="L165" s="236"/>
      <c r="M165" s="241"/>
      <c r="N165" s="242"/>
      <c r="O165" s="243"/>
      <c r="P165" s="243"/>
      <c r="Q165" s="243"/>
      <c r="R165" s="243"/>
      <c r="S165" s="243"/>
      <c r="T165" s="243"/>
      <c r="U165" s="243"/>
      <c r="V165" s="243"/>
      <c r="W165" s="243"/>
      <c r="X165" s="244"/>
      <c r="Y165" s="13"/>
      <c r="Z165" s="13"/>
      <c r="AA165" s="13"/>
      <c r="AB165" s="13"/>
      <c r="AC165" s="13"/>
      <c r="AD165" s="13"/>
      <c r="AE165" s="13"/>
      <c r="AT165" s="245" t="s">
        <v>140</v>
      </c>
      <c r="AU165" s="245" t="s">
        <v>84</v>
      </c>
      <c r="AV165" s="13" t="s">
        <v>84</v>
      </c>
      <c r="AW165" s="13" t="s">
        <v>5</v>
      </c>
      <c r="AX165" s="13" t="s">
        <v>77</v>
      </c>
      <c r="AY165" s="245" t="s">
        <v>128</v>
      </c>
    </row>
    <row r="166" s="14" customFormat="1">
      <c r="A166" s="14"/>
      <c r="B166" s="246"/>
      <c r="C166" s="247"/>
      <c r="D166" s="229" t="s">
        <v>140</v>
      </c>
      <c r="E166" s="248" t="s">
        <v>1</v>
      </c>
      <c r="F166" s="249" t="s">
        <v>143</v>
      </c>
      <c r="G166" s="247"/>
      <c r="H166" s="250">
        <v>613.04999999999995</v>
      </c>
      <c r="I166" s="251"/>
      <c r="J166" s="251"/>
      <c r="K166" s="247"/>
      <c r="L166" s="247"/>
      <c r="M166" s="252"/>
      <c r="N166" s="253"/>
      <c r="O166" s="254"/>
      <c r="P166" s="254"/>
      <c r="Q166" s="254"/>
      <c r="R166" s="254"/>
      <c r="S166" s="254"/>
      <c r="T166" s="254"/>
      <c r="U166" s="254"/>
      <c r="V166" s="254"/>
      <c r="W166" s="254"/>
      <c r="X166" s="255"/>
      <c r="Y166" s="14"/>
      <c r="Z166" s="14"/>
      <c r="AA166" s="14"/>
      <c r="AB166" s="14"/>
      <c r="AC166" s="14"/>
      <c r="AD166" s="14"/>
      <c r="AE166" s="14"/>
      <c r="AT166" s="256" t="s">
        <v>140</v>
      </c>
      <c r="AU166" s="256" t="s">
        <v>84</v>
      </c>
      <c r="AV166" s="14" t="s">
        <v>134</v>
      </c>
      <c r="AW166" s="14" t="s">
        <v>5</v>
      </c>
      <c r="AX166" s="14" t="s">
        <v>82</v>
      </c>
      <c r="AY166" s="256" t="s">
        <v>128</v>
      </c>
    </row>
    <row r="167" s="13" customFormat="1">
      <c r="A167" s="13"/>
      <c r="B167" s="235"/>
      <c r="C167" s="236"/>
      <c r="D167" s="229" t="s">
        <v>140</v>
      </c>
      <c r="E167" s="236"/>
      <c r="F167" s="238" t="s">
        <v>191</v>
      </c>
      <c r="G167" s="236"/>
      <c r="H167" s="239">
        <v>643.70299999999997</v>
      </c>
      <c r="I167" s="240"/>
      <c r="J167" s="240"/>
      <c r="K167" s="236"/>
      <c r="L167" s="236"/>
      <c r="M167" s="241"/>
      <c r="N167" s="242"/>
      <c r="O167" s="243"/>
      <c r="P167" s="243"/>
      <c r="Q167" s="243"/>
      <c r="R167" s="243"/>
      <c r="S167" s="243"/>
      <c r="T167" s="243"/>
      <c r="U167" s="243"/>
      <c r="V167" s="243"/>
      <c r="W167" s="243"/>
      <c r="X167" s="244"/>
      <c r="Y167" s="13"/>
      <c r="Z167" s="13"/>
      <c r="AA167" s="13"/>
      <c r="AB167" s="13"/>
      <c r="AC167" s="13"/>
      <c r="AD167" s="13"/>
      <c r="AE167" s="13"/>
      <c r="AT167" s="245" t="s">
        <v>140</v>
      </c>
      <c r="AU167" s="245" t="s">
        <v>84</v>
      </c>
      <c r="AV167" s="13" t="s">
        <v>84</v>
      </c>
      <c r="AW167" s="13" t="s">
        <v>4</v>
      </c>
      <c r="AX167" s="13" t="s">
        <v>82</v>
      </c>
      <c r="AY167" s="245" t="s">
        <v>128</v>
      </c>
    </row>
    <row r="168" s="2" customFormat="1" ht="24.15" customHeight="1">
      <c r="A168" s="37"/>
      <c r="B168" s="38"/>
      <c r="C168" s="214" t="s">
        <v>185</v>
      </c>
      <c r="D168" s="214" t="s">
        <v>130</v>
      </c>
      <c r="E168" s="215" t="s">
        <v>192</v>
      </c>
      <c r="F168" s="216" t="s">
        <v>193</v>
      </c>
      <c r="G168" s="217" t="s">
        <v>174</v>
      </c>
      <c r="H168" s="218">
        <v>553.29999999999995</v>
      </c>
      <c r="I168" s="219"/>
      <c r="J168" s="219"/>
      <c r="K168" s="220">
        <f>ROUND(P168*H168,2)</f>
        <v>0</v>
      </c>
      <c r="L168" s="221"/>
      <c r="M168" s="43"/>
      <c r="N168" s="222" t="s">
        <v>1</v>
      </c>
      <c r="O168" s="223" t="s">
        <v>40</v>
      </c>
      <c r="P168" s="224">
        <f>I168+J168</f>
        <v>0</v>
      </c>
      <c r="Q168" s="224">
        <f>ROUND(I168*H168,2)</f>
        <v>0</v>
      </c>
      <c r="R168" s="224">
        <f>ROUND(J168*H168,2)</f>
        <v>0</v>
      </c>
      <c r="S168" s="90"/>
      <c r="T168" s="225">
        <f>S168*H168</f>
        <v>0</v>
      </c>
      <c r="U168" s="225">
        <v>0</v>
      </c>
      <c r="V168" s="225">
        <f>U168*H168</f>
        <v>0</v>
      </c>
      <c r="W168" s="225">
        <v>0</v>
      </c>
      <c r="X168" s="226">
        <f>W168*H168</f>
        <v>0</v>
      </c>
      <c r="Y168" s="37"/>
      <c r="Z168" s="37"/>
      <c r="AA168" s="37"/>
      <c r="AB168" s="37"/>
      <c r="AC168" s="37"/>
      <c r="AD168" s="37"/>
      <c r="AE168" s="37"/>
      <c r="AR168" s="227" t="s">
        <v>134</v>
      </c>
      <c r="AT168" s="227" t="s">
        <v>130</v>
      </c>
      <c r="AU168" s="227" t="s">
        <v>84</v>
      </c>
      <c r="AY168" s="16" t="s">
        <v>128</v>
      </c>
      <c r="BE168" s="228">
        <f>IF(O168="základní",K168,0)</f>
        <v>0</v>
      </c>
      <c r="BF168" s="228">
        <f>IF(O168="snížená",K168,0)</f>
        <v>0</v>
      </c>
      <c r="BG168" s="228">
        <f>IF(O168="zákl. přenesená",K168,0)</f>
        <v>0</v>
      </c>
      <c r="BH168" s="228">
        <f>IF(O168="sníž. přenesená",K168,0)</f>
        <v>0</v>
      </c>
      <c r="BI168" s="228">
        <f>IF(O168="nulová",K168,0)</f>
        <v>0</v>
      </c>
      <c r="BJ168" s="16" t="s">
        <v>82</v>
      </c>
      <c r="BK168" s="228">
        <f>ROUND(P168*H168,2)</f>
        <v>0</v>
      </c>
      <c r="BL168" s="16" t="s">
        <v>134</v>
      </c>
      <c r="BM168" s="227" t="s">
        <v>194</v>
      </c>
    </row>
    <row r="169" s="2" customFormat="1">
      <c r="A169" s="37"/>
      <c r="B169" s="38"/>
      <c r="C169" s="39"/>
      <c r="D169" s="229" t="s">
        <v>136</v>
      </c>
      <c r="E169" s="39"/>
      <c r="F169" s="230" t="s">
        <v>195</v>
      </c>
      <c r="G169" s="39"/>
      <c r="H169" s="39"/>
      <c r="I169" s="231"/>
      <c r="J169" s="231"/>
      <c r="K169" s="39"/>
      <c r="L169" s="39"/>
      <c r="M169" s="43"/>
      <c r="N169" s="232"/>
      <c r="O169" s="233"/>
      <c r="P169" s="90"/>
      <c r="Q169" s="90"/>
      <c r="R169" s="90"/>
      <c r="S169" s="90"/>
      <c r="T169" s="90"/>
      <c r="U169" s="90"/>
      <c r="V169" s="90"/>
      <c r="W169" s="90"/>
      <c r="X169" s="91"/>
      <c r="Y169" s="37"/>
      <c r="Z169" s="37"/>
      <c r="AA169" s="37"/>
      <c r="AB169" s="37"/>
      <c r="AC169" s="37"/>
      <c r="AD169" s="37"/>
      <c r="AE169" s="37"/>
      <c r="AT169" s="16" t="s">
        <v>136</v>
      </c>
      <c r="AU169" s="16" t="s">
        <v>84</v>
      </c>
    </row>
    <row r="170" s="2" customFormat="1">
      <c r="A170" s="37"/>
      <c r="B170" s="38"/>
      <c r="C170" s="39"/>
      <c r="D170" s="229" t="s">
        <v>138</v>
      </c>
      <c r="E170" s="39"/>
      <c r="F170" s="234" t="s">
        <v>196</v>
      </c>
      <c r="G170" s="39"/>
      <c r="H170" s="39"/>
      <c r="I170" s="231"/>
      <c r="J170" s="231"/>
      <c r="K170" s="39"/>
      <c r="L170" s="39"/>
      <c r="M170" s="43"/>
      <c r="N170" s="232"/>
      <c r="O170" s="233"/>
      <c r="P170" s="90"/>
      <c r="Q170" s="90"/>
      <c r="R170" s="90"/>
      <c r="S170" s="90"/>
      <c r="T170" s="90"/>
      <c r="U170" s="90"/>
      <c r="V170" s="90"/>
      <c r="W170" s="90"/>
      <c r="X170" s="91"/>
      <c r="Y170" s="37"/>
      <c r="Z170" s="37"/>
      <c r="AA170" s="37"/>
      <c r="AB170" s="37"/>
      <c r="AC170" s="37"/>
      <c r="AD170" s="37"/>
      <c r="AE170" s="37"/>
      <c r="AT170" s="16" t="s">
        <v>138</v>
      </c>
      <c r="AU170" s="16" t="s">
        <v>84</v>
      </c>
    </row>
    <row r="171" s="2" customFormat="1" ht="21.75" customHeight="1">
      <c r="A171" s="37"/>
      <c r="B171" s="38"/>
      <c r="C171" s="257" t="s">
        <v>197</v>
      </c>
      <c r="D171" s="257" t="s">
        <v>182</v>
      </c>
      <c r="E171" s="258" t="s">
        <v>198</v>
      </c>
      <c r="F171" s="259" t="s">
        <v>199</v>
      </c>
      <c r="G171" s="260" t="s">
        <v>174</v>
      </c>
      <c r="H171" s="261">
        <v>553.29999999999995</v>
      </c>
      <c r="I171" s="262"/>
      <c r="J171" s="263"/>
      <c r="K171" s="264">
        <f>ROUND(P171*H171,2)</f>
        <v>0</v>
      </c>
      <c r="L171" s="263"/>
      <c r="M171" s="265"/>
      <c r="N171" s="266" t="s">
        <v>1</v>
      </c>
      <c r="O171" s="223" t="s">
        <v>40</v>
      </c>
      <c r="P171" s="224">
        <f>I171+J171</f>
        <v>0</v>
      </c>
      <c r="Q171" s="224">
        <f>ROUND(I171*H171,2)</f>
        <v>0</v>
      </c>
      <c r="R171" s="224">
        <f>ROUND(J171*H171,2)</f>
        <v>0</v>
      </c>
      <c r="S171" s="90"/>
      <c r="T171" s="225">
        <f>S171*H171</f>
        <v>0</v>
      </c>
      <c r="U171" s="225">
        <v>0.00035</v>
      </c>
      <c r="V171" s="225">
        <f>U171*H171</f>
        <v>0.19365499999999999</v>
      </c>
      <c r="W171" s="225">
        <v>0</v>
      </c>
      <c r="X171" s="226">
        <f>W171*H171</f>
        <v>0</v>
      </c>
      <c r="Y171" s="37"/>
      <c r="Z171" s="37"/>
      <c r="AA171" s="37"/>
      <c r="AB171" s="37"/>
      <c r="AC171" s="37"/>
      <c r="AD171" s="37"/>
      <c r="AE171" s="37"/>
      <c r="AR171" s="227" t="s">
        <v>185</v>
      </c>
      <c r="AT171" s="227" t="s">
        <v>182</v>
      </c>
      <c r="AU171" s="227" t="s">
        <v>84</v>
      </c>
      <c r="AY171" s="16" t="s">
        <v>128</v>
      </c>
      <c r="BE171" s="228">
        <f>IF(O171="základní",K171,0)</f>
        <v>0</v>
      </c>
      <c r="BF171" s="228">
        <f>IF(O171="snížená",K171,0)</f>
        <v>0</v>
      </c>
      <c r="BG171" s="228">
        <f>IF(O171="zákl. přenesená",K171,0)</f>
        <v>0</v>
      </c>
      <c r="BH171" s="228">
        <f>IF(O171="sníž. přenesená",K171,0)</f>
        <v>0</v>
      </c>
      <c r="BI171" s="228">
        <f>IF(O171="nulová",K171,0)</f>
        <v>0</v>
      </c>
      <c r="BJ171" s="16" t="s">
        <v>82</v>
      </c>
      <c r="BK171" s="228">
        <f>ROUND(P171*H171,2)</f>
        <v>0</v>
      </c>
      <c r="BL171" s="16" t="s">
        <v>134</v>
      </c>
      <c r="BM171" s="227" t="s">
        <v>200</v>
      </c>
    </row>
    <row r="172" s="2" customFormat="1">
      <c r="A172" s="37"/>
      <c r="B172" s="38"/>
      <c r="C172" s="39"/>
      <c r="D172" s="229" t="s">
        <v>136</v>
      </c>
      <c r="E172" s="39"/>
      <c r="F172" s="230" t="s">
        <v>199</v>
      </c>
      <c r="G172" s="39"/>
      <c r="H172" s="39"/>
      <c r="I172" s="231"/>
      <c r="J172" s="231"/>
      <c r="K172" s="39"/>
      <c r="L172" s="39"/>
      <c r="M172" s="43"/>
      <c r="N172" s="232"/>
      <c r="O172" s="233"/>
      <c r="P172" s="90"/>
      <c r="Q172" s="90"/>
      <c r="R172" s="90"/>
      <c r="S172" s="90"/>
      <c r="T172" s="90"/>
      <c r="U172" s="90"/>
      <c r="V172" s="90"/>
      <c r="W172" s="90"/>
      <c r="X172" s="91"/>
      <c r="Y172" s="37"/>
      <c r="Z172" s="37"/>
      <c r="AA172" s="37"/>
      <c r="AB172" s="37"/>
      <c r="AC172" s="37"/>
      <c r="AD172" s="37"/>
      <c r="AE172" s="37"/>
      <c r="AT172" s="16" t="s">
        <v>136</v>
      </c>
      <c r="AU172" s="16" t="s">
        <v>84</v>
      </c>
    </row>
    <row r="173" s="2" customFormat="1">
      <c r="A173" s="37"/>
      <c r="B173" s="38"/>
      <c r="C173" s="39"/>
      <c r="D173" s="229" t="s">
        <v>138</v>
      </c>
      <c r="E173" s="39"/>
      <c r="F173" s="234" t="s">
        <v>201</v>
      </c>
      <c r="G173" s="39"/>
      <c r="H173" s="39"/>
      <c r="I173" s="231"/>
      <c r="J173" s="231"/>
      <c r="K173" s="39"/>
      <c r="L173" s="39"/>
      <c r="M173" s="43"/>
      <c r="N173" s="232"/>
      <c r="O173" s="233"/>
      <c r="P173" s="90"/>
      <c r="Q173" s="90"/>
      <c r="R173" s="90"/>
      <c r="S173" s="90"/>
      <c r="T173" s="90"/>
      <c r="U173" s="90"/>
      <c r="V173" s="90"/>
      <c r="W173" s="90"/>
      <c r="X173" s="91"/>
      <c r="Y173" s="37"/>
      <c r="Z173" s="37"/>
      <c r="AA173" s="37"/>
      <c r="AB173" s="37"/>
      <c r="AC173" s="37"/>
      <c r="AD173" s="37"/>
      <c r="AE173" s="37"/>
      <c r="AT173" s="16" t="s">
        <v>138</v>
      </c>
      <c r="AU173" s="16" t="s">
        <v>84</v>
      </c>
    </row>
    <row r="174" s="2" customFormat="1" ht="24.15" customHeight="1">
      <c r="A174" s="37"/>
      <c r="B174" s="38"/>
      <c r="C174" s="214" t="s">
        <v>157</v>
      </c>
      <c r="D174" s="214" t="s">
        <v>130</v>
      </c>
      <c r="E174" s="215" t="s">
        <v>202</v>
      </c>
      <c r="F174" s="216" t="s">
        <v>203</v>
      </c>
      <c r="G174" s="217" t="s">
        <v>204</v>
      </c>
      <c r="H174" s="218">
        <v>173.80000000000001</v>
      </c>
      <c r="I174" s="219"/>
      <c r="J174" s="219"/>
      <c r="K174" s="220">
        <f>ROUND(P174*H174,2)</f>
        <v>0</v>
      </c>
      <c r="L174" s="221"/>
      <c r="M174" s="43"/>
      <c r="N174" s="222" t="s">
        <v>1</v>
      </c>
      <c r="O174" s="223" t="s">
        <v>40</v>
      </c>
      <c r="P174" s="224">
        <f>I174+J174</f>
        <v>0</v>
      </c>
      <c r="Q174" s="224">
        <f>ROUND(I174*H174,2)</f>
        <v>0</v>
      </c>
      <c r="R174" s="224">
        <f>ROUND(J174*H174,2)</f>
        <v>0</v>
      </c>
      <c r="S174" s="90"/>
      <c r="T174" s="225">
        <f>S174*H174</f>
        <v>0</v>
      </c>
      <c r="U174" s="225">
        <v>1.0000000000000001E-05</v>
      </c>
      <c r="V174" s="225">
        <f>U174*H174</f>
        <v>0.0017380000000000002</v>
      </c>
      <c r="W174" s="225">
        <v>0</v>
      </c>
      <c r="X174" s="226">
        <f>W174*H174</f>
        <v>0</v>
      </c>
      <c r="Y174" s="37"/>
      <c r="Z174" s="37"/>
      <c r="AA174" s="37"/>
      <c r="AB174" s="37"/>
      <c r="AC174" s="37"/>
      <c r="AD174" s="37"/>
      <c r="AE174" s="37"/>
      <c r="AR174" s="227" t="s">
        <v>134</v>
      </c>
      <c r="AT174" s="227" t="s">
        <v>130</v>
      </c>
      <c r="AU174" s="227" t="s">
        <v>84</v>
      </c>
      <c r="AY174" s="16" t="s">
        <v>128</v>
      </c>
      <c r="BE174" s="228">
        <f>IF(O174="základní",K174,0)</f>
        <v>0</v>
      </c>
      <c r="BF174" s="228">
        <f>IF(O174="snížená",K174,0)</f>
        <v>0</v>
      </c>
      <c r="BG174" s="228">
        <f>IF(O174="zákl. přenesená",K174,0)</f>
        <v>0</v>
      </c>
      <c r="BH174" s="228">
        <f>IF(O174="sníž. přenesená",K174,0)</f>
        <v>0</v>
      </c>
      <c r="BI174" s="228">
        <f>IF(O174="nulová",K174,0)</f>
        <v>0</v>
      </c>
      <c r="BJ174" s="16" t="s">
        <v>82</v>
      </c>
      <c r="BK174" s="228">
        <f>ROUND(P174*H174,2)</f>
        <v>0</v>
      </c>
      <c r="BL174" s="16" t="s">
        <v>134</v>
      </c>
      <c r="BM174" s="227" t="s">
        <v>205</v>
      </c>
    </row>
    <row r="175" s="2" customFormat="1">
      <c r="A175" s="37"/>
      <c r="B175" s="38"/>
      <c r="C175" s="39"/>
      <c r="D175" s="229" t="s">
        <v>136</v>
      </c>
      <c r="E175" s="39"/>
      <c r="F175" s="230" t="s">
        <v>206</v>
      </c>
      <c r="G175" s="39"/>
      <c r="H175" s="39"/>
      <c r="I175" s="231"/>
      <c r="J175" s="231"/>
      <c r="K175" s="39"/>
      <c r="L175" s="39"/>
      <c r="M175" s="43"/>
      <c r="N175" s="232"/>
      <c r="O175" s="233"/>
      <c r="P175" s="90"/>
      <c r="Q175" s="90"/>
      <c r="R175" s="90"/>
      <c r="S175" s="90"/>
      <c r="T175" s="90"/>
      <c r="U175" s="90"/>
      <c r="V175" s="90"/>
      <c r="W175" s="90"/>
      <c r="X175" s="91"/>
      <c r="Y175" s="37"/>
      <c r="Z175" s="37"/>
      <c r="AA175" s="37"/>
      <c r="AB175" s="37"/>
      <c r="AC175" s="37"/>
      <c r="AD175" s="37"/>
      <c r="AE175" s="37"/>
      <c r="AT175" s="16" t="s">
        <v>136</v>
      </c>
      <c r="AU175" s="16" t="s">
        <v>84</v>
      </c>
    </row>
    <row r="176" s="2" customFormat="1">
      <c r="A176" s="37"/>
      <c r="B176" s="38"/>
      <c r="C176" s="39"/>
      <c r="D176" s="229" t="s">
        <v>138</v>
      </c>
      <c r="E176" s="39"/>
      <c r="F176" s="234" t="s">
        <v>207</v>
      </c>
      <c r="G176" s="39"/>
      <c r="H176" s="39"/>
      <c r="I176" s="231"/>
      <c r="J176" s="231"/>
      <c r="K176" s="39"/>
      <c r="L176" s="39"/>
      <c r="M176" s="43"/>
      <c r="N176" s="232"/>
      <c r="O176" s="233"/>
      <c r="P176" s="90"/>
      <c r="Q176" s="90"/>
      <c r="R176" s="90"/>
      <c r="S176" s="90"/>
      <c r="T176" s="90"/>
      <c r="U176" s="90"/>
      <c r="V176" s="90"/>
      <c r="W176" s="90"/>
      <c r="X176" s="91"/>
      <c r="Y176" s="37"/>
      <c r="Z176" s="37"/>
      <c r="AA176" s="37"/>
      <c r="AB176" s="37"/>
      <c r="AC176" s="37"/>
      <c r="AD176" s="37"/>
      <c r="AE176" s="37"/>
      <c r="AT176" s="16" t="s">
        <v>138</v>
      </c>
      <c r="AU176" s="16" t="s">
        <v>84</v>
      </c>
    </row>
    <row r="177" s="13" customFormat="1">
      <c r="A177" s="13"/>
      <c r="B177" s="235"/>
      <c r="C177" s="236"/>
      <c r="D177" s="229" t="s">
        <v>140</v>
      </c>
      <c r="E177" s="237" t="s">
        <v>1</v>
      </c>
      <c r="F177" s="238" t="s">
        <v>208</v>
      </c>
      <c r="G177" s="236"/>
      <c r="H177" s="239">
        <v>58.299999999999997</v>
      </c>
      <c r="I177" s="240"/>
      <c r="J177" s="240"/>
      <c r="K177" s="236"/>
      <c r="L177" s="236"/>
      <c r="M177" s="241"/>
      <c r="N177" s="242"/>
      <c r="O177" s="243"/>
      <c r="P177" s="243"/>
      <c r="Q177" s="243"/>
      <c r="R177" s="243"/>
      <c r="S177" s="243"/>
      <c r="T177" s="243"/>
      <c r="U177" s="243"/>
      <c r="V177" s="243"/>
      <c r="W177" s="243"/>
      <c r="X177" s="244"/>
      <c r="Y177" s="13"/>
      <c r="Z177" s="13"/>
      <c r="AA177" s="13"/>
      <c r="AB177" s="13"/>
      <c r="AC177" s="13"/>
      <c r="AD177" s="13"/>
      <c r="AE177" s="13"/>
      <c r="AT177" s="245" t="s">
        <v>140</v>
      </c>
      <c r="AU177" s="245" t="s">
        <v>84</v>
      </c>
      <c r="AV177" s="13" t="s">
        <v>84</v>
      </c>
      <c r="AW177" s="13" t="s">
        <v>5</v>
      </c>
      <c r="AX177" s="13" t="s">
        <v>77</v>
      </c>
      <c r="AY177" s="245" t="s">
        <v>128</v>
      </c>
    </row>
    <row r="178" s="13" customFormat="1">
      <c r="A178" s="13"/>
      <c r="B178" s="235"/>
      <c r="C178" s="236"/>
      <c r="D178" s="229" t="s">
        <v>140</v>
      </c>
      <c r="E178" s="237" t="s">
        <v>1</v>
      </c>
      <c r="F178" s="238" t="s">
        <v>209</v>
      </c>
      <c r="G178" s="236"/>
      <c r="H178" s="239">
        <v>115.5</v>
      </c>
      <c r="I178" s="240"/>
      <c r="J178" s="240"/>
      <c r="K178" s="236"/>
      <c r="L178" s="236"/>
      <c r="M178" s="241"/>
      <c r="N178" s="242"/>
      <c r="O178" s="243"/>
      <c r="P178" s="243"/>
      <c r="Q178" s="243"/>
      <c r="R178" s="243"/>
      <c r="S178" s="243"/>
      <c r="T178" s="243"/>
      <c r="U178" s="243"/>
      <c r="V178" s="243"/>
      <c r="W178" s="243"/>
      <c r="X178" s="244"/>
      <c r="Y178" s="13"/>
      <c r="Z178" s="13"/>
      <c r="AA178" s="13"/>
      <c r="AB178" s="13"/>
      <c r="AC178" s="13"/>
      <c r="AD178" s="13"/>
      <c r="AE178" s="13"/>
      <c r="AT178" s="245" t="s">
        <v>140</v>
      </c>
      <c r="AU178" s="245" t="s">
        <v>84</v>
      </c>
      <c r="AV178" s="13" t="s">
        <v>84</v>
      </c>
      <c r="AW178" s="13" t="s">
        <v>5</v>
      </c>
      <c r="AX178" s="13" t="s">
        <v>77</v>
      </c>
      <c r="AY178" s="245" t="s">
        <v>128</v>
      </c>
    </row>
    <row r="179" s="14" customFormat="1">
      <c r="A179" s="14"/>
      <c r="B179" s="246"/>
      <c r="C179" s="247"/>
      <c r="D179" s="229" t="s">
        <v>140</v>
      </c>
      <c r="E179" s="248" t="s">
        <v>1</v>
      </c>
      <c r="F179" s="249" t="s">
        <v>143</v>
      </c>
      <c r="G179" s="247"/>
      <c r="H179" s="250">
        <v>173.80000000000001</v>
      </c>
      <c r="I179" s="251"/>
      <c r="J179" s="251"/>
      <c r="K179" s="247"/>
      <c r="L179" s="247"/>
      <c r="M179" s="252"/>
      <c r="N179" s="253"/>
      <c r="O179" s="254"/>
      <c r="P179" s="254"/>
      <c r="Q179" s="254"/>
      <c r="R179" s="254"/>
      <c r="S179" s="254"/>
      <c r="T179" s="254"/>
      <c r="U179" s="254"/>
      <c r="V179" s="254"/>
      <c r="W179" s="254"/>
      <c r="X179" s="255"/>
      <c r="Y179" s="14"/>
      <c r="Z179" s="14"/>
      <c r="AA179" s="14"/>
      <c r="AB179" s="14"/>
      <c r="AC179" s="14"/>
      <c r="AD179" s="14"/>
      <c r="AE179" s="14"/>
      <c r="AT179" s="256" t="s">
        <v>140</v>
      </c>
      <c r="AU179" s="256" t="s">
        <v>84</v>
      </c>
      <c r="AV179" s="14" t="s">
        <v>134</v>
      </c>
      <c r="AW179" s="14" t="s">
        <v>5</v>
      </c>
      <c r="AX179" s="14" t="s">
        <v>82</v>
      </c>
      <c r="AY179" s="256" t="s">
        <v>128</v>
      </c>
    </row>
    <row r="180" s="2" customFormat="1" ht="16.5" customHeight="1">
      <c r="A180" s="37"/>
      <c r="B180" s="38"/>
      <c r="C180" s="257" t="s">
        <v>210</v>
      </c>
      <c r="D180" s="257" t="s">
        <v>182</v>
      </c>
      <c r="E180" s="258" t="s">
        <v>211</v>
      </c>
      <c r="F180" s="259" t="s">
        <v>212</v>
      </c>
      <c r="G180" s="260" t="s">
        <v>152</v>
      </c>
      <c r="H180" s="261">
        <v>42</v>
      </c>
      <c r="I180" s="262"/>
      <c r="J180" s="263"/>
      <c r="K180" s="264">
        <f>ROUND(P180*H180,2)</f>
        <v>0</v>
      </c>
      <c r="L180" s="263"/>
      <c r="M180" s="265"/>
      <c r="N180" s="266" t="s">
        <v>1</v>
      </c>
      <c r="O180" s="223" t="s">
        <v>40</v>
      </c>
      <c r="P180" s="224">
        <f>I180+J180</f>
        <v>0</v>
      </c>
      <c r="Q180" s="224">
        <f>ROUND(I180*H180,2)</f>
        <v>0</v>
      </c>
      <c r="R180" s="224">
        <f>ROUND(J180*H180,2)</f>
        <v>0</v>
      </c>
      <c r="S180" s="90"/>
      <c r="T180" s="225">
        <f>S180*H180</f>
        <v>0</v>
      </c>
      <c r="U180" s="225">
        <v>6.9999999999999994E-05</v>
      </c>
      <c r="V180" s="225">
        <f>U180*H180</f>
        <v>0.0029399999999999999</v>
      </c>
      <c r="W180" s="225">
        <v>0</v>
      </c>
      <c r="X180" s="226">
        <f>W180*H180</f>
        <v>0</v>
      </c>
      <c r="Y180" s="37"/>
      <c r="Z180" s="37"/>
      <c r="AA180" s="37"/>
      <c r="AB180" s="37"/>
      <c r="AC180" s="37"/>
      <c r="AD180" s="37"/>
      <c r="AE180" s="37"/>
      <c r="AR180" s="227" t="s">
        <v>185</v>
      </c>
      <c r="AT180" s="227" t="s">
        <v>182</v>
      </c>
      <c r="AU180" s="227" t="s">
        <v>84</v>
      </c>
      <c r="AY180" s="16" t="s">
        <v>128</v>
      </c>
      <c r="BE180" s="228">
        <f>IF(O180="základní",K180,0)</f>
        <v>0</v>
      </c>
      <c r="BF180" s="228">
        <f>IF(O180="snížená",K180,0)</f>
        <v>0</v>
      </c>
      <c r="BG180" s="228">
        <f>IF(O180="zákl. přenesená",K180,0)</f>
        <v>0</v>
      </c>
      <c r="BH180" s="228">
        <f>IF(O180="sníž. přenesená",K180,0)</f>
        <v>0</v>
      </c>
      <c r="BI180" s="228">
        <f>IF(O180="nulová",K180,0)</f>
        <v>0</v>
      </c>
      <c r="BJ180" s="16" t="s">
        <v>82</v>
      </c>
      <c r="BK180" s="228">
        <f>ROUND(P180*H180,2)</f>
        <v>0</v>
      </c>
      <c r="BL180" s="16" t="s">
        <v>134</v>
      </c>
      <c r="BM180" s="227" t="s">
        <v>213</v>
      </c>
    </row>
    <row r="181" s="2" customFormat="1">
      <c r="A181" s="37"/>
      <c r="B181" s="38"/>
      <c r="C181" s="39"/>
      <c r="D181" s="229" t="s">
        <v>136</v>
      </c>
      <c r="E181" s="39"/>
      <c r="F181" s="230" t="s">
        <v>212</v>
      </c>
      <c r="G181" s="39"/>
      <c r="H181" s="39"/>
      <c r="I181" s="231"/>
      <c r="J181" s="231"/>
      <c r="K181" s="39"/>
      <c r="L181" s="39"/>
      <c r="M181" s="43"/>
      <c r="N181" s="232"/>
      <c r="O181" s="233"/>
      <c r="P181" s="90"/>
      <c r="Q181" s="90"/>
      <c r="R181" s="90"/>
      <c r="S181" s="90"/>
      <c r="T181" s="90"/>
      <c r="U181" s="90"/>
      <c r="V181" s="90"/>
      <c r="W181" s="90"/>
      <c r="X181" s="91"/>
      <c r="Y181" s="37"/>
      <c r="Z181" s="37"/>
      <c r="AA181" s="37"/>
      <c r="AB181" s="37"/>
      <c r="AC181" s="37"/>
      <c r="AD181" s="37"/>
      <c r="AE181" s="37"/>
      <c r="AT181" s="16" t="s">
        <v>136</v>
      </c>
      <c r="AU181" s="16" t="s">
        <v>84</v>
      </c>
    </row>
    <row r="182" s="13" customFormat="1">
      <c r="A182" s="13"/>
      <c r="B182" s="235"/>
      <c r="C182" s="236"/>
      <c r="D182" s="229" t="s">
        <v>140</v>
      </c>
      <c r="E182" s="237" t="s">
        <v>1</v>
      </c>
      <c r="F182" s="238" t="s">
        <v>214</v>
      </c>
      <c r="G182" s="236"/>
      <c r="H182" s="239">
        <v>42</v>
      </c>
      <c r="I182" s="240"/>
      <c r="J182" s="240"/>
      <c r="K182" s="236"/>
      <c r="L182" s="236"/>
      <c r="M182" s="241"/>
      <c r="N182" s="242"/>
      <c r="O182" s="243"/>
      <c r="P182" s="243"/>
      <c r="Q182" s="243"/>
      <c r="R182" s="243"/>
      <c r="S182" s="243"/>
      <c r="T182" s="243"/>
      <c r="U182" s="243"/>
      <c r="V182" s="243"/>
      <c r="W182" s="243"/>
      <c r="X182" s="244"/>
      <c r="Y182" s="13"/>
      <c r="Z182" s="13"/>
      <c r="AA182" s="13"/>
      <c r="AB182" s="13"/>
      <c r="AC182" s="13"/>
      <c r="AD182" s="13"/>
      <c r="AE182" s="13"/>
      <c r="AT182" s="245" t="s">
        <v>140</v>
      </c>
      <c r="AU182" s="245" t="s">
        <v>84</v>
      </c>
      <c r="AV182" s="13" t="s">
        <v>84</v>
      </c>
      <c r="AW182" s="13" t="s">
        <v>5</v>
      </c>
      <c r="AX182" s="13" t="s">
        <v>82</v>
      </c>
      <c r="AY182" s="245" t="s">
        <v>128</v>
      </c>
    </row>
    <row r="183" s="2" customFormat="1" ht="21.75" customHeight="1">
      <c r="A183" s="37"/>
      <c r="B183" s="38"/>
      <c r="C183" s="257" t="s">
        <v>9</v>
      </c>
      <c r="D183" s="257" t="s">
        <v>182</v>
      </c>
      <c r="E183" s="258" t="s">
        <v>215</v>
      </c>
      <c r="F183" s="259" t="s">
        <v>216</v>
      </c>
      <c r="G183" s="260" t="s">
        <v>204</v>
      </c>
      <c r="H183" s="261">
        <v>191.18000000000001</v>
      </c>
      <c r="I183" s="262"/>
      <c r="J183" s="263"/>
      <c r="K183" s="264">
        <f>ROUND(P183*H183,2)</f>
        <v>0</v>
      </c>
      <c r="L183" s="263"/>
      <c r="M183" s="265"/>
      <c r="N183" s="266" t="s">
        <v>1</v>
      </c>
      <c r="O183" s="223" t="s">
        <v>40</v>
      </c>
      <c r="P183" s="224">
        <f>I183+J183</f>
        <v>0</v>
      </c>
      <c r="Q183" s="224">
        <f>ROUND(I183*H183,2)</f>
        <v>0</v>
      </c>
      <c r="R183" s="224">
        <f>ROUND(J183*H183,2)</f>
        <v>0</v>
      </c>
      <c r="S183" s="90"/>
      <c r="T183" s="225">
        <f>S183*H183</f>
        <v>0</v>
      </c>
      <c r="U183" s="225">
        <v>0.00032000000000000003</v>
      </c>
      <c r="V183" s="225">
        <f>U183*H183</f>
        <v>0.061177600000000006</v>
      </c>
      <c r="W183" s="225">
        <v>0</v>
      </c>
      <c r="X183" s="226">
        <f>W183*H183</f>
        <v>0</v>
      </c>
      <c r="Y183" s="37"/>
      <c r="Z183" s="37"/>
      <c r="AA183" s="37"/>
      <c r="AB183" s="37"/>
      <c r="AC183" s="37"/>
      <c r="AD183" s="37"/>
      <c r="AE183" s="37"/>
      <c r="AR183" s="227" t="s">
        <v>185</v>
      </c>
      <c r="AT183" s="227" t="s">
        <v>182</v>
      </c>
      <c r="AU183" s="227" t="s">
        <v>84</v>
      </c>
      <c r="AY183" s="16" t="s">
        <v>128</v>
      </c>
      <c r="BE183" s="228">
        <f>IF(O183="základní",K183,0)</f>
        <v>0</v>
      </c>
      <c r="BF183" s="228">
        <f>IF(O183="snížená",K183,0)</f>
        <v>0</v>
      </c>
      <c r="BG183" s="228">
        <f>IF(O183="zákl. přenesená",K183,0)</f>
        <v>0</v>
      </c>
      <c r="BH183" s="228">
        <f>IF(O183="sníž. přenesená",K183,0)</f>
        <v>0</v>
      </c>
      <c r="BI183" s="228">
        <f>IF(O183="nulová",K183,0)</f>
        <v>0</v>
      </c>
      <c r="BJ183" s="16" t="s">
        <v>82</v>
      </c>
      <c r="BK183" s="228">
        <f>ROUND(P183*H183,2)</f>
        <v>0</v>
      </c>
      <c r="BL183" s="16" t="s">
        <v>134</v>
      </c>
      <c r="BM183" s="227" t="s">
        <v>217</v>
      </c>
    </row>
    <row r="184" s="2" customFormat="1">
      <c r="A184" s="37"/>
      <c r="B184" s="38"/>
      <c r="C184" s="39"/>
      <c r="D184" s="229" t="s">
        <v>136</v>
      </c>
      <c r="E184" s="39"/>
      <c r="F184" s="230" t="s">
        <v>216</v>
      </c>
      <c r="G184" s="39"/>
      <c r="H184" s="39"/>
      <c r="I184" s="231"/>
      <c r="J184" s="231"/>
      <c r="K184" s="39"/>
      <c r="L184" s="39"/>
      <c r="M184" s="43"/>
      <c r="N184" s="232"/>
      <c r="O184" s="233"/>
      <c r="P184" s="90"/>
      <c r="Q184" s="90"/>
      <c r="R184" s="90"/>
      <c r="S184" s="90"/>
      <c r="T184" s="90"/>
      <c r="U184" s="90"/>
      <c r="V184" s="90"/>
      <c r="W184" s="90"/>
      <c r="X184" s="91"/>
      <c r="Y184" s="37"/>
      <c r="Z184" s="37"/>
      <c r="AA184" s="37"/>
      <c r="AB184" s="37"/>
      <c r="AC184" s="37"/>
      <c r="AD184" s="37"/>
      <c r="AE184" s="37"/>
      <c r="AT184" s="16" t="s">
        <v>136</v>
      </c>
      <c r="AU184" s="16" t="s">
        <v>84</v>
      </c>
    </row>
    <row r="185" s="2" customFormat="1">
      <c r="A185" s="37"/>
      <c r="B185" s="38"/>
      <c r="C185" s="39"/>
      <c r="D185" s="229" t="s">
        <v>138</v>
      </c>
      <c r="E185" s="39"/>
      <c r="F185" s="234" t="s">
        <v>218</v>
      </c>
      <c r="G185" s="39"/>
      <c r="H185" s="39"/>
      <c r="I185" s="231"/>
      <c r="J185" s="231"/>
      <c r="K185" s="39"/>
      <c r="L185" s="39"/>
      <c r="M185" s="43"/>
      <c r="N185" s="232"/>
      <c r="O185" s="233"/>
      <c r="P185" s="90"/>
      <c r="Q185" s="90"/>
      <c r="R185" s="90"/>
      <c r="S185" s="90"/>
      <c r="T185" s="90"/>
      <c r="U185" s="90"/>
      <c r="V185" s="90"/>
      <c r="W185" s="90"/>
      <c r="X185" s="91"/>
      <c r="Y185" s="37"/>
      <c r="Z185" s="37"/>
      <c r="AA185" s="37"/>
      <c r="AB185" s="37"/>
      <c r="AC185" s="37"/>
      <c r="AD185" s="37"/>
      <c r="AE185" s="37"/>
      <c r="AT185" s="16" t="s">
        <v>138</v>
      </c>
      <c r="AU185" s="16" t="s">
        <v>84</v>
      </c>
    </row>
    <row r="186" s="13" customFormat="1">
      <c r="A186" s="13"/>
      <c r="B186" s="235"/>
      <c r="C186" s="236"/>
      <c r="D186" s="229" t="s">
        <v>140</v>
      </c>
      <c r="E186" s="236"/>
      <c r="F186" s="238" t="s">
        <v>219</v>
      </c>
      <c r="G186" s="236"/>
      <c r="H186" s="239">
        <v>191.18000000000001</v>
      </c>
      <c r="I186" s="240"/>
      <c r="J186" s="240"/>
      <c r="K186" s="236"/>
      <c r="L186" s="236"/>
      <c r="M186" s="241"/>
      <c r="N186" s="242"/>
      <c r="O186" s="243"/>
      <c r="P186" s="243"/>
      <c r="Q186" s="243"/>
      <c r="R186" s="243"/>
      <c r="S186" s="243"/>
      <c r="T186" s="243"/>
      <c r="U186" s="243"/>
      <c r="V186" s="243"/>
      <c r="W186" s="243"/>
      <c r="X186" s="244"/>
      <c r="Y186" s="13"/>
      <c r="Z186" s="13"/>
      <c r="AA186" s="13"/>
      <c r="AB186" s="13"/>
      <c r="AC186" s="13"/>
      <c r="AD186" s="13"/>
      <c r="AE186" s="13"/>
      <c r="AT186" s="245" t="s">
        <v>140</v>
      </c>
      <c r="AU186" s="245" t="s">
        <v>84</v>
      </c>
      <c r="AV186" s="13" t="s">
        <v>84</v>
      </c>
      <c r="AW186" s="13" t="s">
        <v>4</v>
      </c>
      <c r="AX186" s="13" t="s">
        <v>82</v>
      </c>
      <c r="AY186" s="245" t="s">
        <v>128</v>
      </c>
    </row>
    <row r="187" s="2" customFormat="1" ht="33" customHeight="1">
      <c r="A187" s="37"/>
      <c r="B187" s="38"/>
      <c r="C187" s="214" t="s">
        <v>220</v>
      </c>
      <c r="D187" s="214" t="s">
        <v>130</v>
      </c>
      <c r="E187" s="215" t="s">
        <v>221</v>
      </c>
      <c r="F187" s="216" t="s">
        <v>222</v>
      </c>
      <c r="G187" s="217" t="s">
        <v>133</v>
      </c>
      <c r="H187" s="218">
        <v>11.67</v>
      </c>
      <c r="I187" s="219"/>
      <c r="J187" s="219"/>
      <c r="K187" s="220">
        <f>ROUND(P187*H187,2)</f>
        <v>0</v>
      </c>
      <c r="L187" s="221"/>
      <c r="M187" s="43"/>
      <c r="N187" s="222" t="s">
        <v>1</v>
      </c>
      <c r="O187" s="223" t="s">
        <v>40</v>
      </c>
      <c r="P187" s="224">
        <f>I187+J187</f>
        <v>0</v>
      </c>
      <c r="Q187" s="224">
        <f>ROUND(I187*H187,2)</f>
        <v>0</v>
      </c>
      <c r="R187" s="224">
        <f>ROUND(J187*H187,2)</f>
        <v>0</v>
      </c>
      <c r="S187" s="90"/>
      <c r="T187" s="225">
        <f>S187*H187</f>
        <v>0</v>
      </c>
      <c r="U187" s="225">
        <v>0</v>
      </c>
      <c r="V187" s="225">
        <f>U187*H187</f>
        <v>0</v>
      </c>
      <c r="W187" s="225">
        <v>0</v>
      </c>
      <c r="X187" s="226">
        <f>W187*H187</f>
        <v>0</v>
      </c>
      <c r="Y187" s="37"/>
      <c r="Z187" s="37"/>
      <c r="AA187" s="37"/>
      <c r="AB187" s="37"/>
      <c r="AC187" s="37"/>
      <c r="AD187" s="37"/>
      <c r="AE187" s="37"/>
      <c r="AR187" s="227" t="s">
        <v>134</v>
      </c>
      <c r="AT187" s="227" t="s">
        <v>130</v>
      </c>
      <c r="AU187" s="227" t="s">
        <v>84</v>
      </c>
      <c r="AY187" s="16" t="s">
        <v>128</v>
      </c>
      <c r="BE187" s="228">
        <f>IF(O187="základní",K187,0)</f>
        <v>0</v>
      </c>
      <c r="BF187" s="228">
        <f>IF(O187="snížená",K187,0)</f>
        <v>0</v>
      </c>
      <c r="BG187" s="228">
        <f>IF(O187="zákl. přenesená",K187,0)</f>
        <v>0</v>
      </c>
      <c r="BH187" s="228">
        <f>IF(O187="sníž. přenesená",K187,0)</f>
        <v>0</v>
      </c>
      <c r="BI187" s="228">
        <f>IF(O187="nulová",K187,0)</f>
        <v>0</v>
      </c>
      <c r="BJ187" s="16" t="s">
        <v>82</v>
      </c>
      <c r="BK187" s="228">
        <f>ROUND(P187*H187,2)</f>
        <v>0</v>
      </c>
      <c r="BL187" s="16" t="s">
        <v>134</v>
      </c>
      <c r="BM187" s="227" t="s">
        <v>223</v>
      </c>
    </row>
    <row r="188" s="2" customFormat="1">
      <c r="A188" s="37"/>
      <c r="B188" s="38"/>
      <c r="C188" s="39"/>
      <c r="D188" s="229" t="s">
        <v>136</v>
      </c>
      <c r="E188" s="39"/>
      <c r="F188" s="230" t="s">
        <v>224</v>
      </c>
      <c r="G188" s="39"/>
      <c r="H188" s="39"/>
      <c r="I188" s="231"/>
      <c r="J188" s="231"/>
      <c r="K188" s="39"/>
      <c r="L188" s="39"/>
      <c r="M188" s="43"/>
      <c r="N188" s="232"/>
      <c r="O188" s="233"/>
      <c r="P188" s="90"/>
      <c r="Q188" s="90"/>
      <c r="R188" s="90"/>
      <c r="S188" s="90"/>
      <c r="T188" s="90"/>
      <c r="U188" s="90"/>
      <c r="V188" s="90"/>
      <c r="W188" s="90"/>
      <c r="X188" s="91"/>
      <c r="Y188" s="37"/>
      <c r="Z188" s="37"/>
      <c r="AA188" s="37"/>
      <c r="AB188" s="37"/>
      <c r="AC188" s="37"/>
      <c r="AD188" s="37"/>
      <c r="AE188" s="37"/>
      <c r="AT188" s="16" t="s">
        <v>136</v>
      </c>
      <c r="AU188" s="16" t="s">
        <v>84</v>
      </c>
    </row>
    <row r="189" s="2" customFormat="1">
      <c r="A189" s="37"/>
      <c r="B189" s="38"/>
      <c r="C189" s="39"/>
      <c r="D189" s="229" t="s">
        <v>138</v>
      </c>
      <c r="E189" s="39"/>
      <c r="F189" s="234" t="s">
        <v>225</v>
      </c>
      <c r="G189" s="39"/>
      <c r="H189" s="39"/>
      <c r="I189" s="231"/>
      <c r="J189" s="231"/>
      <c r="K189" s="39"/>
      <c r="L189" s="39"/>
      <c r="M189" s="43"/>
      <c r="N189" s="232"/>
      <c r="O189" s="233"/>
      <c r="P189" s="90"/>
      <c r="Q189" s="90"/>
      <c r="R189" s="90"/>
      <c r="S189" s="90"/>
      <c r="T189" s="90"/>
      <c r="U189" s="90"/>
      <c r="V189" s="90"/>
      <c r="W189" s="90"/>
      <c r="X189" s="91"/>
      <c r="Y189" s="37"/>
      <c r="Z189" s="37"/>
      <c r="AA189" s="37"/>
      <c r="AB189" s="37"/>
      <c r="AC189" s="37"/>
      <c r="AD189" s="37"/>
      <c r="AE189" s="37"/>
      <c r="AT189" s="16" t="s">
        <v>138</v>
      </c>
      <c r="AU189" s="16" t="s">
        <v>84</v>
      </c>
    </row>
    <row r="190" s="2" customFormat="1" ht="37.8" customHeight="1">
      <c r="A190" s="37"/>
      <c r="B190" s="38"/>
      <c r="C190" s="214" t="s">
        <v>226</v>
      </c>
      <c r="D190" s="214" t="s">
        <v>130</v>
      </c>
      <c r="E190" s="215" t="s">
        <v>227</v>
      </c>
      <c r="F190" s="216" t="s">
        <v>228</v>
      </c>
      <c r="G190" s="217" t="s">
        <v>133</v>
      </c>
      <c r="H190" s="218">
        <v>12.970000000000001</v>
      </c>
      <c r="I190" s="219"/>
      <c r="J190" s="219"/>
      <c r="K190" s="220">
        <f>ROUND(P190*H190,2)</f>
        <v>0</v>
      </c>
      <c r="L190" s="221"/>
      <c r="M190" s="43"/>
      <c r="N190" s="222" t="s">
        <v>1</v>
      </c>
      <c r="O190" s="223" t="s">
        <v>40</v>
      </c>
      <c r="P190" s="224">
        <f>I190+J190</f>
        <v>0</v>
      </c>
      <c r="Q190" s="224">
        <f>ROUND(I190*H190,2)</f>
        <v>0</v>
      </c>
      <c r="R190" s="224">
        <f>ROUND(J190*H190,2)</f>
        <v>0</v>
      </c>
      <c r="S190" s="90"/>
      <c r="T190" s="225">
        <f>S190*H190</f>
        <v>0</v>
      </c>
      <c r="U190" s="225">
        <v>0</v>
      </c>
      <c r="V190" s="225">
        <f>U190*H190</f>
        <v>0</v>
      </c>
      <c r="W190" s="225">
        <v>0</v>
      </c>
      <c r="X190" s="226">
        <f>W190*H190</f>
        <v>0</v>
      </c>
      <c r="Y190" s="37"/>
      <c r="Z190" s="37"/>
      <c r="AA190" s="37"/>
      <c r="AB190" s="37"/>
      <c r="AC190" s="37"/>
      <c r="AD190" s="37"/>
      <c r="AE190" s="37"/>
      <c r="AR190" s="227" t="s">
        <v>134</v>
      </c>
      <c r="AT190" s="227" t="s">
        <v>130</v>
      </c>
      <c r="AU190" s="227" t="s">
        <v>84</v>
      </c>
      <c r="AY190" s="16" t="s">
        <v>128</v>
      </c>
      <c r="BE190" s="228">
        <f>IF(O190="základní",K190,0)</f>
        <v>0</v>
      </c>
      <c r="BF190" s="228">
        <f>IF(O190="snížená",K190,0)</f>
        <v>0</v>
      </c>
      <c r="BG190" s="228">
        <f>IF(O190="zákl. přenesená",K190,0)</f>
        <v>0</v>
      </c>
      <c r="BH190" s="228">
        <f>IF(O190="sníž. přenesená",K190,0)</f>
        <v>0</v>
      </c>
      <c r="BI190" s="228">
        <f>IF(O190="nulová",K190,0)</f>
        <v>0</v>
      </c>
      <c r="BJ190" s="16" t="s">
        <v>82</v>
      </c>
      <c r="BK190" s="228">
        <f>ROUND(P190*H190,2)</f>
        <v>0</v>
      </c>
      <c r="BL190" s="16" t="s">
        <v>134</v>
      </c>
      <c r="BM190" s="227" t="s">
        <v>229</v>
      </c>
    </row>
    <row r="191" s="2" customFormat="1">
      <c r="A191" s="37"/>
      <c r="B191" s="38"/>
      <c r="C191" s="39"/>
      <c r="D191" s="229" t="s">
        <v>136</v>
      </c>
      <c r="E191" s="39"/>
      <c r="F191" s="230" t="s">
        <v>230</v>
      </c>
      <c r="G191" s="39"/>
      <c r="H191" s="39"/>
      <c r="I191" s="231"/>
      <c r="J191" s="231"/>
      <c r="K191" s="39"/>
      <c r="L191" s="39"/>
      <c r="M191" s="43"/>
      <c r="N191" s="232"/>
      <c r="O191" s="233"/>
      <c r="P191" s="90"/>
      <c r="Q191" s="90"/>
      <c r="R191" s="90"/>
      <c r="S191" s="90"/>
      <c r="T191" s="90"/>
      <c r="U191" s="90"/>
      <c r="V191" s="90"/>
      <c r="W191" s="90"/>
      <c r="X191" s="91"/>
      <c r="Y191" s="37"/>
      <c r="Z191" s="37"/>
      <c r="AA191" s="37"/>
      <c r="AB191" s="37"/>
      <c r="AC191" s="37"/>
      <c r="AD191" s="37"/>
      <c r="AE191" s="37"/>
      <c r="AT191" s="16" t="s">
        <v>136</v>
      </c>
      <c r="AU191" s="16" t="s">
        <v>84</v>
      </c>
    </row>
    <row r="192" s="2" customFormat="1">
      <c r="A192" s="37"/>
      <c r="B192" s="38"/>
      <c r="C192" s="39"/>
      <c r="D192" s="229" t="s">
        <v>138</v>
      </c>
      <c r="E192" s="39"/>
      <c r="F192" s="234" t="s">
        <v>231</v>
      </c>
      <c r="G192" s="39"/>
      <c r="H192" s="39"/>
      <c r="I192" s="231"/>
      <c r="J192" s="231"/>
      <c r="K192" s="39"/>
      <c r="L192" s="39"/>
      <c r="M192" s="43"/>
      <c r="N192" s="232"/>
      <c r="O192" s="233"/>
      <c r="P192" s="90"/>
      <c r="Q192" s="90"/>
      <c r="R192" s="90"/>
      <c r="S192" s="90"/>
      <c r="T192" s="90"/>
      <c r="U192" s="90"/>
      <c r="V192" s="90"/>
      <c r="W192" s="90"/>
      <c r="X192" s="91"/>
      <c r="Y192" s="37"/>
      <c r="Z192" s="37"/>
      <c r="AA192" s="37"/>
      <c r="AB192" s="37"/>
      <c r="AC192" s="37"/>
      <c r="AD192" s="37"/>
      <c r="AE192" s="37"/>
      <c r="AT192" s="16" t="s">
        <v>138</v>
      </c>
      <c r="AU192" s="16" t="s">
        <v>84</v>
      </c>
    </row>
    <row r="193" s="2" customFormat="1" ht="24.15" customHeight="1">
      <c r="A193" s="37"/>
      <c r="B193" s="38"/>
      <c r="C193" s="214" t="s">
        <v>232</v>
      </c>
      <c r="D193" s="214" t="s">
        <v>130</v>
      </c>
      <c r="E193" s="215" t="s">
        <v>233</v>
      </c>
      <c r="F193" s="216" t="s">
        <v>234</v>
      </c>
      <c r="G193" s="217" t="s">
        <v>133</v>
      </c>
      <c r="H193" s="218">
        <v>12.970000000000001</v>
      </c>
      <c r="I193" s="219"/>
      <c r="J193" s="219"/>
      <c r="K193" s="220">
        <f>ROUND(P193*H193,2)</f>
        <v>0</v>
      </c>
      <c r="L193" s="221"/>
      <c r="M193" s="43"/>
      <c r="N193" s="222" t="s">
        <v>1</v>
      </c>
      <c r="O193" s="223" t="s">
        <v>40</v>
      </c>
      <c r="P193" s="224">
        <f>I193+J193</f>
        <v>0</v>
      </c>
      <c r="Q193" s="224">
        <f>ROUND(I193*H193,2)</f>
        <v>0</v>
      </c>
      <c r="R193" s="224">
        <f>ROUND(J193*H193,2)</f>
        <v>0</v>
      </c>
      <c r="S193" s="90"/>
      <c r="T193" s="225">
        <f>S193*H193</f>
        <v>0</v>
      </c>
      <c r="U193" s="225">
        <v>0</v>
      </c>
      <c r="V193" s="225">
        <f>U193*H193</f>
        <v>0</v>
      </c>
      <c r="W193" s="225">
        <v>0</v>
      </c>
      <c r="X193" s="226">
        <f>W193*H193</f>
        <v>0</v>
      </c>
      <c r="Y193" s="37"/>
      <c r="Z193" s="37"/>
      <c r="AA193" s="37"/>
      <c r="AB193" s="37"/>
      <c r="AC193" s="37"/>
      <c r="AD193" s="37"/>
      <c r="AE193" s="37"/>
      <c r="AR193" s="227" t="s">
        <v>134</v>
      </c>
      <c r="AT193" s="227" t="s">
        <v>130</v>
      </c>
      <c r="AU193" s="227" t="s">
        <v>84</v>
      </c>
      <c r="AY193" s="16" t="s">
        <v>128</v>
      </c>
      <c r="BE193" s="228">
        <f>IF(O193="základní",K193,0)</f>
        <v>0</v>
      </c>
      <c r="BF193" s="228">
        <f>IF(O193="snížená",K193,0)</f>
        <v>0</v>
      </c>
      <c r="BG193" s="228">
        <f>IF(O193="zákl. přenesená",K193,0)</f>
        <v>0</v>
      </c>
      <c r="BH193" s="228">
        <f>IF(O193="sníž. přenesená",K193,0)</f>
        <v>0</v>
      </c>
      <c r="BI193" s="228">
        <f>IF(O193="nulová",K193,0)</f>
        <v>0</v>
      </c>
      <c r="BJ193" s="16" t="s">
        <v>82</v>
      </c>
      <c r="BK193" s="228">
        <f>ROUND(P193*H193,2)</f>
        <v>0</v>
      </c>
      <c r="BL193" s="16" t="s">
        <v>134</v>
      </c>
      <c r="BM193" s="227" t="s">
        <v>235</v>
      </c>
    </row>
    <row r="194" s="2" customFormat="1">
      <c r="A194" s="37"/>
      <c r="B194" s="38"/>
      <c r="C194" s="39"/>
      <c r="D194" s="229" t="s">
        <v>136</v>
      </c>
      <c r="E194" s="39"/>
      <c r="F194" s="230" t="s">
        <v>236</v>
      </c>
      <c r="G194" s="39"/>
      <c r="H194" s="39"/>
      <c r="I194" s="231"/>
      <c r="J194" s="231"/>
      <c r="K194" s="39"/>
      <c r="L194" s="39"/>
      <c r="M194" s="43"/>
      <c r="N194" s="232"/>
      <c r="O194" s="233"/>
      <c r="P194" s="90"/>
      <c r="Q194" s="90"/>
      <c r="R194" s="90"/>
      <c r="S194" s="90"/>
      <c r="T194" s="90"/>
      <c r="U194" s="90"/>
      <c r="V194" s="90"/>
      <c r="W194" s="90"/>
      <c r="X194" s="91"/>
      <c r="Y194" s="37"/>
      <c r="Z194" s="37"/>
      <c r="AA194" s="37"/>
      <c r="AB194" s="37"/>
      <c r="AC194" s="37"/>
      <c r="AD194" s="37"/>
      <c r="AE194" s="37"/>
      <c r="AT194" s="16" t="s">
        <v>136</v>
      </c>
      <c r="AU194" s="16" t="s">
        <v>84</v>
      </c>
    </row>
    <row r="195" s="2" customFormat="1">
      <c r="A195" s="37"/>
      <c r="B195" s="38"/>
      <c r="C195" s="39"/>
      <c r="D195" s="229" t="s">
        <v>138</v>
      </c>
      <c r="E195" s="39"/>
      <c r="F195" s="234" t="s">
        <v>237</v>
      </c>
      <c r="G195" s="39"/>
      <c r="H195" s="39"/>
      <c r="I195" s="231"/>
      <c r="J195" s="231"/>
      <c r="K195" s="39"/>
      <c r="L195" s="39"/>
      <c r="M195" s="43"/>
      <c r="N195" s="232"/>
      <c r="O195" s="233"/>
      <c r="P195" s="90"/>
      <c r="Q195" s="90"/>
      <c r="R195" s="90"/>
      <c r="S195" s="90"/>
      <c r="T195" s="90"/>
      <c r="U195" s="90"/>
      <c r="V195" s="90"/>
      <c r="W195" s="90"/>
      <c r="X195" s="91"/>
      <c r="Y195" s="37"/>
      <c r="Z195" s="37"/>
      <c r="AA195" s="37"/>
      <c r="AB195" s="37"/>
      <c r="AC195" s="37"/>
      <c r="AD195" s="37"/>
      <c r="AE195" s="37"/>
      <c r="AT195" s="16" t="s">
        <v>138</v>
      </c>
      <c r="AU195" s="16" t="s">
        <v>84</v>
      </c>
    </row>
    <row r="196" s="12" customFormat="1" ht="22.8" customHeight="1">
      <c r="A196" s="12"/>
      <c r="B196" s="197"/>
      <c r="C196" s="198"/>
      <c r="D196" s="199" t="s">
        <v>76</v>
      </c>
      <c r="E196" s="212" t="s">
        <v>84</v>
      </c>
      <c r="F196" s="212" t="s">
        <v>238</v>
      </c>
      <c r="G196" s="198"/>
      <c r="H196" s="198"/>
      <c r="I196" s="201"/>
      <c r="J196" s="201"/>
      <c r="K196" s="213">
        <f>BK196</f>
        <v>0</v>
      </c>
      <c r="L196" s="198"/>
      <c r="M196" s="203"/>
      <c r="N196" s="204"/>
      <c r="O196" s="205"/>
      <c r="P196" s="205"/>
      <c r="Q196" s="206">
        <f>SUM(Q197:Q252)</f>
        <v>0</v>
      </c>
      <c r="R196" s="206">
        <f>SUM(R197:R252)</f>
        <v>0</v>
      </c>
      <c r="S196" s="205"/>
      <c r="T196" s="207">
        <f>SUM(T197:T252)</f>
        <v>0</v>
      </c>
      <c r="U196" s="205"/>
      <c r="V196" s="207">
        <f>SUM(V197:V252)</f>
        <v>26.567400399999997</v>
      </c>
      <c r="W196" s="205"/>
      <c r="X196" s="208">
        <f>SUM(X197:X252)</f>
        <v>0</v>
      </c>
      <c r="Y196" s="12"/>
      <c r="Z196" s="12"/>
      <c r="AA196" s="12"/>
      <c r="AB196" s="12"/>
      <c r="AC196" s="12"/>
      <c r="AD196" s="12"/>
      <c r="AE196" s="12"/>
      <c r="AR196" s="209" t="s">
        <v>82</v>
      </c>
      <c r="AT196" s="210" t="s">
        <v>76</v>
      </c>
      <c r="AU196" s="210" t="s">
        <v>82</v>
      </c>
      <c r="AY196" s="209" t="s">
        <v>128</v>
      </c>
      <c r="BK196" s="211">
        <f>SUM(BK197:BK252)</f>
        <v>0</v>
      </c>
    </row>
    <row r="197" s="2" customFormat="1" ht="24.15" customHeight="1">
      <c r="A197" s="37"/>
      <c r="B197" s="38"/>
      <c r="C197" s="214" t="s">
        <v>239</v>
      </c>
      <c r="D197" s="214" t="s">
        <v>130</v>
      </c>
      <c r="E197" s="215" t="s">
        <v>240</v>
      </c>
      <c r="F197" s="216" t="s">
        <v>241</v>
      </c>
      <c r="G197" s="217" t="s">
        <v>204</v>
      </c>
      <c r="H197" s="218">
        <v>124.8</v>
      </c>
      <c r="I197" s="219"/>
      <c r="J197" s="219"/>
      <c r="K197" s="220">
        <f>ROUND(P197*H197,2)</f>
        <v>0</v>
      </c>
      <c r="L197" s="221"/>
      <c r="M197" s="43"/>
      <c r="N197" s="222" t="s">
        <v>1</v>
      </c>
      <c r="O197" s="223" t="s">
        <v>40</v>
      </c>
      <c r="P197" s="224">
        <f>I197+J197</f>
        <v>0</v>
      </c>
      <c r="Q197" s="224">
        <f>ROUND(I197*H197,2)</f>
        <v>0</v>
      </c>
      <c r="R197" s="224">
        <f>ROUND(J197*H197,2)</f>
        <v>0</v>
      </c>
      <c r="S197" s="90"/>
      <c r="T197" s="225">
        <f>S197*H197</f>
        <v>0</v>
      </c>
      <c r="U197" s="225">
        <v>0.00036999999999999999</v>
      </c>
      <c r="V197" s="225">
        <f>U197*H197</f>
        <v>0.046175999999999995</v>
      </c>
      <c r="W197" s="225">
        <v>0</v>
      </c>
      <c r="X197" s="226">
        <f>W197*H197</f>
        <v>0</v>
      </c>
      <c r="Y197" s="37"/>
      <c r="Z197" s="37"/>
      <c r="AA197" s="37"/>
      <c r="AB197" s="37"/>
      <c r="AC197" s="37"/>
      <c r="AD197" s="37"/>
      <c r="AE197" s="37"/>
      <c r="AR197" s="227" t="s">
        <v>134</v>
      </c>
      <c r="AT197" s="227" t="s">
        <v>130</v>
      </c>
      <c r="AU197" s="227" t="s">
        <v>84</v>
      </c>
      <c r="AY197" s="16" t="s">
        <v>128</v>
      </c>
      <c r="BE197" s="228">
        <f>IF(O197="základní",K197,0)</f>
        <v>0</v>
      </c>
      <c r="BF197" s="228">
        <f>IF(O197="snížená",K197,0)</f>
        <v>0</v>
      </c>
      <c r="BG197" s="228">
        <f>IF(O197="zákl. přenesená",K197,0)</f>
        <v>0</v>
      </c>
      <c r="BH197" s="228">
        <f>IF(O197="sníž. přenesená",K197,0)</f>
        <v>0</v>
      </c>
      <c r="BI197" s="228">
        <f>IF(O197="nulová",K197,0)</f>
        <v>0</v>
      </c>
      <c r="BJ197" s="16" t="s">
        <v>82</v>
      </c>
      <c r="BK197" s="228">
        <f>ROUND(P197*H197,2)</f>
        <v>0</v>
      </c>
      <c r="BL197" s="16" t="s">
        <v>134</v>
      </c>
      <c r="BM197" s="227" t="s">
        <v>242</v>
      </c>
    </row>
    <row r="198" s="2" customFormat="1">
      <c r="A198" s="37"/>
      <c r="B198" s="38"/>
      <c r="C198" s="39"/>
      <c r="D198" s="229" t="s">
        <v>136</v>
      </c>
      <c r="E198" s="39"/>
      <c r="F198" s="230" t="s">
        <v>243</v>
      </c>
      <c r="G198" s="39"/>
      <c r="H198" s="39"/>
      <c r="I198" s="231"/>
      <c r="J198" s="231"/>
      <c r="K198" s="39"/>
      <c r="L198" s="39"/>
      <c r="M198" s="43"/>
      <c r="N198" s="232"/>
      <c r="O198" s="233"/>
      <c r="P198" s="90"/>
      <c r="Q198" s="90"/>
      <c r="R198" s="90"/>
      <c r="S198" s="90"/>
      <c r="T198" s="90"/>
      <c r="U198" s="90"/>
      <c r="V198" s="90"/>
      <c r="W198" s="90"/>
      <c r="X198" s="91"/>
      <c r="Y198" s="37"/>
      <c r="Z198" s="37"/>
      <c r="AA198" s="37"/>
      <c r="AB198" s="37"/>
      <c r="AC198" s="37"/>
      <c r="AD198" s="37"/>
      <c r="AE198" s="37"/>
      <c r="AT198" s="16" t="s">
        <v>136</v>
      </c>
      <c r="AU198" s="16" t="s">
        <v>84</v>
      </c>
    </row>
    <row r="199" s="2" customFormat="1">
      <c r="A199" s="37"/>
      <c r="B199" s="38"/>
      <c r="C199" s="39"/>
      <c r="D199" s="229" t="s">
        <v>138</v>
      </c>
      <c r="E199" s="39"/>
      <c r="F199" s="234" t="s">
        <v>244</v>
      </c>
      <c r="G199" s="39"/>
      <c r="H199" s="39"/>
      <c r="I199" s="231"/>
      <c r="J199" s="231"/>
      <c r="K199" s="39"/>
      <c r="L199" s="39"/>
      <c r="M199" s="43"/>
      <c r="N199" s="232"/>
      <c r="O199" s="233"/>
      <c r="P199" s="90"/>
      <c r="Q199" s="90"/>
      <c r="R199" s="90"/>
      <c r="S199" s="90"/>
      <c r="T199" s="90"/>
      <c r="U199" s="90"/>
      <c r="V199" s="90"/>
      <c r="W199" s="90"/>
      <c r="X199" s="91"/>
      <c r="Y199" s="37"/>
      <c r="Z199" s="37"/>
      <c r="AA199" s="37"/>
      <c r="AB199" s="37"/>
      <c r="AC199" s="37"/>
      <c r="AD199" s="37"/>
      <c r="AE199" s="37"/>
      <c r="AT199" s="16" t="s">
        <v>138</v>
      </c>
      <c r="AU199" s="16" t="s">
        <v>84</v>
      </c>
    </row>
    <row r="200" s="13" customFormat="1">
      <c r="A200" s="13"/>
      <c r="B200" s="235"/>
      <c r="C200" s="236"/>
      <c r="D200" s="229" t="s">
        <v>140</v>
      </c>
      <c r="E200" s="237" t="s">
        <v>1</v>
      </c>
      <c r="F200" s="238" t="s">
        <v>245</v>
      </c>
      <c r="G200" s="236"/>
      <c r="H200" s="239">
        <v>124.8</v>
      </c>
      <c r="I200" s="240"/>
      <c r="J200" s="240"/>
      <c r="K200" s="236"/>
      <c r="L200" s="236"/>
      <c r="M200" s="241"/>
      <c r="N200" s="242"/>
      <c r="O200" s="243"/>
      <c r="P200" s="243"/>
      <c r="Q200" s="243"/>
      <c r="R200" s="243"/>
      <c r="S200" s="243"/>
      <c r="T200" s="243"/>
      <c r="U200" s="243"/>
      <c r="V200" s="243"/>
      <c r="W200" s="243"/>
      <c r="X200" s="244"/>
      <c r="Y200" s="13"/>
      <c r="Z200" s="13"/>
      <c r="AA200" s="13"/>
      <c r="AB200" s="13"/>
      <c r="AC200" s="13"/>
      <c r="AD200" s="13"/>
      <c r="AE200" s="13"/>
      <c r="AT200" s="245" t="s">
        <v>140</v>
      </c>
      <c r="AU200" s="245" t="s">
        <v>84</v>
      </c>
      <c r="AV200" s="13" t="s">
        <v>84</v>
      </c>
      <c r="AW200" s="13" t="s">
        <v>5</v>
      </c>
      <c r="AX200" s="13" t="s">
        <v>82</v>
      </c>
      <c r="AY200" s="245" t="s">
        <v>128</v>
      </c>
    </row>
    <row r="201" s="2" customFormat="1" ht="24.15" customHeight="1">
      <c r="A201" s="37"/>
      <c r="B201" s="38"/>
      <c r="C201" s="214" t="s">
        <v>246</v>
      </c>
      <c r="D201" s="214" t="s">
        <v>130</v>
      </c>
      <c r="E201" s="215" t="s">
        <v>247</v>
      </c>
      <c r="F201" s="216" t="s">
        <v>248</v>
      </c>
      <c r="G201" s="217" t="s">
        <v>133</v>
      </c>
      <c r="H201" s="218">
        <v>3.9199999999999999</v>
      </c>
      <c r="I201" s="219"/>
      <c r="J201" s="219"/>
      <c r="K201" s="220">
        <f>ROUND(P201*H201,2)</f>
        <v>0</v>
      </c>
      <c r="L201" s="221"/>
      <c r="M201" s="43"/>
      <c r="N201" s="222" t="s">
        <v>1</v>
      </c>
      <c r="O201" s="223" t="s">
        <v>40</v>
      </c>
      <c r="P201" s="224">
        <f>I201+J201</f>
        <v>0</v>
      </c>
      <c r="Q201" s="224">
        <f>ROUND(I201*H201,2)</f>
        <v>0</v>
      </c>
      <c r="R201" s="224">
        <f>ROUND(J201*H201,2)</f>
        <v>0</v>
      </c>
      <c r="S201" s="90"/>
      <c r="T201" s="225">
        <f>S201*H201</f>
        <v>0</v>
      </c>
      <c r="U201" s="225">
        <v>0</v>
      </c>
      <c r="V201" s="225">
        <f>U201*H201</f>
        <v>0</v>
      </c>
      <c r="W201" s="225">
        <v>0</v>
      </c>
      <c r="X201" s="226">
        <f>W201*H201</f>
        <v>0</v>
      </c>
      <c r="Y201" s="37"/>
      <c r="Z201" s="37"/>
      <c r="AA201" s="37"/>
      <c r="AB201" s="37"/>
      <c r="AC201" s="37"/>
      <c r="AD201" s="37"/>
      <c r="AE201" s="37"/>
      <c r="AR201" s="227" t="s">
        <v>134</v>
      </c>
      <c r="AT201" s="227" t="s">
        <v>130</v>
      </c>
      <c r="AU201" s="227" t="s">
        <v>84</v>
      </c>
      <c r="AY201" s="16" t="s">
        <v>128</v>
      </c>
      <c r="BE201" s="228">
        <f>IF(O201="základní",K201,0)</f>
        <v>0</v>
      </c>
      <c r="BF201" s="228">
        <f>IF(O201="snížená",K201,0)</f>
        <v>0</v>
      </c>
      <c r="BG201" s="228">
        <f>IF(O201="zákl. přenesená",K201,0)</f>
        <v>0</v>
      </c>
      <c r="BH201" s="228">
        <f>IF(O201="sníž. přenesená",K201,0)</f>
        <v>0</v>
      </c>
      <c r="BI201" s="228">
        <f>IF(O201="nulová",K201,0)</f>
        <v>0</v>
      </c>
      <c r="BJ201" s="16" t="s">
        <v>82</v>
      </c>
      <c r="BK201" s="228">
        <f>ROUND(P201*H201,2)</f>
        <v>0</v>
      </c>
      <c r="BL201" s="16" t="s">
        <v>134</v>
      </c>
      <c r="BM201" s="227" t="s">
        <v>249</v>
      </c>
    </row>
    <row r="202" s="2" customFormat="1">
      <c r="A202" s="37"/>
      <c r="B202" s="38"/>
      <c r="C202" s="39"/>
      <c r="D202" s="229" t="s">
        <v>136</v>
      </c>
      <c r="E202" s="39"/>
      <c r="F202" s="230" t="s">
        <v>250</v>
      </c>
      <c r="G202" s="39"/>
      <c r="H202" s="39"/>
      <c r="I202" s="231"/>
      <c r="J202" s="231"/>
      <c r="K202" s="39"/>
      <c r="L202" s="39"/>
      <c r="M202" s="43"/>
      <c r="N202" s="232"/>
      <c r="O202" s="233"/>
      <c r="P202" s="90"/>
      <c r="Q202" s="90"/>
      <c r="R202" s="90"/>
      <c r="S202" s="90"/>
      <c r="T202" s="90"/>
      <c r="U202" s="90"/>
      <c r="V202" s="90"/>
      <c r="W202" s="90"/>
      <c r="X202" s="91"/>
      <c r="Y202" s="37"/>
      <c r="Z202" s="37"/>
      <c r="AA202" s="37"/>
      <c r="AB202" s="37"/>
      <c r="AC202" s="37"/>
      <c r="AD202" s="37"/>
      <c r="AE202" s="37"/>
      <c r="AT202" s="16" t="s">
        <v>136</v>
      </c>
      <c r="AU202" s="16" t="s">
        <v>84</v>
      </c>
    </row>
    <row r="203" s="2" customFormat="1">
      <c r="A203" s="37"/>
      <c r="B203" s="38"/>
      <c r="C203" s="39"/>
      <c r="D203" s="229" t="s">
        <v>138</v>
      </c>
      <c r="E203" s="39"/>
      <c r="F203" s="234" t="s">
        <v>251</v>
      </c>
      <c r="G203" s="39"/>
      <c r="H203" s="39"/>
      <c r="I203" s="231"/>
      <c r="J203" s="231"/>
      <c r="K203" s="39"/>
      <c r="L203" s="39"/>
      <c r="M203" s="43"/>
      <c r="N203" s="232"/>
      <c r="O203" s="233"/>
      <c r="P203" s="90"/>
      <c r="Q203" s="90"/>
      <c r="R203" s="90"/>
      <c r="S203" s="90"/>
      <c r="T203" s="90"/>
      <c r="U203" s="90"/>
      <c r="V203" s="90"/>
      <c r="W203" s="90"/>
      <c r="X203" s="91"/>
      <c r="Y203" s="37"/>
      <c r="Z203" s="37"/>
      <c r="AA203" s="37"/>
      <c r="AB203" s="37"/>
      <c r="AC203" s="37"/>
      <c r="AD203" s="37"/>
      <c r="AE203" s="37"/>
      <c r="AT203" s="16" t="s">
        <v>138</v>
      </c>
      <c r="AU203" s="16" t="s">
        <v>84</v>
      </c>
    </row>
    <row r="204" s="13" customFormat="1">
      <c r="A204" s="13"/>
      <c r="B204" s="235"/>
      <c r="C204" s="236"/>
      <c r="D204" s="229" t="s">
        <v>140</v>
      </c>
      <c r="E204" s="237" t="s">
        <v>1</v>
      </c>
      <c r="F204" s="238" t="s">
        <v>252</v>
      </c>
      <c r="G204" s="236"/>
      <c r="H204" s="239">
        <v>3.9199999999999999</v>
      </c>
      <c r="I204" s="240"/>
      <c r="J204" s="240"/>
      <c r="K204" s="236"/>
      <c r="L204" s="236"/>
      <c r="M204" s="241"/>
      <c r="N204" s="242"/>
      <c r="O204" s="243"/>
      <c r="P204" s="243"/>
      <c r="Q204" s="243"/>
      <c r="R204" s="243"/>
      <c r="S204" s="243"/>
      <c r="T204" s="243"/>
      <c r="U204" s="243"/>
      <c r="V204" s="243"/>
      <c r="W204" s="243"/>
      <c r="X204" s="244"/>
      <c r="Y204" s="13"/>
      <c r="Z204" s="13"/>
      <c r="AA204" s="13"/>
      <c r="AB204" s="13"/>
      <c r="AC204" s="13"/>
      <c r="AD204" s="13"/>
      <c r="AE204" s="13"/>
      <c r="AT204" s="245" t="s">
        <v>140</v>
      </c>
      <c r="AU204" s="245" t="s">
        <v>84</v>
      </c>
      <c r="AV204" s="13" t="s">
        <v>84</v>
      </c>
      <c r="AW204" s="13" t="s">
        <v>5</v>
      </c>
      <c r="AX204" s="13" t="s">
        <v>82</v>
      </c>
      <c r="AY204" s="245" t="s">
        <v>128</v>
      </c>
    </row>
    <row r="205" s="2" customFormat="1" ht="24.15" customHeight="1">
      <c r="A205" s="37"/>
      <c r="B205" s="38"/>
      <c r="C205" s="214" t="s">
        <v>253</v>
      </c>
      <c r="D205" s="214" t="s">
        <v>130</v>
      </c>
      <c r="E205" s="215" t="s">
        <v>254</v>
      </c>
      <c r="F205" s="216" t="s">
        <v>255</v>
      </c>
      <c r="G205" s="217" t="s">
        <v>133</v>
      </c>
      <c r="H205" s="218">
        <v>3.9199999999999999</v>
      </c>
      <c r="I205" s="219"/>
      <c r="J205" s="219"/>
      <c r="K205" s="220">
        <f>ROUND(P205*H205,2)</f>
        <v>0</v>
      </c>
      <c r="L205" s="221"/>
      <c r="M205" s="43"/>
      <c r="N205" s="222" t="s">
        <v>1</v>
      </c>
      <c r="O205" s="223" t="s">
        <v>40</v>
      </c>
      <c r="P205" s="224">
        <f>I205+J205</f>
        <v>0</v>
      </c>
      <c r="Q205" s="224">
        <f>ROUND(I205*H205,2)</f>
        <v>0</v>
      </c>
      <c r="R205" s="224">
        <f>ROUND(J205*H205,2)</f>
        <v>0</v>
      </c>
      <c r="S205" s="90"/>
      <c r="T205" s="225">
        <f>S205*H205</f>
        <v>0</v>
      </c>
      <c r="U205" s="225">
        <v>0</v>
      </c>
      <c r="V205" s="225">
        <f>U205*H205</f>
        <v>0</v>
      </c>
      <c r="W205" s="225">
        <v>0</v>
      </c>
      <c r="X205" s="226">
        <f>W205*H205</f>
        <v>0</v>
      </c>
      <c r="Y205" s="37"/>
      <c r="Z205" s="37"/>
      <c r="AA205" s="37"/>
      <c r="AB205" s="37"/>
      <c r="AC205" s="37"/>
      <c r="AD205" s="37"/>
      <c r="AE205" s="37"/>
      <c r="AR205" s="227" t="s">
        <v>134</v>
      </c>
      <c r="AT205" s="227" t="s">
        <v>130</v>
      </c>
      <c r="AU205" s="227" t="s">
        <v>84</v>
      </c>
      <c r="AY205" s="16" t="s">
        <v>128</v>
      </c>
      <c r="BE205" s="228">
        <f>IF(O205="základní",K205,0)</f>
        <v>0</v>
      </c>
      <c r="BF205" s="228">
        <f>IF(O205="snížená",K205,0)</f>
        <v>0</v>
      </c>
      <c r="BG205" s="228">
        <f>IF(O205="zákl. přenesená",K205,0)</f>
        <v>0</v>
      </c>
      <c r="BH205" s="228">
        <f>IF(O205="sníž. přenesená",K205,0)</f>
        <v>0</v>
      </c>
      <c r="BI205" s="228">
        <f>IF(O205="nulová",K205,0)</f>
        <v>0</v>
      </c>
      <c r="BJ205" s="16" t="s">
        <v>82</v>
      </c>
      <c r="BK205" s="228">
        <f>ROUND(P205*H205,2)</f>
        <v>0</v>
      </c>
      <c r="BL205" s="16" t="s">
        <v>134</v>
      </c>
      <c r="BM205" s="227" t="s">
        <v>256</v>
      </c>
    </row>
    <row r="206" s="2" customFormat="1">
      <c r="A206" s="37"/>
      <c r="B206" s="38"/>
      <c r="C206" s="39"/>
      <c r="D206" s="229" t="s">
        <v>136</v>
      </c>
      <c r="E206" s="39"/>
      <c r="F206" s="230" t="s">
        <v>257</v>
      </c>
      <c r="G206" s="39"/>
      <c r="H206" s="39"/>
      <c r="I206" s="231"/>
      <c r="J206" s="231"/>
      <c r="K206" s="39"/>
      <c r="L206" s="39"/>
      <c r="M206" s="43"/>
      <c r="N206" s="232"/>
      <c r="O206" s="233"/>
      <c r="P206" s="90"/>
      <c r="Q206" s="90"/>
      <c r="R206" s="90"/>
      <c r="S206" s="90"/>
      <c r="T206" s="90"/>
      <c r="U206" s="90"/>
      <c r="V206" s="90"/>
      <c r="W206" s="90"/>
      <c r="X206" s="91"/>
      <c r="Y206" s="37"/>
      <c r="Z206" s="37"/>
      <c r="AA206" s="37"/>
      <c r="AB206" s="37"/>
      <c r="AC206" s="37"/>
      <c r="AD206" s="37"/>
      <c r="AE206" s="37"/>
      <c r="AT206" s="16" t="s">
        <v>136</v>
      </c>
      <c r="AU206" s="16" t="s">
        <v>84</v>
      </c>
    </row>
    <row r="207" s="2" customFormat="1">
      <c r="A207" s="37"/>
      <c r="B207" s="38"/>
      <c r="C207" s="39"/>
      <c r="D207" s="229" t="s">
        <v>138</v>
      </c>
      <c r="E207" s="39"/>
      <c r="F207" s="234" t="s">
        <v>258</v>
      </c>
      <c r="G207" s="39"/>
      <c r="H207" s="39"/>
      <c r="I207" s="231"/>
      <c r="J207" s="231"/>
      <c r="K207" s="39"/>
      <c r="L207" s="39"/>
      <c r="M207" s="43"/>
      <c r="N207" s="232"/>
      <c r="O207" s="233"/>
      <c r="P207" s="90"/>
      <c r="Q207" s="90"/>
      <c r="R207" s="90"/>
      <c r="S207" s="90"/>
      <c r="T207" s="90"/>
      <c r="U207" s="90"/>
      <c r="V207" s="90"/>
      <c r="W207" s="90"/>
      <c r="X207" s="91"/>
      <c r="Y207" s="37"/>
      <c r="Z207" s="37"/>
      <c r="AA207" s="37"/>
      <c r="AB207" s="37"/>
      <c r="AC207" s="37"/>
      <c r="AD207" s="37"/>
      <c r="AE207" s="37"/>
      <c r="AT207" s="16" t="s">
        <v>138</v>
      </c>
      <c r="AU207" s="16" t="s">
        <v>84</v>
      </c>
    </row>
    <row r="208" s="2" customFormat="1" ht="24.15" customHeight="1">
      <c r="A208" s="37"/>
      <c r="B208" s="38"/>
      <c r="C208" s="214" t="s">
        <v>259</v>
      </c>
      <c r="D208" s="214" t="s">
        <v>130</v>
      </c>
      <c r="E208" s="215" t="s">
        <v>260</v>
      </c>
      <c r="F208" s="216" t="s">
        <v>261</v>
      </c>
      <c r="G208" s="217" t="s">
        <v>133</v>
      </c>
      <c r="H208" s="218">
        <v>12</v>
      </c>
      <c r="I208" s="219"/>
      <c r="J208" s="219"/>
      <c r="K208" s="220">
        <f>ROUND(P208*H208,2)</f>
        <v>0</v>
      </c>
      <c r="L208" s="221"/>
      <c r="M208" s="43"/>
      <c r="N208" s="222" t="s">
        <v>1</v>
      </c>
      <c r="O208" s="223" t="s">
        <v>40</v>
      </c>
      <c r="P208" s="224">
        <f>I208+J208</f>
        <v>0</v>
      </c>
      <c r="Q208" s="224">
        <f>ROUND(I208*H208,2)</f>
        <v>0</v>
      </c>
      <c r="R208" s="224">
        <f>ROUND(J208*H208,2)</f>
        <v>0</v>
      </c>
      <c r="S208" s="90"/>
      <c r="T208" s="225">
        <f>S208*H208</f>
        <v>0</v>
      </c>
      <c r="U208" s="225">
        <v>0</v>
      </c>
      <c r="V208" s="225">
        <f>U208*H208</f>
        <v>0</v>
      </c>
      <c r="W208" s="225">
        <v>0</v>
      </c>
      <c r="X208" s="226">
        <f>W208*H208</f>
        <v>0</v>
      </c>
      <c r="Y208" s="37"/>
      <c r="Z208" s="37"/>
      <c r="AA208" s="37"/>
      <c r="AB208" s="37"/>
      <c r="AC208" s="37"/>
      <c r="AD208" s="37"/>
      <c r="AE208" s="37"/>
      <c r="AR208" s="227" t="s">
        <v>134</v>
      </c>
      <c r="AT208" s="227" t="s">
        <v>130</v>
      </c>
      <c r="AU208" s="227" t="s">
        <v>84</v>
      </c>
      <c r="AY208" s="16" t="s">
        <v>128</v>
      </c>
      <c r="BE208" s="228">
        <f>IF(O208="základní",K208,0)</f>
        <v>0</v>
      </c>
      <c r="BF208" s="228">
        <f>IF(O208="snížená",K208,0)</f>
        <v>0</v>
      </c>
      <c r="BG208" s="228">
        <f>IF(O208="zákl. přenesená",K208,0)</f>
        <v>0</v>
      </c>
      <c r="BH208" s="228">
        <f>IF(O208="sníž. přenesená",K208,0)</f>
        <v>0</v>
      </c>
      <c r="BI208" s="228">
        <f>IF(O208="nulová",K208,0)</f>
        <v>0</v>
      </c>
      <c r="BJ208" s="16" t="s">
        <v>82</v>
      </c>
      <c r="BK208" s="228">
        <f>ROUND(P208*H208,2)</f>
        <v>0</v>
      </c>
      <c r="BL208" s="16" t="s">
        <v>134</v>
      </c>
      <c r="BM208" s="227" t="s">
        <v>262</v>
      </c>
    </row>
    <row r="209" s="2" customFormat="1">
      <c r="A209" s="37"/>
      <c r="B209" s="38"/>
      <c r="C209" s="39"/>
      <c r="D209" s="229" t="s">
        <v>136</v>
      </c>
      <c r="E209" s="39"/>
      <c r="F209" s="230" t="s">
        <v>263</v>
      </c>
      <c r="G209" s="39"/>
      <c r="H209" s="39"/>
      <c r="I209" s="231"/>
      <c r="J209" s="231"/>
      <c r="K209" s="39"/>
      <c r="L209" s="39"/>
      <c r="M209" s="43"/>
      <c r="N209" s="232"/>
      <c r="O209" s="233"/>
      <c r="P209" s="90"/>
      <c r="Q209" s="90"/>
      <c r="R209" s="90"/>
      <c r="S209" s="90"/>
      <c r="T209" s="90"/>
      <c r="U209" s="90"/>
      <c r="V209" s="90"/>
      <c r="W209" s="90"/>
      <c r="X209" s="91"/>
      <c r="Y209" s="37"/>
      <c r="Z209" s="37"/>
      <c r="AA209" s="37"/>
      <c r="AB209" s="37"/>
      <c r="AC209" s="37"/>
      <c r="AD209" s="37"/>
      <c r="AE209" s="37"/>
      <c r="AT209" s="16" t="s">
        <v>136</v>
      </c>
      <c r="AU209" s="16" t="s">
        <v>84</v>
      </c>
    </row>
    <row r="210" s="2" customFormat="1">
      <c r="A210" s="37"/>
      <c r="B210" s="38"/>
      <c r="C210" s="39"/>
      <c r="D210" s="229" t="s">
        <v>138</v>
      </c>
      <c r="E210" s="39"/>
      <c r="F210" s="234" t="s">
        <v>264</v>
      </c>
      <c r="G210" s="39"/>
      <c r="H210" s="39"/>
      <c r="I210" s="231"/>
      <c r="J210" s="231"/>
      <c r="K210" s="39"/>
      <c r="L210" s="39"/>
      <c r="M210" s="43"/>
      <c r="N210" s="232"/>
      <c r="O210" s="233"/>
      <c r="P210" s="90"/>
      <c r="Q210" s="90"/>
      <c r="R210" s="90"/>
      <c r="S210" s="90"/>
      <c r="T210" s="90"/>
      <c r="U210" s="90"/>
      <c r="V210" s="90"/>
      <c r="W210" s="90"/>
      <c r="X210" s="91"/>
      <c r="Y210" s="37"/>
      <c r="Z210" s="37"/>
      <c r="AA210" s="37"/>
      <c r="AB210" s="37"/>
      <c r="AC210" s="37"/>
      <c r="AD210" s="37"/>
      <c r="AE210" s="37"/>
      <c r="AT210" s="16" t="s">
        <v>138</v>
      </c>
      <c r="AU210" s="16" t="s">
        <v>84</v>
      </c>
    </row>
    <row r="211" s="13" customFormat="1">
      <c r="A211" s="13"/>
      <c r="B211" s="235"/>
      <c r="C211" s="236"/>
      <c r="D211" s="229" t="s">
        <v>140</v>
      </c>
      <c r="E211" s="237" t="s">
        <v>1</v>
      </c>
      <c r="F211" s="238" t="s">
        <v>265</v>
      </c>
      <c r="G211" s="236"/>
      <c r="H211" s="239">
        <v>12</v>
      </c>
      <c r="I211" s="240"/>
      <c r="J211" s="240"/>
      <c r="K211" s="236"/>
      <c r="L211" s="236"/>
      <c r="M211" s="241"/>
      <c r="N211" s="242"/>
      <c r="O211" s="243"/>
      <c r="P211" s="243"/>
      <c r="Q211" s="243"/>
      <c r="R211" s="243"/>
      <c r="S211" s="243"/>
      <c r="T211" s="243"/>
      <c r="U211" s="243"/>
      <c r="V211" s="243"/>
      <c r="W211" s="243"/>
      <c r="X211" s="244"/>
      <c r="Y211" s="13"/>
      <c r="Z211" s="13"/>
      <c r="AA211" s="13"/>
      <c r="AB211" s="13"/>
      <c r="AC211" s="13"/>
      <c r="AD211" s="13"/>
      <c r="AE211" s="13"/>
      <c r="AT211" s="245" t="s">
        <v>140</v>
      </c>
      <c r="AU211" s="245" t="s">
        <v>84</v>
      </c>
      <c r="AV211" s="13" t="s">
        <v>84</v>
      </c>
      <c r="AW211" s="13" t="s">
        <v>5</v>
      </c>
      <c r="AX211" s="13" t="s">
        <v>82</v>
      </c>
      <c r="AY211" s="245" t="s">
        <v>128</v>
      </c>
    </row>
    <row r="212" s="2" customFormat="1" ht="16.5" customHeight="1">
      <c r="A212" s="37"/>
      <c r="B212" s="38"/>
      <c r="C212" s="214" t="s">
        <v>266</v>
      </c>
      <c r="D212" s="214" t="s">
        <v>130</v>
      </c>
      <c r="E212" s="215" t="s">
        <v>267</v>
      </c>
      <c r="F212" s="216" t="s">
        <v>268</v>
      </c>
      <c r="G212" s="217" t="s">
        <v>174</v>
      </c>
      <c r="H212" s="218">
        <v>17</v>
      </c>
      <c r="I212" s="219"/>
      <c r="J212" s="219"/>
      <c r="K212" s="220">
        <f>ROUND(P212*H212,2)</f>
        <v>0</v>
      </c>
      <c r="L212" s="221"/>
      <c r="M212" s="43"/>
      <c r="N212" s="222" t="s">
        <v>1</v>
      </c>
      <c r="O212" s="223" t="s">
        <v>40</v>
      </c>
      <c r="P212" s="224">
        <f>I212+J212</f>
        <v>0</v>
      </c>
      <c r="Q212" s="224">
        <f>ROUND(I212*H212,2)</f>
        <v>0</v>
      </c>
      <c r="R212" s="224">
        <f>ROUND(J212*H212,2)</f>
        <v>0</v>
      </c>
      <c r="S212" s="90"/>
      <c r="T212" s="225">
        <f>S212*H212</f>
        <v>0</v>
      </c>
      <c r="U212" s="225">
        <v>0.0012999999999999999</v>
      </c>
      <c r="V212" s="225">
        <f>U212*H212</f>
        <v>0.022099999999999998</v>
      </c>
      <c r="W212" s="225">
        <v>0</v>
      </c>
      <c r="X212" s="226">
        <f>W212*H212</f>
        <v>0</v>
      </c>
      <c r="Y212" s="37"/>
      <c r="Z212" s="37"/>
      <c r="AA212" s="37"/>
      <c r="AB212" s="37"/>
      <c r="AC212" s="37"/>
      <c r="AD212" s="37"/>
      <c r="AE212" s="37"/>
      <c r="AR212" s="227" t="s">
        <v>134</v>
      </c>
      <c r="AT212" s="227" t="s">
        <v>130</v>
      </c>
      <c r="AU212" s="227" t="s">
        <v>84</v>
      </c>
      <c r="AY212" s="16" t="s">
        <v>128</v>
      </c>
      <c r="BE212" s="228">
        <f>IF(O212="základní",K212,0)</f>
        <v>0</v>
      </c>
      <c r="BF212" s="228">
        <f>IF(O212="snížená",K212,0)</f>
        <v>0</v>
      </c>
      <c r="BG212" s="228">
        <f>IF(O212="zákl. přenesená",K212,0)</f>
        <v>0</v>
      </c>
      <c r="BH212" s="228">
        <f>IF(O212="sníž. přenesená",K212,0)</f>
        <v>0</v>
      </c>
      <c r="BI212" s="228">
        <f>IF(O212="nulová",K212,0)</f>
        <v>0</v>
      </c>
      <c r="BJ212" s="16" t="s">
        <v>82</v>
      </c>
      <c r="BK212" s="228">
        <f>ROUND(P212*H212,2)</f>
        <v>0</v>
      </c>
      <c r="BL212" s="16" t="s">
        <v>134</v>
      </c>
      <c r="BM212" s="227" t="s">
        <v>269</v>
      </c>
    </row>
    <row r="213" s="2" customFormat="1">
      <c r="A213" s="37"/>
      <c r="B213" s="38"/>
      <c r="C213" s="39"/>
      <c r="D213" s="229" t="s">
        <v>136</v>
      </c>
      <c r="E213" s="39"/>
      <c r="F213" s="230" t="s">
        <v>270</v>
      </c>
      <c r="G213" s="39"/>
      <c r="H213" s="39"/>
      <c r="I213" s="231"/>
      <c r="J213" s="231"/>
      <c r="K213" s="39"/>
      <c r="L213" s="39"/>
      <c r="M213" s="43"/>
      <c r="N213" s="232"/>
      <c r="O213" s="233"/>
      <c r="P213" s="90"/>
      <c r="Q213" s="90"/>
      <c r="R213" s="90"/>
      <c r="S213" s="90"/>
      <c r="T213" s="90"/>
      <c r="U213" s="90"/>
      <c r="V213" s="90"/>
      <c r="W213" s="90"/>
      <c r="X213" s="91"/>
      <c r="Y213" s="37"/>
      <c r="Z213" s="37"/>
      <c r="AA213" s="37"/>
      <c r="AB213" s="37"/>
      <c r="AC213" s="37"/>
      <c r="AD213" s="37"/>
      <c r="AE213" s="37"/>
      <c r="AT213" s="16" t="s">
        <v>136</v>
      </c>
      <c r="AU213" s="16" t="s">
        <v>84</v>
      </c>
    </row>
    <row r="214" s="2" customFormat="1">
      <c r="A214" s="37"/>
      <c r="B214" s="38"/>
      <c r="C214" s="39"/>
      <c r="D214" s="229" t="s">
        <v>138</v>
      </c>
      <c r="E214" s="39"/>
      <c r="F214" s="234" t="s">
        <v>271</v>
      </c>
      <c r="G214" s="39"/>
      <c r="H214" s="39"/>
      <c r="I214" s="231"/>
      <c r="J214" s="231"/>
      <c r="K214" s="39"/>
      <c r="L214" s="39"/>
      <c r="M214" s="43"/>
      <c r="N214" s="232"/>
      <c r="O214" s="233"/>
      <c r="P214" s="90"/>
      <c r="Q214" s="90"/>
      <c r="R214" s="90"/>
      <c r="S214" s="90"/>
      <c r="T214" s="90"/>
      <c r="U214" s="90"/>
      <c r="V214" s="90"/>
      <c r="W214" s="90"/>
      <c r="X214" s="91"/>
      <c r="Y214" s="37"/>
      <c r="Z214" s="37"/>
      <c r="AA214" s="37"/>
      <c r="AB214" s="37"/>
      <c r="AC214" s="37"/>
      <c r="AD214" s="37"/>
      <c r="AE214" s="37"/>
      <c r="AT214" s="16" t="s">
        <v>138</v>
      </c>
      <c r="AU214" s="16" t="s">
        <v>84</v>
      </c>
    </row>
    <row r="215" s="13" customFormat="1">
      <c r="A215" s="13"/>
      <c r="B215" s="235"/>
      <c r="C215" s="236"/>
      <c r="D215" s="229" t="s">
        <v>140</v>
      </c>
      <c r="E215" s="237" t="s">
        <v>1</v>
      </c>
      <c r="F215" s="238" t="s">
        <v>272</v>
      </c>
      <c r="G215" s="236"/>
      <c r="H215" s="239">
        <v>17</v>
      </c>
      <c r="I215" s="240"/>
      <c r="J215" s="240"/>
      <c r="K215" s="236"/>
      <c r="L215" s="236"/>
      <c r="M215" s="241"/>
      <c r="N215" s="242"/>
      <c r="O215" s="243"/>
      <c r="P215" s="243"/>
      <c r="Q215" s="243"/>
      <c r="R215" s="243"/>
      <c r="S215" s="243"/>
      <c r="T215" s="243"/>
      <c r="U215" s="243"/>
      <c r="V215" s="243"/>
      <c r="W215" s="243"/>
      <c r="X215" s="244"/>
      <c r="Y215" s="13"/>
      <c r="Z215" s="13"/>
      <c r="AA215" s="13"/>
      <c r="AB215" s="13"/>
      <c r="AC215" s="13"/>
      <c r="AD215" s="13"/>
      <c r="AE215" s="13"/>
      <c r="AT215" s="245" t="s">
        <v>140</v>
      </c>
      <c r="AU215" s="245" t="s">
        <v>84</v>
      </c>
      <c r="AV215" s="13" t="s">
        <v>84</v>
      </c>
      <c r="AW215" s="13" t="s">
        <v>5</v>
      </c>
      <c r="AX215" s="13" t="s">
        <v>82</v>
      </c>
      <c r="AY215" s="245" t="s">
        <v>128</v>
      </c>
    </row>
    <row r="216" s="2" customFormat="1" ht="16.5" customHeight="1">
      <c r="A216" s="37"/>
      <c r="B216" s="38"/>
      <c r="C216" s="214" t="s">
        <v>8</v>
      </c>
      <c r="D216" s="214" t="s">
        <v>130</v>
      </c>
      <c r="E216" s="215" t="s">
        <v>273</v>
      </c>
      <c r="F216" s="216" t="s">
        <v>274</v>
      </c>
      <c r="G216" s="217" t="s">
        <v>174</v>
      </c>
      <c r="H216" s="218">
        <v>17</v>
      </c>
      <c r="I216" s="219"/>
      <c r="J216" s="219"/>
      <c r="K216" s="220">
        <f>ROUND(P216*H216,2)</f>
        <v>0</v>
      </c>
      <c r="L216" s="221"/>
      <c r="M216" s="43"/>
      <c r="N216" s="222" t="s">
        <v>1</v>
      </c>
      <c r="O216" s="223" t="s">
        <v>40</v>
      </c>
      <c r="P216" s="224">
        <f>I216+J216</f>
        <v>0</v>
      </c>
      <c r="Q216" s="224">
        <f>ROUND(I216*H216,2)</f>
        <v>0</v>
      </c>
      <c r="R216" s="224">
        <f>ROUND(J216*H216,2)</f>
        <v>0</v>
      </c>
      <c r="S216" s="90"/>
      <c r="T216" s="225">
        <f>S216*H216</f>
        <v>0</v>
      </c>
      <c r="U216" s="225">
        <v>4.0000000000000003E-05</v>
      </c>
      <c r="V216" s="225">
        <f>U216*H216</f>
        <v>0.00068000000000000005</v>
      </c>
      <c r="W216" s="225">
        <v>0</v>
      </c>
      <c r="X216" s="226">
        <f>W216*H216</f>
        <v>0</v>
      </c>
      <c r="Y216" s="37"/>
      <c r="Z216" s="37"/>
      <c r="AA216" s="37"/>
      <c r="AB216" s="37"/>
      <c r="AC216" s="37"/>
      <c r="AD216" s="37"/>
      <c r="AE216" s="37"/>
      <c r="AR216" s="227" t="s">
        <v>134</v>
      </c>
      <c r="AT216" s="227" t="s">
        <v>130</v>
      </c>
      <c r="AU216" s="227" t="s">
        <v>84</v>
      </c>
      <c r="AY216" s="16" t="s">
        <v>128</v>
      </c>
      <c r="BE216" s="228">
        <f>IF(O216="základní",K216,0)</f>
        <v>0</v>
      </c>
      <c r="BF216" s="228">
        <f>IF(O216="snížená",K216,0)</f>
        <v>0</v>
      </c>
      <c r="BG216" s="228">
        <f>IF(O216="zákl. přenesená",K216,0)</f>
        <v>0</v>
      </c>
      <c r="BH216" s="228">
        <f>IF(O216="sníž. přenesená",K216,0)</f>
        <v>0</v>
      </c>
      <c r="BI216" s="228">
        <f>IF(O216="nulová",K216,0)</f>
        <v>0</v>
      </c>
      <c r="BJ216" s="16" t="s">
        <v>82</v>
      </c>
      <c r="BK216" s="228">
        <f>ROUND(P216*H216,2)</f>
        <v>0</v>
      </c>
      <c r="BL216" s="16" t="s">
        <v>134</v>
      </c>
      <c r="BM216" s="227" t="s">
        <v>275</v>
      </c>
    </row>
    <row r="217" s="2" customFormat="1">
      <c r="A217" s="37"/>
      <c r="B217" s="38"/>
      <c r="C217" s="39"/>
      <c r="D217" s="229" t="s">
        <v>136</v>
      </c>
      <c r="E217" s="39"/>
      <c r="F217" s="230" t="s">
        <v>276</v>
      </c>
      <c r="G217" s="39"/>
      <c r="H217" s="39"/>
      <c r="I217" s="231"/>
      <c r="J217" s="231"/>
      <c r="K217" s="39"/>
      <c r="L217" s="39"/>
      <c r="M217" s="43"/>
      <c r="N217" s="232"/>
      <c r="O217" s="233"/>
      <c r="P217" s="90"/>
      <c r="Q217" s="90"/>
      <c r="R217" s="90"/>
      <c r="S217" s="90"/>
      <c r="T217" s="90"/>
      <c r="U217" s="90"/>
      <c r="V217" s="90"/>
      <c r="W217" s="90"/>
      <c r="X217" s="91"/>
      <c r="Y217" s="37"/>
      <c r="Z217" s="37"/>
      <c r="AA217" s="37"/>
      <c r="AB217" s="37"/>
      <c r="AC217" s="37"/>
      <c r="AD217" s="37"/>
      <c r="AE217" s="37"/>
      <c r="AT217" s="16" t="s">
        <v>136</v>
      </c>
      <c r="AU217" s="16" t="s">
        <v>84</v>
      </c>
    </row>
    <row r="218" s="2" customFormat="1">
      <c r="A218" s="37"/>
      <c r="B218" s="38"/>
      <c r="C218" s="39"/>
      <c r="D218" s="229" t="s">
        <v>138</v>
      </c>
      <c r="E218" s="39"/>
      <c r="F218" s="234" t="s">
        <v>277</v>
      </c>
      <c r="G218" s="39"/>
      <c r="H218" s="39"/>
      <c r="I218" s="231"/>
      <c r="J218" s="231"/>
      <c r="K218" s="39"/>
      <c r="L218" s="39"/>
      <c r="M218" s="43"/>
      <c r="N218" s="232"/>
      <c r="O218" s="233"/>
      <c r="P218" s="90"/>
      <c r="Q218" s="90"/>
      <c r="R218" s="90"/>
      <c r="S218" s="90"/>
      <c r="T218" s="90"/>
      <c r="U218" s="90"/>
      <c r="V218" s="90"/>
      <c r="W218" s="90"/>
      <c r="X218" s="91"/>
      <c r="Y218" s="37"/>
      <c r="Z218" s="37"/>
      <c r="AA218" s="37"/>
      <c r="AB218" s="37"/>
      <c r="AC218" s="37"/>
      <c r="AD218" s="37"/>
      <c r="AE218" s="37"/>
      <c r="AT218" s="16" t="s">
        <v>138</v>
      </c>
      <c r="AU218" s="16" t="s">
        <v>84</v>
      </c>
    </row>
    <row r="219" s="13" customFormat="1">
      <c r="A219" s="13"/>
      <c r="B219" s="235"/>
      <c r="C219" s="236"/>
      <c r="D219" s="229" t="s">
        <v>140</v>
      </c>
      <c r="E219" s="237" t="s">
        <v>1</v>
      </c>
      <c r="F219" s="238" t="s">
        <v>272</v>
      </c>
      <c r="G219" s="236"/>
      <c r="H219" s="239">
        <v>17</v>
      </c>
      <c r="I219" s="240"/>
      <c r="J219" s="240"/>
      <c r="K219" s="236"/>
      <c r="L219" s="236"/>
      <c r="M219" s="241"/>
      <c r="N219" s="242"/>
      <c r="O219" s="243"/>
      <c r="P219" s="243"/>
      <c r="Q219" s="243"/>
      <c r="R219" s="243"/>
      <c r="S219" s="243"/>
      <c r="T219" s="243"/>
      <c r="U219" s="243"/>
      <c r="V219" s="243"/>
      <c r="W219" s="243"/>
      <c r="X219" s="244"/>
      <c r="Y219" s="13"/>
      <c r="Z219" s="13"/>
      <c r="AA219" s="13"/>
      <c r="AB219" s="13"/>
      <c r="AC219" s="13"/>
      <c r="AD219" s="13"/>
      <c r="AE219" s="13"/>
      <c r="AT219" s="245" t="s">
        <v>140</v>
      </c>
      <c r="AU219" s="245" t="s">
        <v>84</v>
      </c>
      <c r="AV219" s="13" t="s">
        <v>84</v>
      </c>
      <c r="AW219" s="13" t="s">
        <v>5</v>
      </c>
      <c r="AX219" s="13" t="s">
        <v>82</v>
      </c>
      <c r="AY219" s="245" t="s">
        <v>128</v>
      </c>
    </row>
    <row r="220" s="2" customFormat="1" ht="24.15" customHeight="1">
      <c r="A220" s="37"/>
      <c r="B220" s="38"/>
      <c r="C220" s="214" t="s">
        <v>278</v>
      </c>
      <c r="D220" s="214" t="s">
        <v>130</v>
      </c>
      <c r="E220" s="215" t="s">
        <v>279</v>
      </c>
      <c r="F220" s="216" t="s">
        <v>280</v>
      </c>
      <c r="G220" s="217" t="s">
        <v>281</v>
      </c>
      <c r="H220" s="218">
        <v>0.86799999999999999</v>
      </c>
      <c r="I220" s="219"/>
      <c r="J220" s="219"/>
      <c r="K220" s="220">
        <f>ROUND(P220*H220,2)</f>
        <v>0</v>
      </c>
      <c r="L220" s="221"/>
      <c r="M220" s="43"/>
      <c r="N220" s="222" t="s">
        <v>1</v>
      </c>
      <c r="O220" s="223" t="s">
        <v>40</v>
      </c>
      <c r="P220" s="224">
        <f>I220+J220</f>
        <v>0</v>
      </c>
      <c r="Q220" s="224">
        <f>ROUND(I220*H220,2)</f>
        <v>0</v>
      </c>
      <c r="R220" s="224">
        <f>ROUND(J220*H220,2)</f>
        <v>0</v>
      </c>
      <c r="S220" s="90"/>
      <c r="T220" s="225">
        <f>S220*H220</f>
        <v>0</v>
      </c>
      <c r="U220" s="225">
        <v>1.0383</v>
      </c>
      <c r="V220" s="225">
        <f>U220*H220</f>
        <v>0.90124439999999995</v>
      </c>
      <c r="W220" s="225">
        <v>0</v>
      </c>
      <c r="X220" s="226">
        <f>W220*H220</f>
        <v>0</v>
      </c>
      <c r="Y220" s="37"/>
      <c r="Z220" s="37"/>
      <c r="AA220" s="37"/>
      <c r="AB220" s="37"/>
      <c r="AC220" s="37"/>
      <c r="AD220" s="37"/>
      <c r="AE220" s="37"/>
      <c r="AR220" s="227" t="s">
        <v>134</v>
      </c>
      <c r="AT220" s="227" t="s">
        <v>130</v>
      </c>
      <c r="AU220" s="227" t="s">
        <v>84</v>
      </c>
      <c r="AY220" s="16" t="s">
        <v>128</v>
      </c>
      <c r="BE220" s="228">
        <f>IF(O220="základní",K220,0)</f>
        <v>0</v>
      </c>
      <c r="BF220" s="228">
        <f>IF(O220="snížená",K220,0)</f>
        <v>0</v>
      </c>
      <c r="BG220" s="228">
        <f>IF(O220="zákl. přenesená",K220,0)</f>
        <v>0</v>
      </c>
      <c r="BH220" s="228">
        <f>IF(O220="sníž. přenesená",K220,0)</f>
        <v>0</v>
      </c>
      <c r="BI220" s="228">
        <f>IF(O220="nulová",K220,0)</f>
        <v>0</v>
      </c>
      <c r="BJ220" s="16" t="s">
        <v>82</v>
      </c>
      <c r="BK220" s="228">
        <f>ROUND(P220*H220,2)</f>
        <v>0</v>
      </c>
      <c r="BL220" s="16" t="s">
        <v>134</v>
      </c>
      <c r="BM220" s="227" t="s">
        <v>282</v>
      </c>
    </row>
    <row r="221" s="2" customFormat="1">
      <c r="A221" s="37"/>
      <c r="B221" s="38"/>
      <c r="C221" s="39"/>
      <c r="D221" s="229" t="s">
        <v>136</v>
      </c>
      <c r="E221" s="39"/>
      <c r="F221" s="230" t="s">
        <v>283</v>
      </c>
      <c r="G221" s="39"/>
      <c r="H221" s="39"/>
      <c r="I221" s="231"/>
      <c r="J221" s="231"/>
      <c r="K221" s="39"/>
      <c r="L221" s="39"/>
      <c r="M221" s="43"/>
      <c r="N221" s="232"/>
      <c r="O221" s="233"/>
      <c r="P221" s="90"/>
      <c r="Q221" s="90"/>
      <c r="R221" s="90"/>
      <c r="S221" s="90"/>
      <c r="T221" s="90"/>
      <c r="U221" s="90"/>
      <c r="V221" s="90"/>
      <c r="W221" s="90"/>
      <c r="X221" s="91"/>
      <c r="Y221" s="37"/>
      <c r="Z221" s="37"/>
      <c r="AA221" s="37"/>
      <c r="AB221" s="37"/>
      <c r="AC221" s="37"/>
      <c r="AD221" s="37"/>
      <c r="AE221" s="37"/>
      <c r="AT221" s="16" t="s">
        <v>136</v>
      </c>
      <c r="AU221" s="16" t="s">
        <v>84</v>
      </c>
    </row>
    <row r="222" s="2" customFormat="1">
      <c r="A222" s="37"/>
      <c r="B222" s="38"/>
      <c r="C222" s="39"/>
      <c r="D222" s="229" t="s">
        <v>138</v>
      </c>
      <c r="E222" s="39"/>
      <c r="F222" s="234" t="s">
        <v>284</v>
      </c>
      <c r="G222" s="39"/>
      <c r="H222" s="39"/>
      <c r="I222" s="231"/>
      <c r="J222" s="231"/>
      <c r="K222" s="39"/>
      <c r="L222" s="39"/>
      <c r="M222" s="43"/>
      <c r="N222" s="232"/>
      <c r="O222" s="233"/>
      <c r="P222" s="90"/>
      <c r="Q222" s="90"/>
      <c r="R222" s="90"/>
      <c r="S222" s="90"/>
      <c r="T222" s="90"/>
      <c r="U222" s="90"/>
      <c r="V222" s="90"/>
      <c r="W222" s="90"/>
      <c r="X222" s="91"/>
      <c r="Y222" s="37"/>
      <c r="Z222" s="37"/>
      <c r="AA222" s="37"/>
      <c r="AB222" s="37"/>
      <c r="AC222" s="37"/>
      <c r="AD222" s="37"/>
      <c r="AE222" s="37"/>
      <c r="AT222" s="16" t="s">
        <v>138</v>
      </c>
      <c r="AU222" s="16" t="s">
        <v>84</v>
      </c>
    </row>
    <row r="223" s="13" customFormat="1">
      <c r="A223" s="13"/>
      <c r="B223" s="235"/>
      <c r="C223" s="236"/>
      <c r="D223" s="229" t="s">
        <v>140</v>
      </c>
      <c r="E223" s="237" t="s">
        <v>1</v>
      </c>
      <c r="F223" s="238" t="s">
        <v>285</v>
      </c>
      <c r="G223" s="236"/>
      <c r="H223" s="239">
        <v>0.86799999999999999</v>
      </c>
      <c r="I223" s="240"/>
      <c r="J223" s="240"/>
      <c r="K223" s="236"/>
      <c r="L223" s="236"/>
      <c r="M223" s="241"/>
      <c r="N223" s="242"/>
      <c r="O223" s="243"/>
      <c r="P223" s="243"/>
      <c r="Q223" s="243"/>
      <c r="R223" s="243"/>
      <c r="S223" s="243"/>
      <c r="T223" s="243"/>
      <c r="U223" s="243"/>
      <c r="V223" s="243"/>
      <c r="W223" s="243"/>
      <c r="X223" s="244"/>
      <c r="Y223" s="13"/>
      <c r="Z223" s="13"/>
      <c r="AA223" s="13"/>
      <c r="AB223" s="13"/>
      <c r="AC223" s="13"/>
      <c r="AD223" s="13"/>
      <c r="AE223" s="13"/>
      <c r="AT223" s="245" t="s">
        <v>140</v>
      </c>
      <c r="AU223" s="245" t="s">
        <v>84</v>
      </c>
      <c r="AV223" s="13" t="s">
        <v>84</v>
      </c>
      <c r="AW223" s="13" t="s">
        <v>5</v>
      </c>
      <c r="AX223" s="13" t="s">
        <v>82</v>
      </c>
      <c r="AY223" s="245" t="s">
        <v>128</v>
      </c>
    </row>
    <row r="224" s="2" customFormat="1" ht="37.8" customHeight="1">
      <c r="A224" s="37"/>
      <c r="B224" s="38"/>
      <c r="C224" s="214" t="s">
        <v>286</v>
      </c>
      <c r="D224" s="214" t="s">
        <v>130</v>
      </c>
      <c r="E224" s="215" t="s">
        <v>287</v>
      </c>
      <c r="F224" s="216" t="s">
        <v>288</v>
      </c>
      <c r="G224" s="217" t="s">
        <v>289</v>
      </c>
      <c r="H224" s="218">
        <v>12</v>
      </c>
      <c r="I224" s="219"/>
      <c r="J224" s="219"/>
      <c r="K224" s="220">
        <f>ROUND(P224*H224,2)</f>
        <v>0</v>
      </c>
      <c r="L224" s="221"/>
      <c r="M224" s="43"/>
      <c r="N224" s="222" t="s">
        <v>1</v>
      </c>
      <c r="O224" s="223" t="s">
        <v>40</v>
      </c>
      <c r="P224" s="224">
        <f>I224+J224</f>
        <v>0</v>
      </c>
      <c r="Q224" s="224">
        <f>ROUND(I224*H224,2)</f>
        <v>0</v>
      </c>
      <c r="R224" s="224">
        <f>ROUND(J224*H224,2)</f>
        <v>0</v>
      </c>
      <c r="S224" s="90"/>
      <c r="T224" s="225">
        <f>S224*H224</f>
        <v>0</v>
      </c>
      <c r="U224" s="225">
        <v>0.00014999999999999999</v>
      </c>
      <c r="V224" s="225">
        <f>U224*H224</f>
        <v>0.0018</v>
      </c>
      <c r="W224" s="225">
        <v>0</v>
      </c>
      <c r="X224" s="226">
        <f>W224*H224</f>
        <v>0</v>
      </c>
      <c r="Y224" s="37"/>
      <c r="Z224" s="37"/>
      <c r="AA224" s="37"/>
      <c r="AB224" s="37"/>
      <c r="AC224" s="37"/>
      <c r="AD224" s="37"/>
      <c r="AE224" s="37"/>
      <c r="AR224" s="227" t="s">
        <v>134</v>
      </c>
      <c r="AT224" s="227" t="s">
        <v>130</v>
      </c>
      <c r="AU224" s="227" t="s">
        <v>84</v>
      </c>
      <c r="AY224" s="16" t="s">
        <v>128</v>
      </c>
      <c r="BE224" s="228">
        <f>IF(O224="základní",K224,0)</f>
        <v>0</v>
      </c>
      <c r="BF224" s="228">
        <f>IF(O224="snížená",K224,0)</f>
        <v>0</v>
      </c>
      <c r="BG224" s="228">
        <f>IF(O224="zákl. přenesená",K224,0)</f>
        <v>0</v>
      </c>
      <c r="BH224" s="228">
        <f>IF(O224="sníž. přenesená",K224,0)</f>
        <v>0</v>
      </c>
      <c r="BI224" s="228">
        <f>IF(O224="nulová",K224,0)</f>
        <v>0</v>
      </c>
      <c r="BJ224" s="16" t="s">
        <v>82</v>
      </c>
      <c r="BK224" s="228">
        <f>ROUND(P224*H224,2)</f>
        <v>0</v>
      </c>
      <c r="BL224" s="16" t="s">
        <v>134</v>
      </c>
      <c r="BM224" s="227" t="s">
        <v>290</v>
      </c>
    </row>
    <row r="225" s="2" customFormat="1">
      <c r="A225" s="37"/>
      <c r="B225" s="38"/>
      <c r="C225" s="39"/>
      <c r="D225" s="229" t="s">
        <v>136</v>
      </c>
      <c r="E225" s="39"/>
      <c r="F225" s="230" t="s">
        <v>291</v>
      </c>
      <c r="G225" s="39"/>
      <c r="H225" s="39"/>
      <c r="I225" s="231"/>
      <c r="J225" s="231"/>
      <c r="K225" s="39"/>
      <c r="L225" s="39"/>
      <c r="M225" s="43"/>
      <c r="N225" s="232"/>
      <c r="O225" s="233"/>
      <c r="P225" s="90"/>
      <c r="Q225" s="90"/>
      <c r="R225" s="90"/>
      <c r="S225" s="90"/>
      <c r="T225" s="90"/>
      <c r="U225" s="90"/>
      <c r="V225" s="90"/>
      <c r="W225" s="90"/>
      <c r="X225" s="91"/>
      <c r="Y225" s="37"/>
      <c r="Z225" s="37"/>
      <c r="AA225" s="37"/>
      <c r="AB225" s="37"/>
      <c r="AC225" s="37"/>
      <c r="AD225" s="37"/>
      <c r="AE225" s="37"/>
      <c r="AT225" s="16" t="s">
        <v>136</v>
      </c>
      <c r="AU225" s="16" t="s">
        <v>84</v>
      </c>
    </row>
    <row r="226" s="2" customFormat="1">
      <c r="A226" s="37"/>
      <c r="B226" s="38"/>
      <c r="C226" s="39"/>
      <c r="D226" s="229" t="s">
        <v>138</v>
      </c>
      <c r="E226" s="39"/>
      <c r="F226" s="234" t="s">
        <v>292</v>
      </c>
      <c r="G226" s="39"/>
      <c r="H226" s="39"/>
      <c r="I226" s="231"/>
      <c r="J226" s="231"/>
      <c r="K226" s="39"/>
      <c r="L226" s="39"/>
      <c r="M226" s="43"/>
      <c r="N226" s="232"/>
      <c r="O226" s="233"/>
      <c r="P226" s="90"/>
      <c r="Q226" s="90"/>
      <c r="R226" s="90"/>
      <c r="S226" s="90"/>
      <c r="T226" s="90"/>
      <c r="U226" s="90"/>
      <c r="V226" s="90"/>
      <c r="W226" s="90"/>
      <c r="X226" s="91"/>
      <c r="Y226" s="37"/>
      <c r="Z226" s="37"/>
      <c r="AA226" s="37"/>
      <c r="AB226" s="37"/>
      <c r="AC226" s="37"/>
      <c r="AD226" s="37"/>
      <c r="AE226" s="37"/>
      <c r="AT226" s="16" t="s">
        <v>138</v>
      </c>
      <c r="AU226" s="16" t="s">
        <v>84</v>
      </c>
    </row>
    <row r="227" s="13" customFormat="1">
      <c r="A227" s="13"/>
      <c r="B227" s="235"/>
      <c r="C227" s="236"/>
      <c r="D227" s="229" t="s">
        <v>140</v>
      </c>
      <c r="E227" s="237" t="s">
        <v>1</v>
      </c>
      <c r="F227" s="238" t="s">
        <v>293</v>
      </c>
      <c r="G227" s="236"/>
      <c r="H227" s="239">
        <v>12</v>
      </c>
      <c r="I227" s="240"/>
      <c r="J227" s="240"/>
      <c r="K227" s="236"/>
      <c r="L227" s="236"/>
      <c r="M227" s="241"/>
      <c r="N227" s="242"/>
      <c r="O227" s="243"/>
      <c r="P227" s="243"/>
      <c r="Q227" s="243"/>
      <c r="R227" s="243"/>
      <c r="S227" s="243"/>
      <c r="T227" s="243"/>
      <c r="U227" s="243"/>
      <c r="V227" s="243"/>
      <c r="W227" s="243"/>
      <c r="X227" s="244"/>
      <c r="Y227" s="13"/>
      <c r="Z227" s="13"/>
      <c r="AA227" s="13"/>
      <c r="AB227" s="13"/>
      <c r="AC227" s="13"/>
      <c r="AD227" s="13"/>
      <c r="AE227" s="13"/>
      <c r="AT227" s="245" t="s">
        <v>140</v>
      </c>
      <c r="AU227" s="245" t="s">
        <v>84</v>
      </c>
      <c r="AV227" s="13" t="s">
        <v>84</v>
      </c>
      <c r="AW227" s="13" t="s">
        <v>5</v>
      </c>
      <c r="AX227" s="13" t="s">
        <v>82</v>
      </c>
      <c r="AY227" s="245" t="s">
        <v>128</v>
      </c>
    </row>
    <row r="228" s="2" customFormat="1" ht="16.5" customHeight="1">
      <c r="A228" s="37"/>
      <c r="B228" s="38"/>
      <c r="C228" s="257" t="s">
        <v>294</v>
      </c>
      <c r="D228" s="257" t="s">
        <v>182</v>
      </c>
      <c r="E228" s="258" t="s">
        <v>295</v>
      </c>
      <c r="F228" s="259" t="s">
        <v>296</v>
      </c>
      <c r="G228" s="260" t="s">
        <v>281</v>
      </c>
      <c r="H228" s="261">
        <v>13.67</v>
      </c>
      <c r="I228" s="262"/>
      <c r="J228" s="263"/>
      <c r="K228" s="264">
        <f>ROUND(P228*H228,2)</f>
        <v>0</v>
      </c>
      <c r="L228" s="263"/>
      <c r="M228" s="265"/>
      <c r="N228" s="266" t="s">
        <v>1</v>
      </c>
      <c r="O228" s="223" t="s">
        <v>40</v>
      </c>
      <c r="P228" s="224">
        <f>I228+J228</f>
        <v>0</v>
      </c>
      <c r="Q228" s="224">
        <f>ROUND(I228*H228,2)</f>
        <v>0</v>
      </c>
      <c r="R228" s="224">
        <f>ROUND(J228*H228,2)</f>
        <v>0</v>
      </c>
      <c r="S228" s="90"/>
      <c r="T228" s="225">
        <f>S228*H228</f>
        <v>0</v>
      </c>
      <c r="U228" s="225">
        <v>1</v>
      </c>
      <c r="V228" s="225">
        <f>U228*H228</f>
        <v>13.67</v>
      </c>
      <c r="W228" s="225">
        <v>0</v>
      </c>
      <c r="X228" s="226">
        <f>W228*H228</f>
        <v>0</v>
      </c>
      <c r="Y228" s="37"/>
      <c r="Z228" s="37"/>
      <c r="AA228" s="37"/>
      <c r="AB228" s="37"/>
      <c r="AC228" s="37"/>
      <c r="AD228" s="37"/>
      <c r="AE228" s="37"/>
      <c r="AR228" s="227" t="s">
        <v>185</v>
      </c>
      <c r="AT228" s="227" t="s">
        <v>182</v>
      </c>
      <c r="AU228" s="227" t="s">
        <v>84</v>
      </c>
      <c r="AY228" s="16" t="s">
        <v>128</v>
      </c>
      <c r="BE228" s="228">
        <f>IF(O228="základní",K228,0)</f>
        <v>0</v>
      </c>
      <c r="BF228" s="228">
        <f>IF(O228="snížená",K228,0)</f>
        <v>0</v>
      </c>
      <c r="BG228" s="228">
        <f>IF(O228="zákl. přenesená",K228,0)</f>
        <v>0</v>
      </c>
      <c r="BH228" s="228">
        <f>IF(O228="sníž. přenesená",K228,0)</f>
        <v>0</v>
      </c>
      <c r="BI228" s="228">
        <f>IF(O228="nulová",K228,0)</f>
        <v>0</v>
      </c>
      <c r="BJ228" s="16" t="s">
        <v>82</v>
      </c>
      <c r="BK228" s="228">
        <f>ROUND(P228*H228,2)</f>
        <v>0</v>
      </c>
      <c r="BL228" s="16" t="s">
        <v>134</v>
      </c>
      <c r="BM228" s="227" t="s">
        <v>297</v>
      </c>
    </row>
    <row r="229" s="2" customFormat="1">
      <c r="A229" s="37"/>
      <c r="B229" s="38"/>
      <c r="C229" s="39"/>
      <c r="D229" s="229" t="s">
        <v>136</v>
      </c>
      <c r="E229" s="39"/>
      <c r="F229" s="230" t="s">
        <v>296</v>
      </c>
      <c r="G229" s="39"/>
      <c r="H229" s="39"/>
      <c r="I229" s="231"/>
      <c r="J229" s="231"/>
      <c r="K229" s="39"/>
      <c r="L229" s="39"/>
      <c r="M229" s="43"/>
      <c r="N229" s="232"/>
      <c r="O229" s="233"/>
      <c r="P229" s="90"/>
      <c r="Q229" s="90"/>
      <c r="R229" s="90"/>
      <c r="S229" s="90"/>
      <c r="T229" s="90"/>
      <c r="U229" s="90"/>
      <c r="V229" s="90"/>
      <c r="W229" s="90"/>
      <c r="X229" s="91"/>
      <c r="Y229" s="37"/>
      <c r="Z229" s="37"/>
      <c r="AA229" s="37"/>
      <c r="AB229" s="37"/>
      <c r="AC229" s="37"/>
      <c r="AD229" s="37"/>
      <c r="AE229" s="37"/>
      <c r="AT229" s="16" t="s">
        <v>136</v>
      </c>
      <c r="AU229" s="16" t="s">
        <v>84</v>
      </c>
    </row>
    <row r="230" s="2" customFormat="1">
      <c r="A230" s="37"/>
      <c r="B230" s="38"/>
      <c r="C230" s="39"/>
      <c r="D230" s="229" t="s">
        <v>138</v>
      </c>
      <c r="E230" s="39"/>
      <c r="F230" s="234" t="s">
        <v>298</v>
      </c>
      <c r="G230" s="39"/>
      <c r="H230" s="39"/>
      <c r="I230" s="231"/>
      <c r="J230" s="231"/>
      <c r="K230" s="39"/>
      <c r="L230" s="39"/>
      <c r="M230" s="43"/>
      <c r="N230" s="232"/>
      <c r="O230" s="233"/>
      <c r="P230" s="90"/>
      <c r="Q230" s="90"/>
      <c r="R230" s="90"/>
      <c r="S230" s="90"/>
      <c r="T230" s="90"/>
      <c r="U230" s="90"/>
      <c r="V230" s="90"/>
      <c r="W230" s="90"/>
      <c r="X230" s="91"/>
      <c r="Y230" s="37"/>
      <c r="Z230" s="37"/>
      <c r="AA230" s="37"/>
      <c r="AB230" s="37"/>
      <c r="AC230" s="37"/>
      <c r="AD230" s="37"/>
      <c r="AE230" s="37"/>
      <c r="AT230" s="16" t="s">
        <v>138</v>
      </c>
      <c r="AU230" s="16" t="s">
        <v>84</v>
      </c>
    </row>
    <row r="231" s="13" customFormat="1">
      <c r="A231" s="13"/>
      <c r="B231" s="235"/>
      <c r="C231" s="236"/>
      <c r="D231" s="229" t="s">
        <v>140</v>
      </c>
      <c r="E231" s="237" t="s">
        <v>1</v>
      </c>
      <c r="F231" s="238" t="s">
        <v>299</v>
      </c>
      <c r="G231" s="236"/>
      <c r="H231" s="239">
        <v>13.67</v>
      </c>
      <c r="I231" s="240"/>
      <c r="J231" s="240"/>
      <c r="K231" s="236"/>
      <c r="L231" s="236"/>
      <c r="M231" s="241"/>
      <c r="N231" s="242"/>
      <c r="O231" s="243"/>
      <c r="P231" s="243"/>
      <c r="Q231" s="243"/>
      <c r="R231" s="243"/>
      <c r="S231" s="243"/>
      <c r="T231" s="243"/>
      <c r="U231" s="243"/>
      <c r="V231" s="243"/>
      <c r="W231" s="243"/>
      <c r="X231" s="244"/>
      <c r="Y231" s="13"/>
      <c r="Z231" s="13"/>
      <c r="AA231" s="13"/>
      <c r="AB231" s="13"/>
      <c r="AC231" s="13"/>
      <c r="AD231" s="13"/>
      <c r="AE231" s="13"/>
      <c r="AT231" s="245" t="s">
        <v>140</v>
      </c>
      <c r="AU231" s="245" t="s">
        <v>84</v>
      </c>
      <c r="AV231" s="13" t="s">
        <v>84</v>
      </c>
      <c r="AW231" s="13" t="s">
        <v>5</v>
      </c>
      <c r="AX231" s="13" t="s">
        <v>82</v>
      </c>
      <c r="AY231" s="245" t="s">
        <v>128</v>
      </c>
    </row>
    <row r="232" s="2" customFormat="1" ht="24.15" customHeight="1">
      <c r="A232" s="37"/>
      <c r="B232" s="38"/>
      <c r="C232" s="214" t="s">
        <v>300</v>
      </c>
      <c r="D232" s="214" t="s">
        <v>130</v>
      </c>
      <c r="E232" s="215" t="s">
        <v>301</v>
      </c>
      <c r="F232" s="216" t="s">
        <v>302</v>
      </c>
      <c r="G232" s="217" t="s">
        <v>204</v>
      </c>
      <c r="H232" s="218">
        <v>72</v>
      </c>
      <c r="I232" s="219"/>
      <c r="J232" s="219"/>
      <c r="K232" s="220">
        <f>ROUND(P232*H232,2)</f>
        <v>0</v>
      </c>
      <c r="L232" s="221"/>
      <c r="M232" s="43"/>
      <c r="N232" s="222" t="s">
        <v>1</v>
      </c>
      <c r="O232" s="223" t="s">
        <v>40</v>
      </c>
      <c r="P232" s="224">
        <f>I232+J232</f>
        <v>0</v>
      </c>
      <c r="Q232" s="224">
        <f>ROUND(I232*H232,2)</f>
        <v>0</v>
      </c>
      <c r="R232" s="224">
        <f>ROUND(J232*H232,2)</f>
        <v>0</v>
      </c>
      <c r="S232" s="90"/>
      <c r="T232" s="225">
        <f>S232*H232</f>
        <v>0</v>
      </c>
      <c r="U232" s="225">
        <v>0.03739</v>
      </c>
      <c r="V232" s="225">
        <f>U232*H232</f>
        <v>2.6920799999999998</v>
      </c>
      <c r="W232" s="225">
        <v>0</v>
      </c>
      <c r="X232" s="226">
        <f>W232*H232</f>
        <v>0</v>
      </c>
      <c r="Y232" s="37"/>
      <c r="Z232" s="37"/>
      <c r="AA232" s="37"/>
      <c r="AB232" s="37"/>
      <c r="AC232" s="37"/>
      <c r="AD232" s="37"/>
      <c r="AE232" s="37"/>
      <c r="AR232" s="227" t="s">
        <v>134</v>
      </c>
      <c r="AT232" s="227" t="s">
        <v>130</v>
      </c>
      <c r="AU232" s="227" t="s">
        <v>84</v>
      </c>
      <c r="AY232" s="16" t="s">
        <v>128</v>
      </c>
      <c r="BE232" s="228">
        <f>IF(O232="základní",K232,0)</f>
        <v>0</v>
      </c>
      <c r="BF232" s="228">
        <f>IF(O232="snížená",K232,0)</f>
        <v>0</v>
      </c>
      <c r="BG232" s="228">
        <f>IF(O232="zákl. přenesená",K232,0)</f>
        <v>0</v>
      </c>
      <c r="BH232" s="228">
        <f>IF(O232="sníž. přenesená",K232,0)</f>
        <v>0</v>
      </c>
      <c r="BI232" s="228">
        <f>IF(O232="nulová",K232,0)</f>
        <v>0</v>
      </c>
      <c r="BJ232" s="16" t="s">
        <v>82</v>
      </c>
      <c r="BK232" s="228">
        <f>ROUND(P232*H232,2)</f>
        <v>0</v>
      </c>
      <c r="BL232" s="16" t="s">
        <v>134</v>
      </c>
      <c r="BM232" s="227" t="s">
        <v>303</v>
      </c>
    </row>
    <row r="233" s="2" customFormat="1">
      <c r="A233" s="37"/>
      <c r="B233" s="38"/>
      <c r="C233" s="39"/>
      <c r="D233" s="229" t="s">
        <v>136</v>
      </c>
      <c r="E233" s="39"/>
      <c r="F233" s="230" t="s">
        <v>304</v>
      </c>
      <c r="G233" s="39"/>
      <c r="H233" s="39"/>
      <c r="I233" s="231"/>
      <c r="J233" s="231"/>
      <c r="K233" s="39"/>
      <c r="L233" s="39"/>
      <c r="M233" s="43"/>
      <c r="N233" s="232"/>
      <c r="O233" s="233"/>
      <c r="P233" s="90"/>
      <c r="Q233" s="90"/>
      <c r="R233" s="90"/>
      <c r="S233" s="90"/>
      <c r="T233" s="90"/>
      <c r="U233" s="90"/>
      <c r="V233" s="90"/>
      <c r="W233" s="90"/>
      <c r="X233" s="91"/>
      <c r="Y233" s="37"/>
      <c r="Z233" s="37"/>
      <c r="AA233" s="37"/>
      <c r="AB233" s="37"/>
      <c r="AC233" s="37"/>
      <c r="AD233" s="37"/>
      <c r="AE233" s="37"/>
      <c r="AT233" s="16" t="s">
        <v>136</v>
      </c>
      <c r="AU233" s="16" t="s">
        <v>84</v>
      </c>
    </row>
    <row r="234" s="2" customFormat="1">
      <c r="A234" s="37"/>
      <c r="B234" s="38"/>
      <c r="C234" s="39"/>
      <c r="D234" s="229" t="s">
        <v>138</v>
      </c>
      <c r="E234" s="39"/>
      <c r="F234" s="234" t="s">
        <v>305</v>
      </c>
      <c r="G234" s="39"/>
      <c r="H234" s="39"/>
      <c r="I234" s="231"/>
      <c r="J234" s="231"/>
      <c r="K234" s="39"/>
      <c r="L234" s="39"/>
      <c r="M234" s="43"/>
      <c r="N234" s="232"/>
      <c r="O234" s="233"/>
      <c r="P234" s="90"/>
      <c r="Q234" s="90"/>
      <c r="R234" s="90"/>
      <c r="S234" s="90"/>
      <c r="T234" s="90"/>
      <c r="U234" s="90"/>
      <c r="V234" s="90"/>
      <c r="W234" s="90"/>
      <c r="X234" s="91"/>
      <c r="Y234" s="37"/>
      <c r="Z234" s="37"/>
      <c r="AA234" s="37"/>
      <c r="AB234" s="37"/>
      <c r="AC234" s="37"/>
      <c r="AD234" s="37"/>
      <c r="AE234" s="37"/>
      <c r="AT234" s="16" t="s">
        <v>138</v>
      </c>
      <c r="AU234" s="16" t="s">
        <v>84</v>
      </c>
    </row>
    <row r="235" s="13" customFormat="1">
      <c r="A235" s="13"/>
      <c r="B235" s="235"/>
      <c r="C235" s="236"/>
      <c r="D235" s="229" t="s">
        <v>140</v>
      </c>
      <c r="E235" s="237" t="s">
        <v>1</v>
      </c>
      <c r="F235" s="238" t="s">
        <v>306</v>
      </c>
      <c r="G235" s="236"/>
      <c r="H235" s="239">
        <v>72</v>
      </c>
      <c r="I235" s="240"/>
      <c r="J235" s="240"/>
      <c r="K235" s="236"/>
      <c r="L235" s="236"/>
      <c r="M235" s="241"/>
      <c r="N235" s="242"/>
      <c r="O235" s="243"/>
      <c r="P235" s="243"/>
      <c r="Q235" s="243"/>
      <c r="R235" s="243"/>
      <c r="S235" s="243"/>
      <c r="T235" s="243"/>
      <c r="U235" s="243"/>
      <c r="V235" s="243"/>
      <c r="W235" s="243"/>
      <c r="X235" s="244"/>
      <c r="Y235" s="13"/>
      <c r="Z235" s="13"/>
      <c r="AA235" s="13"/>
      <c r="AB235" s="13"/>
      <c r="AC235" s="13"/>
      <c r="AD235" s="13"/>
      <c r="AE235" s="13"/>
      <c r="AT235" s="245" t="s">
        <v>140</v>
      </c>
      <c r="AU235" s="245" t="s">
        <v>84</v>
      </c>
      <c r="AV235" s="13" t="s">
        <v>84</v>
      </c>
      <c r="AW235" s="13" t="s">
        <v>5</v>
      </c>
      <c r="AX235" s="13" t="s">
        <v>82</v>
      </c>
      <c r="AY235" s="245" t="s">
        <v>128</v>
      </c>
    </row>
    <row r="236" s="2" customFormat="1" ht="24.15" customHeight="1">
      <c r="A236" s="37"/>
      <c r="B236" s="38"/>
      <c r="C236" s="214" t="s">
        <v>307</v>
      </c>
      <c r="D236" s="214" t="s">
        <v>130</v>
      </c>
      <c r="E236" s="215" t="s">
        <v>308</v>
      </c>
      <c r="F236" s="216" t="s">
        <v>309</v>
      </c>
      <c r="G236" s="217" t="s">
        <v>204</v>
      </c>
      <c r="H236" s="218">
        <v>72</v>
      </c>
      <c r="I236" s="219"/>
      <c r="J236" s="219"/>
      <c r="K236" s="220">
        <f>ROUND(P236*H236,2)</f>
        <v>0</v>
      </c>
      <c r="L236" s="221"/>
      <c r="M236" s="43"/>
      <c r="N236" s="222" t="s">
        <v>1</v>
      </c>
      <c r="O236" s="223" t="s">
        <v>40</v>
      </c>
      <c r="P236" s="224">
        <f>I236+J236</f>
        <v>0</v>
      </c>
      <c r="Q236" s="224">
        <f>ROUND(I236*H236,2)</f>
        <v>0</v>
      </c>
      <c r="R236" s="224">
        <f>ROUND(J236*H236,2)</f>
        <v>0</v>
      </c>
      <c r="S236" s="90"/>
      <c r="T236" s="225">
        <f>S236*H236</f>
        <v>0</v>
      </c>
      <c r="U236" s="225">
        <v>0.03739</v>
      </c>
      <c r="V236" s="225">
        <f>U236*H236</f>
        <v>2.6920799999999998</v>
      </c>
      <c r="W236" s="225">
        <v>0</v>
      </c>
      <c r="X236" s="226">
        <f>W236*H236</f>
        <v>0</v>
      </c>
      <c r="Y236" s="37"/>
      <c r="Z236" s="37"/>
      <c r="AA236" s="37"/>
      <c r="AB236" s="37"/>
      <c r="AC236" s="37"/>
      <c r="AD236" s="37"/>
      <c r="AE236" s="37"/>
      <c r="AR236" s="227" t="s">
        <v>134</v>
      </c>
      <c r="AT236" s="227" t="s">
        <v>130</v>
      </c>
      <c r="AU236" s="227" t="s">
        <v>84</v>
      </c>
      <c r="AY236" s="16" t="s">
        <v>128</v>
      </c>
      <c r="BE236" s="228">
        <f>IF(O236="základní",K236,0)</f>
        <v>0</v>
      </c>
      <c r="BF236" s="228">
        <f>IF(O236="snížená",K236,0)</f>
        <v>0</v>
      </c>
      <c r="BG236" s="228">
        <f>IF(O236="zákl. přenesená",K236,0)</f>
        <v>0</v>
      </c>
      <c r="BH236" s="228">
        <f>IF(O236="sníž. přenesená",K236,0)</f>
        <v>0</v>
      </c>
      <c r="BI236" s="228">
        <f>IF(O236="nulová",K236,0)</f>
        <v>0</v>
      </c>
      <c r="BJ236" s="16" t="s">
        <v>82</v>
      </c>
      <c r="BK236" s="228">
        <f>ROUND(P236*H236,2)</f>
        <v>0</v>
      </c>
      <c r="BL236" s="16" t="s">
        <v>134</v>
      </c>
      <c r="BM236" s="227" t="s">
        <v>310</v>
      </c>
    </row>
    <row r="237" s="2" customFormat="1">
      <c r="A237" s="37"/>
      <c r="B237" s="38"/>
      <c r="C237" s="39"/>
      <c r="D237" s="229" t="s">
        <v>136</v>
      </c>
      <c r="E237" s="39"/>
      <c r="F237" s="230" t="s">
        <v>311</v>
      </c>
      <c r="G237" s="39"/>
      <c r="H237" s="39"/>
      <c r="I237" s="231"/>
      <c r="J237" s="231"/>
      <c r="K237" s="39"/>
      <c r="L237" s="39"/>
      <c r="M237" s="43"/>
      <c r="N237" s="232"/>
      <c r="O237" s="233"/>
      <c r="P237" s="90"/>
      <c r="Q237" s="90"/>
      <c r="R237" s="90"/>
      <c r="S237" s="90"/>
      <c r="T237" s="90"/>
      <c r="U237" s="90"/>
      <c r="V237" s="90"/>
      <c r="W237" s="90"/>
      <c r="X237" s="91"/>
      <c r="Y237" s="37"/>
      <c r="Z237" s="37"/>
      <c r="AA237" s="37"/>
      <c r="AB237" s="37"/>
      <c r="AC237" s="37"/>
      <c r="AD237" s="37"/>
      <c r="AE237" s="37"/>
      <c r="AT237" s="16" t="s">
        <v>136</v>
      </c>
      <c r="AU237" s="16" t="s">
        <v>84</v>
      </c>
    </row>
    <row r="238" s="2" customFormat="1" ht="24.15" customHeight="1">
      <c r="A238" s="37"/>
      <c r="B238" s="38"/>
      <c r="C238" s="257" t="s">
        <v>312</v>
      </c>
      <c r="D238" s="257" t="s">
        <v>182</v>
      </c>
      <c r="E238" s="258" t="s">
        <v>313</v>
      </c>
      <c r="F238" s="259" t="s">
        <v>314</v>
      </c>
      <c r="G238" s="260" t="s">
        <v>204</v>
      </c>
      <c r="H238" s="261">
        <v>144</v>
      </c>
      <c r="I238" s="262"/>
      <c r="J238" s="263"/>
      <c r="K238" s="264">
        <f>ROUND(P238*H238,2)</f>
        <v>0</v>
      </c>
      <c r="L238" s="263"/>
      <c r="M238" s="265"/>
      <c r="N238" s="266" t="s">
        <v>1</v>
      </c>
      <c r="O238" s="223" t="s">
        <v>40</v>
      </c>
      <c r="P238" s="224">
        <f>I238+J238</f>
        <v>0</v>
      </c>
      <c r="Q238" s="224">
        <f>ROUND(I238*H238,2)</f>
        <v>0</v>
      </c>
      <c r="R238" s="224">
        <f>ROUND(J238*H238,2)</f>
        <v>0</v>
      </c>
      <c r="S238" s="90"/>
      <c r="T238" s="225">
        <f>S238*H238</f>
        <v>0</v>
      </c>
      <c r="U238" s="225">
        <v>0.043400000000000001</v>
      </c>
      <c r="V238" s="225">
        <f>U238*H238</f>
        <v>6.2496</v>
      </c>
      <c r="W238" s="225">
        <v>0</v>
      </c>
      <c r="X238" s="226">
        <f>W238*H238</f>
        <v>0</v>
      </c>
      <c r="Y238" s="37"/>
      <c r="Z238" s="37"/>
      <c r="AA238" s="37"/>
      <c r="AB238" s="37"/>
      <c r="AC238" s="37"/>
      <c r="AD238" s="37"/>
      <c r="AE238" s="37"/>
      <c r="AR238" s="227" t="s">
        <v>185</v>
      </c>
      <c r="AT238" s="227" t="s">
        <v>182</v>
      </c>
      <c r="AU238" s="227" t="s">
        <v>84</v>
      </c>
      <c r="AY238" s="16" t="s">
        <v>128</v>
      </c>
      <c r="BE238" s="228">
        <f>IF(O238="základní",K238,0)</f>
        <v>0</v>
      </c>
      <c r="BF238" s="228">
        <f>IF(O238="snížená",K238,0)</f>
        <v>0</v>
      </c>
      <c r="BG238" s="228">
        <f>IF(O238="zákl. přenesená",K238,0)</f>
        <v>0</v>
      </c>
      <c r="BH238" s="228">
        <f>IF(O238="sníž. přenesená",K238,0)</f>
        <v>0</v>
      </c>
      <c r="BI238" s="228">
        <f>IF(O238="nulová",K238,0)</f>
        <v>0</v>
      </c>
      <c r="BJ238" s="16" t="s">
        <v>82</v>
      </c>
      <c r="BK238" s="228">
        <f>ROUND(P238*H238,2)</f>
        <v>0</v>
      </c>
      <c r="BL238" s="16" t="s">
        <v>134</v>
      </c>
      <c r="BM238" s="227" t="s">
        <v>315</v>
      </c>
    </row>
    <row r="239" s="2" customFormat="1">
      <c r="A239" s="37"/>
      <c r="B239" s="38"/>
      <c r="C239" s="39"/>
      <c r="D239" s="229" t="s">
        <v>136</v>
      </c>
      <c r="E239" s="39"/>
      <c r="F239" s="230" t="s">
        <v>314</v>
      </c>
      <c r="G239" s="39"/>
      <c r="H239" s="39"/>
      <c r="I239" s="231"/>
      <c r="J239" s="231"/>
      <c r="K239" s="39"/>
      <c r="L239" s="39"/>
      <c r="M239" s="43"/>
      <c r="N239" s="232"/>
      <c r="O239" s="233"/>
      <c r="P239" s="90"/>
      <c r="Q239" s="90"/>
      <c r="R239" s="90"/>
      <c r="S239" s="90"/>
      <c r="T239" s="90"/>
      <c r="U239" s="90"/>
      <c r="V239" s="90"/>
      <c r="W239" s="90"/>
      <c r="X239" s="91"/>
      <c r="Y239" s="37"/>
      <c r="Z239" s="37"/>
      <c r="AA239" s="37"/>
      <c r="AB239" s="37"/>
      <c r="AC239" s="37"/>
      <c r="AD239" s="37"/>
      <c r="AE239" s="37"/>
      <c r="AT239" s="16" t="s">
        <v>136</v>
      </c>
      <c r="AU239" s="16" t="s">
        <v>84</v>
      </c>
    </row>
    <row r="240" s="2" customFormat="1">
      <c r="A240" s="37"/>
      <c r="B240" s="38"/>
      <c r="C240" s="39"/>
      <c r="D240" s="229" t="s">
        <v>138</v>
      </c>
      <c r="E240" s="39"/>
      <c r="F240" s="234" t="s">
        <v>316</v>
      </c>
      <c r="G240" s="39"/>
      <c r="H240" s="39"/>
      <c r="I240" s="231"/>
      <c r="J240" s="231"/>
      <c r="K240" s="39"/>
      <c r="L240" s="39"/>
      <c r="M240" s="43"/>
      <c r="N240" s="232"/>
      <c r="O240" s="233"/>
      <c r="P240" s="90"/>
      <c r="Q240" s="90"/>
      <c r="R240" s="90"/>
      <c r="S240" s="90"/>
      <c r="T240" s="90"/>
      <c r="U240" s="90"/>
      <c r="V240" s="90"/>
      <c r="W240" s="90"/>
      <c r="X240" s="91"/>
      <c r="Y240" s="37"/>
      <c r="Z240" s="37"/>
      <c r="AA240" s="37"/>
      <c r="AB240" s="37"/>
      <c r="AC240" s="37"/>
      <c r="AD240" s="37"/>
      <c r="AE240" s="37"/>
      <c r="AT240" s="16" t="s">
        <v>138</v>
      </c>
      <c r="AU240" s="16" t="s">
        <v>84</v>
      </c>
    </row>
    <row r="241" s="13" customFormat="1">
      <c r="A241" s="13"/>
      <c r="B241" s="235"/>
      <c r="C241" s="236"/>
      <c r="D241" s="229" t="s">
        <v>140</v>
      </c>
      <c r="E241" s="237" t="s">
        <v>1</v>
      </c>
      <c r="F241" s="238" t="s">
        <v>317</v>
      </c>
      <c r="G241" s="236"/>
      <c r="H241" s="239">
        <v>144</v>
      </c>
      <c r="I241" s="240"/>
      <c r="J241" s="240"/>
      <c r="K241" s="236"/>
      <c r="L241" s="236"/>
      <c r="M241" s="241"/>
      <c r="N241" s="242"/>
      <c r="O241" s="243"/>
      <c r="P241" s="243"/>
      <c r="Q241" s="243"/>
      <c r="R241" s="243"/>
      <c r="S241" s="243"/>
      <c r="T241" s="243"/>
      <c r="U241" s="243"/>
      <c r="V241" s="243"/>
      <c r="W241" s="243"/>
      <c r="X241" s="244"/>
      <c r="Y241" s="13"/>
      <c r="Z241" s="13"/>
      <c r="AA241" s="13"/>
      <c r="AB241" s="13"/>
      <c r="AC241" s="13"/>
      <c r="AD241" s="13"/>
      <c r="AE241" s="13"/>
      <c r="AT241" s="245" t="s">
        <v>140</v>
      </c>
      <c r="AU241" s="245" t="s">
        <v>84</v>
      </c>
      <c r="AV241" s="13" t="s">
        <v>84</v>
      </c>
      <c r="AW241" s="13" t="s">
        <v>5</v>
      </c>
      <c r="AX241" s="13" t="s">
        <v>82</v>
      </c>
      <c r="AY241" s="245" t="s">
        <v>128</v>
      </c>
    </row>
    <row r="242" s="2" customFormat="1" ht="24.15" customHeight="1">
      <c r="A242" s="37"/>
      <c r="B242" s="38"/>
      <c r="C242" s="214" t="s">
        <v>318</v>
      </c>
      <c r="D242" s="214" t="s">
        <v>130</v>
      </c>
      <c r="E242" s="215" t="s">
        <v>319</v>
      </c>
      <c r="F242" s="216" t="s">
        <v>320</v>
      </c>
      <c r="G242" s="217" t="s">
        <v>152</v>
      </c>
      <c r="H242" s="218">
        <v>24</v>
      </c>
      <c r="I242" s="219"/>
      <c r="J242" s="219"/>
      <c r="K242" s="220">
        <f>ROUND(P242*H242,2)</f>
        <v>0</v>
      </c>
      <c r="L242" s="221"/>
      <c r="M242" s="43"/>
      <c r="N242" s="222" t="s">
        <v>1</v>
      </c>
      <c r="O242" s="223" t="s">
        <v>40</v>
      </c>
      <c r="P242" s="224">
        <f>I242+J242</f>
        <v>0</v>
      </c>
      <c r="Q242" s="224">
        <f>ROUND(I242*H242,2)</f>
        <v>0</v>
      </c>
      <c r="R242" s="224">
        <f>ROUND(J242*H242,2)</f>
        <v>0</v>
      </c>
      <c r="S242" s="90"/>
      <c r="T242" s="225">
        <f>S242*H242</f>
        <v>0</v>
      </c>
      <c r="U242" s="225">
        <v>0.00071000000000000002</v>
      </c>
      <c r="V242" s="225">
        <f>U242*H242</f>
        <v>0.01704</v>
      </c>
      <c r="W242" s="225">
        <v>0</v>
      </c>
      <c r="X242" s="226">
        <f>W242*H242</f>
        <v>0</v>
      </c>
      <c r="Y242" s="37"/>
      <c r="Z242" s="37"/>
      <c r="AA242" s="37"/>
      <c r="AB242" s="37"/>
      <c r="AC242" s="37"/>
      <c r="AD242" s="37"/>
      <c r="AE242" s="37"/>
      <c r="AR242" s="227" t="s">
        <v>134</v>
      </c>
      <c r="AT242" s="227" t="s">
        <v>130</v>
      </c>
      <c r="AU242" s="227" t="s">
        <v>84</v>
      </c>
      <c r="AY242" s="16" t="s">
        <v>128</v>
      </c>
      <c r="BE242" s="228">
        <f>IF(O242="základní",K242,0)</f>
        <v>0</v>
      </c>
      <c r="BF242" s="228">
        <f>IF(O242="snížená",K242,0)</f>
        <v>0</v>
      </c>
      <c r="BG242" s="228">
        <f>IF(O242="zákl. přenesená",K242,0)</f>
        <v>0</v>
      </c>
      <c r="BH242" s="228">
        <f>IF(O242="sníž. přenesená",K242,0)</f>
        <v>0</v>
      </c>
      <c r="BI242" s="228">
        <f>IF(O242="nulová",K242,0)</f>
        <v>0</v>
      </c>
      <c r="BJ242" s="16" t="s">
        <v>82</v>
      </c>
      <c r="BK242" s="228">
        <f>ROUND(P242*H242,2)</f>
        <v>0</v>
      </c>
      <c r="BL242" s="16" t="s">
        <v>134</v>
      </c>
      <c r="BM242" s="227" t="s">
        <v>321</v>
      </c>
    </row>
    <row r="243" s="2" customFormat="1">
      <c r="A243" s="37"/>
      <c r="B243" s="38"/>
      <c r="C243" s="39"/>
      <c r="D243" s="229" t="s">
        <v>136</v>
      </c>
      <c r="E243" s="39"/>
      <c r="F243" s="230" t="s">
        <v>322</v>
      </c>
      <c r="G243" s="39"/>
      <c r="H243" s="39"/>
      <c r="I243" s="231"/>
      <c r="J243" s="231"/>
      <c r="K243" s="39"/>
      <c r="L243" s="39"/>
      <c r="M243" s="43"/>
      <c r="N243" s="232"/>
      <c r="O243" s="233"/>
      <c r="P243" s="90"/>
      <c r="Q243" s="90"/>
      <c r="R243" s="90"/>
      <c r="S243" s="90"/>
      <c r="T243" s="90"/>
      <c r="U243" s="90"/>
      <c r="V243" s="90"/>
      <c r="W243" s="90"/>
      <c r="X243" s="91"/>
      <c r="Y243" s="37"/>
      <c r="Z243" s="37"/>
      <c r="AA243" s="37"/>
      <c r="AB243" s="37"/>
      <c r="AC243" s="37"/>
      <c r="AD243" s="37"/>
      <c r="AE243" s="37"/>
      <c r="AT243" s="16" t="s">
        <v>136</v>
      </c>
      <c r="AU243" s="16" t="s">
        <v>84</v>
      </c>
    </row>
    <row r="244" s="2" customFormat="1">
      <c r="A244" s="37"/>
      <c r="B244" s="38"/>
      <c r="C244" s="39"/>
      <c r="D244" s="229" t="s">
        <v>138</v>
      </c>
      <c r="E244" s="39"/>
      <c r="F244" s="234" t="s">
        <v>323</v>
      </c>
      <c r="G244" s="39"/>
      <c r="H244" s="39"/>
      <c r="I244" s="231"/>
      <c r="J244" s="231"/>
      <c r="K244" s="39"/>
      <c r="L244" s="39"/>
      <c r="M244" s="43"/>
      <c r="N244" s="232"/>
      <c r="O244" s="233"/>
      <c r="P244" s="90"/>
      <c r="Q244" s="90"/>
      <c r="R244" s="90"/>
      <c r="S244" s="90"/>
      <c r="T244" s="90"/>
      <c r="U244" s="90"/>
      <c r="V244" s="90"/>
      <c r="W244" s="90"/>
      <c r="X244" s="91"/>
      <c r="Y244" s="37"/>
      <c r="Z244" s="37"/>
      <c r="AA244" s="37"/>
      <c r="AB244" s="37"/>
      <c r="AC244" s="37"/>
      <c r="AD244" s="37"/>
      <c r="AE244" s="37"/>
      <c r="AT244" s="16" t="s">
        <v>138</v>
      </c>
      <c r="AU244" s="16" t="s">
        <v>84</v>
      </c>
    </row>
    <row r="245" s="13" customFormat="1">
      <c r="A245" s="13"/>
      <c r="B245" s="235"/>
      <c r="C245" s="236"/>
      <c r="D245" s="229" t="s">
        <v>140</v>
      </c>
      <c r="E245" s="237" t="s">
        <v>1</v>
      </c>
      <c r="F245" s="238" t="s">
        <v>324</v>
      </c>
      <c r="G245" s="236"/>
      <c r="H245" s="239">
        <v>24</v>
      </c>
      <c r="I245" s="240"/>
      <c r="J245" s="240"/>
      <c r="K245" s="236"/>
      <c r="L245" s="236"/>
      <c r="M245" s="241"/>
      <c r="N245" s="242"/>
      <c r="O245" s="243"/>
      <c r="P245" s="243"/>
      <c r="Q245" s="243"/>
      <c r="R245" s="243"/>
      <c r="S245" s="243"/>
      <c r="T245" s="243"/>
      <c r="U245" s="243"/>
      <c r="V245" s="243"/>
      <c r="W245" s="243"/>
      <c r="X245" s="244"/>
      <c r="Y245" s="13"/>
      <c r="Z245" s="13"/>
      <c r="AA245" s="13"/>
      <c r="AB245" s="13"/>
      <c r="AC245" s="13"/>
      <c r="AD245" s="13"/>
      <c r="AE245" s="13"/>
      <c r="AT245" s="245" t="s">
        <v>140</v>
      </c>
      <c r="AU245" s="245" t="s">
        <v>84</v>
      </c>
      <c r="AV245" s="13" t="s">
        <v>84</v>
      </c>
      <c r="AW245" s="13" t="s">
        <v>5</v>
      </c>
      <c r="AX245" s="13" t="s">
        <v>82</v>
      </c>
      <c r="AY245" s="245" t="s">
        <v>128</v>
      </c>
    </row>
    <row r="246" s="2" customFormat="1" ht="21.75" customHeight="1">
      <c r="A246" s="37"/>
      <c r="B246" s="38"/>
      <c r="C246" s="257" t="s">
        <v>325</v>
      </c>
      <c r="D246" s="257" t="s">
        <v>182</v>
      </c>
      <c r="E246" s="258" t="s">
        <v>326</v>
      </c>
      <c r="F246" s="259" t="s">
        <v>327</v>
      </c>
      <c r="G246" s="260" t="s">
        <v>281</v>
      </c>
      <c r="H246" s="261">
        <v>0.25900000000000001</v>
      </c>
      <c r="I246" s="262"/>
      <c r="J246" s="263"/>
      <c r="K246" s="264">
        <f>ROUND(P246*H246,2)</f>
        <v>0</v>
      </c>
      <c r="L246" s="263"/>
      <c r="M246" s="265"/>
      <c r="N246" s="266" t="s">
        <v>1</v>
      </c>
      <c r="O246" s="223" t="s">
        <v>40</v>
      </c>
      <c r="P246" s="224">
        <f>I246+J246</f>
        <v>0</v>
      </c>
      <c r="Q246" s="224">
        <f>ROUND(I246*H246,2)</f>
        <v>0</v>
      </c>
      <c r="R246" s="224">
        <f>ROUND(J246*H246,2)</f>
        <v>0</v>
      </c>
      <c r="S246" s="90"/>
      <c r="T246" s="225">
        <f>S246*H246</f>
        <v>0</v>
      </c>
      <c r="U246" s="225">
        <v>1</v>
      </c>
      <c r="V246" s="225">
        <f>U246*H246</f>
        <v>0.25900000000000001</v>
      </c>
      <c r="W246" s="225">
        <v>0</v>
      </c>
      <c r="X246" s="226">
        <f>W246*H246</f>
        <v>0</v>
      </c>
      <c r="Y246" s="37"/>
      <c r="Z246" s="37"/>
      <c r="AA246" s="37"/>
      <c r="AB246" s="37"/>
      <c r="AC246" s="37"/>
      <c r="AD246" s="37"/>
      <c r="AE246" s="37"/>
      <c r="AR246" s="227" t="s">
        <v>185</v>
      </c>
      <c r="AT246" s="227" t="s">
        <v>182</v>
      </c>
      <c r="AU246" s="227" t="s">
        <v>84</v>
      </c>
      <c r="AY246" s="16" t="s">
        <v>128</v>
      </c>
      <c r="BE246" s="228">
        <f>IF(O246="základní",K246,0)</f>
        <v>0</v>
      </c>
      <c r="BF246" s="228">
        <f>IF(O246="snížená",K246,0)</f>
        <v>0</v>
      </c>
      <c r="BG246" s="228">
        <f>IF(O246="zákl. přenesená",K246,0)</f>
        <v>0</v>
      </c>
      <c r="BH246" s="228">
        <f>IF(O246="sníž. přenesená",K246,0)</f>
        <v>0</v>
      </c>
      <c r="BI246" s="228">
        <f>IF(O246="nulová",K246,0)</f>
        <v>0</v>
      </c>
      <c r="BJ246" s="16" t="s">
        <v>82</v>
      </c>
      <c r="BK246" s="228">
        <f>ROUND(P246*H246,2)</f>
        <v>0</v>
      </c>
      <c r="BL246" s="16" t="s">
        <v>134</v>
      </c>
      <c r="BM246" s="227" t="s">
        <v>328</v>
      </c>
    </row>
    <row r="247" s="2" customFormat="1">
      <c r="A247" s="37"/>
      <c r="B247" s="38"/>
      <c r="C247" s="39"/>
      <c r="D247" s="229" t="s">
        <v>136</v>
      </c>
      <c r="E247" s="39"/>
      <c r="F247" s="230" t="s">
        <v>327</v>
      </c>
      <c r="G247" s="39"/>
      <c r="H247" s="39"/>
      <c r="I247" s="231"/>
      <c r="J247" s="231"/>
      <c r="K247" s="39"/>
      <c r="L247" s="39"/>
      <c r="M247" s="43"/>
      <c r="N247" s="232"/>
      <c r="O247" s="233"/>
      <c r="P247" s="90"/>
      <c r="Q247" s="90"/>
      <c r="R247" s="90"/>
      <c r="S247" s="90"/>
      <c r="T247" s="90"/>
      <c r="U247" s="90"/>
      <c r="V247" s="90"/>
      <c r="W247" s="90"/>
      <c r="X247" s="91"/>
      <c r="Y247" s="37"/>
      <c r="Z247" s="37"/>
      <c r="AA247" s="37"/>
      <c r="AB247" s="37"/>
      <c r="AC247" s="37"/>
      <c r="AD247" s="37"/>
      <c r="AE247" s="37"/>
      <c r="AT247" s="16" t="s">
        <v>136</v>
      </c>
      <c r="AU247" s="16" t="s">
        <v>84</v>
      </c>
    </row>
    <row r="248" s="2" customFormat="1">
      <c r="A248" s="37"/>
      <c r="B248" s="38"/>
      <c r="C248" s="39"/>
      <c r="D248" s="229" t="s">
        <v>138</v>
      </c>
      <c r="E248" s="39"/>
      <c r="F248" s="234" t="s">
        <v>329</v>
      </c>
      <c r="G248" s="39"/>
      <c r="H248" s="39"/>
      <c r="I248" s="231"/>
      <c r="J248" s="231"/>
      <c r="K248" s="39"/>
      <c r="L248" s="39"/>
      <c r="M248" s="43"/>
      <c r="N248" s="232"/>
      <c r="O248" s="233"/>
      <c r="P248" s="90"/>
      <c r="Q248" s="90"/>
      <c r="R248" s="90"/>
      <c r="S248" s="90"/>
      <c r="T248" s="90"/>
      <c r="U248" s="90"/>
      <c r="V248" s="90"/>
      <c r="W248" s="90"/>
      <c r="X248" s="91"/>
      <c r="Y248" s="37"/>
      <c r="Z248" s="37"/>
      <c r="AA248" s="37"/>
      <c r="AB248" s="37"/>
      <c r="AC248" s="37"/>
      <c r="AD248" s="37"/>
      <c r="AE248" s="37"/>
      <c r="AT248" s="16" t="s">
        <v>138</v>
      </c>
      <c r="AU248" s="16" t="s">
        <v>84</v>
      </c>
    </row>
    <row r="249" s="13" customFormat="1">
      <c r="A249" s="13"/>
      <c r="B249" s="235"/>
      <c r="C249" s="236"/>
      <c r="D249" s="229" t="s">
        <v>140</v>
      </c>
      <c r="E249" s="237" t="s">
        <v>1</v>
      </c>
      <c r="F249" s="238" t="s">
        <v>330</v>
      </c>
      <c r="G249" s="236"/>
      <c r="H249" s="239">
        <v>0.25900000000000001</v>
      </c>
      <c r="I249" s="240"/>
      <c r="J249" s="240"/>
      <c r="K249" s="236"/>
      <c r="L249" s="236"/>
      <c r="M249" s="241"/>
      <c r="N249" s="242"/>
      <c r="O249" s="243"/>
      <c r="P249" s="243"/>
      <c r="Q249" s="243"/>
      <c r="R249" s="243"/>
      <c r="S249" s="243"/>
      <c r="T249" s="243"/>
      <c r="U249" s="243"/>
      <c r="V249" s="243"/>
      <c r="W249" s="243"/>
      <c r="X249" s="244"/>
      <c r="Y249" s="13"/>
      <c r="Z249" s="13"/>
      <c r="AA249" s="13"/>
      <c r="AB249" s="13"/>
      <c r="AC249" s="13"/>
      <c r="AD249" s="13"/>
      <c r="AE249" s="13"/>
      <c r="AT249" s="245" t="s">
        <v>140</v>
      </c>
      <c r="AU249" s="245" t="s">
        <v>84</v>
      </c>
      <c r="AV249" s="13" t="s">
        <v>84</v>
      </c>
      <c r="AW249" s="13" t="s">
        <v>5</v>
      </c>
      <c r="AX249" s="13" t="s">
        <v>82</v>
      </c>
      <c r="AY249" s="245" t="s">
        <v>128</v>
      </c>
    </row>
    <row r="250" s="2" customFormat="1" ht="16.5" customHeight="1">
      <c r="A250" s="37"/>
      <c r="B250" s="38"/>
      <c r="C250" s="257" t="s">
        <v>331</v>
      </c>
      <c r="D250" s="257" t="s">
        <v>182</v>
      </c>
      <c r="E250" s="258" t="s">
        <v>332</v>
      </c>
      <c r="F250" s="259" t="s">
        <v>333</v>
      </c>
      <c r="G250" s="260" t="s">
        <v>152</v>
      </c>
      <c r="H250" s="261">
        <v>24</v>
      </c>
      <c r="I250" s="262"/>
      <c r="J250" s="263"/>
      <c r="K250" s="264">
        <f>ROUND(P250*H250,2)</f>
        <v>0</v>
      </c>
      <c r="L250" s="263"/>
      <c r="M250" s="265"/>
      <c r="N250" s="266" t="s">
        <v>1</v>
      </c>
      <c r="O250" s="223" t="s">
        <v>40</v>
      </c>
      <c r="P250" s="224">
        <f>I250+J250</f>
        <v>0</v>
      </c>
      <c r="Q250" s="224">
        <f>ROUND(I250*H250,2)</f>
        <v>0</v>
      </c>
      <c r="R250" s="224">
        <f>ROUND(J250*H250,2)</f>
        <v>0</v>
      </c>
      <c r="S250" s="90"/>
      <c r="T250" s="225">
        <f>S250*H250</f>
        <v>0</v>
      </c>
      <c r="U250" s="225">
        <v>0.00064999999999999997</v>
      </c>
      <c r="V250" s="225">
        <f>U250*H250</f>
        <v>0.015599999999999999</v>
      </c>
      <c r="W250" s="225">
        <v>0</v>
      </c>
      <c r="X250" s="226">
        <f>W250*H250</f>
        <v>0</v>
      </c>
      <c r="Y250" s="37"/>
      <c r="Z250" s="37"/>
      <c r="AA250" s="37"/>
      <c r="AB250" s="37"/>
      <c r="AC250" s="37"/>
      <c r="AD250" s="37"/>
      <c r="AE250" s="37"/>
      <c r="AR250" s="227" t="s">
        <v>185</v>
      </c>
      <c r="AT250" s="227" t="s">
        <v>182</v>
      </c>
      <c r="AU250" s="227" t="s">
        <v>84</v>
      </c>
      <c r="AY250" s="16" t="s">
        <v>128</v>
      </c>
      <c r="BE250" s="228">
        <f>IF(O250="základní",K250,0)</f>
        <v>0</v>
      </c>
      <c r="BF250" s="228">
        <f>IF(O250="snížená",K250,0)</f>
        <v>0</v>
      </c>
      <c r="BG250" s="228">
        <f>IF(O250="zákl. přenesená",K250,0)</f>
        <v>0</v>
      </c>
      <c r="BH250" s="228">
        <f>IF(O250="sníž. přenesená",K250,0)</f>
        <v>0</v>
      </c>
      <c r="BI250" s="228">
        <f>IF(O250="nulová",K250,0)</f>
        <v>0</v>
      </c>
      <c r="BJ250" s="16" t="s">
        <v>82</v>
      </c>
      <c r="BK250" s="228">
        <f>ROUND(P250*H250,2)</f>
        <v>0</v>
      </c>
      <c r="BL250" s="16" t="s">
        <v>134</v>
      </c>
      <c r="BM250" s="227" t="s">
        <v>334</v>
      </c>
    </row>
    <row r="251" s="2" customFormat="1">
      <c r="A251" s="37"/>
      <c r="B251" s="38"/>
      <c r="C251" s="39"/>
      <c r="D251" s="229" t="s">
        <v>136</v>
      </c>
      <c r="E251" s="39"/>
      <c r="F251" s="230" t="s">
        <v>333</v>
      </c>
      <c r="G251" s="39"/>
      <c r="H251" s="39"/>
      <c r="I251" s="231"/>
      <c r="J251" s="231"/>
      <c r="K251" s="39"/>
      <c r="L251" s="39"/>
      <c r="M251" s="43"/>
      <c r="N251" s="232"/>
      <c r="O251" s="233"/>
      <c r="P251" s="90"/>
      <c r="Q251" s="90"/>
      <c r="R251" s="90"/>
      <c r="S251" s="90"/>
      <c r="T251" s="90"/>
      <c r="U251" s="90"/>
      <c r="V251" s="90"/>
      <c r="W251" s="90"/>
      <c r="X251" s="91"/>
      <c r="Y251" s="37"/>
      <c r="Z251" s="37"/>
      <c r="AA251" s="37"/>
      <c r="AB251" s="37"/>
      <c r="AC251" s="37"/>
      <c r="AD251" s="37"/>
      <c r="AE251" s="37"/>
      <c r="AT251" s="16" t="s">
        <v>136</v>
      </c>
      <c r="AU251" s="16" t="s">
        <v>84</v>
      </c>
    </row>
    <row r="252" s="2" customFormat="1">
      <c r="A252" s="37"/>
      <c r="B252" s="38"/>
      <c r="C252" s="39"/>
      <c r="D252" s="229" t="s">
        <v>138</v>
      </c>
      <c r="E252" s="39"/>
      <c r="F252" s="234" t="s">
        <v>335</v>
      </c>
      <c r="G252" s="39"/>
      <c r="H252" s="39"/>
      <c r="I252" s="231"/>
      <c r="J252" s="231"/>
      <c r="K252" s="39"/>
      <c r="L252" s="39"/>
      <c r="M252" s="43"/>
      <c r="N252" s="232"/>
      <c r="O252" s="233"/>
      <c r="P252" s="90"/>
      <c r="Q252" s="90"/>
      <c r="R252" s="90"/>
      <c r="S252" s="90"/>
      <c r="T252" s="90"/>
      <c r="U252" s="90"/>
      <c r="V252" s="90"/>
      <c r="W252" s="90"/>
      <c r="X252" s="91"/>
      <c r="Y252" s="37"/>
      <c r="Z252" s="37"/>
      <c r="AA252" s="37"/>
      <c r="AB252" s="37"/>
      <c r="AC252" s="37"/>
      <c r="AD252" s="37"/>
      <c r="AE252" s="37"/>
      <c r="AT252" s="16" t="s">
        <v>138</v>
      </c>
      <c r="AU252" s="16" t="s">
        <v>84</v>
      </c>
    </row>
    <row r="253" s="12" customFormat="1" ht="22.8" customHeight="1">
      <c r="A253" s="12"/>
      <c r="B253" s="197"/>
      <c r="C253" s="198"/>
      <c r="D253" s="199" t="s">
        <v>76</v>
      </c>
      <c r="E253" s="212" t="s">
        <v>149</v>
      </c>
      <c r="F253" s="212" t="s">
        <v>336</v>
      </c>
      <c r="G253" s="198"/>
      <c r="H253" s="198"/>
      <c r="I253" s="201"/>
      <c r="J253" s="201"/>
      <c r="K253" s="213">
        <f>BK253</f>
        <v>0</v>
      </c>
      <c r="L253" s="198"/>
      <c r="M253" s="203"/>
      <c r="N253" s="204"/>
      <c r="O253" s="205"/>
      <c r="P253" s="205"/>
      <c r="Q253" s="206">
        <f>SUM(Q254:Q265)</f>
        <v>0</v>
      </c>
      <c r="R253" s="206">
        <f>SUM(R254:R265)</f>
        <v>0</v>
      </c>
      <c r="S253" s="205"/>
      <c r="T253" s="207">
        <f>SUM(T254:T265)</f>
        <v>0</v>
      </c>
      <c r="U253" s="205"/>
      <c r="V253" s="207">
        <f>SUM(V254:V265)</f>
        <v>10.16471488</v>
      </c>
      <c r="W253" s="205"/>
      <c r="X253" s="208">
        <f>SUM(X254:X265)</f>
        <v>0</v>
      </c>
      <c r="Y253" s="12"/>
      <c r="Z253" s="12"/>
      <c r="AA253" s="12"/>
      <c r="AB253" s="12"/>
      <c r="AC253" s="12"/>
      <c r="AD253" s="12"/>
      <c r="AE253" s="12"/>
      <c r="AR253" s="209" t="s">
        <v>82</v>
      </c>
      <c r="AT253" s="210" t="s">
        <v>76</v>
      </c>
      <c r="AU253" s="210" t="s">
        <v>82</v>
      </c>
      <c r="AY253" s="209" t="s">
        <v>128</v>
      </c>
      <c r="BK253" s="211">
        <f>SUM(BK254:BK265)</f>
        <v>0</v>
      </c>
    </row>
    <row r="254" s="2" customFormat="1" ht="33" customHeight="1">
      <c r="A254" s="37"/>
      <c r="B254" s="38"/>
      <c r="C254" s="214" t="s">
        <v>337</v>
      </c>
      <c r="D254" s="214" t="s">
        <v>130</v>
      </c>
      <c r="E254" s="215" t="s">
        <v>338</v>
      </c>
      <c r="F254" s="216" t="s">
        <v>339</v>
      </c>
      <c r="G254" s="217" t="s">
        <v>133</v>
      </c>
      <c r="H254" s="218">
        <v>3.75</v>
      </c>
      <c r="I254" s="219"/>
      <c r="J254" s="219"/>
      <c r="K254" s="220">
        <f>ROUND(P254*H254,2)</f>
        <v>0</v>
      </c>
      <c r="L254" s="221"/>
      <c r="M254" s="43"/>
      <c r="N254" s="222" t="s">
        <v>1</v>
      </c>
      <c r="O254" s="223" t="s">
        <v>40</v>
      </c>
      <c r="P254" s="224">
        <f>I254+J254</f>
        <v>0</v>
      </c>
      <c r="Q254" s="224">
        <f>ROUND(I254*H254,2)</f>
        <v>0</v>
      </c>
      <c r="R254" s="224">
        <f>ROUND(J254*H254,2)</f>
        <v>0</v>
      </c>
      <c r="S254" s="90"/>
      <c r="T254" s="225">
        <f>S254*H254</f>
        <v>0</v>
      </c>
      <c r="U254" s="225">
        <v>2.6619999999999999</v>
      </c>
      <c r="V254" s="225">
        <f>U254*H254</f>
        <v>9.9824999999999999</v>
      </c>
      <c r="W254" s="225">
        <v>0</v>
      </c>
      <c r="X254" s="226">
        <f>W254*H254</f>
        <v>0</v>
      </c>
      <c r="Y254" s="37"/>
      <c r="Z254" s="37"/>
      <c r="AA254" s="37"/>
      <c r="AB254" s="37"/>
      <c r="AC254" s="37"/>
      <c r="AD254" s="37"/>
      <c r="AE254" s="37"/>
      <c r="AR254" s="227" t="s">
        <v>134</v>
      </c>
      <c r="AT254" s="227" t="s">
        <v>130</v>
      </c>
      <c r="AU254" s="227" t="s">
        <v>84</v>
      </c>
      <c r="AY254" s="16" t="s">
        <v>128</v>
      </c>
      <c r="BE254" s="228">
        <f>IF(O254="základní",K254,0)</f>
        <v>0</v>
      </c>
      <c r="BF254" s="228">
        <f>IF(O254="snížená",K254,0)</f>
        <v>0</v>
      </c>
      <c r="BG254" s="228">
        <f>IF(O254="zákl. přenesená",K254,0)</f>
        <v>0</v>
      </c>
      <c r="BH254" s="228">
        <f>IF(O254="sníž. přenesená",K254,0)</f>
        <v>0</v>
      </c>
      <c r="BI254" s="228">
        <f>IF(O254="nulová",K254,0)</f>
        <v>0</v>
      </c>
      <c r="BJ254" s="16" t="s">
        <v>82</v>
      </c>
      <c r="BK254" s="228">
        <f>ROUND(P254*H254,2)</f>
        <v>0</v>
      </c>
      <c r="BL254" s="16" t="s">
        <v>134</v>
      </c>
      <c r="BM254" s="227" t="s">
        <v>340</v>
      </c>
    </row>
    <row r="255" s="2" customFormat="1">
      <c r="A255" s="37"/>
      <c r="B255" s="38"/>
      <c r="C255" s="39"/>
      <c r="D255" s="229" t="s">
        <v>136</v>
      </c>
      <c r="E255" s="39"/>
      <c r="F255" s="230" t="s">
        <v>341</v>
      </c>
      <c r="G255" s="39"/>
      <c r="H255" s="39"/>
      <c r="I255" s="231"/>
      <c r="J255" s="231"/>
      <c r="K255" s="39"/>
      <c r="L255" s="39"/>
      <c r="M255" s="43"/>
      <c r="N255" s="232"/>
      <c r="O255" s="233"/>
      <c r="P255" s="90"/>
      <c r="Q255" s="90"/>
      <c r="R255" s="90"/>
      <c r="S255" s="90"/>
      <c r="T255" s="90"/>
      <c r="U255" s="90"/>
      <c r="V255" s="90"/>
      <c r="W255" s="90"/>
      <c r="X255" s="91"/>
      <c r="Y255" s="37"/>
      <c r="Z255" s="37"/>
      <c r="AA255" s="37"/>
      <c r="AB255" s="37"/>
      <c r="AC255" s="37"/>
      <c r="AD255" s="37"/>
      <c r="AE255" s="37"/>
      <c r="AT255" s="16" t="s">
        <v>136</v>
      </c>
      <c r="AU255" s="16" t="s">
        <v>84</v>
      </c>
    </row>
    <row r="256" s="2" customFormat="1">
      <c r="A256" s="37"/>
      <c r="B256" s="38"/>
      <c r="C256" s="39"/>
      <c r="D256" s="229" t="s">
        <v>138</v>
      </c>
      <c r="E256" s="39"/>
      <c r="F256" s="234" t="s">
        <v>342</v>
      </c>
      <c r="G256" s="39"/>
      <c r="H256" s="39"/>
      <c r="I256" s="231"/>
      <c r="J256" s="231"/>
      <c r="K256" s="39"/>
      <c r="L256" s="39"/>
      <c r="M256" s="43"/>
      <c r="N256" s="232"/>
      <c r="O256" s="233"/>
      <c r="P256" s="90"/>
      <c r="Q256" s="90"/>
      <c r="R256" s="90"/>
      <c r="S256" s="90"/>
      <c r="T256" s="90"/>
      <c r="U256" s="90"/>
      <c r="V256" s="90"/>
      <c r="W256" s="90"/>
      <c r="X256" s="91"/>
      <c r="Y256" s="37"/>
      <c r="Z256" s="37"/>
      <c r="AA256" s="37"/>
      <c r="AB256" s="37"/>
      <c r="AC256" s="37"/>
      <c r="AD256" s="37"/>
      <c r="AE256" s="37"/>
      <c r="AT256" s="16" t="s">
        <v>138</v>
      </c>
      <c r="AU256" s="16" t="s">
        <v>84</v>
      </c>
    </row>
    <row r="257" s="13" customFormat="1">
      <c r="A257" s="13"/>
      <c r="B257" s="235"/>
      <c r="C257" s="236"/>
      <c r="D257" s="229" t="s">
        <v>140</v>
      </c>
      <c r="E257" s="237" t="s">
        <v>1</v>
      </c>
      <c r="F257" s="238" t="s">
        <v>343</v>
      </c>
      <c r="G257" s="236"/>
      <c r="H257" s="239">
        <v>3.75</v>
      </c>
      <c r="I257" s="240"/>
      <c r="J257" s="240"/>
      <c r="K257" s="236"/>
      <c r="L257" s="236"/>
      <c r="M257" s="241"/>
      <c r="N257" s="242"/>
      <c r="O257" s="243"/>
      <c r="P257" s="243"/>
      <c r="Q257" s="243"/>
      <c r="R257" s="243"/>
      <c r="S257" s="243"/>
      <c r="T257" s="243"/>
      <c r="U257" s="243"/>
      <c r="V257" s="243"/>
      <c r="W257" s="243"/>
      <c r="X257" s="244"/>
      <c r="Y257" s="13"/>
      <c r="Z257" s="13"/>
      <c r="AA257" s="13"/>
      <c r="AB257" s="13"/>
      <c r="AC257" s="13"/>
      <c r="AD257" s="13"/>
      <c r="AE257" s="13"/>
      <c r="AT257" s="245" t="s">
        <v>140</v>
      </c>
      <c r="AU257" s="245" t="s">
        <v>84</v>
      </c>
      <c r="AV257" s="13" t="s">
        <v>84</v>
      </c>
      <c r="AW257" s="13" t="s">
        <v>5</v>
      </c>
      <c r="AX257" s="13" t="s">
        <v>82</v>
      </c>
      <c r="AY257" s="245" t="s">
        <v>128</v>
      </c>
    </row>
    <row r="258" s="2" customFormat="1" ht="16.5" customHeight="1">
      <c r="A258" s="37"/>
      <c r="B258" s="38"/>
      <c r="C258" s="214" t="s">
        <v>344</v>
      </c>
      <c r="D258" s="214" t="s">
        <v>130</v>
      </c>
      <c r="E258" s="215" t="s">
        <v>345</v>
      </c>
      <c r="F258" s="216" t="s">
        <v>346</v>
      </c>
      <c r="G258" s="217" t="s">
        <v>281</v>
      </c>
      <c r="H258" s="218">
        <v>0.158</v>
      </c>
      <c r="I258" s="219"/>
      <c r="J258" s="219"/>
      <c r="K258" s="220">
        <f>ROUND(P258*H258,2)</f>
        <v>0</v>
      </c>
      <c r="L258" s="221"/>
      <c r="M258" s="43"/>
      <c r="N258" s="222" t="s">
        <v>1</v>
      </c>
      <c r="O258" s="223" t="s">
        <v>40</v>
      </c>
      <c r="P258" s="224">
        <f>I258+J258</f>
        <v>0</v>
      </c>
      <c r="Q258" s="224">
        <f>ROUND(I258*H258,2)</f>
        <v>0</v>
      </c>
      <c r="R258" s="224">
        <f>ROUND(J258*H258,2)</f>
        <v>0</v>
      </c>
      <c r="S258" s="90"/>
      <c r="T258" s="225">
        <f>S258*H258</f>
        <v>0</v>
      </c>
      <c r="U258" s="225">
        <v>1.07636</v>
      </c>
      <c r="V258" s="225">
        <f>U258*H258</f>
        <v>0.17006488</v>
      </c>
      <c r="W258" s="225">
        <v>0</v>
      </c>
      <c r="X258" s="226">
        <f>W258*H258</f>
        <v>0</v>
      </c>
      <c r="Y258" s="37"/>
      <c r="Z258" s="37"/>
      <c r="AA258" s="37"/>
      <c r="AB258" s="37"/>
      <c r="AC258" s="37"/>
      <c r="AD258" s="37"/>
      <c r="AE258" s="37"/>
      <c r="AR258" s="227" t="s">
        <v>134</v>
      </c>
      <c r="AT258" s="227" t="s">
        <v>130</v>
      </c>
      <c r="AU258" s="227" t="s">
        <v>84</v>
      </c>
      <c r="AY258" s="16" t="s">
        <v>128</v>
      </c>
      <c r="BE258" s="228">
        <f>IF(O258="základní",K258,0)</f>
        <v>0</v>
      </c>
      <c r="BF258" s="228">
        <f>IF(O258="snížená",K258,0)</f>
        <v>0</v>
      </c>
      <c r="BG258" s="228">
        <f>IF(O258="zákl. přenesená",K258,0)</f>
        <v>0</v>
      </c>
      <c r="BH258" s="228">
        <f>IF(O258="sníž. přenesená",K258,0)</f>
        <v>0</v>
      </c>
      <c r="BI258" s="228">
        <f>IF(O258="nulová",K258,0)</f>
        <v>0</v>
      </c>
      <c r="BJ258" s="16" t="s">
        <v>82</v>
      </c>
      <c r="BK258" s="228">
        <f>ROUND(P258*H258,2)</f>
        <v>0</v>
      </c>
      <c r="BL258" s="16" t="s">
        <v>134</v>
      </c>
      <c r="BM258" s="227" t="s">
        <v>347</v>
      </c>
    </row>
    <row r="259" s="2" customFormat="1">
      <c r="A259" s="37"/>
      <c r="B259" s="38"/>
      <c r="C259" s="39"/>
      <c r="D259" s="229" t="s">
        <v>136</v>
      </c>
      <c r="E259" s="39"/>
      <c r="F259" s="230" t="s">
        <v>348</v>
      </c>
      <c r="G259" s="39"/>
      <c r="H259" s="39"/>
      <c r="I259" s="231"/>
      <c r="J259" s="231"/>
      <c r="K259" s="39"/>
      <c r="L259" s="39"/>
      <c r="M259" s="43"/>
      <c r="N259" s="232"/>
      <c r="O259" s="233"/>
      <c r="P259" s="90"/>
      <c r="Q259" s="90"/>
      <c r="R259" s="90"/>
      <c r="S259" s="90"/>
      <c r="T259" s="90"/>
      <c r="U259" s="90"/>
      <c r="V259" s="90"/>
      <c r="W259" s="90"/>
      <c r="X259" s="91"/>
      <c r="Y259" s="37"/>
      <c r="Z259" s="37"/>
      <c r="AA259" s="37"/>
      <c r="AB259" s="37"/>
      <c r="AC259" s="37"/>
      <c r="AD259" s="37"/>
      <c r="AE259" s="37"/>
      <c r="AT259" s="16" t="s">
        <v>136</v>
      </c>
      <c r="AU259" s="16" t="s">
        <v>84</v>
      </c>
    </row>
    <row r="260" s="2" customFormat="1">
      <c r="A260" s="37"/>
      <c r="B260" s="38"/>
      <c r="C260" s="39"/>
      <c r="D260" s="229" t="s">
        <v>138</v>
      </c>
      <c r="E260" s="39"/>
      <c r="F260" s="234" t="s">
        <v>349</v>
      </c>
      <c r="G260" s="39"/>
      <c r="H260" s="39"/>
      <c r="I260" s="231"/>
      <c r="J260" s="231"/>
      <c r="K260" s="39"/>
      <c r="L260" s="39"/>
      <c r="M260" s="43"/>
      <c r="N260" s="232"/>
      <c r="O260" s="233"/>
      <c r="P260" s="90"/>
      <c r="Q260" s="90"/>
      <c r="R260" s="90"/>
      <c r="S260" s="90"/>
      <c r="T260" s="90"/>
      <c r="U260" s="90"/>
      <c r="V260" s="90"/>
      <c r="W260" s="90"/>
      <c r="X260" s="91"/>
      <c r="Y260" s="37"/>
      <c r="Z260" s="37"/>
      <c r="AA260" s="37"/>
      <c r="AB260" s="37"/>
      <c r="AC260" s="37"/>
      <c r="AD260" s="37"/>
      <c r="AE260" s="37"/>
      <c r="AT260" s="16" t="s">
        <v>138</v>
      </c>
      <c r="AU260" s="16" t="s">
        <v>84</v>
      </c>
    </row>
    <row r="261" s="13" customFormat="1">
      <c r="A261" s="13"/>
      <c r="B261" s="235"/>
      <c r="C261" s="236"/>
      <c r="D261" s="229" t="s">
        <v>140</v>
      </c>
      <c r="E261" s="237" t="s">
        <v>1</v>
      </c>
      <c r="F261" s="238" t="s">
        <v>350</v>
      </c>
      <c r="G261" s="236"/>
      <c r="H261" s="239">
        <v>0.158</v>
      </c>
      <c r="I261" s="240"/>
      <c r="J261" s="240"/>
      <c r="K261" s="236"/>
      <c r="L261" s="236"/>
      <c r="M261" s="241"/>
      <c r="N261" s="242"/>
      <c r="O261" s="243"/>
      <c r="P261" s="243"/>
      <c r="Q261" s="243"/>
      <c r="R261" s="243"/>
      <c r="S261" s="243"/>
      <c r="T261" s="243"/>
      <c r="U261" s="243"/>
      <c r="V261" s="243"/>
      <c r="W261" s="243"/>
      <c r="X261" s="244"/>
      <c r="Y261" s="13"/>
      <c r="Z261" s="13"/>
      <c r="AA261" s="13"/>
      <c r="AB261" s="13"/>
      <c r="AC261" s="13"/>
      <c r="AD261" s="13"/>
      <c r="AE261" s="13"/>
      <c r="AT261" s="245" t="s">
        <v>140</v>
      </c>
      <c r="AU261" s="245" t="s">
        <v>84</v>
      </c>
      <c r="AV261" s="13" t="s">
        <v>84</v>
      </c>
      <c r="AW261" s="13" t="s">
        <v>5</v>
      </c>
      <c r="AX261" s="13" t="s">
        <v>82</v>
      </c>
      <c r="AY261" s="245" t="s">
        <v>128</v>
      </c>
    </row>
    <row r="262" s="2" customFormat="1" ht="21.75" customHeight="1">
      <c r="A262" s="37"/>
      <c r="B262" s="38"/>
      <c r="C262" s="214" t="s">
        <v>351</v>
      </c>
      <c r="D262" s="214" t="s">
        <v>130</v>
      </c>
      <c r="E262" s="215" t="s">
        <v>352</v>
      </c>
      <c r="F262" s="216" t="s">
        <v>353</v>
      </c>
      <c r="G262" s="217" t="s">
        <v>204</v>
      </c>
      <c r="H262" s="218">
        <v>15</v>
      </c>
      <c r="I262" s="219"/>
      <c r="J262" s="219"/>
      <c r="K262" s="220">
        <f>ROUND(P262*H262,2)</f>
        <v>0</v>
      </c>
      <c r="L262" s="221"/>
      <c r="M262" s="43"/>
      <c r="N262" s="222" t="s">
        <v>1</v>
      </c>
      <c r="O262" s="223" t="s">
        <v>40</v>
      </c>
      <c r="P262" s="224">
        <f>I262+J262</f>
        <v>0</v>
      </c>
      <c r="Q262" s="224">
        <f>ROUND(I262*H262,2)</f>
        <v>0</v>
      </c>
      <c r="R262" s="224">
        <f>ROUND(J262*H262,2)</f>
        <v>0</v>
      </c>
      <c r="S262" s="90"/>
      <c r="T262" s="225">
        <f>S262*H262</f>
        <v>0</v>
      </c>
      <c r="U262" s="225">
        <v>0.00080999999999999996</v>
      </c>
      <c r="V262" s="225">
        <f>U262*H262</f>
        <v>0.012149999999999999</v>
      </c>
      <c r="W262" s="225">
        <v>0</v>
      </c>
      <c r="X262" s="226">
        <f>W262*H262</f>
        <v>0</v>
      </c>
      <c r="Y262" s="37"/>
      <c r="Z262" s="37"/>
      <c r="AA262" s="37"/>
      <c r="AB262" s="37"/>
      <c r="AC262" s="37"/>
      <c r="AD262" s="37"/>
      <c r="AE262" s="37"/>
      <c r="AR262" s="227" t="s">
        <v>134</v>
      </c>
      <c r="AT262" s="227" t="s">
        <v>130</v>
      </c>
      <c r="AU262" s="227" t="s">
        <v>84</v>
      </c>
      <c r="AY262" s="16" t="s">
        <v>128</v>
      </c>
      <c r="BE262" s="228">
        <f>IF(O262="základní",K262,0)</f>
        <v>0</v>
      </c>
      <c r="BF262" s="228">
        <f>IF(O262="snížená",K262,0)</f>
        <v>0</v>
      </c>
      <c r="BG262" s="228">
        <f>IF(O262="zákl. přenesená",K262,0)</f>
        <v>0</v>
      </c>
      <c r="BH262" s="228">
        <f>IF(O262="sníž. přenesená",K262,0)</f>
        <v>0</v>
      </c>
      <c r="BI262" s="228">
        <f>IF(O262="nulová",K262,0)</f>
        <v>0</v>
      </c>
      <c r="BJ262" s="16" t="s">
        <v>82</v>
      </c>
      <c r="BK262" s="228">
        <f>ROUND(P262*H262,2)</f>
        <v>0</v>
      </c>
      <c r="BL262" s="16" t="s">
        <v>134</v>
      </c>
      <c r="BM262" s="227" t="s">
        <v>354</v>
      </c>
    </row>
    <row r="263" s="2" customFormat="1">
      <c r="A263" s="37"/>
      <c r="B263" s="38"/>
      <c r="C263" s="39"/>
      <c r="D263" s="229" t="s">
        <v>136</v>
      </c>
      <c r="E263" s="39"/>
      <c r="F263" s="230" t="s">
        <v>355</v>
      </c>
      <c r="G263" s="39"/>
      <c r="H263" s="39"/>
      <c r="I263" s="231"/>
      <c r="J263" s="231"/>
      <c r="K263" s="39"/>
      <c r="L263" s="39"/>
      <c r="M263" s="43"/>
      <c r="N263" s="232"/>
      <c r="O263" s="233"/>
      <c r="P263" s="90"/>
      <c r="Q263" s="90"/>
      <c r="R263" s="90"/>
      <c r="S263" s="90"/>
      <c r="T263" s="90"/>
      <c r="U263" s="90"/>
      <c r="V263" s="90"/>
      <c r="W263" s="90"/>
      <c r="X263" s="91"/>
      <c r="Y263" s="37"/>
      <c r="Z263" s="37"/>
      <c r="AA263" s="37"/>
      <c r="AB263" s="37"/>
      <c r="AC263" s="37"/>
      <c r="AD263" s="37"/>
      <c r="AE263" s="37"/>
      <c r="AT263" s="16" t="s">
        <v>136</v>
      </c>
      <c r="AU263" s="16" t="s">
        <v>84</v>
      </c>
    </row>
    <row r="264" s="2" customFormat="1">
      <c r="A264" s="37"/>
      <c r="B264" s="38"/>
      <c r="C264" s="39"/>
      <c r="D264" s="229" t="s">
        <v>138</v>
      </c>
      <c r="E264" s="39"/>
      <c r="F264" s="234" t="s">
        <v>356</v>
      </c>
      <c r="G264" s="39"/>
      <c r="H264" s="39"/>
      <c r="I264" s="231"/>
      <c r="J264" s="231"/>
      <c r="K264" s="39"/>
      <c r="L264" s="39"/>
      <c r="M264" s="43"/>
      <c r="N264" s="232"/>
      <c r="O264" s="233"/>
      <c r="P264" s="90"/>
      <c r="Q264" s="90"/>
      <c r="R264" s="90"/>
      <c r="S264" s="90"/>
      <c r="T264" s="90"/>
      <c r="U264" s="90"/>
      <c r="V264" s="90"/>
      <c r="W264" s="90"/>
      <c r="X264" s="91"/>
      <c r="Y264" s="37"/>
      <c r="Z264" s="37"/>
      <c r="AA264" s="37"/>
      <c r="AB264" s="37"/>
      <c r="AC264" s="37"/>
      <c r="AD264" s="37"/>
      <c r="AE264" s="37"/>
      <c r="AT264" s="16" t="s">
        <v>138</v>
      </c>
      <c r="AU264" s="16" t="s">
        <v>84</v>
      </c>
    </row>
    <row r="265" s="13" customFormat="1">
      <c r="A265" s="13"/>
      <c r="B265" s="235"/>
      <c r="C265" s="236"/>
      <c r="D265" s="229" t="s">
        <v>140</v>
      </c>
      <c r="E265" s="237" t="s">
        <v>1</v>
      </c>
      <c r="F265" s="238" t="s">
        <v>357</v>
      </c>
      <c r="G265" s="236"/>
      <c r="H265" s="239">
        <v>15</v>
      </c>
      <c r="I265" s="240"/>
      <c r="J265" s="240"/>
      <c r="K265" s="236"/>
      <c r="L265" s="236"/>
      <c r="M265" s="241"/>
      <c r="N265" s="242"/>
      <c r="O265" s="243"/>
      <c r="P265" s="243"/>
      <c r="Q265" s="243"/>
      <c r="R265" s="243"/>
      <c r="S265" s="243"/>
      <c r="T265" s="243"/>
      <c r="U265" s="243"/>
      <c r="V265" s="243"/>
      <c r="W265" s="243"/>
      <c r="X265" s="244"/>
      <c r="Y265" s="13"/>
      <c r="Z265" s="13"/>
      <c r="AA265" s="13"/>
      <c r="AB265" s="13"/>
      <c r="AC265" s="13"/>
      <c r="AD265" s="13"/>
      <c r="AE265" s="13"/>
      <c r="AT265" s="245" t="s">
        <v>140</v>
      </c>
      <c r="AU265" s="245" t="s">
        <v>84</v>
      </c>
      <c r="AV265" s="13" t="s">
        <v>84</v>
      </c>
      <c r="AW265" s="13" t="s">
        <v>5</v>
      </c>
      <c r="AX265" s="13" t="s">
        <v>82</v>
      </c>
      <c r="AY265" s="245" t="s">
        <v>128</v>
      </c>
    </row>
    <row r="266" s="12" customFormat="1" ht="22.8" customHeight="1">
      <c r="A266" s="12"/>
      <c r="B266" s="197"/>
      <c r="C266" s="198"/>
      <c r="D266" s="199" t="s">
        <v>76</v>
      </c>
      <c r="E266" s="212" t="s">
        <v>197</v>
      </c>
      <c r="F266" s="212" t="s">
        <v>358</v>
      </c>
      <c r="G266" s="198"/>
      <c r="H266" s="198"/>
      <c r="I266" s="201"/>
      <c r="J266" s="201"/>
      <c r="K266" s="213">
        <f>BK266</f>
        <v>0</v>
      </c>
      <c r="L266" s="198"/>
      <c r="M266" s="203"/>
      <c r="N266" s="204"/>
      <c r="O266" s="205"/>
      <c r="P266" s="205"/>
      <c r="Q266" s="206">
        <f>SUM(Q267:Q295)</f>
        <v>0</v>
      </c>
      <c r="R266" s="206">
        <f>SUM(R267:R295)</f>
        <v>0</v>
      </c>
      <c r="S266" s="205"/>
      <c r="T266" s="207">
        <f>SUM(T267:T295)</f>
        <v>0</v>
      </c>
      <c r="U266" s="205"/>
      <c r="V266" s="207">
        <f>SUM(V267:V295)</f>
        <v>0.059549999999999999</v>
      </c>
      <c r="W266" s="205"/>
      <c r="X266" s="208">
        <f>SUM(X267:X295)</f>
        <v>0</v>
      </c>
      <c r="Y266" s="12"/>
      <c r="Z266" s="12"/>
      <c r="AA266" s="12"/>
      <c r="AB266" s="12"/>
      <c r="AC266" s="12"/>
      <c r="AD266" s="12"/>
      <c r="AE266" s="12"/>
      <c r="AR266" s="209" t="s">
        <v>82</v>
      </c>
      <c r="AT266" s="210" t="s">
        <v>76</v>
      </c>
      <c r="AU266" s="210" t="s">
        <v>82</v>
      </c>
      <c r="AY266" s="209" t="s">
        <v>128</v>
      </c>
      <c r="BK266" s="211">
        <f>SUM(BK267:BK295)</f>
        <v>0</v>
      </c>
    </row>
    <row r="267" s="2" customFormat="1" ht="24.15" customHeight="1">
      <c r="A267" s="37"/>
      <c r="B267" s="38"/>
      <c r="C267" s="214" t="s">
        <v>359</v>
      </c>
      <c r="D267" s="214" t="s">
        <v>130</v>
      </c>
      <c r="E267" s="215" t="s">
        <v>360</v>
      </c>
      <c r="F267" s="216" t="s">
        <v>361</v>
      </c>
      <c r="G267" s="217" t="s">
        <v>204</v>
      </c>
      <c r="H267" s="218">
        <v>15</v>
      </c>
      <c r="I267" s="219"/>
      <c r="J267" s="219"/>
      <c r="K267" s="220">
        <f>ROUND(P267*H267,2)</f>
        <v>0</v>
      </c>
      <c r="L267" s="221"/>
      <c r="M267" s="43"/>
      <c r="N267" s="222" t="s">
        <v>1</v>
      </c>
      <c r="O267" s="223" t="s">
        <v>40</v>
      </c>
      <c r="P267" s="224">
        <f>I267+J267</f>
        <v>0</v>
      </c>
      <c r="Q267" s="224">
        <f>ROUND(I267*H267,2)</f>
        <v>0</v>
      </c>
      <c r="R267" s="224">
        <f>ROUND(J267*H267,2)</f>
        <v>0</v>
      </c>
      <c r="S267" s="90"/>
      <c r="T267" s="225">
        <f>S267*H267</f>
        <v>0</v>
      </c>
      <c r="U267" s="225">
        <v>0.00034000000000000002</v>
      </c>
      <c r="V267" s="225">
        <f>U267*H267</f>
        <v>0.0051000000000000004</v>
      </c>
      <c r="W267" s="225">
        <v>0</v>
      </c>
      <c r="X267" s="226">
        <f>W267*H267</f>
        <v>0</v>
      </c>
      <c r="Y267" s="37"/>
      <c r="Z267" s="37"/>
      <c r="AA267" s="37"/>
      <c r="AB267" s="37"/>
      <c r="AC267" s="37"/>
      <c r="AD267" s="37"/>
      <c r="AE267" s="37"/>
      <c r="AR267" s="227" t="s">
        <v>134</v>
      </c>
      <c r="AT267" s="227" t="s">
        <v>130</v>
      </c>
      <c r="AU267" s="227" t="s">
        <v>84</v>
      </c>
      <c r="AY267" s="16" t="s">
        <v>128</v>
      </c>
      <c r="BE267" s="228">
        <f>IF(O267="základní",K267,0)</f>
        <v>0</v>
      </c>
      <c r="BF267" s="228">
        <f>IF(O267="snížená",K267,0)</f>
        <v>0</v>
      </c>
      <c r="BG267" s="228">
        <f>IF(O267="zákl. přenesená",K267,0)</f>
        <v>0</v>
      </c>
      <c r="BH267" s="228">
        <f>IF(O267="sníž. přenesená",K267,0)</f>
        <v>0</v>
      </c>
      <c r="BI267" s="228">
        <f>IF(O267="nulová",K267,0)</f>
        <v>0</v>
      </c>
      <c r="BJ267" s="16" t="s">
        <v>82</v>
      </c>
      <c r="BK267" s="228">
        <f>ROUND(P267*H267,2)</f>
        <v>0</v>
      </c>
      <c r="BL267" s="16" t="s">
        <v>134</v>
      </c>
      <c r="BM267" s="227" t="s">
        <v>362</v>
      </c>
    </row>
    <row r="268" s="2" customFormat="1">
      <c r="A268" s="37"/>
      <c r="B268" s="38"/>
      <c r="C268" s="39"/>
      <c r="D268" s="229" t="s">
        <v>136</v>
      </c>
      <c r="E268" s="39"/>
      <c r="F268" s="230" t="s">
        <v>363</v>
      </c>
      <c r="G268" s="39"/>
      <c r="H268" s="39"/>
      <c r="I268" s="231"/>
      <c r="J268" s="231"/>
      <c r="K268" s="39"/>
      <c r="L268" s="39"/>
      <c r="M268" s="43"/>
      <c r="N268" s="232"/>
      <c r="O268" s="233"/>
      <c r="P268" s="90"/>
      <c r="Q268" s="90"/>
      <c r="R268" s="90"/>
      <c r="S268" s="90"/>
      <c r="T268" s="90"/>
      <c r="U268" s="90"/>
      <c r="V268" s="90"/>
      <c r="W268" s="90"/>
      <c r="X268" s="91"/>
      <c r="Y268" s="37"/>
      <c r="Z268" s="37"/>
      <c r="AA268" s="37"/>
      <c r="AB268" s="37"/>
      <c r="AC268" s="37"/>
      <c r="AD268" s="37"/>
      <c r="AE268" s="37"/>
      <c r="AT268" s="16" t="s">
        <v>136</v>
      </c>
      <c r="AU268" s="16" t="s">
        <v>84</v>
      </c>
    </row>
    <row r="269" s="2" customFormat="1">
      <c r="A269" s="37"/>
      <c r="B269" s="38"/>
      <c r="C269" s="39"/>
      <c r="D269" s="229" t="s">
        <v>138</v>
      </c>
      <c r="E269" s="39"/>
      <c r="F269" s="234" t="s">
        <v>364</v>
      </c>
      <c r="G269" s="39"/>
      <c r="H269" s="39"/>
      <c r="I269" s="231"/>
      <c r="J269" s="231"/>
      <c r="K269" s="39"/>
      <c r="L269" s="39"/>
      <c r="M269" s="43"/>
      <c r="N269" s="232"/>
      <c r="O269" s="233"/>
      <c r="P269" s="90"/>
      <c r="Q269" s="90"/>
      <c r="R269" s="90"/>
      <c r="S269" s="90"/>
      <c r="T269" s="90"/>
      <c r="U269" s="90"/>
      <c r="V269" s="90"/>
      <c r="W269" s="90"/>
      <c r="X269" s="91"/>
      <c r="Y269" s="37"/>
      <c r="Z269" s="37"/>
      <c r="AA269" s="37"/>
      <c r="AB269" s="37"/>
      <c r="AC269" s="37"/>
      <c r="AD269" s="37"/>
      <c r="AE269" s="37"/>
      <c r="AT269" s="16" t="s">
        <v>138</v>
      </c>
      <c r="AU269" s="16" t="s">
        <v>84</v>
      </c>
    </row>
    <row r="270" s="13" customFormat="1">
      <c r="A270" s="13"/>
      <c r="B270" s="235"/>
      <c r="C270" s="236"/>
      <c r="D270" s="229" t="s">
        <v>140</v>
      </c>
      <c r="E270" s="237" t="s">
        <v>1</v>
      </c>
      <c r="F270" s="238" t="s">
        <v>357</v>
      </c>
      <c r="G270" s="236"/>
      <c r="H270" s="239">
        <v>15</v>
      </c>
      <c r="I270" s="240"/>
      <c r="J270" s="240"/>
      <c r="K270" s="236"/>
      <c r="L270" s="236"/>
      <c r="M270" s="241"/>
      <c r="N270" s="242"/>
      <c r="O270" s="243"/>
      <c r="P270" s="243"/>
      <c r="Q270" s="243"/>
      <c r="R270" s="243"/>
      <c r="S270" s="243"/>
      <c r="T270" s="243"/>
      <c r="U270" s="243"/>
      <c r="V270" s="243"/>
      <c r="W270" s="243"/>
      <c r="X270" s="244"/>
      <c r="Y270" s="13"/>
      <c r="Z270" s="13"/>
      <c r="AA270" s="13"/>
      <c r="AB270" s="13"/>
      <c r="AC270" s="13"/>
      <c r="AD270" s="13"/>
      <c r="AE270" s="13"/>
      <c r="AT270" s="245" t="s">
        <v>140</v>
      </c>
      <c r="AU270" s="245" t="s">
        <v>84</v>
      </c>
      <c r="AV270" s="13" t="s">
        <v>84</v>
      </c>
      <c r="AW270" s="13" t="s">
        <v>5</v>
      </c>
      <c r="AX270" s="13" t="s">
        <v>82</v>
      </c>
      <c r="AY270" s="245" t="s">
        <v>128</v>
      </c>
    </row>
    <row r="271" s="2" customFormat="1" ht="24.15" customHeight="1">
      <c r="A271" s="37"/>
      <c r="B271" s="38"/>
      <c r="C271" s="214" t="s">
        <v>365</v>
      </c>
      <c r="D271" s="214" t="s">
        <v>130</v>
      </c>
      <c r="E271" s="215" t="s">
        <v>366</v>
      </c>
      <c r="F271" s="216" t="s">
        <v>367</v>
      </c>
      <c r="G271" s="217" t="s">
        <v>204</v>
      </c>
      <c r="H271" s="218">
        <v>15</v>
      </c>
      <c r="I271" s="219"/>
      <c r="J271" s="219"/>
      <c r="K271" s="220">
        <f>ROUND(P271*H271,2)</f>
        <v>0</v>
      </c>
      <c r="L271" s="221"/>
      <c r="M271" s="43"/>
      <c r="N271" s="222" t="s">
        <v>1</v>
      </c>
      <c r="O271" s="223" t="s">
        <v>40</v>
      </c>
      <c r="P271" s="224">
        <f>I271+J271</f>
        <v>0</v>
      </c>
      <c r="Q271" s="224">
        <f>ROUND(I271*H271,2)</f>
        <v>0</v>
      </c>
      <c r="R271" s="224">
        <f>ROUND(J271*H271,2)</f>
        <v>0</v>
      </c>
      <c r="S271" s="90"/>
      <c r="T271" s="225">
        <f>S271*H271</f>
        <v>0</v>
      </c>
      <c r="U271" s="225">
        <v>0</v>
      </c>
      <c r="V271" s="225">
        <f>U271*H271</f>
        <v>0</v>
      </c>
      <c r="W271" s="225">
        <v>0</v>
      </c>
      <c r="X271" s="226">
        <f>W271*H271</f>
        <v>0</v>
      </c>
      <c r="Y271" s="37"/>
      <c r="Z271" s="37"/>
      <c r="AA271" s="37"/>
      <c r="AB271" s="37"/>
      <c r="AC271" s="37"/>
      <c r="AD271" s="37"/>
      <c r="AE271" s="37"/>
      <c r="AR271" s="227" t="s">
        <v>134</v>
      </c>
      <c r="AT271" s="227" t="s">
        <v>130</v>
      </c>
      <c r="AU271" s="227" t="s">
        <v>84</v>
      </c>
      <c r="AY271" s="16" t="s">
        <v>128</v>
      </c>
      <c r="BE271" s="228">
        <f>IF(O271="základní",K271,0)</f>
        <v>0</v>
      </c>
      <c r="BF271" s="228">
        <f>IF(O271="snížená",K271,0)</f>
        <v>0</v>
      </c>
      <c r="BG271" s="228">
        <f>IF(O271="zákl. přenesená",K271,0)</f>
        <v>0</v>
      </c>
      <c r="BH271" s="228">
        <f>IF(O271="sníž. přenesená",K271,0)</f>
        <v>0</v>
      </c>
      <c r="BI271" s="228">
        <f>IF(O271="nulová",K271,0)</f>
        <v>0</v>
      </c>
      <c r="BJ271" s="16" t="s">
        <v>82</v>
      </c>
      <c r="BK271" s="228">
        <f>ROUND(P271*H271,2)</f>
        <v>0</v>
      </c>
      <c r="BL271" s="16" t="s">
        <v>134</v>
      </c>
      <c r="BM271" s="227" t="s">
        <v>368</v>
      </c>
    </row>
    <row r="272" s="2" customFormat="1">
      <c r="A272" s="37"/>
      <c r="B272" s="38"/>
      <c r="C272" s="39"/>
      <c r="D272" s="229" t="s">
        <v>136</v>
      </c>
      <c r="E272" s="39"/>
      <c r="F272" s="230" t="s">
        <v>369</v>
      </c>
      <c r="G272" s="39"/>
      <c r="H272" s="39"/>
      <c r="I272" s="231"/>
      <c r="J272" s="231"/>
      <c r="K272" s="39"/>
      <c r="L272" s="39"/>
      <c r="M272" s="43"/>
      <c r="N272" s="232"/>
      <c r="O272" s="233"/>
      <c r="P272" s="90"/>
      <c r="Q272" s="90"/>
      <c r="R272" s="90"/>
      <c r="S272" s="90"/>
      <c r="T272" s="90"/>
      <c r="U272" s="90"/>
      <c r="V272" s="90"/>
      <c r="W272" s="90"/>
      <c r="X272" s="91"/>
      <c r="Y272" s="37"/>
      <c r="Z272" s="37"/>
      <c r="AA272" s="37"/>
      <c r="AB272" s="37"/>
      <c r="AC272" s="37"/>
      <c r="AD272" s="37"/>
      <c r="AE272" s="37"/>
      <c r="AT272" s="16" t="s">
        <v>136</v>
      </c>
      <c r="AU272" s="16" t="s">
        <v>84</v>
      </c>
    </row>
    <row r="273" s="2" customFormat="1">
      <c r="A273" s="37"/>
      <c r="B273" s="38"/>
      <c r="C273" s="39"/>
      <c r="D273" s="229" t="s">
        <v>138</v>
      </c>
      <c r="E273" s="39"/>
      <c r="F273" s="234" t="s">
        <v>370</v>
      </c>
      <c r="G273" s="39"/>
      <c r="H273" s="39"/>
      <c r="I273" s="231"/>
      <c r="J273" s="231"/>
      <c r="K273" s="39"/>
      <c r="L273" s="39"/>
      <c r="M273" s="43"/>
      <c r="N273" s="232"/>
      <c r="O273" s="233"/>
      <c r="P273" s="90"/>
      <c r="Q273" s="90"/>
      <c r="R273" s="90"/>
      <c r="S273" s="90"/>
      <c r="T273" s="90"/>
      <c r="U273" s="90"/>
      <c r="V273" s="90"/>
      <c r="W273" s="90"/>
      <c r="X273" s="91"/>
      <c r="Y273" s="37"/>
      <c r="Z273" s="37"/>
      <c r="AA273" s="37"/>
      <c r="AB273" s="37"/>
      <c r="AC273" s="37"/>
      <c r="AD273" s="37"/>
      <c r="AE273" s="37"/>
      <c r="AT273" s="16" t="s">
        <v>138</v>
      </c>
      <c r="AU273" s="16" t="s">
        <v>84</v>
      </c>
    </row>
    <row r="274" s="13" customFormat="1">
      <c r="A274" s="13"/>
      <c r="B274" s="235"/>
      <c r="C274" s="236"/>
      <c r="D274" s="229" t="s">
        <v>140</v>
      </c>
      <c r="E274" s="237" t="s">
        <v>1</v>
      </c>
      <c r="F274" s="238" t="s">
        <v>357</v>
      </c>
      <c r="G274" s="236"/>
      <c r="H274" s="239">
        <v>15</v>
      </c>
      <c r="I274" s="240"/>
      <c r="J274" s="240"/>
      <c r="K274" s="236"/>
      <c r="L274" s="236"/>
      <c r="M274" s="241"/>
      <c r="N274" s="242"/>
      <c r="O274" s="243"/>
      <c r="P274" s="243"/>
      <c r="Q274" s="243"/>
      <c r="R274" s="243"/>
      <c r="S274" s="243"/>
      <c r="T274" s="243"/>
      <c r="U274" s="243"/>
      <c r="V274" s="243"/>
      <c r="W274" s="243"/>
      <c r="X274" s="244"/>
      <c r="Y274" s="13"/>
      <c r="Z274" s="13"/>
      <c r="AA274" s="13"/>
      <c r="AB274" s="13"/>
      <c r="AC274" s="13"/>
      <c r="AD274" s="13"/>
      <c r="AE274" s="13"/>
      <c r="AT274" s="245" t="s">
        <v>140</v>
      </c>
      <c r="AU274" s="245" t="s">
        <v>84</v>
      </c>
      <c r="AV274" s="13" t="s">
        <v>84</v>
      </c>
      <c r="AW274" s="13" t="s">
        <v>5</v>
      </c>
      <c r="AX274" s="13" t="s">
        <v>82</v>
      </c>
      <c r="AY274" s="245" t="s">
        <v>128</v>
      </c>
    </row>
    <row r="275" s="2" customFormat="1" ht="21.75" customHeight="1">
      <c r="A275" s="37"/>
      <c r="B275" s="38"/>
      <c r="C275" s="214" t="s">
        <v>371</v>
      </c>
      <c r="D275" s="214" t="s">
        <v>130</v>
      </c>
      <c r="E275" s="215" t="s">
        <v>372</v>
      </c>
      <c r="F275" s="216" t="s">
        <v>373</v>
      </c>
      <c r="G275" s="217" t="s">
        <v>174</v>
      </c>
      <c r="H275" s="218">
        <v>3</v>
      </c>
      <c r="I275" s="219"/>
      <c r="J275" s="219"/>
      <c r="K275" s="220">
        <f>ROUND(P275*H275,2)</f>
        <v>0</v>
      </c>
      <c r="L275" s="221"/>
      <c r="M275" s="43"/>
      <c r="N275" s="222" t="s">
        <v>1</v>
      </c>
      <c r="O275" s="223" t="s">
        <v>40</v>
      </c>
      <c r="P275" s="224">
        <f>I275+J275</f>
        <v>0</v>
      </c>
      <c r="Q275" s="224">
        <f>ROUND(I275*H275,2)</f>
        <v>0</v>
      </c>
      <c r="R275" s="224">
        <f>ROUND(J275*H275,2)</f>
        <v>0</v>
      </c>
      <c r="S275" s="90"/>
      <c r="T275" s="225">
        <f>S275*H275</f>
        <v>0</v>
      </c>
      <c r="U275" s="225">
        <v>0.00063000000000000003</v>
      </c>
      <c r="V275" s="225">
        <f>U275*H275</f>
        <v>0.0018900000000000002</v>
      </c>
      <c r="W275" s="225">
        <v>0</v>
      </c>
      <c r="X275" s="226">
        <f>W275*H275</f>
        <v>0</v>
      </c>
      <c r="Y275" s="37"/>
      <c r="Z275" s="37"/>
      <c r="AA275" s="37"/>
      <c r="AB275" s="37"/>
      <c r="AC275" s="37"/>
      <c r="AD275" s="37"/>
      <c r="AE275" s="37"/>
      <c r="AR275" s="227" t="s">
        <v>134</v>
      </c>
      <c r="AT275" s="227" t="s">
        <v>130</v>
      </c>
      <c r="AU275" s="227" t="s">
        <v>84</v>
      </c>
      <c r="AY275" s="16" t="s">
        <v>128</v>
      </c>
      <c r="BE275" s="228">
        <f>IF(O275="základní",K275,0)</f>
        <v>0</v>
      </c>
      <c r="BF275" s="228">
        <f>IF(O275="snížená",K275,0)</f>
        <v>0</v>
      </c>
      <c r="BG275" s="228">
        <f>IF(O275="zákl. přenesená",K275,0)</f>
        <v>0</v>
      </c>
      <c r="BH275" s="228">
        <f>IF(O275="sníž. přenesená",K275,0)</f>
        <v>0</v>
      </c>
      <c r="BI275" s="228">
        <f>IF(O275="nulová",K275,0)</f>
        <v>0</v>
      </c>
      <c r="BJ275" s="16" t="s">
        <v>82</v>
      </c>
      <c r="BK275" s="228">
        <f>ROUND(P275*H275,2)</f>
        <v>0</v>
      </c>
      <c r="BL275" s="16" t="s">
        <v>134</v>
      </c>
      <c r="BM275" s="227" t="s">
        <v>374</v>
      </c>
    </row>
    <row r="276" s="2" customFormat="1">
      <c r="A276" s="37"/>
      <c r="B276" s="38"/>
      <c r="C276" s="39"/>
      <c r="D276" s="229" t="s">
        <v>136</v>
      </c>
      <c r="E276" s="39"/>
      <c r="F276" s="230" t="s">
        <v>375</v>
      </c>
      <c r="G276" s="39"/>
      <c r="H276" s="39"/>
      <c r="I276" s="231"/>
      <c r="J276" s="231"/>
      <c r="K276" s="39"/>
      <c r="L276" s="39"/>
      <c r="M276" s="43"/>
      <c r="N276" s="232"/>
      <c r="O276" s="233"/>
      <c r="P276" s="90"/>
      <c r="Q276" s="90"/>
      <c r="R276" s="90"/>
      <c r="S276" s="90"/>
      <c r="T276" s="90"/>
      <c r="U276" s="90"/>
      <c r="V276" s="90"/>
      <c r="W276" s="90"/>
      <c r="X276" s="91"/>
      <c r="Y276" s="37"/>
      <c r="Z276" s="37"/>
      <c r="AA276" s="37"/>
      <c r="AB276" s="37"/>
      <c r="AC276" s="37"/>
      <c r="AD276" s="37"/>
      <c r="AE276" s="37"/>
      <c r="AT276" s="16" t="s">
        <v>136</v>
      </c>
      <c r="AU276" s="16" t="s">
        <v>84</v>
      </c>
    </row>
    <row r="277" s="2" customFormat="1">
      <c r="A277" s="37"/>
      <c r="B277" s="38"/>
      <c r="C277" s="39"/>
      <c r="D277" s="229" t="s">
        <v>138</v>
      </c>
      <c r="E277" s="39"/>
      <c r="F277" s="234" t="s">
        <v>376</v>
      </c>
      <c r="G277" s="39"/>
      <c r="H277" s="39"/>
      <c r="I277" s="231"/>
      <c r="J277" s="231"/>
      <c r="K277" s="39"/>
      <c r="L277" s="39"/>
      <c r="M277" s="43"/>
      <c r="N277" s="232"/>
      <c r="O277" s="233"/>
      <c r="P277" s="90"/>
      <c r="Q277" s="90"/>
      <c r="R277" s="90"/>
      <c r="S277" s="90"/>
      <c r="T277" s="90"/>
      <c r="U277" s="90"/>
      <c r="V277" s="90"/>
      <c r="W277" s="90"/>
      <c r="X277" s="91"/>
      <c r="Y277" s="37"/>
      <c r="Z277" s="37"/>
      <c r="AA277" s="37"/>
      <c r="AB277" s="37"/>
      <c r="AC277" s="37"/>
      <c r="AD277" s="37"/>
      <c r="AE277" s="37"/>
      <c r="AT277" s="16" t="s">
        <v>138</v>
      </c>
      <c r="AU277" s="16" t="s">
        <v>84</v>
      </c>
    </row>
    <row r="278" s="13" customFormat="1">
      <c r="A278" s="13"/>
      <c r="B278" s="235"/>
      <c r="C278" s="236"/>
      <c r="D278" s="229" t="s">
        <v>140</v>
      </c>
      <c r="E278" s="237" t="s">
        <v>1</v>
      </c>
      <c r="F278" s="238" t="s">
        <v>377</v>
      </c>
      <c r="G278" s="236"/>
      <c r="H278" s="239">
        <v>3</v>
      </c>
      <c r="I278" s="240"/>
      <c r="J278" s="240"/>
      <c r="K278" s="236"/>
      <c r="L278" s="236"/>
      <c r="M278" s="241"/>
      <c r="N278" s="242"/>
      <c r="O278" s="243"/>
      <c r="P278" s="243"/>
      <c r="Q278" s="243"/>
      <c r="R278" s="243"/>
      <c r="S278" s="243"/>
      <c r="T278" s="243"/>
      <c r="U278" s="243"/>
      <c r="V278" s="243"/>
      <c r="W278" s="243"/>
      <c r="X278" s="244"/>
      <c r="Y278" s="13"/>
      <c r="Z278" s="13"/>
      <c r="AA278" s="13"/>
      <c r="AB278" s="13"/>
      <c r="AC278" s="13"/>
      <c r="AD278" s="13"/>
      <c r="AE278" s="13"/>
      <c r="AT278" s="245" t="s">
        <v>140</v>
      </c>
      <c r="AU278" s="245" t="s">
        <v>84</v>
      </c>
      <c r="AV278" s="13" t="s">
        <v>84</v>
      </c>
      <c r="AW278" s="13" t="s">
        <v>5</v>
      </c>
      <c r="AX278" s="13" t="s">
        <v>82</v>
      </c>
      <c r="AY278" s="245" t="s">
        <v>128</v>
      </c>
    </row>
    <row r="279" s="2" customFormat="1" ht="21.75" customHeight="1">
      <c r="A279" s="37"/>
      <c r="B279" s="38"/>
      <c r="C279" s="214" t="s">
        <v>378</v>
      </c>
      <c r="D279" s="214" t="s">
        <v>130</v>
      </c>
      <c r="E279" s="215" t="s">
        <v>379</v>
      </c>
      <c r="F279" s="216" t="s">
        <v>380</v>
      </c>
      <c r="G279" s="217" t="s">
        <v>174</v>
      </c>
      <c r="H279" s="218">
        <v>0.80000000000000004</v>
      </c>
      <c r="I279" s="219"/>
      <c r="J279" s="219"/>
      <c r="K279" s="220">
        <f>ROUND(P279*H279,2)</f>
        <v>0</v>
      </c>
      <c r="L279" s="221"/>
      <c r="M279" s="43"/>
      <c r="N279" s="222" t="s">
        <v>1</v>
      </c>
      <c r="O279" s="223" t="s">
        <v>40</v>
      </c>
      <c r="P279" s="224">
        <f>I279+J279</f>
        <v>0</v>
      </c>
      <c r="Q279" s="224">
        <f>ROUND(I279*H279,2)</f>
        <v>0</v>
      </c>
      <c r="R279" s="224">
        <f>ROUND(J279*H279,2)</f>
        <v>0</v>
      </c>
      <c r="S279" s="90"/>
      <c r="T279" s="225">
        <f>S279*H279</f>
        <v>0</v>
      </c>
      <c r="U279" s="225">
        <v>0.00095</v>
      </c>
      <c r="V279" s="225">
        <f>U279*H279</f>
        <v>0.00076000000000000004</v>
      </c>
      <c r="W279" s="225">
        <v>0</v>
      </c>
      <c r="X279" s="226">
        <f>W279*H279</f>
        <v>0</v>
      </c>
      <c r="Y279" s="37"/>
      <c r="Z279" s="37"/>
      <c r="AA279" s="37"/>
      <c r="AB279" s="37"/>
      <c r="AC279" s="37"/>
      <c r="AD279" s="37"/>
      <c r="AE279" s="37"/>
      <c r="AR279" s="227" t="s">
        <v>134</v>
      </c>
      <c r="AT279" s="227" t="s">
        <v>130</v>
      </c>
      <c r="AU279" s="227" t="s">
        <v>84</v>
      </c>
      <c r="AY279" s="16" t="s">
        <v>128</v>
      </c>
      <c r="BE279" s="228">
        <f>IF(O279="základní",K279,0)</f>
        <v>0</v>
      </c>
      <c r="BF279" s="228">
        <f>IF(O279="snížená",K279,0)</f>
        <v>0</v>
      </c>
      <c r="BG279" s="228">
        <f>IF(O279="zákl. přenesená",K279,0)</f>
        <v>0</v>
      </c>
      <c r="BH279" s="228">
        <f>IF(O279="sníž. přenesená",K279,0)</f>
        <v>0</v>
      </c>
      <c r="BI279" s="228">
        <f>IF(O279="nulová",K279,0)</f>
        <v>0</v>
      </c>
      <c r="BJ279" s="16" t="s">
        <v>82</v>
      </c>
      <c r="BK279" s="228">
        <f>ROUND(P279*H279,2)</f>
        <v>0</v>
      </c>
      <c r="BL279" s="16" t="s">
        <v>134</v>
      </c>
      <c r="BM279" s="227" t="s">
        <v>381</v>
      </c>
    </row>
    <row r="280" s="2" customFormat="1">
      <c r="A280" s="37"/>
      <c r="B280" s="38"/>
      <c r="C280" s="39"/>
      <c r="D280" s="229" t="s">
        <v>136</v>
      </c>
      <c r="E280" s="39"/>
      <c r="F280" s="230" t="s">
        <v>382</v>
      </c>
      <c r="G280" s="39"/>
      <c r="H280" s="39"/>
      <c r="I280" s="231"/>
      <c r="J280" s="231"/>
      <c r="K280" s="39"/>
      <c r="L280" s="39"/>
      <c r="M280" s="43"/>
      <c r="N280" s="232"/>
      <c r="O280" s="233"/>
      <c r="P280" s="90"/>
      <c r="Q280" s="90"/>
      <c r="R280" s="90"/>
      <c r="S280" s="90"/>
      <c r="T280" s="90"/>
      <c r="U280" s="90"/>
      <c r="V280" s="90"/>
      <c r="W280" s="90"/>
      <c r="X280" s="91"/>
      <c r="Y280" s="37"/>
      <c r="Z280" s="37"/>
      <c r="AA280" s="37"/>
      <c r="AB280" s="37"/>
      <c r="AC280" s="37"/>
      <c r="AD280" s="37"/>
      <c r="AE280" s="37"/>
      <c r="AT280" s="16" t="s">
        <v>136</v>
      </c>
      <c r="AU280" s="16" t="s">
        <v>84</v>
      </c>
    </row>
    <row r="281" s="2" customFormat="1">
      <c r="A281" s="37"/>
      <c r="B281" s="38"/>
      <c r="C281" s="39"/>
      <c r="D281" s="229" t="s">
        <v>138</v>
      </c>
      <c r="E281" s="39"/>
      <c r="F281" s="234" t="s">
        <v>383</v>
      </c>
      <c r="G281" s="39"/>
      <c r="H281" s="39"/>
      <c r="I281" s="231"/>
      <c r="J281" s="231"/>
      <c r="K281" s="39"/>
      <c r="L281" s="39"/>
      <c r="M281" s="43"/>
      <c r="N281" s="232"/>
      <c r="O281" s="233"/>
      <c r="P281" s="90"/>
      <c r="Q281" s="90"/>
      <c r="R281" s="90"/>
      <c r="S281" s="90"/>
      <c r="T281" s="90"/>
      <c r="U281" s="90"/>
      <c r="V281" s="90"/>
      <c r="W281" s="90"/>
      <c r="X281" s="91"/>
      <c r="Y281" s="37"/>
      <c r="Z281" s="37"/>
      <c r="AA281" s="37"/>
      <c r="AB281" s="37"/>
      <c r="AC281" s="37"/>
      <c r="AD281" s="37"/>
      <c r="AE281" s="37"/>
      <c r="AT281" s="16" t="s">
        <v>138</v>
      </c>
      <c r="AU281" s="16" t="s">
        <v>84</v>
      </c>
    </row>
    <row r="282" s="13" customFormat="1">
      <c r="A282" s="13"/>
      <c r="B282" s="235"/>
      <c r="C282" s="236"/>
      <c r="D282" s="229" t="s">
        <v>140</v>
      </c>
      <c r="E282" s="237" t="s">
        <v>1</v>
      </c>
      <c r="F282" s="238" t="s">
        <v>384</v>
      </c>
      <c r="G282" s="236"/>
      <c r="H282" s="239">
        <v>0.80000000000000004</v>
      </c>
      <c r="I282" s="240"/>
      <c r="J282" s="240"/>
      <c r="K282" s="236"/>
      <c r="L282" s="236"/>
      <c r="M282" s="241"/>
      <c r="N282" s="242"/>
      <c r="O282" s="243"/>
      <c r="P282" s="243"/>
      <c r="Q282" s="243"/>
      <c r="R282" s="243"/>
      <c r="S282" s="243"/>
      <c r="T282" s="243"/>
      <c r="U282" s="243"/>
      <c r="V282" s="243"/>
      <c r="W282" s="243"/>
      <c r="X282" s="244"/>
      <c r="Y282" s="13"/>
      <c r="Z282" s="13"/>
      <c r="AA282" s="13"/>
      <c r="AB282" s="13"/>
      <c r="AC282" s="13"/>
      <c r="AD282" s="13"/>
      <c r="AE282" s="13"/>
      <c r="AT282" s="245" t="s">
        <v>140</v>
      </c>
      <c r="AU282" s="245" t="s">
        <v>84</v>
      </c>
      <c r="AV282" s="13" t="s">
        <v>84</v>
      </c>
      <c r="AW282" s="13" t="s">
        <v>5</v>
      </c>
      <c r="AX282" s="13" t="s">
        <v>82</v>
      </c>
      <c r="AY282" s="245" t="s">
        <v>128</v>
      </c>
    </row>
    <row r="283" s="2" customFormat="1" ht="24.15" customHeight="1">
      <c r="A283" s="37"/>
      <c r="B283" s="38"/>
      <c r="C283" s="214" t="s">
        <v>385</v>
      </c>
      <c r="D283" s="214" t="s">
        <v>130</v>
      </c>
      <c r="E283" s="215" t="s">
        <v>386</v>
      </c>
      <c r="F283" s="216" t="s">
        <v>387</v>
      </c>
      <c r="G283" s="217" t="s">
        <v>174</v>
      </c>
      <c r="H283" s="218">
        <v>8</v>
      </c>
      <c r="I283" s="219"/>
      <c r="J283" s="219"/>
      <c r="K283" s="220">
        <f>ROUND(P283*H283,2)</f>
        <v>0</v>
      </c>
      <c r="L283" s="221"/>
      <c r="M283" s="43"/>
      <c r="N283" s="222" t="s">
        <v>1</v>
      </c>
      <c r="O283" s="223" t="s">
        <v>40</v>
      </c>
      <c r="P283" s="224">
        <f>I283+J283</f>
        <v>0</v>
      </c>
      <c r="Q283" s="224">
        <f>ROUND(I283*H283,2)</f>
        <v>0</v>
      </c>
      <c r="R283" s="224">
        <f>ROUND(J283*H283,2)</f>
        <v>0</v>
      </c>
      <c r="S283" s="90"/>
      <c r="T283" s="225">
        <f>S283*H283</f>
        <v>0</v>
      </c>
      <c r="U283" s="225">
        <v>0</v>
      </c>
      <c r="V283" s="225">
        <f>U283*H283</f>
        <v>0</v>
      </c>
      <c r="W283" s="225">
        <v>0</v>
      </c>
      <c r="X283" s="226">
        <f>W283*H283</f>
        <v>0</v>
      </c>
      <c r="Y283" s="37"/>
      <c r="Z283" s="37"/>
      <c r="AA283" s="37"/>
      <c r="AB283" s="37"/>
      <c r="AC283" s="37"/>
      <c r="AD283" s="37"/>
      <c r="AE283" s="37"/>
      <c r="AR283" s="227" t="s">
        <v>134</v>
      </c>
      <c r="AT283" s="227" t="s">
        <v>130</v>
      </c>
      <c r="AU283" s="227" t="s">
        <v>84</v>
      </c>
      <c r="AY283" s="16" t="s">
        <v>128</v>
      </c>
      <c r="BE283" s="228">
        <f>IF(O283="základní",K283,0)</f>
        <v>0</v>
      </c>
      <c r="BF283" s="228">
        <f>IF(O283="snížená",K283,0)</f>
        <v>0</v>
      </c>
      <c r="BG283" s="228">
        <f>IF(O283="zákl. přenesená",K283,0)</f>
        <v>0</v>
      </c>
      <c r="BH283" s="228">
        <f>IF(O283="sníž. přenesená",K283,0)</f>
        <v>0</v>
      </c>
      <c r="BI283" s="228">
        <f>IF(O283="nulová",K283,0)</f>
        <v>0</v>
      </c>
      <c r="BJ283" s="16" t="s">
        <v>82</v>
      </c>
      <c r="BK283" s="228">
        <f>ROUND(P283*H283,2)</f>
        <v>0</v>
      </c>
      <c r="BL283" s="16" t="s">
        <v>134</v>
      </c>
      <c r="BM283" s="227" t="s">
        <v>388</v>
      </c>
    </row>
    <row r="284" s="2" customFormat="1">
      <c r="A284" s="37"/>
      <c r="B284" s="38"/>
      <c r="C284" s="39"/>
      <c r="D284" s="229" t="s">
        <v>136</v>
      </c>
      <c r="E284" s="39"/>
      <c r="F284" s="230" t="s">
        <v>389</v>
      </c>
      <c r="G284" s="39"/>
      <c r="H284" s="39"/>
      <c r="I284" s="231"/>
      <c r="J284" s="231"/>
      <c r="K284" s="39"/>
      <c r="L284" s="39"/>
      <c r="M284" s="43"/>
      <c r="N284" s="232"/>
      <c r="O284" s="233"/>
      <c r="P284" s="90"/>
      <c r="Q284" s="90"/>
      <c r="R284" s="90"/>
      <c r="S284" s="90"/>
      <c r="T284" s="90"/>
      <c r="U284" s="90"/>
      <c r="V284" s="90"/>
      <c r="W284" s="90"/>
      <c r="X284" s="91"/>
      <c r="Y284" s="37"/>
      <c r="Z284" s="37"/>
      <c r="AA284" s="37"/>
      <c r="AB284" s="37"/>
      <c r="AC284" s="37"/>
      <c r="AD284" s="37"/>
      <c r="AE284" s="37"/>
      <c r="AT284" s="16" t="s">
        <v>136</v>
      </c>
      <c r="AU284" s="16" t="s">
        <v>84</v>
      </c>
    </row>
    <row r="285" s="2" customFormat="1">
      <c r="A285" s="37"/>
      <c r="B285" s="38"/>
      <c r="C285" s="39"/>
      <c r="D285" s="229" t="s">
        <v>138</v>
      </c>
      <c r="E285" s="39"/>
      <c r="F285" s="234" t="s">
        <v>390</v>
      </c>
      <c r="G285" s="39"/>
      <c r="H285" s="39"/>
      <c r="I285" s="231"/>
      <c r="J285" s="231"/>
      <c r="K285" s="39"/>
      <c r="L285" s="39"/>
      <c r="M285" s="43"/>
      <c r="N285" s="232"/>
      <c r="O285" s="233"/>
      <c r="P285" s="90"/>
      <c r="Q285" s="90"/>
      <c r="R285" s="90"/>
      <c r="S285" s="90"/>
      <c r="T285" s="90"/>
      <c r="U285" s="90"/>
      <c r="V285" s="90"/>
      <c r="W285" s="90"/>
      <c r="X285" s="91"/>
      <c r="Y285" s="37"/>
      <c r="Z285" s="37"/>
      <c r="AA285" s="37"/>
      <c r="AB285" s="37"/>
      <c r="AC285" s="37"/>
      <c r="AD285" s="37"/>
      <c r="AE285" s="37"/>
      <c r="AT285" s="16" t="s">
        <v>138</v>
      </c>
      <c r="AU285" s="16" t="s">
        <v>84</v>
      </c>
    </row>
    <row r="286" s="2" customFormat="1" ht="33" customHeight="1">
      <c r="A286" s="37"/>
      <c r="B286" s="38"/>
      <c r="C286" s="214" t="s">
        <v>391</v>
      </c>
      <c r="D286" s="214" t="s">
        <v>130</v>
      </c>
      <c r="E286" s="215" t="s">
        <v>392</v>
      </c>
      <c r="F286" s="216" t="s">
        <v>393</v>
      </c>
      <c r="G286" s="217" t="s">
        <v>204</v>
      </c>
      <c r="H286" s="218">
        <v>20</v>
      </c>
      <c r="I286" s="219"/>
      <c r="J286" s="219"/>
      <c r="K286" s="220">
        <f>ROUND(P286*H286,2)</f>
        <v>0</v>
      </c>
      <c r="L286" s="221"/>
      <c r="M286" s="43"/>
      <c r="N286" s="222" t="s">
        <v>1</v>
      </c>
      <c r="O286" s="223" t="s">
        <v>40</v>
      </c>
      <c r="P286" s="224">
        <f>I286+J286</f>
        <v>0</v>
      </c>
      <c r="Q286" s="224">
        <f>ROUND(I286*H286,2)</f>
        <v>0</v>
      </c>
      <c r="R286" s="224">
        <f>ROUND(J286*H286,2)</f>
        <v>0</v>
      </c>
      <c r="S286" s="90"/>
      <c r="T286" s="225">
        <f>S286*H286</f>
        <v>0</v>
      </c>
      <c r="U286" s="225">
        <v>0.00038999999999999999</v>
      </c>
      <c r="V286" s="225">
        <f>U286*H286</f>
        <v>0.0077999999999999996</v>
      </c>
      <c r="W286" s="225">
        <v>0</v>
      </c>
      <c r="X286" s="226">
        <f>W286*H286</f>
        <v>0</v>
      </c>
      <c r="Y286" s="37"/>
      <c r="Z286" s="37"/>
      <c r="AA286" s="37"/>
      <c r="AB286" s="37"/>
      <c r="AC286" s="37"/>
      <c r="AD286" s="37"/>
      <c r="AE286" s="37"/>
      <c r="AR286" s="227" t="s">
        <v>134</v>
      </c>
      <c r="AT286" s="227" t="s">
        <v>130</v>
      </c>
      <c r="AU286" s="227" t="s">
        <v>84</v>
      </c>
      <c r="AY286" s="16" t="s">
        <v>128</v>
      </c>
      <c r="BE286" s="228">
        <f>IF(O286="základní",K286,0)</f>
        <v>0</v>
      </c>
      <c r="BF286" s="228">
        <f>IF(O286="snížená",K286,0)</f>
        <v>0</v>
      </c>
      <c r="BG286" s="228">
        <f>IF(O286="zákl. přenesená",K286,0)</f>
        <v>0</v>
      </c>
      <c r="BH286" s="228">
        <f>IF(O286="sníž. přenesená",K286,0)</f>
        <v>0</v>
      </c>
      <c r="BI286" s="228">
        <f>IF(O286="nulová",K286,0)</f>
        <v>0</v>
      </c>
      <c r="BJ286" s="16" t="s">
        <v>82</v>
      </c>
      <c r="BK286" s="228">
        <f>ROUND(P286*H286,2)</f>
        <v>0</v>
      </c>
      <c r="BL286" s="16" t="s">
        <v>134</v>
      </c>
      <c r="BM286" s="227" t="s">
        <v>394</v>
      </c>
    </row>
    <row r="287" s="2" customFormat="1">
      <c r="A287" s="37"/>
      <c r="B287" s="38"/>
      <c r="C287" s="39"/>
      <c r="D287" s="229" t="s">
        <v>136</v>
      </c>
      <c r="E287" s="39"/>
      <c r="F287" s="230" t="s">
        <v>395</v>
      </c>
      <c r="G287" s="39"/>
      <c r="H287" s="39"/>
      <c r="I287" s="231"/>
      <c r="J287" s="231"/>
      <c r="K287" s="39"/>
      <c r="L287" s="39"/>
      <c r="M287" s="43"/>
      <c r="N287" s="232"/>
      <c r="O287" s="233"/>
      <c r="P287" s="90"/>
      <c r="Q287" s="90"/>
      <c r="R287" s="90"/>
      <c r="S287" s="90"/>
      <c r="T287" s="90"/>
      <c r="U287" s="90"/>
      <c r="V287" s="90"/>
      <c r="W287" s="90"/>
      <c r="X287" s="91"/>
      <c r="Y287" s="37"/>
      <c r="Z287" s="37"/>
      <c r="AA287" s="37"/>
      <c r="AB287" s="37"/>
      <c r="AC287" s="37"/>
      <c r="AD287" s="37"/>
      <c r="AE287" s="37"/>
      <c r="AT287" s="16" t="s">
        <v>136</v>
      </c>
      <c r="AU287" s="16" t="s">
        <v>84</v>
      </c>
    </row>
    <row r="288" s="2" customFormat="1">
      <c r="A288" s="37"/>
      <c r="B288" s="38"/>
      <c r="C288" s="39"/>
      <c r="D288" s="229" t="s">
        <v>138</v>
      </c>
      <c r="E288" s="39"/>
      <c r="F288" s="234" t="s">
        <v>396</v>
      </c>
      <c r="G288" s="39"/>
      <c r="H288" s="39"/>
      <c r="I288" s="231"/>
      <c r="J288" s="231"/>
      <c r="K288" s="39"/>
      <c r="L288" s="39"/>
      <c r="M288" s="43"/>
      <c r="N288" s="232"/>
      <c r="O288" s="233"/>
      <c r="P288" s="90"/>
      <c r="Q288" s="90"/>
      <c r="R288" s="90"/>
      <c r="S288" s="90"/>
      <c r="T288" s="90"/>
      <c r="U288" s="90"/>
      <c r="V288" s="90"/>
      <c r="W288" s="90"/>
      <c r="X288" s="91"/>
      <c r="Y288" s="37"/>
      <c r="Z288" s="37"/>
      <c r="AA288" s="37"/>
      <c r="AB288" s="37"/>
      <c r="AC288" s="37"/>
      <c r="AD288" s="37"/>
      <c r="AE288" s="37"/>
      <c r="AT288" s="16" t="s">
        <v>138</v>
      </c>
      <c r="AU288" s="16" t="s">
        <v>84</v>
      </c>
    </row>
    <row r="289" s="13" customFormat="1">
      <c r="A289" s="13"/>
      <c r="B289" s="235"/>
      <c r="C289" s="236"/>
      <c r="D289" s="229" t="s">
        <v>140</v>
      </c>
      <c r="E289" s="237" t="s">
        <v>1</v>
      </c>
      <c r="F289" s="238" t="s">
        <v>397</v>
      </c>
      <c r="G289" s="236"/>
      <c r="H289" s="239">
        <v>20</v>
      </c>
      <c r="I289" s="240"/>
      <c r="J289" s="240"/>
      <c r="K289" s="236"/>
      <c r="L289" s="236"/>
      <c r="M289" s="241"/>
      <c r="N289" s="242"/>
      <c r="O289" s="243"/>
      <c r="P289" s="243"/>
      <c r="Q289" s="243"/>
      <c r="R289" s="243"/>
      <c r="S289" s="243"/>
      <c r="T289" s="243"/>
      <c r="U289" s="243"/>
      <c r="V289" s="243"/>
      <c r="W289" s="243"/>
      <c r="X289" s="244"/>
      <c r="Y289" s="13"/>
      <c r="Z289" s="13"/>
      <c r="AA289" s="13"/>
      <c r="AB289" s="13"/>
      <c r="AC289" s="13"/>
      <c r="AD289" s="13"/>
      <c r="AE289" s="13"/>
      <c r="AT289" s="245" t="s">
        <v>140</v>
      </c>
      <c r="AU289" s="245" t="s">
        <v>84</v>
      </c>
      <c r="AV289" s="13" t="s">
        <v>84</v>
      </c>
      <c r="AW289" s="13" t="s">
        <v>5</v>
      </c>
      <c r="AX289" s="13" t="s">
        <v>82</v>
      </c>
      <c r="AY289" s="245" t="s">
        <v>128</v>
      </c>
    </row>
    <row r="290" s="2" customFormat="1" ht="24.15" customHeight="1">
      <c r="A290" s="37"/>
      <c r="B290" s="38"/>
      <c r="C290" s="257" t="s">
        <v>398</v>
      </c>
      <c r="D290" s="257" t="s">
        <v>182</v>
      </c>
      <c r="E290" s="258" t="s">
        <v>399</v>
      </c>
      <c r="F290" s="259" t="s">
        <v>400</v>
      </c>
      <c r="G290" s="260" t="s">
        <v>281</v>
      </c>
      <c r="H290" s="261">
        <v>0.043999999999999997</v>
      </c>
      <c r="I290" s="262"/>
      <c r="J290" s="263"/>
      <c r="K290" s="264">
        <f>ROUND(P290*H290,2)</f>
        <v>0</v>
      </c>
      <c r="L290" s="263"/>
      <c r="M290" s="265"/>
      <c r="N290" s="266" t="s">
        <v>1</v>
      </c>
      <c r="O290" s="223" t="s">
        <v>40</v>
      </c>
      <c r="P290" s="224">
        <f>I290+J290</f>
        <v>0</v>
      </c>
      <c r="Q290" s="224">
        <f>ROUND(I290*H290,2)</f>
        <v>0</v>
      </c>
      <c r="R290" s="224">
        <f>ROUND(J290*H290,2)</f>
        <v>0</v>
      </c>
      <c r="S290" s="90"/>
      <c r="T290" s="225">
        <f>S290*H290</f>
        <v>0</v>
      </c>
      <c r="U290" s="225">
        <v>1</v>
      </c>
      <c r="V290" s="225">
        <f>U290*H290</f>
        <v>0.043999999999999997</v>
      </c>
      <c r="W290" s="225">
        <v>0</v>
      </c>
      <c r="X290" s="226">
        <f>W290*H290</f>
        <v>0</v>
      </c>
      <c r="Y290" s="37"/>
      <c r="Z290" s="37"/>
      <c r="AA290" s="37"/>
      <c r="AB290" s="37"/>
      <c r="AC290" s="37"/>
      <c r="AD290" s="37"/>
      <c r="AE290" s="37"/>
      <c r="AR290" s="227" t="s">
        <v>185</v>
      </c>
      <c r="AT290" s="227" t="s">
        <v>182</v>
      </c>
      <c r="AU290" s="227" t="s">
        <v>84</v>
      </c>
      <c r="AY290" s="16" t="s">
        <v>128</v>
      </c>
      <c r="BE290" s="228">
        <f>IF(O290="základní",K290,0)</f>
        <v>0</v>
      </c>
      <c r="BF290" s="228">
        <f>IF(O290="snížená",K290,0)</f>
        <v>0</v>
      </c>
      <c r="BG290" s="228">
        <f>IF(O290="zákl. přenesená",K290,0)</f>
        <v>0</v>
      </c>
      <c r="BH290" s="228">
        <f>IF(O290="sníž. přenesená",K290,0)</f>
        <v>0</v>
      </c>
      <c r="BI290" s="228">
        <f>IF(O290="nulová",K290,0)</f>
        <v>0</v>
      </c>
      <c r="BJ290" s="16" t="s">
        <v>82</v>
      </c>
      <c r="BK290" s="228">
        <f>ROUND(P290*H290,2)</f>
        <v>0</v>
      </c>
      <c r="BL290" s="16" t="s">
        <v>134</v>
      </c>
      <c r="BM290" s="227" t="s">
        <v>401</v>
      </c>
    </row>
    <row r="291" s="2" customFormat="1">
      <c r="A291" s="37"/>
      <c r="B291" s="38"/>
      <c r="C291" s="39"/>
      <c r="D291" s="229" t="s">
        <v>136</v>
      </c>
      <c r="E291" s="39"/>
      <c r="F291" s="230" t="s">
        <v>400</v>
      </c>
      <c r="G291" s="39"/>
      <c r="H291" s="39"/>
      <c r="I291" s="231"/>
      <c r="J291" s="231"/>
      <c r="K291" s="39"/>
      <c r="L291" s="39"/>
      <c r="M291" s="43"/>
      <c r="N291" s="232"/>
      <c r="O291" s="233"/>
      <c r="P291" s="90"/>
      <c r="Q291" s="90"/>
      <c r="R291" s="90"/>
      <c r="S291" s="90"/>
      <c r="T291" s="90"/>
      <c r="U291" s="90"/>
      <c r="V291" s="90"/>
      <c r="W291" s="90"/>
      <c r="X291" s="91"/>
      <c r="Y291" s="37"/>
      <c r="Z291" s="37"/>
      <c r="AA291" s="37"/>
      <c r="AB291" s="37"/>
      <c r="AC291" s="37"/>
      <c r="AD291" s="37"/>
      <c r="AE291" s="37"/>
      <c r="AT291" s="16" t="s">
        <v>136</v>
      </c>
      <c r="AU291" s="16" t="s">
        <v>84</v>
      </c>
    </row>
    <row r="292" s="2" customFormat="1">
      <c r="A292" s="37"/>
      <c r="B292" s="38"/>
      <c r="C292" s="39"/>
      <c r="D292" s="229" t="s">
        <v>138</v>
      </c>
      <c r="E292" s="39"/>
      <c r="F292" s="234" t="s">
        <v>402</v>
      </c>
      <c r="G292" s="39"/>
      <c r="H292" s="39"/>
      <c r="I292" s="231"/>
      <c r="J292" s="231"/>
      <c r="K292" s="39"/>
      <c r="L292" s="39"/>
      <c r="M292" s="43"/>
      <c r="N292" s="232"/>
      <c r="O292" s="233"/>
      <c r="P292" s="90"/>
      <c r="Q292" s="90"/>
      <c r="R292" s="90"/>
      <c r="S292" s="90"/>
      <c r="T292" s="90"/>
      <c r="U292" s="90"/>
      <c r="V292" s="90"/>
      <c r="W292" s="90"/>
      <c r="X292" s="91"/>
      <c r="Y292" s="37"/>
      <c r="Z292" s="37"/>
      <c r="AA292" s="37"/>
      <c r="AB292" s="37"/>
      <c r="AC292" s="37"/>
      <c r="AD292" s="37"/>
      <c r="AE292" s="37"/>
      <c r="AT292" s="16" t="s">
        <v>138</v>
      </c>
      <c r="AU292" s="16" t="s">
        <v>84</v>
      </c>
    </row>
    <row r="293" s="13" customFormat="1">
      <c r="A293" s="13"/>
      <c r="B293" s="235"/>
      <c r="C293" s="236"/>
      <c r="D293" s="229" t="s">
        <v>140</v>
      </c>
      <c r="E293" s="237" t="s">
        <v>1</v>
      </c>
      <c r="F293" s="238" t="s">
        <v>403</v>
      </c>
      <c r="G293" s="236"/>
      <c r="H293" s="239">
        <v>0.01</v>
      </c>
      <c r="I293" s="240"/>
      <c r="J293" s="240"/>
      <c r="K293" s="236"/>
      <c r="L293" s="236"/>
      <c r="M293" s="241"/>
      <c r="N293" s="242"/>
      <c r="O293" s="243"/>
      <c r="P293" s="243"/>
      <c r="Q293" s="243"/>
      <c r="R293" s="243"/>
      <c r="S293" s="243"/>
      <c r="T293" s="243"/>
      <c r="U293" s="243"/>
      <c r="V293" s="243"/>
      <c r="W293" s="243"/>
      <c r="X293" s="244"/>
      <c r="Y293" s="13"/>
      <c r="Z293" s="13"/>
      <c r="AA293" s="13"/>
      <c r="AB293" s="13"/>
      <c r="AC293" s="13"/>
      <c r="AD293" s="13"/>
      <c r="AE293" s="13"/>
      <c r="AT293" s="245" t="s">
        <v>140</v>
      </c>
      <c r="AU293" s="245" t="s">
        <v>84</v>
      </c>
      <c r="AV293" s="13" t="s">
        <v>84</v>
      </c>
      <c r="AW293" s="13" t="s">
        <v>5</v>
      </c>
      <c r="AX293" s="13" t="s">
        <v>77</v>
      </c>
      <c r="AY293" s="245" t="s">
        <v>128</v>
      </c>
    </row>
    <row r="294" s="13" customFormat="1">
      <c r="A294" s="13"/>
      <c r="B294" s="235"/>
      <c r="C294" s="236"/>
      <c r="D294" s="229" t="s">
        <v>140</v>
      </c>
      <c r="E294" s="237" t="s">
        <v>1</v>
      </c>
      <c r="F294" s="238" t="s">
        <v>404</v>
      </c>
      <c r="G294" s="236"/>
      <c r="H294" s="239">
        <v>0.034000000000000002</v>
      </c>
      <c r="I294" s="240"/>
      <c r="J294" s="240"/>
      <c r="K294" s="236"/>
      <c r="L294" s="236"/>
      <c r="M294" s="241"/>
      <c r="N294" s="242"/>
      <c r="O294" s="243"/>
      <c r="P294" s="243"/>
      <c r="Q294" s="243"/>
      <c r="R294" s="243"/>
      <c r="S294" s="243"/>
      <c r="T294" s="243"/>
      <c r="U294" s="243"/>
      <c r="V294" s="243"/>
      <c r="W294" s="243"/>
      <c r="X294" s="244"/>
      <c r="Y294" s="13"/>
      <c r="Z294" s="13"/>
      <c r="AA294" s="13"/>
      <c r="AB294" s="13"/>
      <c r="AC294" s="13"/>
      <c r="AD294" s="13"/>
      <c r="AE294" s="13"/>
      <c r="AT294" s="245" t="s">
        <v>140</v>
      </c>
      <c r="AU294" s="245" t="s">
        <v>84</v>
      </c>
      <c r="AV294" s="13" t="s">
        <v>84</v>
      </c>
      <c r="AW294" s="13" t="s">
        <v>5</v>
      </c>
      <c r="AX294" s="13" t="s">
        <v>77</v>
      </c>
      <c r="AY294" s="245" t="s">
        <v>128</v>
      </c>
    </row>
    <row r="295" s="14" customFormat="1">
      <c r="A295" s="14"/>
      <c r="B295" s="246"/>
      <c r="C295" s="247"/>
      <c r="D295" s="229" t="s">
        <v>140</v>
      </c>
      <c r="E295" s="248" t="s">
        <v>1</v>
      </c>
      <c r="F295" s="249" t="s">
        <v>143</v>
      </c>
      <c r="G295" s="247"/>
      <c r="H295" s="250">
        <v>0.044000000000000004</v>
      </c>
      <c r="I295" s="251"/>
      <c r="J295" s="251"/>
      <c r="K295" s="247"/>
      <c r="L295" s="247"/>
      <c r="M295" s="252"/>
      <c r="N295" s="253"/>
      <c r="O295" s="254"/>
      <c r="P295" s="254"/>
      <c r="Q295" s="254"/>
      <c r="R295" s="254"/>
      <c r="S295" s="254"/>
      <c r="T295" s="254"/>
      <c r="U295" s="254"/>
      <c r="V295" s="254"/>
      <c r="W295" s="254"/>
      <c r="X295" s="255"/>
      <c r="Y295" s="14"/>
      <c r="Z295" s="14"/>
      <c r="AA295" s="14"/>
      <c r="AB295" s="14"/>
      <c r="AC295" s="14"/>
      <c r="AD295" s="14"/>
      <c r="AE295" s="14"/>
      <c r="AT295" s="256" t="s">
        <v>140</v>
      </c>
      <c r="AU295" s="256" t="s">
        <v>84</v>
      </c>
      <c r="AV295" s="14" t="s">
        <v>134</v>
      </c>
      <c r="AW295" s="14" t="s">
        <v>5</v>
      </c>
      <c r="AX295" s="14" t="s">
        <v>82</v>
      </c>
      <c r="AY295" s="256" t="s">
        <v>128</v>
      </c>
    </row>
    <row r="296" s="12" customFormat="1" ht="22.8" customHeight="1">
      <c r="A296" s="12"/>
      <c r="B296" s="197"/>
      <c r="C296" s="198"/>
      <c r="D296" s="199" t="s">
        <v>76</v>
      </c>
      <c r="E296" s="212" t="s">
        <v>405</v>
      </c>
      <c r="F296" s="212" t="s">
        <v>406</v>
      </c>
      <c r="G296" s="198"/>
      <c r="H296" s="198"/>
      <c r="I296" s="201"/>
      <c r="J296" s="201"/>
      <c r="K296" s="213">
        <f>BK296</f>
        <v>0</v>
      </c>
      <c r="L296" s="198"/>
      <c r="M296" s="203"/>
      <c r="N296" s="204"/>
      <c r="O296" s="205"/>
      <c r="P296" s="205"/>
      <c r="Q296" s="206">
        <f>SUM(Q297:Q302)</f>
        <v>0</v>
      </c>
      <c r="R296" s="206">
        <f>SUM(R297:R302)</f>
        <v>0</v>
      </c>
      <c r="S296" s="205"/>
      <c r="T296" s="207">
        <f>SUM(T297:T302)</f>
        <v>0</v>
      </c>
      <c r="U296" s="205"/>
      <c r="V296" s="207">
        <f>SUM(V297:V302)</f>
        <v>0</v>
      </c>
      <c r="W296" s="205"/>
      <c r="X296" s="208">
        <f>SUM(X297:X302)</f>
        <v>0</v>
      </c>
      <c r="Y296" s="12"/>
      <c r="Z296" s="12"/>
      <c r="AA296" s="12"/>
      <c r="AB296" s="12"/>
      <c r="AC296" s="12"/>
      <c r="AD296" s="12"/>
      <c r="AE296" s="12"/>
      <c r="AR296" s="209" t="s">
        <v>82</v>
      </c>
      <c r="AT296" s="210" t="s">
        <v>76</v>
      </c>
      <c r="AU296" s="210" t="s">
        <v>82</v>
      </c>
      <c r="AY296" s="209" t="s">
        <v>128</v>
      </c>
      <c r="BK296" s="211">
        <f>SUM(BK297:BK302)</f>
        <v>0</v>
      </c>
    </row>
    <row r="297" s="2" customFormat="1" ht="16.5" customHeight="1">
      <c r="A297" s="37"/>
      <c r="B297" s="38"/>
      <c r="C297" s="214" t="s">
        <v>407</v>
      </c>
      <c r="D297" s="214" t="s">
        <v>130</v>
      </c>
      <c r="E297" s="215" t="s">
        <v>408</v>
      </c>
      <c r="F297" s="216" t="s">
        <v>409</v>
      </c>
      <c r="G297" s="217" t="s">
        <v>281</v>
      </c>
      <c r="H297" s="218">
        <v>41.572000000000003</v>
      </c>
      <c r="I297" s="219"/>
      <c r="J297" s="219"/>
      <c r="K297" s="220">
        <f>ROUND(P297*H297,2)</f>
        <v>0</v>
      </c>
      <c r="L297" s="221"/>
      <c r="M297" s="43"/>
      <c r="N297" s="222" t="s">
        <v>1</v>
      </c>
      <c r="O297" s="223" t="s">
        <v>40</v>
      </c>
      <c r="P297" s="224">
        <f>I297+J297</f>
        <v>0</v>
      </c>
      <c r="Q297" s="224">
        <f>ROUND(I297*H297,2)</f>
        <v>0</v>
      </c>
      <c r="R297" s="224">
        <f>ROUND(J297*H297,2)</f>
        <v>0</v>
      </c>
      <c r="S297" s="90"/>
      <c r="T297" s="225">
        <f>S297*H297</f>
        <v>0</v>
      </c>
      <c r="U297" s="225">
        <v>0</v>
      </c>
      <c r="V297" s="225">
        <f>U297*H297</f>
        <v>0</v>
      </c>
      <c r="W297" s="225">
        <v>0</v>
      </c>
      <c r="X297" s="226">
        <f>W297*H297</f>
        <v>0</v>
      </c>
      <c r="Y297" s="37"/>
      <c r="Z297" s="37"/>
      <c r="AA297" s="37"/>
      <c r="AB297" s="37"/>
      <c r="AC297" s="37"/>
      <c r="AD297" s="37"/>
      <c r="AE297" s="37"/>
      <c r="AR297" s="227" t="s">
        <v>134</v>
      </c>
      <c r="AT297" s="227" t="s">
        <v>130</v>
      </c>
      <c r="AU297" s="227" t="s">
        <v>84</v>
      </c>
      <c r="AY297" s="16" t="s">
        <v>128</v>
      </c>
      <c r="BE297" s="228">
        <f>IF(O297="základní",K297,0)</f>
        <v>0</v>
      </c>
      <c r="BF297" s="228">
        <f>IF(O297="snížená",K297,0)</f>
        <v>0</v>
      </c>
      <c r="BG297" s="228">
        <f>IF(O297="zákl. přenesená",K297,0)</f>
        <v>0</v>
      </c>
      <c r="BH297" s="228">
        <f>IF(O297="sníž. přenesená",K297,0)</f>
        <v>0</v>
      </c>
      <c r="BI297" s="228">
        <f>IF(O297="nulová",K297,0)</f>
        <v>0</v>
      </c>
      <c r="BJ297" s="16" t="s">
        <v>82</v>
      </c>
      <c r="BK297" s="228">
        <f>ROUND(P297*H297,2)</f>
        <v>0</v>
      </c>
      <c r="BL297" s="16" t="s">
        <v>134</v>
      </c>
      <c r="BM297" s="227" t="s">
        <v>410</v>
      </c>
    </row>
    <row r="298" s="2" customFormat="1">
      <c r="A298" s="37"/>
      <c r="B298" s="38"/>
      <c r="C298" s="39"/>
      <c r="D298" s="229" t="s">
        <v>136</v>
      </c>
      <c r="E298" s="39"/>
      <c r="F298" s="230" t="s">
        <v>411</v>
      </c>
      <c r="G298" s="39"/>
      <c r="H298" s="39"/>
      <c r="I298" s="231"/>
      <c r="J298" s="231"/>
      <c r="K298" s="39"/>
      <c r="L298" s="39"/>
      <c r="M298" s="43"/>
      <c r="N298" s="232"/>
      <c r="O298" s="233"/>
      <c r="P298" s="90"/>
      <c r="Q298" s="90"/>
      <c r="R298" s="90"/>
      <c r="S298" s="90"/>
      <c r="T298" s="90"/>
      <c r="U298" s="90"/>
      <c r="V298" s="90"/>
      <c r="W298" s="90"/>
      <c r="X298" s="91"/>
      <c r="Y298" s="37"/>
      <c r="Z298" s="37"/>
      <c r="AA298" s="37"/>
      <c r="AB298" s="37"/>
      <c r="AC298" s="37"/>
      <c r="AD298" s="37"/>
      <c r="AE298" s="37"/>
      <c r="AT298" s="16" t="s">
        <v>136</v>
      </c>
      <c r="AU298" s="16" t="s">
        <v>84</v>
      </c>
    </row>
    <row r="299" s="13" customFormat="1">
      <c r="A299" s="13"/>
      <c r="B299" s="235"/>
      <c r="C299" s="236"/>
      <c r="D299" s="229" t="s">
        <v>140</v>
      </c>
      <c r="E299" s="237" t="s">
        <v>1</v>
      </c>
      <c r="F299" s="238" t="s">
        <v>412</v>
      </c>
      <c r="G299" s="236"/>
      <c r="H299" s="239">
        <v>41.572000000000003</v>
      </c>
      <c r="I299" s="240"/>
      <c r="J299" s="240"/>
      <c r="K299" s="236"/>
      <c r="L299" s="236"/>
      <c r="M299" s="241"/>
      <c r="N299" s="242"/>
      <c r="O299" s="243"/>
      <c r="P299" s="243"/>
      <c r="Q299" s="243"/>
      <c r="R299" s="243"/>
      <c r="S299" s="243"/>
      <c r="T299" s="243"/>
      <c r="U299" s="243"/>
      <c r="V299" s="243"/>
      <c r="W299" s="243"/>
      <c r="X299" s="244"/>
      <c r="Y299" s="13"/>
      <c r="Z299" s="13"/>
      <c r="AA299" s="13"/>
      <c r="AB299" s="13"/>
      <c r="AC299" s="13"/>
      <c r="AD299" s="13"/>
      <c r="AE299" s="13"/>
      <c r="AT299" s="245" t="s">
        <v>140</v>
      </c>
      <c r="AU299" s="245" t="s">
        <v>84</v>
      </c>
      <c r="AV299" s="13" t="s">
        <v>84</v>
      </c>
      <c r="AW299" s="13" t="s">
        <v>5</v>
      </c>
      <c r="AX299" s="13" t="s">
        <v>82</v>
      </c>
      <c r="AY299" s="245" t="s">
        <v>128</v>
      </c>
    </row>
    <row r="300" s="2" customFormat="1" ht="16.5" customHeight="1">
      <c r="A300" s="37"/>
      <c r="B300" s="38"/>
      <c r="C300" s="214" t="s">
        <v>413</v>
      </c>
      <c r="D300" s="214" t="s">
        <v>130</v>
      </c>
      <c r="E300" s="215" t="s">
        <v>414</v>
      </c>
      <c r="F300" s="216" t="s">
        <v>415</v>
      </c>
      <c r="G300" s="217" t="s">
        <v>281</v>
      </c>
      <c r="H300" s="218">
        <v>41.572000000000003</v>
      </c>
      <c r="I300" s="219"/>
      <c r="J300" s="219"/>
      <c r="K300" s="220">
        <f>ROUND(P300*H300,2)</f>
        <v>0</v>
      </c>
      <c r="L300" s="221"/>
      <c r="M300" s="43"/>
      <c r="N300" s="222" t="s">
        <v>1</v>
      </c>
      <c r="O300" s="223" t="s">
        <v>40</v>
      </c>
      <c r="P300" s="224">
        <f>I300+J300</f>
        <v>0</v>
      </c>
      <c r="Q300" s="224">
        <f>ROUND(I300*H300,2)</f>
        <v>0</v>
      </c>
      <c r="R300" s="224">
        <f>ROUND(J300*H300,2)</f>
        <v>0</v>
      </c>
      <c r="S300" s="90"/>
      <c r="T300" s="225">
        <f>S300*H300</f>
        <v>0</v>
      </c>
      <c r="U300" s="225">
        <v>0</v>
      </c>
      <c r="V300" s="225">
        <f>U300*H300</f>
        <v>0</v>
      </c>
      <c r="W300" s="225">
        <v>0</v>
      </c>
      <c r="X300" s="226">
        <f>W300*H300</f>
        <v>0</v>
      </c>
      <c r="Y300" s="37"/>
      <c r="Z300" s="37"/>
      <c r="AA300" s="37"/>
      <c r="AB300" s="37"/>
      <c r="AC300" s="37"/>
      <c r="AD300" s="37"/>
      <c r="AE300" s="37"/>
      <c r="AR300" s="227" t="s">
        <v>134</v>
      </c>
      <c r="AT300" s="227" t="s">
        <v>130</v>
      </c>
      <c r="AU300" s="227" t="s">
        <v>84</v>
      </c>
      <c r="AY300" s="16" t="s">
        <v>128</v>
      </c>
      <c r="BE300" s="228">
        <f>IF(O300="základní",K300,0)</f>
        <v>0</v>
      </c>
      <c r="BF300" s="228">
        <f>IF(O300="snížená",K300,0)</f>
        <v>0</v>
      </c>
      <c r="BG300" s="228">
        <f>IF(O300="zákl. přenesená",K300,0)</f>
        <v>0</v>
      </c>
      <c r="BH300" s="228">
        <f>IF(O300="sníž. přenesená",K300,0)</f>
        <v>0</v>
      </c>
      <c r="BI300" s="228">
        <f>IF(O300="nulová",K300,0)</f>
        <v>0</v>
      </c>
      <c r="BJ300" s="16" t="s">
        <v>82</v>
      </c>
      <c r="BK300" s="228">
        <f>ROUND(P300*H300,2)</f>
        <v>0</v>
      </c>
      <c r="BL300" s="16" t="s">
        <v>134</v>
      </c>
      <c r="BM300" s="227" t="s">
        <v>416</v>
      </c>
    </row>
    <row r="301" s="2" customFormat="1">
      <c r="A301" s="37"/>
      <c r="B301" s="38"/>
      <c r="C301" s="39"/>
      <c r="D301" s="229" t="s">
        <v>136</v>
      </c>
      <c r="E301" s="39"/>
      <c r="F301" s="230" t="s">
        <v>415</v>
      </c>
      <c r="G301" s="39"/>
      <c r="H301" s="39"/>
      <c r="I301" s="231"/>
      <c r="J301" s="231"/>
      <c r="K301" s="39"/>
      <c r="L301" s="39"/>
      <c r="M301" s="43"/>
      <c r="N301" s="232"/>
      <c r="O301" s="233"/>
      <c r="P301" s="90"/>
      <c r="Q301" s="90"/>
      <c r="R301" s="90"/>
      <c r="S301" s="90"/>
      <c r="T301" s="90"/>
      <c r="U301" s="90"/>
      <c r="V301" s="90"/>
      <c r="W301" s="90"/>
      <c r="X301" s="91"/>
      <c r="Y301" s="37"/>
      <c r="Z301" s="37"/>
      <c r="AA301" s="37"/>
      <c r="AB301" s="37"/>
      <c r="AC301" s="37"/>
      <c r="AD301" s="37"/>
      <c r="AE301" s="37"/>
      <c r="AT301" s="16" t="s">
        <v>136</v>
      </c>
      <c r="AU301" s="16" t="s">
        <v>84</v>
      </c>
    </row>
    <row r="302" s="13" customFormat="1">
      <c r="A302" s="13"/>
      <c r="B302" s="235"/>
      <c r="C302" s="236"/>
      <c r="D302" s="229" t="s">
        <v>140</v>
      </c>
      <c r="E302" s="237" t="s">
        <v>1</v>
      </c>
      <c r="F302" s="238" t="s">
        <v>412</v>
      </c>
      <c r="G302" s="236"/>
      <c r="H302" s="239">
        <v>41.572000000000003</v>
      </c>
      <c r="I302" s="240"/>
      <c r="J302" s="240"/>
      <c r="K302" s="236"/>
      <c r="L302" s="236"/>
      <c r="M302" s="241"/>
      <c r="N302" s="242"/>
      <c r="O302" s="243"/>
      <c r="P302" s="243"/>
      <c r="Q302" s="243"/>
      <c r="R302" s="243"/>
      <c r="S302" s="243"/>
      <c r="T302" s="243"/>
      <c r="U302" s="243"/>
      <c r="V302" s="243"/>
      <c r="W302" s="243"/>
      <c r="X302" s="244"/>
      <c r="Y302" s="13"/>
      <c r="Z302" s="13"/>
      <c r="AA302" s="13"/>
      <c r="AB302" s="13"/>
      <c r="AC302" s="13"/>
      <c r="AD302" s="13"/>
      <c r="AE302" s="13"/>
      <c r="AT302" s="245" t="s">
        <v>140</v>
      </c>
      <c r="AU302" s="245" t="s">
        <v>84</v>
      </c>
      <c r="AV302" s="13" t="s">
        <v>84</v>
      </c>
      <c r="AW302" s="13" t="s">
        <v>5</v>
      </c>
      <c r="AX302" s="13" t="s">
        <v>82</v>
      </c>
      <c r="AY302" s="245" t="s">
        <v>128</v>
      </c>
    </row>
    <row r="303" s="12" customFormat="1" ht="25.92" customHeight="1">
      <c r="A303" s="12"/>
      <c r="B303" s="197"/>
      <c r="C303" s="198"/>
      <c r="D303" s="199" t="s">
        <v>76</v>
      </c>
      <c r="E303" s="200" t="s">
        <v>417</v>
      </c>
      <c r="F303" s="200" t="s">
        <v>418</v>
      </c>
      <c r="G303" s="198"/>
      <c r="H303" s="198"/>
      <c r="I303" s="201"/>
      <c r="J303" s="201"/>
      <c r="K303" s="202">
        <f>BK303</f>
        <v>0</v>
      </c>
      <c r="L303" s="198"/>
      <c r="M303" s="203"/>
      <c r="N303" s="204"/>
      <c r="O303" s="205"/>
      <c r="P303" s="205"/>
      <c r="Q303" s="206">
        <f>Q304+Q307+Q310+Q313+Q322+Q328+Q334</f>
        <v>0</v>
      </c>
      <c r="R303" s="206">
        <f>R304+R307+R310+R313+R322+R328+R334</f>
        <v>0</v>
      </c>
      <c r="S303" s="205"/>
      <c r="T303" s="207">
        <f>T304+T307+T310+T313+T322+T328+T334</f>
        <v>0</v>
      </c>
      <c r="U303" s="205"/>
      <c r="V303" s="207">
        <f>V304+V307+V310+V313+V322+V328+V334</f>
        <v>0</v>
      </c>
      <c r="W303" s="205"/>
      <c r="X303" s="208">
        <f>X304+X307+X310+X313+X322+X328+X334</f>
        <v>0</v>
      </c>
      <c r="Y303" s="12"/>
      <c r="Z303" s="12"/>
      <c r="AA303" s="12"/>
      <c r="AB303" s="12"/>
      <c r="AC303" s="12"/>
      <c r="AD303" s="12"/>
      <c r="AE303" s="12"/>
      <c r="AR303" s="209" t="s">
        <v>163</v>
      </c>
      <c r="AT303" s="210" t="s">
        <v>76</v>
      </c>
      <c r="AU303" s="210" t="s">
        <v>77</v>
      </c>
      <c r="AY303" s="209" t="s">
        <v>128</v>
      </c>
      <c r="BK303" s="211">
        <f>BK304+BK307+BK310+BK313+BK322+BK328+BK334</f>
        <v>0</v>
      </c>
    </row>
    <row r="304" s="12" customFormat="1" ht="22.8" customHeight="1">
      <c r="A304" s="12"/>
      <c r="B304" s="197"/>
      <c r="C304" s="198"/>
      <c r="D304" s="199" t="s">
        <v>76</v>
      </c>
      <c r="E304" s="212" t="s">
        <v>419</v>
      </c>
      <c r="F304" s="212" t="s">
        <v>420</v>
      </c>
      <c r="G304" s="198"/>
      <c r="H304" s="198"/>
      <c r="I304" s="201"/>
      <c r="J304" s="201"/>
      <c r="K304" s="213">
        <f>BK304</f>
        <v>0</v>
      </c>
      <c r="L304" s="198"/>
      <c r="M304" s="203"/>
      <c r="N304" s="204"/>
      <c r="O304" s="205"/>
      <c r="P304" s="205"/>
      <c r="Q304" s="206">
        <f>SUM(Q305:Q306)</f>
        <v>0</v>
      </c>
      <c r="R304" s="206">
        <f>SUM(R305:R306)</f>
        <v>0</v>
      </c>
      <c r="S304" s="205"/>
      <c r="T304" s="207">
        <f>SUM(T305:T306)</f>
        <v>0</v>
      </c>
      <c r="U304" s="205"/>
      <c r="V304" s="207">
        <f>SUM(V305:V306)</f>
        <v>0</v>
      </c>
      <c r="W304" s="205"/>
      <c r="X304" s="208">
        <f>SUM(X305:X306)</f>
        <v>0</v>
      </c>
      <c r="Y304" s="12"/>
      <c r="Z304" s="12"/>
      <c r="AA304" s="12"/>
      <c r="AB304" s="12"/>
      <c r="AC304" s="12"/>
      <c r="AD304" s="12"/>
      <c r="AE304" s="12"/>
      <c r="AR304" s="209" t="s">
        <v>163</v>
      </c>
      <c r="AT304" s="210" t="s">
        <v>76</v>
      </c>
      <c r="AU304" s="210" t="s">
        <v>82</v>
      </c>
      <c r="AY304" s="209" t="s">
        <v>128</v>
      </c>
      <c r="BK304" s="211">
        <f>SUM(BK305:BK306)</f>
        <v>0</v>
      </c>
    </row>
    <row r="305" s="2" customFormat="1" ht="16.5" customHeight="1">
      <c r="A305" s="37"/>
      <c r="B305" s="38"/>
      <c r="C305" s="214" t="s">
        <v>421</v>
      </c>
      <c r="D305" s="214" t="s">
        <v>130</v>
      </c>
      <c r="E305" s="215" t="s">
        <v>422</v>
      </c>
      <c r="F305" s="216" t="s">
        <v>423</v>
      </c>
      <c r="G305" s="217" t="s">
        <v>424</v>
      </c>
      <c r="H305" s="218">
        <v>1</v>
      </c>
      <c r="I305" s="219"/>
      <c r="J305" s="219"/>
      <c r="K305" s="220">
        <f>ROUND(P305*H305,2)</f>
        <v>0</v>
      </c>
      <c r="L305" s="221"/>
      <c r="M305" s="43"/>
      <c r="N305" s="222" t="s">
        <v>1</v>
      </c>
      <c r="O305" s="223" t="s">
        <v>40</v>
      </c>
      <c r="P305" s="224">
        <f>I305+J305</f>
        <v>0</v>
      </c>
      <c r="Q305" s="224">
        <f>ROUND(I305*H305,2)</f>
        <v>0</v>
      </c>
      <c r="R305" s="224">
        <f>ROUND(J305*H305,2)</f>
        <v>0</v>
      </c>
      <c r="S305" s="90"/>
      <c r="T305" s="225">
        <f>S305*H305</f>
        <v>0</v>
      </c>
      <c r="U305" s="225">
        <v>0</v>
      </c>
      <c r="V305" s="225">
        <f>U305*H305</f>
        <v>0</v>
      </c>
      <c r="W305" s="225">
        <v>0</v>
      </c>
      <c r="X305" s="226">
        <f>W305*H305</f>
        <v>0</v>
      </c>
      <c r="Y305" s="37"/>
      <c r="Z305" s="37"/>
      <c r="AA305" s="37"/>
      <c r="AB305" s="37"/>
      <c r="AC305" s="37"/>
      <c r="AD305" s="37"/>
      <c r="AE305" s="37"/>
      <c r="AR305" s="227" t="s">
        <v>425</v>
      </c>
      <c r="AT305" s="227" t="s">
        <v>130</v>
      </c>
      <c r="AU305" s="227" t="s">
        <v>84</v>
      </c>
      <c r="AY305" s="16" t="s">
        <v>128</v>
      </c>
      <c r="BE305" s="228">
        <f>IF(O305="základní",K305,0)</f>
        <v>0</v>
      </c>
      <c r="BF305" s="228">
        <f>IF(O305="snížená",K305,0)</f>
        <v>0</v>
      </c>
      <c r="BG305" s="228">
        <f>IF(O305="zákl. přenesená",K305,0)</f>
        <v>0</v>
      </c>
      <c r="BH305" s="228">
        <f>IF(O305="sníž. přenesená",K305,0)</f>
        <v>0</v>
      </c>
      <c r="BI305" s="228">
        <f>IF(O305="nulová",K305,0)</f>
        <v>0</v>
      </c>
      <c r="BJ305" s="16" t="s">
        <v>82</v>
      </c>
      <c r="BK305" s="228">
        <f>ROUND(P305*H305,2)</f>
        <v>0</v>
      </c>
      <c r="BL305" s="16" t="s">
        <v>425</v>
      </c>
      <c r="BM305" s="227" t="s">
        <v>426</v>
      </c>
    </row>
    <row r="306" s="2" customFormat="1">
      <c r="A306" s="37"/>
      <c r="B306" s="38"/>
      <c r="C306" s="39"/>
      <c r="D306" s="229" t="s">
        <v>136</v>
      </c>
      <c r="E306" s="39"/>
      <c r="F306" s="230" t="s">
        <v>423</v>
      </c>
      <c r="G306" s="39"/>
      <c r="H306" s="39"/>
      <c r="I306" s="231"/>
      <c r="J306" s="231"/>
      <c r="K306" s="39"/>
      <c r="L306" s="39"/>
      <c r="M306" s="43"/>
      <c r="N306" s="232"/>
      <c r="O306" s="233"/>
      <c r="P306" s="90"/>
      <c r="Q306" s="90"/>
      <c r="R306" s="90"/>
      <c r="S306" s="90"/>
      <c r="T306" s="90"/>
      <c r="U306" s="90"/>
      <c r="V306" s="90"/>
      <c r="W306" s="90"/>
      <c r="X306" s="91"/>
      <c r="Y306" s="37"/>
      <c r="Z306" s="37"/>
      <c r="AA306" s="37"/>
      <c r="AB306" s="37"/>
      <c r="AC306" s="37"/>
      <c r="AD306" s="37"/>
      <c r="AE306" s="37"/>
      <c r="AT306" s="16" t="s">
        <v>136</v>
      </c>
      <c r="AU306" s="16" t="s">
        <v>84</v>
      </c>
    </row>
    <row r="307" s="12" customFormat="1" ht="22.8" customHeight="1">
      <c r="A307" s="12"/>
      <c r="B307" s="197"/>
      <c r="C307" s="198"/>
      <c r="D307" s="199" t="s">
        <v>76</v>
      </c>
      <c r="E307" s="212" t="s">
        <v>427</v>
      </c>
      <c r="F307" s="212" t="s">
        <v>428</v>
      </c>
      <c r="G307" s="198"/>
      <c r="H307" s="198"/>
      <c r="I307" s="201"/>
      <c r="J307" s="201"/>
      <c r="K307" s="213">
        <f>BK307</f>
        <v>0</v>
      </c>
      <c r="L307" s="198"/>
      <c r="M307" s="203"/>
      <c r="N307" s="204"/>
      <c r="O307" s="205"/>
      <c r="P307" s="205"/>
      <c r="Q307" s="206">
        <f>SUM(Q308:Q309)</f>
        <v>0</v>
      </c>
      <c r="R307" s="206">
        <f>SUM(R308:R309)</f>
        <v>0</v>
      </c>
      <c r="S307" s="205"/>
      <c r="T307" s="207">
        <f>SUM(T308:T309)</f>
        <v>0</v>
      </c>
      <c r="U307" s="205"/>
      <c r="V307" s="207">
        <f>SUM(V308:V309)</f>
        <v>0</v>
      </c>
      <c r="W307" s="205"/>
      <c r="X307" s="208">
        <f>SUM(X308:X309)</f>
        <v>0</v>
      </c>
      <c r="Y307" s="12"/>
      <c r="Z307" s="12"/>
      <c r="AA307" s="12"/>
      <c r="AB307" s="12"/>
      <c r="AC307" s="12"/>
      <c r="AD307" s="12"/>
      <c r="AE307" s="12"/>
      <c r="AR307" s="209" t="s">
        <v>163</v>
      </c>
      <c r="AT307" s="210" t="s">
        <v>76</v>
      </c>
      <c r="AU307" s="210" t="s">
        <v>82</v>
      </c>
      <c r="AY307" s="209" t="s">
        <v>128</v>
      </c>
      <c r="BK307" s="211">
        <f>SUM(BK308:BK309)</f>
        <v>0</v>
      </c>
    </row>
    <row r="308" s="2" customFormat="1" ht="16.5" customHeight="1">
      <c r="A308" s="37"/>
      <c r="B308" s="38"/>
      <c r="C308" s="214" t="s">
        <v>429</v>
      </c>
      <c r="D308" s="214" t="s">
        <v>130</v>
      </c>
      <c r="E308" s="215" t="s">
        <v>430</v>
      </c>
      <c r="F308" s="216" t="s">
        <v>428</v>
      </c>
      <c r="G308" s="217" t="s">
        <v>424</v>
      </c>
      <c r="H308" s="218">
        <v>1</v>
      </c>
      <c r="I308" s="219"/>
      <c r="J308" s="219"/>
      <c r="K308" s="220">
        <f>ROUND(P308*H308,2)</f>
        <v>0</v>
      </c>
      <c r="L308" s="221"/>
      <c r="M308" s="43"/>
      <c r="N308" s="222" t="s">
        <v>1</v>
      </c>
      <c r="O308" s="223" t="s">
        <v>40</v>
      </c>
      <c r="P308" s="224">
        <f>I308+J308</f>
        <v>0</v>
      </c>
      <c r="Q308" s="224">
        <f>ROUND(I308*H308,2)</f>
        <v>0</v>
      </c>
      <c r="R308" s="224">
        <f>ROUND(J308*H308,2)</f>
        <v>0</v>
      </c>
      <c r="S308" s="90"/>
      <c r="T308" s="225">
        <f>S308*H308</f>
        <v>0</v>
      </c>
      <c r="U308" s="225">
        <v>0</v>
      </c>
      <c r="V308" s="225">
        <f>U308*H308</f>
        <v>0</v>
      </c>
      <c r="W308" s="225">
        <v>0</v>
      </c>
      <c r="X308" s="226">
        <f>W308*H308</f>
        <v>0</v>
      </c>
      <c r="Y308" s="37"/>
      <c r="Z308" s="37"/>
      <c r="AA308" s="37"/>
      <c r="AB308" s="37"/>
      <c r="AC308" s="37"/>
      <c r="AD308" s="37"/>
      <c r="AE308" s="37"/>
      <c r="AR308" s="227" t="s">
        <v>425</v>
      </c>
      <c r="AT308" s="227" t="s">
        <v>130</v>
      </c>
      <c r="AU308" s="227" t="s">
        <v>84</v>
      </c>
      <c r="AY308" s="16" t="s">
        <v>128</v>
      </c>
      <c r="BE308" s="228">
        <f>IF(O308="základní",K308,0)</f>
        <v>0</v>
      </c>
      <c r="BF308" s="228">
        <f>IF(O308="snížená",K308,0)</f>
        <v>0</v>
      </c>
      <c r="BG308" s="228">
        <f>IF(O308="zákl. přenesená",K308,0)</f>
        <v>0</v>
      </c>
      <c r="BH308" s="228">
        <f>IF(O308="sníž. přenesená",K308,0)</f>
        <v>0</v>
      </c>
      <c r="BI308" s="228">
        <f>IF(O308="nulová",K308,0)</f>
        <v>0</v>
      </c>
      <c r="BJ308" s="16" t="s">
        <v>82</v>
      </c>
      <c r="BK308" s="228">
        <f>ROUND(P308*H308,2)</f>
        <v>0</v>
      </c>
      <c r="BL308" s="16" t="s">
        <v>425</v>
      </c>
      <c r="BM308" s="227" t="s">
        <v>431</v>
      </c>
    </row>
    <row r="309" s="2" customFormat="1">
      <c r="A309" s="37"/>
      <c r="B309" s="38"/>
      <c r="C309" s="39"/>
      <c r="D309" s="229" t="s">
        <v>136</v>
      </c>
      <c r="E309" s="39"/>
      <c r="F309" s="230" t="s">
        <v>428</v>
      </c>
      <c r="G309" s="39"/>
      <c r="H309" s="39"/>
      <c r="I309" s="231"/>
      <c r="J309" s="231"/>
      <c r="K309" s="39"/>
      <c r="L309" s="39"/>
      <c r="M309" s="43"/>
      <c r="N309" s="232"/>
      <c r="O309" s="233"/>
      <c r="P309" s="90"/>
      <c r="Q309" s="90"/>
      <c r="R309" s="90"/>
      <c r="S309" s="90"/>
      <c r="T309" s="90"/>
      <c r="U309" s="90"/>
      <c r="V309" s="90"/>
      <c r="W309" s="90"/>
      <c r="X309" s="91"/>
      <c r="Y309" s="37"/>
      <c r="Z309" s="37"/>
      <c r="AA309" s="37"/>
      <c r="AB309" s="37"/>
      <c r="AC309" s="37"/>
      <c r="AD309" s="37"/>
      <c r="AE309" s="37"/>
      <c r="AT309" s="16" t="s">
        <v>136</v>
      </c>
      <c r="AU309" s="16" t="s">
        <v>84</v>
      </c>
    </row>
    <row r="310" s="12" customFormat="1" ht="22.8" customHeight="1">
      <c r="A310" s="12"/>
      <c r="B310" s="197"/>
      <c r="C310" s="198"/>
      <c r="D310" s="199" t="s">
        <v>76</v>
      </c>
      <c r="E310" s="212" t="s">
        <v>432</v>
      </c>
      <c r="F310" s="212" t="s">
        <v>433</v>
      </c>
      <c r="G310" s="198"/>
      <c r="H310" s="198"/>
      <c r="I310" s="201"/>
      <c r="J310" s="201"/>
      <c r="K310" s="213">
        <f>BK310</f>
        <v>0</v>
      </c>
      <c r="L310" s="198"/>
      <c r="M310" s="203"/>
      <c r="N310" s="204"/>
      <c r="O310" s="205"/>
      <c r="P310" s="205"/>
      <c r="Q310" s="206">
        <f>SUM(Q311:Q312)</f>
        <v>0</v>
      </c>
      <c r="R310" s="206">
        <f>SUM(R311:R312)</f>
        <v>0</v>
      </c>
      <c r="S310" s="205"/>
      <c r="T310" s="207">
        <f>SUM(T311:T312)</f>
        <v>0</v>
      </c>
      <c r="U310" s="205"/>
      <c r="V310" s="207">
        <f>SUM(V311:V312)</f>
        <v>0</v>
      </c>
      <c r="W310" s="205"/>
      <c r="X310" s="208">
        <f>SUM(X311:X312)</f>
        <v>0</v>
      </c>
      <c r="Y310" s="12"/>
      <c r="Z310" s="12"/>
      <c r="AA310" s="12"/>
      <c r="AB310" s="12"/>
      <c r="AC310" s="12"/>
      <c r="AD310" s="12"/>
      <c r="AE310" s="12"/>
      <c r="AR310" s="209" t="s">
        <v>163</v>
      </c>
      <c r="AT310" s="210" t="s">
        <v>76</v>
      </c>
      <c r="AU310" s="210" t="s">
        <v>82</v>
      </c>
      <c r="AY310" s="209" t="s">
        <v>128</v>
      </c>
      <c r="BK310" s="211">
        <f>SUM(BK311:BK312)</f>
        <v>0</v>
      </c>
    </row>
    <row r="311" s="2" customFormat="1" ht="16.5" customHeight="1">
      <c r="A311" s="37"/>
      <c r="B311" s="38"/>
      <c r="C311" s="214" t="s">
        <v>434</v>
      </c>
      <c r="D311" s="214" t="s">
        <v>130</v>
      </c>
      <c r="E311" s="215" t="s">
        <v>435</v>
      </c>
      <c r="F311" s="216" t="s">
        <v>433</v>
      </c>
      <c r="G311" s="217" t="s">
        <v>424</v>
      </c>
      <c r="H311" s="218">
        <v>1</v>
      </c>
      <c r="I311" s="219"/>
      <c r="J311" s="219"/>
      <c r="K311" s="220">
        <f>ROUND(P311*H311,2)</f>
        <v>0</v>
      </c>
      <c r="L311" s="221"/>
      <c r="M311" s="43"/>
      <c r="N311" s="222" t="s">
        <v>1</v>
      </c>
      <c r="O311" s="223" t="s">
        <v>40</v>
      </c>
      <c r="P311" s="224">
        <f>I311+J311</f>
        <v>0</v>
      </c>
      <c r="Q311" s="224">
        <f>ROUND(I311*H311,2)</f>
        <v>0</v>
      </c>
      <c r="R311" s="224">
        <f>ROUND(J311*H311,2)</f>
        <v>0</v>
      </c>
      <c r="S311" s="90"/>
      <c r="T311" s="225">
        <f>S311*H311</f>
        <v>0</v>
      </c>
      <c r="U311" s="225">
        <v>0</v>
      </c>
      <c r="V311" s="225">
        <f>U311*H311</f>
        <v>0</v>
      </c>
      <c r="W311" s="225">
        <v>0</v>
      </c>
      <c r="X311" s="226">
        <f>W311*H311</f>
        <v>0</v>
      </c>
      <c r="Y311" s="37"/>
      <c r="Z311" s="37"/>
      <c r="AA311" s="37"/>
      <c r="AB311" s="37"/>
      <c r="AC311" s="37"/>
      <c r="AD311" s="37"/>
      <c r="AE311" s="37"/>
      <c r="AR311" s="227" t="s">
        <v>425</v>
      </c>
      <c r="AT311" s="227" t="s">
        <v>130</v>
      </c>
      <c r="AU311" s="227" t="s">
        <v>84</v>
      </c>
      <c r="AY311" s="16" t="s">
        <v>128</v>
      </c>
      <c r="BE311" s="228">
        <f>IF(O311="základní",K311,0)</f>
        <v>0</v>
      </c>
      <c r="BF311" s="228">
        <f>IF(O311="snížená",K311,0)</f>
        <v>0</v>
      </c>
      <c r="BG311" s="228">
        <f>IF(O311="zákl. přenesená",K311,0)</f>
        <v>0</v>
      </c>
      <c r="BH311" s="228">
        <f>IF(O311="sníž. přenesená",K311,0)</f>
        <v>0</v>
      </c>
      <c r="BI311" s="228">
        <f>IF(O311="nulová",K311,0)</f>
        <v>0</v>
      </c>
      <c r="BJ311" s="16" t="s">
        <v>82</v>
      </c>
      <c r="BK311" s="228">
        <f>ROUND(P311*H311,2)</f>
        <v>0</v>
      </c>
      <c r="BL311" s="16" t="s">
        <v>425</v>
      </c>
      <c r="BM311" s="227" t="s">
        <v>436</v>
      </c>
    </row>
    <row r="312" s="2" customFormat="1">
      <c r="A312" s="37"/>
      <c r="B312" s="38"/>
      <c r="C312" s="39"/>
      <c r="D312" s="229" t="s">
        <v>136</v>
      </c>
      <c r="E312" s="39"/>
      <c r="F312" s="230" t="s">
        <v>433</v>
      </c>
      <c r="G312" s="39"/>
      <c r="H312" s="39"/>
      <c r="I312" s="231"/>
      <c r="J312" s="231"/>
      <c r="K312" s="39"/>
      <c r="L312" s="39"/>
      <c r="M312" s="43"/>
      <c r="N312" s="232"/>
      <c r="O312" s="233"/>
      <c r="P312" s="90"/>
      <c r="Q312" s="90"/>
      <c r="R312" s="90"/>
      <c r="S312" s="90"/>
      <c r="T312" s="90"/>
      <c r="U312" s="90"/>
      <c r="V312" s="90"/>
      <c r="W312" s="90"/>
      <c r="X312" s="91"/>
      <c r="Y312" s="37"/>
      <c r="Z312" s="37"/>
      <c r="AA312" s="37"/>
      <c r="AB312" s="37"/>
      <c r="AC312" s="37"/>
      <c r="AD312" s="37"/>
      <c r="AE312" s="37"/>
      <c r="AT312" s="16" t="s">
        <v>136</v>
      </c>
      <c r="AU312" s="16" t="s">
        <v>84</v>
      </c>
    </row>
    <row r="313" s="12" customFormat="1" ht="22.8" customHeight="1">
      <c r="A313" s="12"/>
      <c r="B313" s="197"/>
      <c r="C313" s="198"/>
      <c r="D313" s="199" t="s">
        <v>76</v>
      </c>
      <c r="E313" s="212" t="s">
        <v>437</v>
      </c>
      <c r="F313" s="212" t="s">
        <v>438</v>
      </c>
      <c r="G313" s="198"/>
      <c r="H313" s="198"/>
      <c r="I313" s="201"/>
      <c r="J313" s="201"/>
      <c r="K313" s="213">
        <f>BK313</f>
        <v>0</v>
      </c>
      <c r="L313" s="198"/>
      <c r="M313" s="203"/>
      <c r="N313" s="204"/>
      <c r="O313" s="205"/>
      <c r="P313" s="205"/>
      <c r="Q313" s="206">
        <f>SUM(Q314:Q321)</f>
        <v>0</v>
      </c>
      <c r="R313" s="206">
        <f>SUM(R314:R321)</f>
        <v>0</v>
      </c>
      <c r="S313" s="205"/>
      <c r="T313" s="207">
        <f>SUM(T314:T321)</f>
        <v>0</v>
      </c>
      <c r="U313" s="205"/>
      <c r="V313" s="207">
        <f>SUM(V314:V321)</f>
        <v>0</v>
      </c>
      <c r="W313" s="205"/>
      <c r="X313" s="208">
        <f>SUM(X314:X321)</f>
        <v>0</v>
      </c>
      <c r="Y313" s="12"/>
      <c r="Z313" s="12"/>
      <c r="AA313" s="12"/>
      <c r="AB313" s="12"/>
      <c r="AC313" s="12"/>
      <c r="AD313" s="12"/>
      <c r="AE313" s="12"/>
      <c r="AR313" s="209" t="s">
        <v>163</v>
      </c>
      <c r="AT313" s="210" t="s">
        <v>76</v>
      </c>
      <c r="AU313" s="210" t="s">
        <v>82</v>
      </c>
      <c r="AY313" s="209" t="s">
        <v>128</v>
      </c>
      <c r="BK313" s="211">
        <f>SUM(BK314:BK321)</f>
        <v>0</v>
      </c>
    </row>
    <row r="314" s="2" customFormat="1" ht="16.5" customHeight="1">
      <c r="A314" s="37"/>
      <c r="B314" s="38"/>
      <c r="C314" s="214" t="s">
        <v>439</v>
      </c>
      <c r="D314" s="214" t="s">
        <v>130</v>
      </c>
      <c r="E314" s="215" t="s">
        <v>440</v>
      </c>
      <c r="F314" s="216" t="s">
        <v>438</v>
      </c>
      <c r="G314" s="217" t="s">
        <v>424</v>
      </c>
      <c r="H314" s="218">
        <v>1</v>
      </c>
      <c r="I314" s="219"/>
      <c r="J314" s="219"/>
      <c r="K314" s="220">
        <f>ROUND(P314*H314,2)</f>
        <v>0</v>
      </c>
      <c r="L314" s="221"/>
      <c r="M314" s="43"/>
      <c r="N314" s="222" t="s">
        <v>1</v>
      </c>
      <c r="O314" s="223" t="s">
        <v>40</v>
      </c>
      <c r="P314" s="224">
        <f>I314+J314</f>
        <v>0</v>
      </c>
      <c r="Q314" s="224">
        <f>ROUND(I314*H314,2)</f>
        <v>0</v>
      </c>
      <c r="R314" s="224">
        <f>ROUND(J314*H314,2)</f>
        <v>0</v>
      </c>
      <c r="S314" s="90"/>
      <c r="T314" s="225">
        <f>S314*H314</f>
        <v>0</v>
      </c>
      <c r="U314" s="225">
        <v>0</v>
      </c>
      <c r="V314" s="225">
        <f>U314*H314</f>
        <v>0</v>
      </c>
      <c r="W314" s="225">
        <v>0</v>
      </c>
      <c r="X314" s="226">
        <f>W314*H314</f>
        <v>0</v>
      </c>
      <c r="Y314" s="37"/>
      <c r="Z314" s="37"/>
      <c r="AA314" s="37"/>
      <c r="AB314" s="37"/>
      <c r="AC314" s="37"/>
      <c r="AD314" s="37"/>
      <c r="AE314" s="37"/>
      <c r="AR314" s="227" t="s">
        <v>425</v>
      </c>
      <c r="AT314" s="227" t="s">
        <v>130</v>
      </c>
      <c r="AU314" s="227" t="s">
        <v>84</v>
      </c>
      <c r="AY314" s="16" t="s">
        <v>128</v>
      </c>
      <c r="BE314" s="228">
        <f>IF(O314="základní",K314,0)</f>
        <v>0</v>
      </c>
      <c r="BF314" s="228">
        <f>IF(O314="snížená",K314,0)</f>
        <v>0</v>
      </c>
      <c r="BG314" s="228">
        <f>IF(O314="zákl. přenesená",K314,0)</f>
        <v>0</v>
      </c>
      <c r="BH314" s="228">
        <f>IF(O314="sníž. přenesená",K314,0)</f>
        <v>0</v>
      </c>
      <c r="BI314" s="228">
        <f>IF(O314="nulová",K314,0)</f>
        <v>0</v>
      </c>
      <c r="BJ314" s="16" t="s">
        <v>82</v>
      </c>
      <c r="BK314" s="228">
        <f>ROUND(P314*H314,2)</f>
        <v>0</v>
      </c>
      <c r="BL314" s="16" t="s">
        <v>425</v>
      </c>
      <c r="BM314" s="227" t="s">
        <v>441</v>
      </c>
    </row>
    <row r="315" s="2" customFormat="1">
      <c r="A315" s="37"/>
      <c r="B315" s="38"/>
      <c r="C315" s="39"/>
      <c r="D315" s="229" t="s">
        <v>136</v>
      </c>
      <c r="E315" s="39"/>
      <c r="F315" s="230" t="s">
        <v>438</v>
      </c>
      <c r="G315" s="39"/>
      <c r="H315" s="39"/>
      <c r="I315" s="231"/>
      <c r="J315" s="231"/>
      <c r="K315" s="39"/>
      <c r="L315" s="39"/>
      <c r="M315" s="43"/>
      <c r="N315" s="232"/>
      <c r="O315" s="233"/>
      <c r="P315" s="90"/>
      <c r="Q315" s="90"/>
      <c r="R315" s="90"/>
      <c r="S315" s="90"/>
      <c r="T315" s="90"/>
      <c r="U315" s="90"/>
      <c r="V315" s="90"/>
      <c r="W315" s="90"/>
      <c r="X315" s="91"/>
      <c r="Y315" s="37"/>
      <c r="Z315" s="37"/>
      <c r="AA315" s="37"/>
      <c r="AB315" s="37"/>
      <c r="AC315" s="37"/>
      <c r="AD315" s="37"/>
      <c r="AE315" s="37"/>
      <c r="AT315" s="16" t="s">
        <v>136</v>
      </c>
      <c r="AU315" s="16" t="s">
        <v>84</v>
      </c>
    </row>
    <row r="316" s="2" customFormat="1">
      <c r="A316" s="37"/>
      <c r="B316" s="38"/>
      <c r="C316" s="39"/>
      <c r="D316" s="229" t="s">
        <v>138</v>
      </c>
      <c r="E316" s="39"/>
      <c r="F316" s="234" t="s">
        <v>442</v>
      </c>
      <c r="G316" s="39"/>
      <c r="H316" s="39"/>
      <c r="I316" s="231"/>
      <c r="J316" s="231"/>
      <c r="K316" s="39"/>
      <c r="L316" s="39"/>
      <c r="M316" s="43"/>
      <c r="N316" s="232"/>
      <c r="O316" s="233"/>
      <c r="P316" s="90"/>
      <c r="Q316" s="90"/>
      <c r="R316" s="90"/>
      <c r="S316" s="90"/>
      <c r="T316" s="90"/>
      <c r="U316" s="90"/>
      <c r="V316" s="90"/>
      <c r="W316" s="90"/>
      <c r="X316" s="91"/>
      <c r="Y316" s="37"/>
      <c r="Z316" s="37"/>
      <c r="AA316" s="37"/>
      <c r="AB316" s="37"/>
      <c r="AC316" s="37"/>
      <c r="AD316" s="37"/>
      <c r="AE316" s="37"/>
      <c r="AT316" s="16" t="s">
        <v>138</v>
      </c>
      <c r="AU316" s="16" t="s">
        <v>84</v>
      </c>
    </row>
    <row r="317" s="2" customFormat="1" ht="16.5" customHeight="1">
      <c r="A317" s="37"/>
      <c r="B317" s="38"/>
      <c r="C317" s="214" t="s">
        <v>443</v>
      </c>
      <c r="D317" s="214" t="s">
        <v>130</v>
      </c>
      <c r="E317" s="215" t="s">
        <v>444</v>
      </c>
      <c r="F317" s="216" t="s">
        <v>445</v>
      </c>
      <c r="G317" s="217" t="s">
        <v>424</v>
      </c>
      <c r="H317" s="218">
        <v>1</v>
      </c>
      <c r="I317" s="219"/>
      <c r="J317" s="219"/>
      <c r="K317" s="220">
        <f>ROUND(P317*H317,2)</f>
        <v>0</v>
      </c>
      <c r="L317" s="221"/>
      <c r="M317" s="43"/>
      <c r="N317" s="222" t="s">
        <v>1</v>
      </c>
      <c r="O317" s="223" t="s">
        <v>40</v>
      </c>
      <c r="P317" s="224">
        <f>I317+J317</f>
        <v>0</v>
      </c>
      <c r="Q317" s="224">
        <f>ROUND(I317*H317,2)</f>
        <v>0</v>
      </c>
      <c r="R317" s="224">
        <f>ROUND(J317*H317,2)</f>
        <v>0</v>
      </c>
      <c r="S317" s="90"/>
      <c r="T317" s="225">
        <f>S317*H317</f>
        <v>0</v>
      </c>
      <c r="U317" s="225">
        <v>0</v>
      </c>
      <c r="V317" s="225">
        <f>U317*H317</f>
        <v>0</v>
      </c>
      <c r="W317" s="225">
        <v>0</v>
      </c>
      <c r="X317" s="226">
        <f>W317*H317</f>
        <v>0</v>
      </c>
      <c r="Y317" s="37"/>
      <c r="Z317" s="37"/>
      <c r="AA317" s="37"/>
      <c r="AB317" s="37"/>
      <c r="AC317" s="37"/>
      <c r="AD317" s="37"/>
      <c r="AE317" s="37"/>
      <c r="AR317" s="227" t="s">
        <v>425</v>
      </c>
      <c r="AT317" s="227" t="s">
        <v>130</v>
      </c>
      <c r="AU317" s="227" t="s">
        <v>84</v>
      </c>
      <c r="AY317" s="16" t="s">
        <v>128</v>
      </c>
      <c r="BE317" s="228">
        <f>IF(O317="základní",K317,0)</f>
        <v>0</v>
      </c>
      <c r="BF317" s="228">
        <f>IF(O317="snížená",K317,0)</f>
        <v>0</v>
      </c>
      <c r="BG317" s="228">
        <f>IF(O317="zákl. přenesená",K317,0)</f>
        <v>0</v>
      </c>
      <c r="BH317" s="228">
        <f>IF(O317="sníž. přenesená",K317,0)</f>
        <v>0</v>
      </c>
      <c r="BI317" s="228">
        <f>IF(O317="nulová",K317,0)</f>
        <v>0</v>
      </c>
      <c r="BJ317" s="16" t="s">
        <v>82</v>
      </c>
      <c r="BK317" s="228">
        <f>ROUND(P317*H317,2)</f>
        <v>0</v>
      </c>
      <c r="BL317" s="16" t="s">
        <v>425</v>
      </c>
      <c r="BM317" s="227" t="s">
        <v>446</v>
      </c>
    </row>
    <row r="318" s="2" customFormat="1">
      <c r="A318" s="37"/>
      <c r="B318" s="38"/>
      <c r="C318" s="39"/>
      <c r="D318" s="229" t="s">
        <v>136</v>
      </c>
      <c r="E318" s="39"/>
      <c r="F318" s="230" t="s">
        <v>447</v>
      </c>
      <c r="G318" s="39"/>
      <c r="H318" s="39"/>
      <c r="I318" s="231"/>
      <c r="J318" s="231"/>
      <c r="K318" s="39"/>
      <c r="L318" s="39"/>
      <c r="M318" s="43"/>
      <c r="N318" s="232"/>
      <c r="O318" s="233"/>
      <c r="P318" s="90"/>
      <c r="Q318" s="90"/>
      <c r="R318" s="90"/>
      <c r="S318" s="90"/>
      <c r="T318" s="90"/>
      <c r="U318" s="90"/>
      <c r="V318" s="90"/>
      <c r="W318" s="90"/>
      <c r="X318" s="91"/>
      <c r="Y318" s="37"/>
      <c r="Z318" s="37"/>
      <c r="AA318" s="37"/>
      <c r="AB318" s="37"/>
      <c r="AC318" s="37"/>
      <c r="AD318" s="37"/>
      <c r="AE318" s="37"/>
      <c r="AT318" s="16" t="s">
        <v>136</v>
      </c>
      <c r="AU318" s="16" t="s">
        <v>84</v>
      </c>
    </row>
    <row r="319" s="2" customFormat="1">
      <c r="A319" s="37"/>
      <c r="B319" s="38"/>
      <c r="C319" s="39"/>
      <c r="D319" s="229" t="s">
        <v>138</v>
      </c>
      <c r="E319" s="39"/>
      <c r="F319" s="234" t="s">
        <v>448</v>
      </c>
      <c r="G319" s="39"/>
      <c r="H319" s="39"/>
      <c r="I319" s="231"/>
      <c r="J319" s="231"/>
      <c r="K319" s="39"/>
      <c r="L319" s="39"/>
      <c r="M319" s="43"/>
      <c r="N319" s="232"/>
      <c r="O319" s="233"/>
      <c r="P319" s="90"/>
      <c r="Q319" s="90"/>
      <c r="R319" s="90"/>
      <c r="S319" s="90"/>
      <c r="T319" s="90"/>
      <c r="U319" s="90"/>
      <c r="V319" s="90"/>
      <c r="W319" s="90"/>
      <c r="X319" s="91"/>
      <c r="Y319" s="37"/>
      <c r="Z319" s="37"/>
      <c r="AA319" s="37"/>
      <c r="AB319" s="37"/>
      <c r="AC319" s="37"/>
      <c r="AD319" s="37"/>
      <c r="AE319" s="37"/>
      <c r="AT319" s="16" t="s">
        <v>138</v>
      </c>
      <c r="AU319" s="16" t="s">
        <v>84</v>
      </c>
    </row>
    <row r="320" s="2" customFormat="1" ht="16.5" customHeight="1">
      <c r="A320" s="37"/>
      <c r="B320" s="38"/>
      <c r="C320" s="214" t="s">
        <v>449</v>
      </c>
      <c r="D320" s="214" t="s">
        <v>130</v>
      </c>
      <c r="E320" s="215" t="s">
        <v>450</v>
      </c>
      <c r="F320" s="216" t="s">
        <v>451</v>
      </c>
      <c r="G320" s="217" t="s">
        <v>424</v>
      </c>
      <c r="H320" s="218">
        <v>1</v>
      </c>
      <c r="I320" s="219"/>
      <c r="J320" s="219"/>
      <c r="K320" s="220">
        <f>ROUND(P320*H320,2)</f>
        <v>0</v>
      </c>
      <c r="L320" s="221"/>
      <c r="M320" s="43"/>
      <c r="N320" s="222" t="s">
        <v>1</v>
      </c>
      <c r="O320" s="223" t="s">
        <v>40</v>
      </c>
      <c r="P320" s="224">
        <f>I320+J320</f>
        <v>0</v>
      </c>
      <c r="Q320" s="224">
        <f>ROUND(I320*H320,2)</f>
        <v>0</v>
      </c>
      <c r="R320" s="224">
        <f>ROUND(J320*H320,2)</f>
        <v>0</v>
      </c>
      <c r="S320" s="90"/>
      <c r="T320" s="225">
        <f>S320*H320</f>
        <v>0</v>
      </c>
      <c r="U320" s="225">
        <v>0</v>
      </c>
      <c r="V320" s="225">
        <f>U320*H320</f>
        <v>0</v>
      </c>
      <c r="W320" s="225">
        <v>0</v>
      </c>
      <c r="X320" s="226">
        <f>W320*H320</f>
        <v>0</v>
      </c>
      <c r="Y320" s="37"/>
      <c r="Z320" s="37"/>
      <c r="AA320" s="37"/>
      <c r="AB320" s="37"/>
      <c r="AC320" s="37"/>
      <c r="AD320" s="37"/>
      <c r="AE320" s="37"/>
      <c r="AR320" s="227" t="s">
        <v>425</v>
      </c>
      <c r="AT320" s="227" t="s">
        <v>130</v>
      </c>
      <c r="AU320" s="227" t="s">
        <v>84</v>
      </c>
      <c r="AY320" s="16" t="s">
        <v>128</v>
      </c>
      <c r="BE320" s="228">
        <f>IF(O320="základní",K320,0)</f>
        <v>0</v>
      </c>
      <c r="BF320" s="228">
        <f>IF(O320="snížená",K320,0)</f>
        <v>0</v>
      </c>
      <c r="BG320" s="228">
        <f>IF(O320="zákl. přenesená",K320,0)</f>
        <v>0</v>
      </c>
      <c r="BH320" s="228">
        <f>IF(O320="sníž. přenesená",K320,0)</f>
        <v>0</v>
      </c>
      <c r="BI320" s="228">
        <f>IF(O320="nulová",K320,0)</f>
        <v>0</v>
      </c>
      <c r="BJ320" s="16" t="s">
        <v>82</v>
      </c>
      <c r="BK320" s="228">
        <f>ROUND(P320*H320,2)</f>
        <v>0</v>
      </c>
      <c r="BL320" s="16" t="s">
        <v>425</v>
      </c>
      <c r="BM320" s="227" t="s">
        <v>452</v>
      </c>
    </row>
    <row r="321" s="2" customFormat="1">
      <c r="A321" s="37"/>
      <c r="B321" s="38"/>
      <c r="C321" s="39"/>
      <c r="D321" s="229" t="s">
        <v>136</v>
      </c>
      <c r="E321" s="39"/>
      <c r="F321" s="230" t="s">
        <v>451</v>
      </c>
      <c r="G321" s="39"/>
      <c r="H321" s="39"/>
      <c r="I321" s="231"/>
      <c r="J321" s="231"/>
      <c r="K321" s="39"/>
      <c r="L321" s="39"/>
      <c r="M321" s="43"/>
      <c r="N321" s="232"/>
      <c r="O321" s="233"/>
      <c r="P321" s="90"/>
      <c r="Q321" s="90"/>
      <c r="R321" s="90"/>
      <c r="S321" s="90"/>
      <c r="T321" s="90"/>
      <c r="U321" s="90"/>
      <c r="V321" s="90"/>
      <c r="W321" s="90"/>
      <c r="X321" s="91"/>
      <c r="Y321" s="37"/>
      <c r="Z321" s="37"/>
      <c r="AA321" s="37"/>
      <c r="AB321" s="37"/>
      <c r="AC321" s="37"/>
      <c r="AD321" s="37"/>
      <c r="AE321" s="37"/>
      <c r="AT321" s="16" t="s">
        <v>136</v>
      </c>
      <c r="AU321" s="16" t="s">
        <v>84</v>
      </c>
    </row>
    <row r="322" s="12" customFormat="1" ht="22.8" customHeight="1">
      <c r="A322" s="12"/>
      <c r="B322" s="197"/>
      <c r="C322" s="198"/>
      <c r="D322" s="199" t="s">
        <v>76</v>
      </c>
      <c r="E322" s="212" t="s">
        <v>453</v>
      </c>
      <c r="F322" s="212" t="s">
        <v>454</v>
      </c>
      <c r="G322" s="198"/>
      <c r="H322" s="198"/>
      <c r="I322" s="201"/>
      <c r="J322" s="201"/>
      <c r="K322" s="213">
        <f>BK322</f>
        <v>0</v>
      </c>
      <c r="L322" s="198"/>
      <c r="M322" s="203"/>
      <c r="N322" s="204"/>
      <c r="O322" s="205"/>
      <c r="P322" s="205"/>
      <c r="Q322" s="206">
        <f>SUM(Q323:Q327)</f>
        <v>0</v>
      </c>
      <c r="R322" s="206">
        <f>SUM(R323:R327)</f>
        <v>0</v>
      </c>
      <c r="S322" s="205"/>
      <c r="T322" s="207">
        <f>SUM(T323:T327)</f>
        <v>0</v>
      </c>
      <c r="U322" s="205"/>
      <c r="V322" s="207">
        <f>SUM(V323:V327)</f>
        <v>0</v>
      </c>
      <c r="W322" s="205"/>
      <c r="X322" s="208">
        <f>SUM(X323:X327)</f>
        <v>0</v>
      </c>
      <c r="Y322" s="12"/>
      <c r="Z322" s="12"/>
      <c r="AA322" s="12"/>
      <c r="AB322" s="12"/>
      <c r="AC322" s="12"/>
      <c r="AD322" s="12"/>
      <c r="AE322" s="12"/>
      <c r="AR322" s="209" t="s">
        <v>163</v>
      </c>
      <c r="AT322" s="210" t="s">
        <v>76</v>
      </c>
      <c r="AU322" s="210" t="s">
        <v>82</v>
      </c>
      <c r="AY322" s="209" t="s">
        <v>128</v>
      </c>
      <c r="BK322" s="211">
        <f>SUM(BK323:BK327)</f>
        <v>0</v>
      </c>
    </row>
    <row r="323" s="2" customFormat="1" ht="16.5" customHeight="1">
      <c r="A323" s="37"/>
      <c r="B323" s="38"/>
      <c r="C323" s="214" t="s">
        <v>455</v>
      </c>
      <c r="D323" s="214" t="s">
        <v>130</v>
      </c>
      <c r="E323" s="215" t="s">
        <v>456</v>
      </c>
      <c r="F323" s="216" t="s">
        <v>454</v>
      </c>
      <c r="G323" s="217" t="s">
        <v>424</v>
      </c>
      <c r="H323" s="218">
        <v>1</v>
      </c>
      <c r="I323" s="219"/>
      <c r="J323" s="219"/>
      <c r="K323" s="220">
        <f>ROUND(P323*H323,2)</f>
        <v>0</v>
      </c>
      <c r="L323" s="221"/>
      <c r="M323" s="43"/>
      <c r="N323" s="222" t="s">
        <v>1</v>
      </c>
      <c r="O323" s="223" t="s">
        <v>40</v>
      </c>
      <c r="P323" s="224">
        <f>I323+J323</f>
        <v>0</v>
      </c>
      <c r="Q323" s="224">
        <f>ROUND(I323*H323,2)</f>
        <v>0</v>
      </c>
      <c r="R323" s="224">
        <f>ROUND(J323*H323,2)</f>
        <v>0</v>
      </c>
      <c r="S323" s="90"/>
      <c r="T323" s="225">
        <f>S323*H323</f>
        <v>0</v>
      </c>
      <c r="U323" s="225">
        <v>0</v>
      </c>
      <c r="V323" s="225">
        <f>U323*H323</f>
        <v>0</v>
      </c>
      <c r="W323" s="225">
        <v>0</v>
      </c>
      <c r="X323" s="226">
        <f>W323*H323</f>
        <v>0</v>
      </c>
      <c r="Y323" s="37"/>
      <c r="Z323" s="37"/>
      <c r="AA323" s="37"/>
      <c r="AB323" s="37"/>
      <c r="AC323" s="37"/>
      <c r="AD323" s="37"/>
      <c r="AE323" s="37"/>
      <c r="AR323" s="227" t="s">
        <v>425</v>
      </c>
      <c r="AT323" s="227" t="s">
        <v>130</v>
      </c>
      <c r="AU323" s="227" t="s">
        <v>84</v>
      </c>
      <c r="AY323" s="16" t="s">
        <v>128</v>
      </c>
      <c r="BE323" s="228">
        <f>IF(O323="základní",K323,0)</f>
        <v>0</v>
      </c>
      <c r="BF323" s="228">
        <f>IF(O323="snížená",K323,0)</f>
        <v>0</v>
      </c>
      <c r="BG323" s="228">
        <f>IF(O323="zákl. přenesená",K323,0)</f>
        <v>0</v>
      </c>
      <c r="BH323" s="228">
        <f>IF(O323="sníž. přenesená",K323,0)</f>
        <v>0</v>
      </c>
      <c r="BI323" s="228">
        <f>IF(O323="nulová",K323,0)</f>
        <v>0</v>
      </c>
      <c r="BJ323" s="16" t="s">
        <v>82</v>
      </c>
      <c r="BK323" s="228">
        <f>ROUND(P323*H323,2)</f>
        <v>0</v>
      </c>
      <c r="BL323" s="16" t="s">
        <v>425</v>
      </c>
      <c r="BM323" s="227" t="s">
        <v>457</v>
      </c>
    </row>
    <row r="324" s="2" customFormat="1">
      <c r="A324" s="37"/>
      <c r="B324" s="38"/>
      <c r="C324" s="39"/>
      <c r="D324" s="229" t="s">
        <v>136</v>
      </c>
      <c r="E324" s="39"/>
      <c r="F324" s="230" t="s">
        <v>454</v>
      </c>
      <c r="G324" s="39"/>
      <c r="H324" s="39"/>
      <c r="I324" s="231"/>
      <c r="J324" s="231"/>
      <c r="K324" s="39"/>
      <c r="L324" s="39"/>
      <c r="M324" s="43"/>
      <c r="N324" s="232"/>
      <c r="O324" s="233"/>
      <c r="P324" s="90"/>
      <c r="Q324" s="90"/>
      <c r="R324" s="90"/>
      <c r="S324" s="90"/>
      <c r="T324" s="90"/>
      <c r="U324" s="90"/>
      <c r="V324" s="90"/>
      <c r="W324" s="90"/>
      <c r="X324" s="91"/>
      <c r="Y324" s="37"/>
      <c r="Z324" s="37"/>
      <c r="AA324" s="37"/>
      <c r="AB324" s="37"/>
      <c r="AC324" s="37"/>
      <c r="AD324" s="37"/>
      <c r="AE324" s="37"/>
      <c r="AT324" s="16" t="s">
        <v>136</v>
      </c>
      <c r="AU324" s="16" t="s">
        <v>84</v>
      </c>
    </row>
    <row r="325" s="2" customFormat="1" ht="21.75" customHeight="1">
      <c r="A325" s="37"/>
      <c r="B325" s="38"/>
      <c r="C325" s="214" t="s">
        <v>458</v>
      </c>
      <c r="D325" s="214" t="s">
        <v>130</v>
      </c>
      <c r="E325" s="215" t="s">
        <v>459</v>
      </c>
      <c r="F325" s="216" t="s">
        <v>460</v>
      </c>
      <c r="G325" s="217" t="s">
        <v>424</v>
      </c>
      <c r="H325" s="218">
        <v>1</v>
      </c>
      <c r="I325" s="219"/>
      <c r="J325" s="219"/>
      <c r="K325" s="220">
        <f>ROUND(P325*H325,2)</f>
        <v>0</v>
      </c>
      <c r="L325" s="221"/>
      <c r="M325" s="43"/>
      <c r="N325" s="222" t="s">
        <v>1</v>
      </c>
      <c r="O325" s="223" t="s">
        <v>40</v>
      </c>
      <c r="P325" s="224">
        <f>I325+J325</f>
        <v>0</v>
      </c>
      <c r="Q325" s="224">
        <f>ROUND(I325*H325,2)</f>
        <v>0</v>
      </c>
      <c r="R325" s="224">
        <f>ROUND(J325*H325,2)</f>
        <v>0</v>
      </c>
      <c r="S325" s="90"/>
      <c r="T325" s="225">
        <f>S325*H325</f>
        <v>0</v>
      </c>
      <c r="U325" s="225">
        <v>0</v>
      </c>
      <c r="V325" s="225">
        <f>U325*H325</f>
        <v>0</v>
      </c>
      <c r="W325" s="225">
        <v>0</v>
      </c>
      <c r="X325" s="226">
        <f>W325*H325</f>
        <v>0</v>
      </c>
      <c r="Y325" s="37"/>
      <c r="Z325" s="37"/>
      <c r="AA325" s="37"/>
      <c r="AB325" s="37"/>
      <c r="AC325" s="37"/>
      <c r="AD325" s="37"/>
      <c r="AE325" s="37"/>
      <c r="AR325" s="227" t="s">
        <v>425</v>
      </c>
      <c r="AT325" s="227" t="s">
        <v>130</v>
      </c>
      <c r="AU325" s="227" t="s">
        <v>84</v>
      </c>
      <c r="AY325" s="16" t="s">
        <v>128</v>
      </c>
      <c r="BE325" s="228">
        <f>IF(O325="základní",K325,0)</f>
        <v>0</v>
      </c>
      <c r="BF325" s="228">
        <f>IF(O325="snížená",K325,0)</f>
        <v>0</v>
      </c>
      <c r="BG325" s="228">
        <f>IF(O325="zákl. přenesená",K325,0)</f>
        <v>0</v>
      </c>
      <c r="BH325" s="228">
        <f>IF(O325="sníž. přenesená",K325,0)</f>
        <v>0</v>
      </c>
      <c r="BI325" s="228">
        <f>IF(O325="nulová",K325,0)</f>
        <v>0</v>
      </c>
      <c r="BJ325" s="16" t="s">
        <v>82</v>
      </c>
      <c r="BK325" s="228">
        <f>ROUND(P325*H325,2)</f>
        <v>0</v>
      </c>
      <c r="BL325" s="16" t="s">
        <v>425</v>
      </c>
      <c r="BM325" s="227" t="s">
        <v>461</v>
      </c>
    </row>
    <row r="326" s="2" customFormat="1">
      <c r="A326" s="37"/>
      <c r="B326" s="38"/>
      <c r="C326" s="39"/>
      <c r="D326" s="229" t="s">
        <v>136</v>
      </c>
      <c r="E326" s="39"/>
      <c r="F326" s="230" t="s">
        <v>460</v>
      </c>
      <c r="G326" s="39"/>
      <c r="H326" s="39"/>
      <c r="I326" s="231"/>
      <c r="J326" s="231"/>
      <c r="K326" s="39"/>
      <c r="L326" s="39"/>
      <c r="M326" s="43"/>
      <c r="N326" s="232"/>
      <c r="O326" s="233"/>
      <c r="P326" s="90"/>
      <c r="Q326" s="90"/>
      <c r="R326" s="90"/>
      <c r="S326" s="90"/>
      <c r="T326" s="90"/>
      <c r="U326" s="90"/>
      <c r="V326" s="90"/>
      <c r="W326" s="90"/>
      <c r="X326" s="91"/>
      <c r="Y326" s="37"/>
      <c r="Z326" s="37"/>
      <c r="AA326" s="37"/>
      <c r="AB326" s="37"/>
      <c r="AC326" s="37"/>
      <c r="AD326" s="37"/>
      <c r="AE326" s="37"/>
      <c r="AT326" s="16" t="s">
        <v>136</v>
      </c>
      <c r="AU326" s="16" t="s">
        <v>84</v>
      </c>
    </row>
    <row r="327" s="2" customFormat="1">
      <c r="A327" s="37"/>
      <c r="B327" s="38"/>
      <c r="C327" s="39"/>
      <c r="D327" s="229" t="s">
        <v>138</v>
      </c>
      <c r="E327" s="39"/>
      <c r="F327" s="234" t="s">
        <v>462</v>
      </c>
      <c r="G327" s="39"/>
      <c r="H327" s="39"/>
      <c r="I327" s="231"/>
      <c r="J327" s="231"/>
      <c r="K327" s="39"/>
      <c r="L327" s="39"/>
      <c r="M327" s="43"/>
      <c r="N327" s="232"/>
      <c r="O327" s="233"/>
      <c r="P327" s="90"/>
      <c r="Q327" s="90"/>
      <c r="R327" s="90"/>
      <c r="S327" s="90"/>
      <c r="T327" s="90"/>
      <c r="U327" s="90"/>
      <c r="V327" s="90"/>
      <c r="W327" s="90"/>
      <c r="X327" s="91"/>
      <c r="Y327" s="37"/>
      <c r="Z327" s="37"/>
      <c r="AA327" s="37"/>
      <c r="AB327" s="37"/>
      <c r="AC327" s="37"/>
      <c r="AD327" s="37"/>
      <c r="AE327" s="37"/>
      <c r="AT327" s="16" t="s">
        <v>138</v>
      </c>
      <c r="AU327" s="16" t="s">
        <v>84</v>
      </c>
    </row>
    <row r="328" s="12" customFormat="1" ht="22.8" customHeight="1">
      <c r="A328" s="12"/>
      <c r="B328" s="197"/>
      <c r="C328" s="198"/>
      <c r="D328" s="199" t="s">
        <v>76</v>
      </c>
      <c r="E328" s="212" t="s">
        <v>463</v>
      </c>
      <c r="F328" s="212" t="s">
        <v>464</v>
      </c>
      <c r="G328" s="198"/>
      <c r="H328" s="198"/>
      <c r="I328" s="201"/>
      <c r="J328" s="201"/>
      <c r="K328" s="213">
        <f>BK328</f>
        <v>0</v>
      </c>
      <c r="L328" s="198"/>
      <c r="M328" s="203"/>
      <c r="N328" s="204"/>
      <c r="O328" s="205"/>
      <c r="P328" s="205"/>
      <c r="Q328" s="206">
        <f>SUM(Q329:Q333)</f>
        <v>0</v>
      </c>
      <c r="R328" s="206">
        <f>SUM(R329:R333)</f>
        <v>0</v>
      </c>
      <c r="S328" s="205"/>
      <c r="T328" s="207">
        <f>SUM(T329:T333)</f>
        <v>0</v>
      </c>
      <c r="U328" s="205"/>
      <c r="V328" s="207">
        <f>SUM(V329:V333)</f>
        <v>0</v>
      </c>
      <c r="W328" s="205"/>
      <c r="X328" s="208">
        <f>SUM(X329:X333)</f>
        <v>0</v>
      </c>
      <c r="Y328" s="12"/>
      <c r="Z328" s="12"/>
      <c r="AA328" s="12"/>
      <c r="AB328" s="12"/>
      <c r="AC328" s="12"/>
      <c r="AD328" s="12"/>
      <c r="AE328" s="12"/>
      <c r="AR328" s="209" t="s">
        <v>163</v>
      </c>
      <c r="AT328" s="210" t="s">
        <v>76</v>
      </c>
      <c r="AU328" s="210" t="s">
        <v>82</v>
      </c>
      <c r="AY328" s="209" t="s">
        <v>128</v>
      </c>
      <c r="BK328" s="211">
        <f>SUM(BK329:BK333)</f>
        <v>0</v>
      </c>
    </row>
    <row r="329" s="2" customFormat="1" ht="16.5" customHeight="1">
      <c r="A329" s="37"/>
      <c r="B329" s="38"/>
      <c r="C329" s="214" t="s">
        <v>465</v>
      </c>
      <c r="D329" s="214" t="s">
        <v>130</v>
      </c>
      <c r="E329" s="215" t="s">
        <v>466</v>
      </c>
      <c r="F329" s="216" t="s">
        <v>464</v>
      </c>
      <c r="G329" s="217" t="s">
        <v>424</v>
      </c>
      <c r="H329" s="218">
        <v>1</v>
      </c>
      <c r="I329" s="219"/>
      <c r="J329" s="219"/>
      <c r="K329" s="220">
        <f>ROUND(P329*H329,2)</f>
        <v>0</v>
      </c>
      <c r="L329" s="221"/>
      <c r="M329" s="43"/>
      <c r="N329" s="222" t="s">
        <v>1</v>
      </c>
      <c r="O329" s="223" t="s">
        <v>40</v>
      </c>
      <c r="P329" s="224">
        <f>I329+J329</f>
        <v>0</v>
      </c>
      <c r="Q329" s="224">
        <f>ROUND(I329*H329,2)</f>
        <v>0</v>
      </c>
      <c r="R329" s="224">
        <f>ROUND(J329*H329,2)</f>
        <v>0</v>
      </c>
      <c r="S329" s="90"/>
      <c r="T329" s="225">
        <f>S329*H329</f>
        <v>0</v>
      </c>
      <c r="U329" s="225">
        <v>0</v>
      </c>
      <c r="V329" s="225">
        <f>U329*H329</f>
        <v>0</v>
      </c>
      <c r="W329" s="225">
        <v>0</v>
      </c>
      <c r="X329" s="226">
        <f>W329*H329</f>
        <v>0</v>
      </c>
      <c r="Y329" s="37"/>
      <c r="Z329" s="37"/>
      <c r="AA329" s="37"/>
      <c r="AB329" s="37"/>
      <c r="AC329" s="37"/>
      <c r="AD329" s="37"/>
      <c r="AE329" s="37"/>
      <c r="AR329" s="227" t="s">
        <v>425</v>
      </c>
      <c r="AT329" s="227" t="s">
        <v>130</v>
      </c>
      <c r="AU329" s="227" t="s">
        <v>84</v>
      </c>
      <c r="AY329" s="16" t="s">
        <v>128</v>
      </c>
      <c r="BE329" s="228">
        <f>IF(O329="základní",K329,0)</f>
        <v>0</v>
      </c>
      <c r="BF329" s="228">
        <f>IF(O329="snížená",K329,0)</f>
        <v>0</v>
      </c>
      <c r="BG329" s="228">
        <f>IF(O329="zákl. přenesená",K329,0)</f>
        <v>0</v>
      </c>
      <c r="BH329" s="228">
        <f>IF(O329="sníž. přenesená",K329,0)</f>
        <v>0</v>
      </c>
      <c r="BI329" s="228">
        <f>IF(O329="nulová",K329,0)</f>
        <v>0</v>
      </c>
      <c r="BJ329" s="16" t="s">
        <v>82</v>
      </c>
      <c r="BK329" s="228">
        <f>ROUND(P329*H329,2)</f>
        <v>0</v>
      </c>
      <c r="BL329" s="16" t="s">
        <v>425</v>
      </c>
      <c r="BM329" s="227" t="s">
        <v>467</v>
      </c>
    </row>
    <row r="330" s="2" customFormat="1">
      <c r="A330" s="37"/>
      <c r="B330" s="38"/>
      <c r="C330" s="39"/>
      <c r="D330" s="229" t="s">
        <v>136</v>
      </c>
      <c r="E330" s="39"/>
      <c r="F330" s="230" t="s">
        <v>464</v>
      </c>
      <c r="G330" s="39"/>
      <c r="H330" s="39"/>
      <c r="I330" s="231"/>
      <c r="J330" s="231"/>
      <c r="K330" s="39"/>
      <c r="L330" s="39"/>
      <c r="M330" s="43"/>
      <c r="N330" s="232"/>
      <c r="O330" s="233"/>
      <c r="P330" s="90"/>
      <c r="Q330" s="90"/>
      <c r="R330" s="90"/>
      <c r="S330" s="90"/>
      <c r="T330" s="90"/>
      <c r="U330" s="90"/>
      <c r="V330" s="90"/>
      <c r="W330" s="90"/>
      <c r="X330" s="91"/>
      <c r="Y330" s="37"/>
      <c r="Z330" s="37"/>
      <c r="AA330" s="37"/>
      <c r="AB330" s="37"/>
      <c r="AC330" s="37"/>
      <c r="AD330" s="37"/>
      <c r="AE330" s="37"/>
      <c r="AT330" s="16" t="s">
        <v>136</v>
      </c>
      <c r="AU330" s="16" t="s">
        <v>84</v>
      </c>
    </row>
    <row r="331" s="2" customFormat="1" ht="16.5" customHeight="1">
      <c r="A331" s="37"/>
      <c r="B331" s="38"/>
      <c r="C331" s="214" t="s">
        <v>468</v>
      </c>
      <c r="D331" s="214" t="s">
        <v>130</v>
      </c>
      <c r="E331" s="215" t="s">
        <v>469</v>
      </c>
      <c r="F331" s="216" t="s">
        <v>470</v>
      </c>
      <c r="G331" s="217" t="s">
        <v>424</v>
      </c>
      <c r="H331" s="218">
        <v>2</v>
      </c>
      <c r="I331" s="219"/>
      <c r="J331" s="219"/>
      <c r="K331" s="220">
        <f>ROUND(P331*H331,2)</f>
        <v>0</v>
      </c>
      <c r="L331" s="221"/>
      <c r="M331" s="43"/>
      <c r="N331" s="222" t="s">
        <v>1</v>
      </c>
      <c r="O331" s="223" t="s">
        <v>40</v>
      </c>
      <c r="P331" s="224">
        <f>I331+J331</f>
        <v>0</v>
      </c>
      <c r="Q331" s="224">
        <f>ROUND(I331*H331,2)</f>
        <v>0</v>
      </c>
      <c r="R331" s="224">
        <f>ROUND(J331*H331,2)</f>
        <v>0</v>
      </c>
      <c r="S331" s="90"/>
      <c r="T331" s="225">
        <f>S331*H331</f>
        <v>0</v>
      </c>
      <c r="U331" s="225">
        <v>0</v>
      </c>
      <c r="V331" s="225">
        <f>U331*H331</f>
        <v>0</v>
      </c>
      <c r="W331" s="225">
        <v>0</v>
      </c>
      <c r="X331" s="226">
        <f>W331*H331</f>
        <v>0</v>
      </c>
      <c r="Y331" s="37"/>
      <c r="Z331" s="37"/>
      <c r="AA331" s="37"/>
      <c r="AB331" s="37"/>
      <c r="AC331" s="37"/>
      <c r="AD331" s="37"/>
      <c r="AE331" s="37"/>
      <c r="AR331" s="227" t="s">
        <v>425</v>
      </c>
      <c r="AT331" s="227" t="s">
        <v>130</v>
      </c>
      <c r="AU331" s="227" t="s">
        <v>84</v>
      </c>
      <c r="AY331" s="16" t="s">
        <v>128</v>
      </c>
      <c r="BE331" s="228">
        <f>IF(O331="základní",K331,0)</f>
        <v>0</v>
      </c>
      <c r="BF331" s="228">
        <f>IF(O331="snížená",K331,0)</f>
        <v>0</v>
      </c>
      <c r="BG331" s="228">
        <f>IF(O331="zákl. přenesená",K331,0)</f>
        <v>0</v>
      </c>
      <c r="BH331" s="228">
        <f>IF(O331="sníž. přenesená",K331,0)</f>
        <v>0</v>
      </c>
      <c r="BI331" s="228">
        <f>IF(O331="nulová",K331,0)</f>
        <v>0</v>
      </c>
      <c r="BJ331" s="16" t="s">
        <v>82</v>
      </c>
      <c r="BK331" s="228">
        <f>ROUND(P331*H331,2)</f>
        <v>0</v>
      </c>
      <c r="BL331" s="16" t="s">
        <v>425</v>
      </c>
      <c r="BM331" s="227" t="s">
        <v>471</v>
      </c>
    </row>
    <row r="332" s="2" customFormat="1">
      <c r="A332" s="37"/>
      <c r="B332" s="38"/>
      <c r="C332" s="39"/>
      <c r="D332" s="229" t="s">
        <v>136</v>
      </c>
      <c r="E332" s="39"/>
      <c r="F332" s="230" t="s">
        <v>470</v>
      </c>
      <c r="G332" s="39"/>
      <c r="H332" s="39"/>
      <c r="I332" s="231"/>
      <c r="J332" s="231"/>
      <c r="K332" s="39"/>
      <c r="L332" s="39"/>
      <c r="M332" s="43"/>
      <c r="N332" s="232"/>
      <c r="O332" s="233"/>
      <c r="P332" s="90"/>
      <c r="Q332" s="90"/>
      <c r="R332" s="90"/>
      <c r="S332" s="90"/>
      <c r="T332" s="90"/>
      <c r="U332" s="90"/>
      <c r="V332" s="90"/>
      <c r="W332" s="90"/>
      <c r="X332" s="91"/>
      <c r="Y332" s="37"/>
      <c r="Z332" s="37"/>
      <c r="AA332" s="37"/>
      <c r="AB332" s="37"/>
      <c r="AC332" s="37"/>
      <c r="AD332" s="37"/>
      <c r="AE332" s="37"/>
      <c r="AT332" s="16" t="s">
        <v>136</v>
      </c>
      <c r="AU332" s="16" t="s">
        <v>84</v>
      </c>
    </row>
    <row r="333" s="2" customFormat="1">
      <c r="A333" s="37"/>
      <c r="B333" s="38"/>
      <c r="C333" s="39"/>
      <c r="D333" s="229" t="s">
        <v>138</v>
      </c>
      <c r="E333" s="39"/>
      <c r="F333" s="234" t="s">
        <v>472</v>
      </c>
      <c r="G333" s="39"/>
      <c r="H333" s="39"/>
      <c r="I333" s="231"/>
      <c r="J333" s="231"/>
      <c r="K333" s="39"/>
      <c r="L333" s="39"/>
      <c r="M333" s="43"/>
      <c r="N333" s="232"/>
      <c r="O333" s="233"/>
      <c r="P333" s="90"/>
      <c r="Q333" s="90"/>
      <c r="R333" s="90"/>
      <c r="S333" s="90"/>
      <c r="T333" s="90"/>
      <c r="U333" s="90"/>
      <c r="V333" s="90"/>
      <c r="W333" s="90"/>
      <c r="X333" s="91"/>
      <c r="Y333" s="37"/>
      <c r="Z333" s="37"/>
      <c r="AA333" s="37"/>
      <c r="AB333" s="37"/>
      <c r="AC333" s="37"/>
      <c r="AD333" s="37"/>
      <c r="AE333" s="37"/>
      <c r="AT333" s="16" t="s">
        <v>138</v>
      </c>
      <c r="AU333" s="16" t="s">
        <v>84</v>
      </c>
    </row>
    <row r="334" s="12" customFormat="1" ht="22.8" customHeight="1">
      <c r="A334" s="12"/>
      <c r="B334" s="197"/>
      <c r="C334" s="198"/>
      <c r="D334" s="199" t="s">
        <v>76</v>
      </c>
      <c r="E334" s="212" t="s">
        <v>473</v>
      </c>
      <c r="F334" s="212" t="s">
        <v>474</v>
      </c>
      <c r="G334" s="198"/>
      <c r="H334" s="198"/>
      <c r="I334" s="201"/>
      <c r="J334" s="201"/>
      <c r="K334" s="213">
        <f>BK334</f>
        <v>0</v>
      </c>
      <c r="L334" s="198"/>
      <c r="M334" s="203"/>
      <c r="N334" s="204"/>
      <c r="O334" s="205"/>
      <c r="P334" s="205"/>
      <c r="Q334" s="206">
        <f>SUM(Q335:Q341)</f>
        <v>0</v>
      </c>
      <c r="R334" s="206">
        <f>SUM(R335:R341)</f>
        <v>0</v>
      </c>
      <c r="S334" s="205"/>
      <c r="T334" s="207">
        <f>SUM(T335:T341)</f>
        <v>0</v>
      </c>
      <c r="U334" s="205"/>
      <c r="V334" s="207">
        <f>SUM(V335:V341)</f>
        <v>0</v>
      </c>
      <c r="W334" s="205"/>
      <c r="X334" s="208">
        <f>SUM(X335:X341)</f>
        <v>0</v>
      </c>
      <c r="Y334" s="12"/>
      <c r="Z334" s="12"/>
      <c r="AA334" s="12"/>
      <c r="AB334" s="12"/>
      <c r="AC334" s="12"/>
      <c r="AD334" s="12"/>
      <c r="AE334" s="12"/>
      <c r="AR334" s="209" t="s">
        <v>163</v>
      </c>
      <c r="AT334" s="210" t="s">
        <v>76</v>
      </c>
      <c r="AU334" s="210" t="s">
        <v>82</v>
      </c>
      <c r="AY334" s="209" t="s">
        <v>128</v>
      </c>
      <c r="BK334" s="211">
        <f>SUM(BK335:BK341)</f>
        <v>0</v>
      </c>
    </row>
    <row r="335" s="2" customFormat="1" ht="21.75" customHeight="1">
      <c r="A335" s="37"/>
      <c r="B335" s="38"/>
      <c r="C335" s="214" t="s">
        <v>475</v>
      </c>
      <c r="D335" s="214" t="s">
        <v>130</v>
      </c>
      <c r="E335" s="215" t="s">
        <v>476</v>
      </c>
      <c r="F335" s="216" t="s">
        <v>477</v>
      </c>
      <c r="G335" s="217" t="s">
        <v>204</v>
      </c>
      <c r="H335" s="218">
        <v>2</v>
      </c>
      <c r="I335" s="219"/>
      <c r="J335" s="219"/>
      <c r="K335" s="220">
        <f>ROUND(P335*H335,2)</f>
        <v>0</v>
      </c>
      <c r="L335" s="221"/>
      <c r="M335" s="43"/>
      <c r="N335" s="222" t="s">
        <v>1</v>
      </c>
      <c r="O335" s="223" t="s">
        <v>40</v>
      </c>
      <c r="P335" s="224">
        <f>I335+J335</f>
        <v>0</v>
      </c>
      <c r="Q335" s="224">
        <f>ROUND(I335*H335,2)</f>
        <v>0</v>
      </c>
      <c r="R335" s="224">
        <f>ROUND(J335*H335,2)</f>
        <v>0</v>
      </c>
      <c r="S335" s="90"/>
      <c r="T335" s="225">
        <f>S335*H335</f>
        <v>0</v>
      </c>
      <c r="U335" s="225">
        <v>0</v>
      </c>
      <c r="V335" s="225">
        <f>U335*H335</f>
        <v>0</v>
      </c>
      <c r="W335" s="225">
        <v>0</v>
      </c>
      <c r="X335" s="226">
        <f>W335*H335</f>
        <v>0</v>
      </c>
      <c r="Y335" s="37"/>
      <c r="Z335" s="37"/>
      <c r="AA335" s="37"/>
      <c r="AB335" s="37"/>
      <c r="AC335" s="37"/>
      <c r="AD335" s="37"/>
      <c r="AE335" s="37"/>
      <c r="AR335" s="227" t="s">
        <v>425</v>
      </c>
      <c r="AT335" s="227" t="s">
        <v>130</v>
      </c>
      <c r="AU335" s="227" t="s">
        <v>84</v>
      </c>
      <c r="AY335" s="16" t="s">
        <v>128</v>
      </c>
      <c r="BE335" s="228">
        <f>IF(O335="základní",K335,0)</f>
        <v>0</v>
      </c>
      <c r="BF335" s="228">
        <f>IF(O335="snížená",K335,0)</f>
        <v>0</v>
      </c>
      <c r="BG335" s="228">
        <f>IF(O335="zákl. přenesená",K335,0)</f>
        <v>0</v>
      </c>
      <c r="BH335" s="228">
        <f>IF(O335="sníž. přenesená",K335,0)</f>
        <v>0</v>
      </c>
      <c r="BI335" s="228">
        <f>IF(O335="nulová",K335,0)</f>
        <v>0</v>
      </c>
      <c r="BJ335" s="16" t="s">
        <v>82</v>
      </c>
      <c r="BK335" s="228">
        <f>ROUND(P335*H335,2)</f>
        <v>0</v>
      </c>
      <c r="BL335" s="16" t="s">
        <v>425</v>
      </c>
      <c r="BM335" s="227" t="s">
        <v>478</v>
      </c>
    </row>
    <row r="336" s="2" customFormat="1">
      <c r="A336" s="37"/>
      <c r="B336" s="38"/>
      <c r="C336" s="39"/>
      <c r="D336" s="229" t="s">
        <v>136</v>
      </c>
      <c r="E336" s="39"/>
      <c r="F336" s="230" t="s">
        <v>477</v>
      </c>
      <c r="G336" s="39"/>
      <c r="H336" s="39"/>
      <c r="I336" s="231"/>
      <c r="J336" s="231"/>
      <c r="K336" s="39"/>
      <c r="L336" s="39"/>
      <c r="M336" s="43"/>
      <c r="N336" s="232"/>
      <c r="O336" s="233"/>
      <c r="P336" s="90"/>
      <c r="Q336" s="90"/>
      <c r="R336" s="90"/>
      <c r="S336" s="90"/>
      <c r="T336" s="90"/>
      <c r="U336" s="90"/>
      <c r="V336" s="90"/>
      <c r="W336" s="90"/>
      <c r="X336" s="91"/>
      <c r="Y336" s="37"/>
      <c r="Z336" s="37"/>
      <c r="AA336" s="37"/>
      <c r="AB336" s="37"/>
      <c r="AC336" s="37"/>
      <c r="AD336" s="37"/>
      <c r="AE336" s="37"/>
      <c r="AT336" s="16" t="s">
        <v>136</v>
      </c>
      <c r="AU336" s="16" t="s">
        <v>84</v>
      </c>
    </row>
    <row r="337" s="2" customFormat="1">
      <c r="A337" s="37"/>
      <c r="B337" s="38"/>
      <c r="C337" s="39"/>
      <c r="D337" s="229" t="s">
        <v>138</v>
      </c>
      <c r="E337" s="39"/>
      <c r="F337" s="234" t="s">
        <v>479</v>
      </c>
      <c r="G337" s="39"/>
      <c r="H337" s="39"/>
      <c r="I337" s="231"/>
      <c r="J337" s="231"/>
      <c r="K337" s="39"/>
      <c r="L337" s="39"/>
      <c r="M337" s="43"/>
      <c r="N337" s="232"/>
      <c r="O337" s="233"/>
      <c r="P337" s="90"/>
      <c r="Q337" s="90"/>
      <c r="R337" s="90"/>
      <c r="S337" s="90"/>
      <c r="T337" s="90"/>
      <c r="U337" s="90"/>
      <c r="V337" s="90"/>
      <c r="W337" s="90"/>
      <c r="X337" s="91"/>
      <c r="Y337" s="37"/>
      <c r="Z337" s="37"/>
      <c r="AA337" s="37"/>
      <c r="AB337" s="37"/>
      <c r="AC337" s="37"/>
      <c r="AD337" s="37"/>
      <c r="AE337" s="37"/>
      <c r="AT337" s="16" t="s">
        <v>138</v>
      </c>
      <c r="AU337" s="16" t="s">
        <v>84</v>
      </c>
    </row>
    <row r="338" s="13" customFormat="1">
      <c r="A338" s="13"/>
      <c r="B338" s="235"/>
      <c r="C338" s="236"/>
      <c r="D338" s="229" t="s">
        <v>140</v>
      </c>
      <c r="E338" s="237" t="s">
        <v>1</v>
      </c>
      <c r="F338" s="238" t="s">
        <v>480</v>
      </c>
      <c r="G338" s="236"/>
      <c r="H338" s="239">
        <v>2</v>
      </c>
      <c r="I338" s="240"/>
      <c r="J338" s="240"/>
      <c r="K338" s="236"/>
      <c r="L338" s="236"/>
      <c r="M338" s="241"/>
      <c r="N338" s="242"/>
      <c r="O338" s="243"/>
      <c r="P338" s="243"/>
      <c r="Q338" s="243"/>
      <c r="R338" s="243"/>
      <c r="S338" s="243"/>
      <c r="T338" s="243"/>
      <c r="U338" s="243"/>
      <c r="V338" s="243"/>
      <c r="W338" s="243"/>
      <c r="X338" s="244"/>
      <c r="Y338" s="13"/>
      <c r="Z338" s="13"/>
      <c r="AA338" s="13"/>
      <c r="AB338" s="13"/>
      <c r="AC338" s="13"/>
      <c r="AD338" s="13"/>
      <c r="AE338" s="13"/>
      <c r="AT338" s="245" t="s">
        <v>140</v>
      </c>
      <c r="AU338" s="245" t="s">
        <v>84</v>
      </c>
      <c r="AV338" s="13" t="s">
        <v>84</v>
      </c>
      <c r="AW338" s="13" t="s">
        <v>5</v>
      </c>
      <c r="AX338" s="13" t="s">
        <v>82</v>
      </c>
      <c r="AY338" s="245" t="s">
        <v>128</v>
      </c>
    </row>
    <row r="339" s="2" customFormat="1" ht="16.5" customHeight="1">
      <c r="A339" s="37"/>
      <c r="B339" s="38"/>
      <c r="C339" s="214" t="s">
        <v>481</v>
      </c>
      <c r="D339" s="214" t="s">
        <v>130</v>
      </c>
      <c r="E339" s="215" t="s">
        <v>482</v>
      </c>
      <c r="F339" s="216" t="s">
        <v>483</v>
      </c>
      <c r="G339" s="217" t="s">
        <v>204</v>
      </c>
      <c r="H339" s="218">
        <v>5</v>
      </c>
      <c r="I339" s="219"/>
      <c r="J339" s="219"/>
      <c r="K339" s="220">
        <f>ROUND(P339*H339,2)</f>
        <v>0</v>
      </c>
      <c r="L339" s="221"/>
      <c r="M339" s="43"/>
      <c r="N339" s="222" t="s">
        <v>1</v>
      </c>
      <c r="O339" s="223" t="s">
        <v>40</v>
      </c>
      <c r="P339" s="224">
        <f>I339+J339</f>
        <v>0</v>
      </c>
      <c r="Q339" s="224">
        <f>ROUND(I339*H339,2)</f>
        <v>0</v>
      </c>
      <c r="R339" s="224">
        <f>ROUND(J339*H339,2)</f>
        <v>0</v>
      </c>
      <c r="S339" s="90"/>
      <c r="T339" s="225">
        <f>S339*H339</f>
        <v>0</v>
      </c>
      <c r="U339" s="225">
        <v>0</v>
      </c>
      <c r="V339" s="225">
        <f>U339*H339</f>
        <v>0</v>
      </c>
      <c r="W339" s="225">
        <v>0</v>
      </c>
      <c r="X339" s="226">
        <f>W339*H339</f>
        <v>0</v>
      </c>
      <c r="Y339" s="37"/>
      <c r="Z339" s="37"/>
      <c r="AA339" s="37"/>
      <c r="AB339" s="37"/>
      <c r="AC339" s="37"/>
      <c r="AD339" s="37"/>
      <c r="AE339" s="37"/>
      <c r="AR339" s="227" t="s">
        <v>425</v>
      </c>
      <c r="AT339" s="227" t="s">
        <v>130</v>
      </c>
      <c r="AU339" s="227" t="s">
        <v>84</v>
      </c>
      <c r="AY339" s="16" t="s">
        <v>128</v>
      </c>
      <c r="BE339" s="228">
        <f>IF(O339="základní",K339,0)</f>
        <v>0</v>
      </c>
      <c r="BF339" s="228">
        <f>IF(O339="snížená",K339,0)</f>
        <v>0</v>
      </c>
      <c r="BG339" s="228">
        <f>IF(O339="zákl. přenesená",K339,0)</f>
        <v>0</v>
      </c>
      <c r="BH339" s="228">
        <f>IF(O339="sníž. přenesená",K339,0)</f>
        <v>0</v>
      </c>
      <c r="BI339" s="228">
        <f>IF(O339="nulová",K339,0)</f>
        <v>0</v>
      </c>
      <c r="BJ339" s="16" t="s">
        <v>82</v>
      </c>
      <c r="BK339" s="228">
        <f>ROUND(P339*H339,2)</f>
        <v>0</v>
      </c>
      <c r="BL339" s="16" t="s">
        <v>425</v>
      </c>
      <c r="BM339" s="227" t="s">
        <v>484</v>
      </c>
    </row>
    <row r="340" s="2" customFormat="1">
      <c r="A340" s="37"/>
      <c r="B340" s="38"/>
      <c r="C340" s="39"/>
      <c r="D340" s="229" t="s">
        <v>136</v>
      </c>
      <c r="E340" s="39"/>
      <c r="F340" s="230" t="s">
        <v>483</v>
      </c>
      <c r="G340" s="39"/>
      <c r="H340" s="39"/>
      <c r="I340" s="231"/>
      <c r="J340" s="231"/>
      <c r="K340" s="39"/>
      <c r="L340" s="39"/>
      <c r="M340" s="43"/>
      <c r="N340" s="232"/>
      <c r="O340" s="233"/>
      <c r="P340" s="90"/>
      <c r="Q340" s="90"/>
      <c r="R340" s="90"/>
      <c r="S340" s="90"/>
      <c r="T340" s="90"/>
      <c r="U340" s="90"/>
      <c r="V340" s="90"/>
      <c r="W340" s="90"/>
      <c r="X340" s="91"/>
      <c r="Y340" s="37"/>
      <c r="Z340" s="37"/>
      <c r="AA340" s="37"/>
      <c r="AB340" s="37"/>
      <c r="AC340" s="37"/>
      <c r="AD340" s="37"/>
      <c r="AE340" s="37"/>
      <c r="AT340" s="16" t="s">
        <v>136</v>
      </c>
      <c r="AU340" s="16" t="s">
        <v>84</v>
      </c>
    </row>
    <row r="341" s="2" customFormat="1">
      <c r="A341" s="37"/>
      <c r="B341" s="38"/>
      <c r="C341" s="39"/>
      <c r="D341" s="229" t="s">
        <v>138</v>
      </c>
      <c r="E341" s="39"/>
      <c r="F341" s="234" t="s">
        <v>485</v>
      </c>
      <c r="G341" s="39"/>
      <c r="H341" s="39"/>
      <c r="I341" s="231"/>
      <c r="J341" s="231"/>
      <c r="K341" s="39"/>
      <c r="L341" s="39"/>
      <c r="M341" s="43"/>
      <c r="N341" s="267"/>
      <c r="O341" s="268"/>
      <c r="P341" s="269"/>
      <c r="Q341" s="269"/>
      <c r="R341" s="269"/>
      <c r="S341" s="269"/>
      <c r="T341" s="269"/>
      <c r="U341" s="269"/>
      <c r="V341" s="269"/>
      <c r="W341" s="269"/>
      <c r="X341" s="270"/>
      <c r="Y341" s="37"/>
      <c r="Z341" s="37"/>
      <c r="AA341" s="37"/>
      <c r="AB341" s="37"/>
      <c r="AC341" s="37"/>
      <c r="AD341" s="37"/>
      <c r="AE341" s="37"/>
      <c r="AT341" s="16" t="s">
        <v>138</v>
      </c>
      <c r="AU341" s="16" t="s">
        <v>84</v>
      </c>
    </row>
    <row r="342" s="2" customFormat="1" ht="6.96" customHeight="1">
      <c r="A342" s="37"/>
      <c r="B342" s="65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43"/>
      <c r="N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</row>
  </sheetData>
  <sheetProtection sheet="1" autoFilter="0" formatColumns="0" formatRows="0" objects="1" scenarios="1" spinCount="100000" saltValue="2pYa3yFuhu745PdQuvnHx+5GhR1XfEXzrDmuJ7ddZUI9YhwCuUb1wBFP5rf8MmMeoZbcnXSYc5WlXsXi49JP1A==" hashValue="uJXQ6wYQHA1BSLiEsMY1jz1opTsMR+X5SpzFi7ACbaJYdWd7aR62tDUxXT5GANUtT0Wy6rQxb7CscNmi3wEi4g==" algorithmName="SHA-512" password="CC35"/>
  <autoFilter ref="C125:L341"/>
  <mergeCells count="6">
    <mergeCell ref="E7:H7"/>
    <mergeCell ref="E16:H16"/>
    <mergeCell ref="E25:H25"/>
    <mergeCell ref="E85:H85"/>
    <mergeCell ref="E118:H11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Alexandr Kacora</dc:creator>
  <cp:lastModifiedBy>Alexandr Kacora</cp:lastModifiedBy>
  <dcterms:created xsi:type="dcterms:W3CDTF">2025-09-15T15:53:47Z</dcterms:created>
  <dcterms:modified xsi:type="dcterms:W3CDTF">2025-09-15T15:53:48Z</dcterms:modified>
</cp:coreProperties>
</file>