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rize" reservationPassword="0"/>
  <workbookPr/>
  <bookViews>
    <workbookView xWindow="240" yWindow="120" windowWidth="14940" windowHeight="9225" activeTab="0"/>
  </bookViews>
  <sheets>
    <sheet name="Rekapitulace" sheetId="1" r:id="rId1"/>
    <sheet name="SO 300_SO 301" sheetId="2" r:id="rId2"/>
    <sheet name="SO 300_SO 302" sheetId="3" r:id="rId3"/>
    <sheet name="SO 300_SO 303" sheetId="4" r:id="rId4"/>
    <sheet name="SO 300_SO 304" sheetId="5" r:id="rId5"/>
    <sheet name="SO 300_SO 305" sheetId="6" r:id="rId6"/>
    <sheet name="SO 300_SO 306" sheetId="7" r:id="rId7"/>
    <sheet name="VRN_VRN1" sheetId="8" r:id="rId8"/>
    <sheet name="VRN_VRN3" sheetId="9" r:id="rId9"/>
    <sheet name="VRN_VRN4" sheetId="10" r:id="rId10"/>
  </sheets>
  <definedNames/>
  <calcPr/>
  <webPublishing/>
</workbook>
</file>

<file path=xl/sharedStrings.xml><?xml version="1.0" encoding="utf-8"?>
<sst xmlns="http://schemas.openxmlformats.org/spreadsheetml/2006/main" count="3901" uniqueCount="538">
  <si>
    <t>Rekapitulace ceny</t>
  </si>
  <si>
    <t>Stavba: 3173/08 - II/126 - Propojení D1 se sil. I/2 Likvidace dešťových vod - Zruč nad Sázavou - DI č.24</t>
  </si>
  <si>
    <t>Varianta: ZŘ - Základní řešení</t>
  </si>
  <si>
    <t>Celková cena bez DPH:</t>
  </si>
  <si>
    <t>Celková cena s DPH:</t>
  </si>
  <si>
    <t>Objekt</t>
  </si>
  <si>
    <t>Popis</t>
  </si>
  <si>
    <t>Cena bez DPH</t>
  </si>
  <si>
    <t>DPH</t>
  </si>
  <si>
    <t>Cena s DPH</t>
  </si>
  <si>
    <t>ASPE10</t>
  </si>
  <si>
    <t>S</t>
  </si>
  <si>
    <t>Soupis prací objektu</t>
  </si>
  <si>
    <t xml:space="preserve">Stavba: </t>
  </si>
  <si>
    <t>3173/08</t>
  </si>
  <si>
    <t>II/126 - Propojení D1 se sil. I/2 Likvidace dešťových vod - Zruč nad Sázavou - DI č.24</t>
  </si>
  <si>
    <t>O</t>
  </si>
  <si>
    <t>Objekt:</t>
  </si>
  <si>
    <t>SO 300</t>
  </si>
  <si>
    <t>Dešťová kanalizace</t>
  </si>
  <si>
    <t>O1</t>
  </si>
  <si>
    <t>Rozpočet:</t>
  </si>
  <si>
    <t>0,00</t>
  </si>
  <si>
    <t>15,00</t>
  </si>
  <si>
    <t>21,00</t>
  </si>
  <si>
    <t>3</t>
  </si>
  <si>
    <t>2</t>
  </si>
  <si>
    <t>SO 301</t>
  </si>
  <si>
    <t>Stoka D1</t>
  </si>
  <si>
    <t>Typ</t>
  </si>
  <si>
    <t>0</t>
  </si>
  <si>
    <t>Poř. číslo</t>
  </si>
  <si>
    <t>1</t>
  </si>
  <si>
    <t>Kód položky</t>
  </si>
  <si>
    <t>Varianta</t>
  </si>
  <si>
    <t>Název položky</t>
  </si>
  <si>
    <t>4</t>
  </si>
  <si>
    <t>MJ</t>
  </si>
  <si>
    <t>5</t>
  </si>
  <si>
    <t>Množství</t>
  </si>
  <si>
    <t>6</t>
  </si>
  <si>
    <t>Jednotková cena</t>
  </si>
  <si>
    <t>Jednotková</t>
  </si>
  <si>
    <t>9</t>
  </si>
  <si>
    <t>Celkem</t>
  </si>
  <si>
    <t>10</t>
  </si>
  <si>
    <t>Cenová soustava</t>
  </si>
  <si>
    <t>11</t>
  </si>
  <si>
    <t>SD</t>
  </si>
  <si>
    <t>Všeobecné konstrukce a práce</t>
  </si>
  <si>
    <t>P</t>
  </si>
  <si>
    <t>014102</t>
  </si>
  <si>
    <t>R</t>
  </si>
  <si>
    <t>ULOŽENÍ ODPADU ZE STAVBY NA SKLÁDKU S OPRÁVNĚNÍM K OPĚTOVNÉMU VYUŽITÍ - RECYKLAČNÍ STŘEDISKO</t>
  </si>
  <si>
    <t>T</t>
  </si>
  <si>
    <t>2024_OTSKP</t>
  </si>
  <si>
    <t>PP</t>
  </si>
  <si>
    <t/>
  </si>
  <si>
    <t>VV</t>
  </si>
  <si>
    <t>17 01 01 - BETON z vybouraných konstrukcí 
17 09 04 - Směsné stavební a demoliční odpady 
pol. 11335...((348+4+4)*1,3+"rozšíření pro šachty"1,6*0,3*11)*0,625 =292,550 [A]</t>
  </si>
  <si>
    <t>TS</t>
  </si>
  <si>
    <t>Položka zahrnuje: 
Náklad na uložení do recyklačního střediska či na skládku s oprávněním k opětovnému využítí dodaného typu odpadu.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</si>
  <si>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014103</t>
  </si>
  <si>
    <t>nepotřebný výkopek - zemina, drny, kamení - nevhodný materiál pro další použí na této stavbě</t>
  </si>
  <si>
    <t>17 05 04 - Zemina a kamení neuvedené pod číslem 17 05 03 
pol. 11332...vybouraný podklad z kameniva:   ((348+4+4)*1,3+"rozšíření pro šachty"1,6*0,3*11)*0,44=205,955 [A] 
pol. 13273, pol. 13283: 
lože a obsyp potrubí...1*348*0,75=261,000 [B] 
objem RŠ...0,65*0,65*3,14*1,8*11=26,268 [C] 
aktivní zóna tl. 0,5...1*348*0,5=174,000 [D] 
(B+C+D)*1,8 Přepočtené koeficientem množství=830,282 [E] 
A+E=1 036,237 [F]</t>
  </si>
  <si>
    <t>03760</t>
  </si>
  <si>
    <t>POMOC PRÁCE ZAJIŠŤ NEBO ZŘÍZ JÍMKY, STAV JÁMY A ŠACHTY</t>
  </si>
  <si>
    <t>KPL</t>
  </si>
  <si>
    <t>Výstražná páska pro zabezpečení výkopu (zřízení a odstranění)...700 m 
Trubková mobilní plotová zábrana výšky do 1,5 m pro zabezpečení výkopu zařízení (zřízení a odstranění)...700 m</t>
  </si>
  <si>
    <t>Položka zahrnuje:  
- objednatelem povolené náklady na požadovaná zařízení zhotovitele  
Položka nezahrnuje:  
- x</t>
  </si>
  <si>
    <t>Zemní práce</t>
  </si>
  <si>
    <t>11332</t>
  </si>
  <si>
    <t>K</t>
  </si>
  <si>
    <t>ODSTRANĚNÍ PODKLADŮ ZPEVNĚNÝCH PLOCH Z KAMENIVA NESTMELENÉHO</t>
  </si>
  <si>
    <t>M3</t>
  </si>
  <si>
    <t>vč. odvozu a uložení na recyklační středisko</t>
  </si>
  <si>
    <t>(348+4+4)*1,3 + rozšíření pro šachty 1,6*0,3*11 =468,080 [A] 
A*0,3 m =140,424 [B]</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</si>
  <si>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</si>
  <si>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11333</t>
  </si>
  <si>
    <t>ODSTRANĚNÍ PODKLADU ZPEVNĚNÝCH PLOCH S ASFALT POJIVEM</t>
  </si>
  <si>
    <t>vč. odvozu a uskladnění 
POZN.: podléhá povinnému odkupu dle aktuální směrnice Zadavatele č. R-Sm-16 
Materiál není odpadem!</t>
  </si>
  <si>
    <t>tl. 0,05 m * 640,800 m2 =32,040 [A] 
tl. 0,10 m * 468,080 m2 =46,808 [B] 
Celkem: A+B=78,848 [C]</t>
  </si>
  <si>
    <t>11335</t>
  </si>
  <si>
    <t>ODSTRANĚNÍ PODKLADU ZPEVNĚNÝCH PLOCH Z BETONU</t>
  </si>
  <si>
    <t>tl. 0,3 m * 468,080 m2 =140,424 [A]</t>
  </si>
  <si>
    <t>7</t>
  </si>
  <si>
    <t>115311</t>
  </si>
  <si>
    <t>ČERPÁNÍ VODY Z PODZEMÍ DO 500L/MIN VÝŠKY DO 20M</t>
  </si>
  <si>
    <t>HOD</t>
  </si>
  <si>
    <t>vč. pohotovosti náhradní čerpací soustavy na dobu až 15 dní</t>
  </si>
  <si>
    <t>Položka zahrnuje:  
- čerpání vody v podzemí  
- náklady na provoz čerpadla včetně nákladu na záložní čerpadlo  
- zřízení čerpací jímky v šachtě  
- svislé potrubí v šachtě  
- potrubí na povrchu zaústěné do usazovacích (čistících) jímek před vypouštěním vod mimo staveniště, zřízení těchto jímek.  
- následná demontáž a likvidace těchto zařízení  
Položka nezahrnuje:  
- x</t>
  </si>
  <si>
    <t>8</t>
  </si>
  <si>
    <t>12573</t>
  </si>
  <si>
    <t>VYKOPÁVKY ZE ZEMNÍKŮ A SKLÁDEK TŘ. I</t>
  </si>
  <si>
    <t>vč. dovozu z meziskládky dle dispozic zhotovitele</t>
  </si>
  <si>
    <t>dočasná skládka vhodná zemina pro zásyp 
(1,2*348*1,8) + rozšíření pro šachty (1,6*0,4*1,8*11)=764,352 [A] 
lože a obsyp potrubí...-1*348*0,75=- 261,000 [B] 
objem RŠ...-0,65*0,65*3,14*1,8*11=-26,268 [C] 
Celkem: A+B+C=477,084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</si>
  <si>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</si>
  <si>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</si>
  <si>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</si>
  <si>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(1,2*348*1,8) + rozšíření pro šachty (1,6*0,4*1,8*11)=764,352 [A] 
A* 0,5 Koeficient množství=382,176 [B]</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</si>
  <si>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</si>
  <si>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13283</t>
  </si>
  <si>
    <t>HLOUBENÍ RÝH ŠÍŘ DO 2M PAŽ I NEPAŽ TŘ. II</t>
  </si>
  <si>
    <t>17120</t>
  </si>
  <si>
    <t>ULOŽENÍ SYPANINY DO NÁSYPŮ A NA SKLÁDKY BEZ ZHUTNĚNÍ</t>
  </si>
  <si>
    <t>dočasná skládka vhodná zemina pro zásyp...303,084=303,084 [A] 
lože a obsyp potrubí...1*348*0,75=261,000 [B] 
objem RŠ...0,65*0,65*3,14*1,8*11=26,268 [C] 
aktivní zóna tl. 0,5...1*348*0,5=174,000 [D] 
Celkem: A+B+C+D=764,352 [E]</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</si>
  <si>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</si>
  <si>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12</t>
  </si>
  <si>
    <t>17411</t>
  </si>
  <si>
    <t>ZÁSYP JAM A RÝH ZEMINOU SE ZHUTNĚNÍM</t>
  </si>
  <si>
    <t>(1,2*348*1,8) + rozšíření pro šachty (1,6*0,4*1,8*11)=764,352 [A] 
lože a obsyp potrubí...-1*348*0,75=- 261,000 [B] 
objem RŠ...-0,65*0,65*3,14*1,8*11=-26,268 [C] 
Celkem: A+B+C=477,084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</si>
  <si>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</si>
  <si>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13</t>
  </si>
  <si>
    <t>17481</t>
  </si>
  <si>
    <t>ZÁSYP JAM A RÝH Z NAKUPOVANÝCH MATERIÁLŮ</t>
  </si>
  <si>
    <t>aktivní zóna tl. 0,5...1*348*0,5=174,000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</si>
  <si>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</si>
  <si>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14</t>
  </si>
  <si>
    <t>17581</t>
  </si>
  <si>
    <t>OBSYP POTRUBÍ A OBJEKTŮ Z NAKUPOVANÝCH MATERIÁLŮ</t>
  </si>
  <si>
    <t>1*348*0,6-348*0,15*0,15*3,14=184,214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</si>
  <si>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</si>
  <si>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15</t>
  </si>
  <si>
    <t>18110</t>
  </si>
  <si>
    <t>ÚPRAVA PLÁNĚ SE ZHUTNĚNÍM V HORNINĚ TŘ. I</t>
  </si>
  <si>
    <t>M2</t>
  </si>
  <si>
    <t>Položka zahrnuje:  
- úpravu pláně včetně vyrovnání výškových rozdílů. Míru zhutnění určuje projekt.  
Položka nezahrnuje:  
- x</t>
  </si>
  <si>
    <t>Vodorovné konstrukce</t>
  </si>
  <si>
    <t>16</t>
  </si>
  <si>
    <t>45157</t>
  </si>
  <si>
    <t>PODKLADNÍ A VÝPLŇOVÉ VRSTVY Z KAMENIVA TĚŽENÉHO</t>
  </si>
  <si>
    <t>lože pod potrubí štěrkopískové</t>
  </si>
  <si>
    <t>1*384*0,15=57,600 [A]</t>
  </si>
  <si>
    <t>Položka zahrnuje:  
- dodávku předepsaného kameniva  
- mimostaveništní a vnitrostaveništní dopravu a jeho uložení  
- není-li v zadávací dokumentaci uvedeno jinak, jedná se o nakupovaný materiál  
Položka nezahrnuje:  
- x</t>
  </si>
  <si>
    <t>Komunikace</t>
  </si>
  <si>
    <t>17</t>
  </si>
  <si>
    <t>56144G</t>
  </si>
  <si>
    <t>K+H</t>
  </si>
  <si>
    <t>SMĚSI Z KAMENIVA STMELENÉ CEMENTEM  SC C 8/10 TL. DO 200MM</t>
  </si>
  <si>
    <t>tl. min 170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</si>
  <si>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</si>
  <si>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18</t>
  </si>
  <si>
    <t>56335</t>
  </si>
  <si>
    <t>VOZOVKOVÉ VRSTVY ZE ŠTĚRKODRTI TL. DO 250MM</t>
  </si>
  <si>
    <t>tl. min 220 mm</t>
  </si>
  <si>
    <t>4*1,3=5,200 [A]</t>
  </si>
  <si>
    <t>Položka zahrnuje:  
- dodání kameniva předepsané kvality a zrnitosti  
- rozprostření a zhutnění vrstvy v předepsané tloušťce  
- zřízení vrstvy bez rozlišení šířky, pokládání vrstvy po etapách  
Položka nezahrnuje:  
- postřiky, nátěry</t>
  </si>
  <si>
    <t>19</t>
  </si>
  <si>
    <t>572113</t>
  </si>
  <si>
    <t>INFILTRAČNÍ POSTŘIK Z EMULZE DO 0,5KG/M2</t>
  </si>
  <si>
    <t>Postřiky jsou uváděny v množství zbytkového pojiva po vyštěpení</t>
  </si>
  <si>
    <t>PI-C v mn. 0,45 kg/m2 
ACP...5,2=5,200 [A]</t>
  </si>
  <si>
    <t>- dodání všech předepsaných materiálů pro postřiky v předepsaném množství  
- provedení dle předepsaného technologického předpisu  
- zřízení vrstvy bez rozlišení šířky, pokládání vrstvy po etapách  
- úpravu napojení, ukončení</t>
  </si>
  <si>
    <t>20</t>
  </si>
  <si>
    <t>572213</t>
  </si>
  <si>
    <t>SPOJOVACÍ POSTŘIK Z EMULZE DO 0,5KG/M2</t>
  </si>
  <si>
    <t>PS-C v mn. 0,35 kg/m2 
ACO...4*(1,3+0,25*2)=7,200 [A] 
ACL...5,2=5,200 [B] 
Celkem: A+B=12,400 [C]</t>
  </si>
  <si>
    <t>21</t>
  </si>
  <si>
    <t>574A04</t>
  </si>
  <si>
    <t>ASFALTOVÝ BETON PRO OBRUSNÉ VRSTVY ACO 11+</t>
  </si>
  <si>
    <t>POZN.: Fakturace bude probíhat na základě skutečnosti. Pro fakturaci bude provedeno přesné zaměření každé asfaltové vrstvy zvlášť (včetně tloušťky) v souladu s TKP 1.</t>
  </si>
  <si>
    <t>ACO 11+, tl. 40 mm 
4*(1,3+0,25*2) m2 * 0,04 m =0,288 [B]</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</si>
  <si>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</si>
  <si>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22</t>
  </si>
  <si>
    <t>574C06</t>
  </si>
  <si>
    <t>ASFALTOVÝ BETON PRO LOŽNÍ VRSTVY ACL 16+, 16S</t>
  </si>
  <si>
    <t>ACL 16+, tl. 50 mm 
5,2 m2 * 0,05 m=0,260 [A]</t>
  </si>
  <si>
    <t>23</t>
  </si>
  <si>
    <t>574E06</t>
  </si>
  <si>
    <t>ASFALTOVÝ BETON PRO PODKLADNÍ VRSTVY ACP 16+, 16S</t>
  </si>
  <si>
    <t>ACP 16+, tl. 50 mm 
5,2 m2 * 0,05 m=0,260 [A]</t>
  </si>
  <si>
    <t>24</t>
  </si>
  <si>
    <t>58920</t>
  </si>
  <si>
    <t>VÝPLŇ SPAR MODIFIKOVANÝM ASFALTEM</t>
  </si>
  <si>
    <t>M</t>
  </si>
  <si>
    <t>Styčná spára napojení nového živičného povrchu na stávající za tepla š. 15 mm hl. 25 mm s prořezáním</t>
  </si>
  <si>
    <t>(4+1,3+0,25*2)*2=11,600 [A]</t>
  </si>
  <si>
    <t>Položka zahrnuje:   
- dodávku předepsaného materiálu  
- vyčištění a výplň spar tímto materiálem  
Položka nezahrnuje:  
- x</t>
  </si>
  <si>
    <t>Přidružená stavební výroba</t>
  </si>
  <si>
    <t>25</t>
  </si>
  <si>
    <t>709110</t>
  </si>
  <si>
    <t>PROVIZORNÍ ZAJIŠTĚNÍ KABELU VE VÝKOPU</t>
  </si>
  <si>
    <t>Dočasné zajištění podzemního potrubí nebo vedení ve výkopišti ve stavu i poloze, ve kterých byla na začátku zemních prací a to s podepřením, vzepřením nebo vyvěšením, případně s ochrannýcm bedněním, se zřízením a odstraněním zajišťovací konstrukce, s opotřebením hmot kabelů a kabelových tratí z volně ložených kabelů</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</si>
  <si>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</si>
  <si>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26</t>
  </si>
  <si>
    <t>709120</t>
  </si>
  <si>
    <t>PROVIZORNÍ ZAJIŠTĚNÍ POTRUBÍ VE VÝKOPU</t>
  </si>
  <si>
    <t>Dočasné zajištění podzemního potrubí nebo vedení ve výkopišti ve stavu i poloze, ve kterých byla na začátku zemních prací a to s podepřením, vzepřením nebo vyvěšením, případně s ochrannýcm bedněním, se zřízením a odstraněním zajišťovací konstrukce, s opotřebením hmot potrubí</t>
  </si>
  <si>
    <t>PE DN do 200 mm...10 m=10,000 [A] 
PE DN do 500 mm...1=1,000 [B] 
Celkem: A+B=11,000 [C]</t>
  </si>
  <si>
    <t>Potrubí</t>
  </si>
  <si>
    <t>27</t>
  </si>
  <si>
    <t>87445</t>
  </si>
  <si>
    <t>POTRUBÍ Z TRUB PLASTOVÝCH ODPADNÍCH DN DO 300MM</t>
  </si>
  <si>
    <t>trubka kanalizační PP plnostěnná třívrstvá DN 300x6000mm SN 16 
vč. šachtových vložek a spojek</t>
  </si>
  <si>
    <t>Stoka D1...348*1,015 m (přepočet koeficientem množství) =353,220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</si>
  <si>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</si>
  <si>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28</t>
  </si>
  <si>
    <t>894171</t>
  </si>
  <si>
    <t>ZK</t>
  </si>
  <si>
    <t>ŠACHTY KANALIZAČ Z BETON DÍLCŮ NA POTRUBÍ DN DO 1000MM</t>
  </si>
  <si>
    <t>KUS</t>
  </si>
  <si>
    <t>podrobný rozpis sestavy 11 ks kanalizačních šachet: 
dno betonové šachty kanalizační přímé 100x60x40cm...11ks 
skruž betonová DN 1000x250 PS, 100x25x12cm...7ks 
skruž betonová DN 1000x500 PS, 100x50x12cm...9ks 
skruž rovná betonová DN 1000x1000 PS, 100x100x12cm...1ks 
kónus šachetní betonový kapsové plastové stupadlo 100x62,5x58cm...11ks</t>
  </si>
  <si>
    <t>11=11,000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</si>
  <si>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</si>
  <si>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29</t>
  </si>
  <si>
    <t>89911G</t>
  </si>
  <si>
    <t>LITINOVÝ POKLOP D400</t>
  </si>
  <si>
    <t>DN 600</t>
  </si>
  <si>
    <t>Položka zahrnuje:  
- dodávku a osazení předepsané mříže včetně rámu  
Položka nezahrnuje:  
- x</t>
  </si>
  <si>
    <t>30</t>
  </si>
  <si>
    <t>89914</t>
  </si>
  <si>
    <t>ŠACHTOVÉ BETONOVÉ SKRUŽE SAMOSTATNÉ</t>
  </si>
  <si>
    <t>vč. osazení betonových dílců prstenců</t>
  </si>
  <si>
    <t>prstenec šachtový vyrovnávací betonový 625x120x40mm... 6 ks=6,000 [A] 
prstenec šachtový vyrovnávací betonový 625x120x60mm... 1 ks=1,000 [B] 
prstenec šachtový vyrovnávací betonový 625x120x80mm... 2 ks=2,000 [C] 
prstenec šachtový vyrovnávací betonový 625x120x100mm... 6 ks=6,000 [D] 
prstenec šachtový vyrovnávací betonový 625x120x120mm... 1 ks=1,000 [E] 
Celkem: A+B+C+D+E=16,000 [F]</t>
  </si>
  <si>
    <t>Položka zahrnuje:  
- veškerý materiál, výrobky a polotovary  
- mimostaveništní a vnitrostaveništní dopravy (rovněž přesuny), včetně naložení a složení,případně s uložením  
Položka nezahrnuje:  
- x</t>
  </si>
  <si>
    <t>31</t>
  </si>
  <si>
    <t>899651</t>
  </si>
  <si>
    <t>TLAKOVÉ ZKOUŠKY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</si>
  <si>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</si>
  <si>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32</t>
  </si>
  <si>
    <t>89980</t>
  </si>
  <si>
    <t>TELEVIZNÍ PROHLÍDKA POTRUBÍ</t>
  </si>
  <si>
    <t>Monitoring stok (kamerový systém) jakékoli výšky nová kanalizace</t>
  </si>
  <si>
    <t>Položka zahrnuje:  
- prohlídku potrubí televizní kamerou  
- záznam prohlídky na nosičích DVD  
- vyhotovení závěrečného písemného protokolu  
Položka nezahrnuje:  
- x</t>
  </si>
  <si>
    <t>Ostatní konstrukce a práce</t>
  </si>
  <si>
    <t>33</t>
  </si>
  <si>
    <t>919112</t>
  </si>
  <si>
    <t>ŘEZÁNÍ ASFALTOVÉHO KRYTU VOZOVEK TL DO 100MM</t>
  </si>
  <si>
    <t>(4+1,3+0,25*2)*2=11,600 [A] 
(348+4+4+1,3)*2=714,600 [B] 
Celkem: A+B=726,200 [C]</t>
  </si>
  <si>
    <t>Položka zahrnuje:  
- řezání vozovkové vrstvy v předepsané tloušťce  
- spotřeba vody  
Položka nezahrnuje:  
- x</t>
  </si>
  <si>
    <t>SO 302</t>
  </si>
  <si>
    <t>Stoka D2, D2a, D2b, D2c a D2d</t>
  </si>
  <si>
    <t>17 01 01 - BETON z vybouraných konstrukcí 
17 09 04 - Směsné stavební a demoliční odpady 
pol. 11318...((3,8+4)*1,8+1*1)*0,26=3,910 [A] 
pol. 11335...((175,7+2,4+2,2+2,6+0,8+9,1+5,9+4*7)*1,3+(270+4)*1,4+(7,4+4)*1,8 + rozšíření pro šachty 1,6*(0,3*9+0,2*7)+1*1*4)*0,625=443,369 [B] 
Celkem: A+B=447,279 [C]</t>
  </si>
  <si>
    <t>17 05 04 - Zemina a kamení neuvedené pod číslem 17 05 03 
pol. 13273, 13283, 13373, 13383: 
lože a obsyp potrubí...1*198,7*0,75+1,1*270*0,85+1,6*22,3*1,1=440,723 [A] 
podkladní deska pod potrubí...1,6*22,3*(0,1+0,15)=8,920 [B] 
objem RŠ...0,65*0,65*3,14*(2,3*6+1,7*3+1,8*7)=41,789 [C] 
aktivní zóna tl. 0,5...(1*198,7+1,1*270+1,6*22,3)*0,5=265,690 [D] 
Celkem: A+B+C+D=757,122 [E] 
E*1,8 Přepočtené koeficientem množství=1 362,820 [F] 
pol. 11332...vybouraný podklad z kameniva: 
((3,8+4)*1,8+1*1)*0,44=6,618 [G] 
((175,7+2,4+2,2+2,6+0,8+9,1+5,9+4*7)*1,3+(270+4)*1,4+(7,4+4)*1,8 + rozšíření pro šachty 1,6*(0,3*9+0,2*7)+1*1*4)*0,44=312,132 [H] 
Celkem: F+G+H=1 681,570 [I]</t>
  </si>
  <si>
    <t>Výstražná páska pro zabezpečení výkopu (zřízení a odstranění)...1000 m 
Trubková mobilní plotová zábrana výšky do 1,5 m pro zabezpečení výkopu zařízení (zřízení a odstranění)...1000 m</t>
  </si>
  <si>
    <t>11318</t>
  </si>
  <si>
    <t>ODSTRANĚNÍ KRYTU ZPEVNĚNÝCH PLOCH Z DLAŽDIC</t>
  </si>
  <si>
    <t>Rozebrání zámkové dlažby komunikace pro pěší s jakoukoliv výplní spár 
vč. odvozu a uložení na recyklační středisko</t>
  </si>
  <si>
    <t>15,04 m2 * 0,06 m =0,902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</si>
  <si>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</si>
  <si>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(175,7+2,4+2,2+2,6+0,8+9,1+5,9+4*7)*1,3+(270+4)*1,4+(7,4+4)*1,8 + rozšíření pro šachty 1,6*(0,3*9+0,2*7)+1*1*4=709,390 [A] 
A*0,3 m =212,817 [B] 
(3,8+4)*1,8+1*1=15,040 [C] 
C*0,3 m =4,512 [D] 
B+D=217,329 [E]</t>
  </si>
  <si>
    <t>(175,7+2,4+2,2+2,6+0,8+9,1+5,9+4*7)*(1,3+0,25*2)+(270+4)*(1,4+0,25*2)+(7,4+4)*(1,8+0,25*2) + 1*1*4=958,880 [A] 
tl. 0,05 m * A m2 =47,944 [B] 
tl. 0,10 m * 709,390 m2=70,939 [C] 
B+C=118,883 [D]</t>
  </si>
  <si>
    <t>tl. 0,3 m * 709,390 m2 =212,817 [A]</t>
  </si>
  <si>
    <t>vč. pohotovosti náhradní čerpací soustavy na dobu až 25 dní</t>
  </si>
  <si>
    <t>12110</t>
  </si>
  <si>
    <t>SEJMUTÍ ORNICE NEBO LESNÍ PŮDY</t>
  </si>
  <si>
    <t>vč. odvozu na meziskládku dle dispozic zhotovitele</t>
  </si>
  <si>
    <t>(11+4)*1,8+1*1=28,000 [A] 
A * 0,2 m =5,600 [B]</t>
  </si>
  <si>
    <t>Položka zahrnuje:  
- sejmutí ornice bez ohledu na tloušťku vrstvy  
-  její vodorovnou dopravu  
Položka nezahrnuje:  
- uložení na trvalou skládku</t>
  </si>
  <si>
    <t>dočasná skládka vhodná zemina pro zásyp...1*(175,7*2,3+23*1,7) + 1,1*270*1,8+1,6*(3,8*1,6+7,4*1,5+11*2)=1 040,498 [A] 
kopané sondy...1*1*(1*4+1,4+1,2)=6,600 [B] 
rozšíření pro šachty...1,6*((0,6*6*2,3+3*1,7)+0,5*7*1,8)=31,488 [C] 
lože a obsyp potrubí...-(1*198,7*0,75+1,1*270*0,85+1,6*22,3*1,1)=- 440,723 [D] 
podkladní deska pod potrubí...-(1,6*22,3*(0,1+0,15))=-8,920 [E] 
objem RŠ...-(0,65*0,65*3,14*(2,3*6+1,7*3+1,8*7))=-41,789 [F] 
Celkem: A+B+C+D+E+F=587,154 [G]</t>
  </si>
  <si>
    <t>1*(175,7*2,3+23*1,7) + 1,1*270*1,8+1,6*(3,8*1,6+7,4*1,5+11*2) + rozšíření pro šachty 1,6*((0,6*6*2,3+3*1,7)+0,5*7*1,8)=1 071,986 [A] 
A* 0,5 Koeficient množství=535,993 [B]</t>
  </si>
  <si>
    <t>13373</t>
  </si>
  <si>
    <t>HLOUBENÍ ŠACHET ZAPAŽ I NEPAŽ TŘ. I</t>
  </si>
  <si>
    <t>kopané sondy 1*1*(1*4+1,4+1,2)=6,600 [A] 
A* 0,5 Koeficient množství=3,300 [B]</t>
  </si>
  <si>
    <t>13383</t>
  </si>
  <si>
    <t>HLOUBENÍ ŠACHET ZAPAŽ I NEPAŽ TŘ. II</t>
  </si>
  <si>
    <t>dočasná skládka vhodná zemina pro zásyp...321,464=321,464 [A] 
lože a obsyp potrubí...1*198,7*0,75+1,1*270*0,85+1,6*22,3*1,1=440,723 [B] 
podkladní deska pod potrubí...1,6*22,3*(0,1+0,15)=8,920 [C] 
objem RŠ...0,65*0,65*3,14*(2,3*6+1,7*3+1,8*7)=41,789 [D] 
aktivní zóna tl. 0,5...(1*198,7+1,1*270+1,6*22,3)*0,5=265,690 [E] 
Celkem: A+B+C+D+E=1 078,586 [F]</t>
  </si>
  <si>
    <t>1*(175,7*2,3+23*1,7) + 1,1*270*1,8+1,6*(3,8*1,6+7,4*1,5+11*2)=1 040,498 [A] 
kopané sondy...1*1*(1*4+1,4+1,2)=6,600 [B] 
rozšíření pro šachty...1,6*((0,6*6*2,3+3*1,7)+0,5*7*1,8)=31,488 [C] 
lože a obsyp potrubí...-(1*198,7*0,75+1,1*270*0,85+1,6*22,3*1,1)=- 440,723 [D] 
podkladní deska pod potrubí...-(1,6*22,3*(0,1+0,15))=-8,920 [E] 
objem RŠ...-(0,65*0,65*3,14*(2,3*6+1,7*3+1,8*7))=-41,789 [F] 
Celkem: A+B+C+D+E+F=587,154 [G]</t>
  </si>
  <si>
    <t>aktivní zóna tl. 0,5...(1*198,7+1,1*270+1,6*22,3)*0,5=265,690 [G]</t>
  </si>
  <si>
    <t>1*198,7*0,6+1,1*270*0,7+1,6*22,3*1,1=366,368 [A] 
-3,14*(198,7*0,15*0,15+270*0,2*0,2+22,3*0,405*0,405)=-59,436 [B] 
Celkem: A+B=306,932 [C]</t>
  </si>
  <si>
    <t>(3,8+4)*1,8+1*1=15,040 [A] 
(175,7+2,4+2,2+2,6+0,8+9,1+5,9+4*7)*1,3+(270+4)*1,4+(7,4+4)*1,8 + rozšíření pro šachty 1,6*(0,3*9+0,2*7)+1*1*4=709,390 [B] 
Celkem: A+B=724,430 [C]</t>
  </si>
  <si>
    <t>18130</t>
  </si>
  <si>
    <t>ÚPRAVA PLÁNĚ BEZ ZHUTNĚNÍ</t>
  </si>
  <si>
    <t>Položka zahrnuje:  
-  úpravu pláně včetně vyrovnání výškových rozdílů  
Položka nezahrnuje:  
- x</t>
  </si>
  <si>
    <t>18233</t>
  </si>
  <si>
    <t>ROZPROSTŘENÍ ORNICE V ROVINĚ V TL DO 0,20M</t>
  </si>
  <si>
    <t>Položka zahrnuje:  
- nutné přemístění ornice z dočasných skládek vzdálených do 50m  
- rozprostření ornice v předepsané tloušťce v rovině a ve svahu do 1:5  
Položka nezahrnuje:  
- x</t>
  </si>
  <si>
    <t>18242</t>
  </si>
  <si>
    <t>ZALOŽENÍ TRÁVNÍKU HYDROOSEVEM NA ORNICI</t>
  </si>
  <si>
    <t>Položka zahrnuje:  
- dodání předepsané travní směsi, hydroosev na ornici, zalévání, první pokosení, to vše bez ohledu na sklon terénu  
Položka nezahrnuje:  
- x</t>
  </si>
  <si>
    <t>18247</t>
  </si>
  <si>
    <t>OŠETŘOVÁNÍ TRÁVNÍKU</t>
  </si>
  <si>
    <t>Péče o zatravněné plochy do předání správci</t>
  </si>
  <si>
    <t>Položka zahrnuje:  
- pokosení se shrabáním, naložení shrabků na dopravní prostředek, s odvozem a se složením, to vše bez ohledu na sklon terénu  
- nutné zalití a hnojení  
Položka nezahrnuje:  
- x</t>
  </si>
  <si>
    <t>184E2</t>
  </si>
  <si>
    <t>PŘESAZOVÁNÍ STROMŮ</t>
  </si>
  <si>
    <t>celkové náklady na přesazení vč. podpěrných a vyvazovacích kůlů</t>
  </si>
  <si>
    <t>Položka  zahrnuje:  
-  vykopání na původním místě  
- hloubení jamek pro nové osazení (min. rozměry pro stromy 50/50/50cm) s event. výměnou půdy, s hnojením anorganickým hnojivem a přídavkem organického hnojiva min. 5kg pro stromy  
- zálivku  
-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t>
  </si>
  <si>
    <t>(1*198,7+1,1*270+1,6*22,3)*0,15=79,707 [A]</t>
  </si>
  <si>
    <t>452112</t>
  </si>
  <si>
    <t>PODKLAD KONSTR Z DÍLCŮ BETON DO C12/15</t>
  </si>
  <si>
    <t>podkladní a zajišťovací konstrukce z betonu prostého v otevřeném výkopu</t>
  </si>
  <si>
    <t>1,6*22,3*(0,1+0,15)-23*0,59*0,15*0,15=8,615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</si>
  <si>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</si>
  <si>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tl. min. 210 mm...(3,8+4)*1,8+1*1=15,040 [A] 
tl. min. 220 mm...(0,8+9,1+5,9+4*3)*1,3=36,140 [B] 
Celkem: A+B=51,180 [C]</t>
  </si>
  <si>
    <t>PI-C v mn. 0,45 kg/m2 
ACP...36,140=36,140 [A]</t>
  </si>
  <si>
    <t>PS-C v mn. 0,35 kg/m2 
ACO...(0,8+9,1+5,9+4*3)*(1,3+0,25*2)=50,040 [A] 
ACL...36,140=36,140 [B] 
Celkem: A+B=86,180 [C]</t>
  </si>
  <si>
    <t>ACO 11+, tl. 40 mm 
(0,8+9,1+5,9+4*3)*(1,3+0,25*2) m2 * 0,04 m =2,002 [A]</t>
  </si>
  <si>
    <t>ACL 16+, tl. 50 mm 
36,140 m2 * 0,05 m=1,807 [A]</t>
  </si>
  <si>
    <t>ACP 16+, tl. 50 mm 
36,140 m2 * 0,05 m=1,807 [A]</t>
  </si>
  <si>
    <t>34</t>
  </si>
  <si>
    <t>582611</t>
  </si>
  <si>
    <t>KRYTY Z BETON DLAŽDIC SE ZÁMKEM ŠEDÝCH TL 60MM DO LOŽE Z KAM</t>
  </si>
  <si>
    <t>dlažba zámková tvaru I 200x165x60 přírodní</t>
  </si>
  <si>
    <t>14,602 m2 *1,03 m (přepočet koeficientem množství)=15,040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</si>
  <si>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</si>
  <si>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35</t>
  </si>
  <si>
    <t>(0,8+9,1+5,9+4*3+1,3+0,25*2)*2=59,200 [A]</t>
  </si>
  <si>
    <t>36</t>
  </si>
  <si>
    <t>37</t>
  </si>
  <si>
    <t>PE DN do 200 mm...10 m=10,000 [A] 
PE DN do 500 mm...2=2,000 [B] 
Celkem: A+B=12,000 [C]</t>
  </si>
  <si>
    <t>38</t>
  </si>
  <si>
    <t>82458</t>
  </si>
  <si>
    <t>POTRUBÍ Z TRUB ŽELEZOBETONOVÝCH DN DO 600MM</t>
  </si>
  <si>
    <t>Stoka D2a...22,3 m*1,01 m (přepočet koeficientem množství) =22,523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</si>
  <si>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</si>
  <si>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39</t>
  </si>
  <si>
    <t>Stoka D2...175,7=175,700 [A] 
Stoka D2b...3,2=3,200 [B] 
Stoka D2c...11,3=11,300 [C] 
Stoka D2d...8,5=8,500 [D] 
Celkem: A+B+C+D=198,700 [E] 
E*1,015(přepočet koef. množství)=201,681 [F]</t>
  </si>
  <si>
    <t>40</t>
  </si>
  <si>
    <t>87446</t>
  </si>
  <si>
    <t>POTRUBÍ Z TRUB PLASTOVÝCH ODPADNÍCH DN DO 400MM</t>
  </si>
  <si>
    <t>trubka kanalizační PP plnostěnná třívrstvá DN 400x6000mm SN 16 
vč. šachtových vložek a spojek</t>
  </si>
  <si>
    <t>Stoka D2...270*1,015(přepočet koef. množství)=274,050 [A]</t>
  </si>
  <si>
    <t>41</t>
  </si>
  <si>
    <t>podrobný rozpis sestavy 18 ks kanalizačních šachet: 
dno betonové šachty kanalizační přímé 100x60x40cm...9ks 
dno betonové šachty kanalizační přímé 100x80x40cm...7ks 
dno betonové šachty kanalizační přímé 100x100x40cm...2ks 
skruž betonová DN 1000x250 PS, 100x25x12cm...13ks 
skruž betonová DN 1000x500 PS, 100x50x12cm...11ks 
skruž betonová DN 1000x1000 PS, 100x100x12cm...3ks 
kónus šachetní betonový kapsové plastové stupadlo 100x62,5x58cm...18ks</t>
  </si>
  <si>
    <t>18=18,000 [A]</t>
  </si>
  <si>
    <t>42</t>
  </si>
  <si>
    <t>43</t>
  </si>
  <si>
    <t>prstenec šachtový vyrovnávací betonový 625x120x40mm... 5+1 ks=6,000 [A] 
prstenec šachtový vyrovnávací betonový 625x120x60mm... 5 ks=5,000 [B] 
prstenec šachtový vyrovnávací betonový 625x120x80mm... 5+1+1 ks=7,000 [C] 
prstenec šachtový vyrovnávací betonový 625x120x100mm... 5+2+1 ks=8,000 [D] 
Celkem: A+B+C+D=26,000 [E]</t>
  </si>
  <si>
    <t>44</t>
  </si>
  <si>
    <t>45</t>
  </si>
  <si>
    <t>899661</t>
  </si>
  <si>
    <t>TLAKOVÉ ZKOUŠKY POTRUBÍ DN DO 400MM</t>
  </si>
  <si>
    <t>46</t>
  </si>
  <si>
    <t>899671</t>
  </si>
  <si>
    <t>TLAKOVÉ ZKOUŠKY POTRUBÍ DN DO 600MM</t>
  </si>
  <si>
    <t>47</t>
  </si>
  <si>
    <t>22,3+198,7+270=491,000 [A]</t>
  </si>
  <si>
    <t>48</t>
  </si>
  <si>
    <t>(175,7+2,4+2,2+2,6+0,8+9,1+5,9+4*7+1,3+270+4+1,4+7,4+4+1,8)*2+1*4*4=1 049,200 [A]</t>
  </si>
  <si>
    <t>SO 303</t>
  </si>
  <si>
    <t>Stoka D1 - přípojky</t>
  </si>
  <si>
    <t>17 01 01 - BETON z vybouraných konstrukcí 
17 09 04 - Směsné stavební a demoliční odpady 
pol. 11318...(21,2+4)*1,1*0,26=7,207 [A] 
pol. 11335...(48,2+21,3+3,6+4*3)*1,1*0,625=58,506 [B] 
Celkem: A+B=65,713 [C]</t>
  </si>
  <si>
    <t>17 05 04 - Zemina a kamení neuvedené pod číslem 17 05 03 
pol. 13273, 13283: 
lože a obsyp potrubí...(82,1*0,55+24,7*0,6)=59,975 [A] 
objem UV...(0,275*0,275*3,14*1,42*6)=2,023 [B] 
objem HV...(1,5*1,2*2)=3,600 [C] 
aktivní zóna tl. 0,5...(106,8)*0,5=53,400 [D] 
Celkem: A+B+C+D=118,998 [E] 
E*1,8 Přepočtené koeficientem množství=214,196 [F] 
pol. 11332...vybouraný podklad z kameniva: 
(21,2+4)*1,1*0,44=12,197 [G] 
(48,2+21,3+3,6+4*3)*1,1*0,44=41,188 [H] 
(9,6+4)*1,1*0,17=2,543 [I] 
Celkem: F+G+H+I=270,124 [J]</t>
  </si>
  <si>
    <t>Výstražná páska pro zabezpečení výkopu (zřízení a odstranění)...250 m 
Trubková mobilní plotová zábrana výšky do 1,5 m pro zabezpečení výkopu zařízení (zřízení a odstranění)...250 m</t>
  </si>
  <si>
    <t>27,720 m2 * 0,06 m =1,663 [A]</t>
  </si>
  <si>
    <t>(48,2+21,3+3,6+4*3)*1,1=93,610 [A] 
A*0,3=28,083 [B] 
(9,6+4)*1,1=14,960 [C] 
C*0,1=1,496 [D] 
(21,2+4)*1,1=27,720 [E] 
E*0,3=8,316 [F] 
B+D+F=37,895 [G]</t>
  </si>
  <si>
    <t>(48,2+21,3+3,6+4*3)*(1,1+0,25*2)=136,160 [A] 
tl. 0,05 m * A m2 =6,808 [B] 
tl. 0,10 m * 93,610 m2=9,361 [C] 
B+C=16,169 [D]</t>
  </si>
  <si>
    <t>tl. 0,3 m * 93,610 m2 =28,083 [A]</t>
  </si>
  <si>
    <t>vč. pohotovosti náhradní čerpací soustavy na dobu až 5 dní</t>
  </si>
  <si>
    <t>(2,9+4)*1,1=7,590 [A] 
A * 0,2 m =1,518 [B]</t>
  </si>
  <si>
    <t>dočasná skládka vhodná zemina pro zásyp...1,1*(9,6*2+2,9*1,9+21,2*1,7+(48,2+3,6+21,3)*1,5)+2*1,5*2=193,440 [A] 
lože a obsyp potrubí...-1*(82,1*0,55+24,7*0,6)=-59,975 [B] 
objem UV...-1*(0,275*0,275*3,14*1,42*6)=-2,023 [C] 
objem HV...-1*(1,5*1,2*2)=-3,600 [D] 
Celkem: A+B+C+D=127,842 [E]</t>
  </si>
  <si>
    <t>1,1*(9,6*2+2,9*1,9+21,2*1,7+(48,2+3,6+21,3)*1,5)+2*1,5*2=193,440 [A] 
A* 0,5 Koeficient množství=96,720 [B]</t>
  </si>
  <si>
    <t>dočasná skládka vhodná zemina pro zásyp...74,442=74,442 [A] 
lože a obsyp potrubí...(82,1*0,55+24,7*0,6)=59,975 [B] 
objem UV...(0,275*0,275*3,14*1,42*6)=2,023 [C] 
objem HV...(1,5*1,2*2)=3,600 [D] 
aktivní zóna tl. 0,5...(106,8)*0,5=53,400 [E] 
Celkem: A+B+C+D+E=193,440 [F]</t>
  </si>
  <si>
    <t>17180</t>
  </si>
  <si>
    <t>ULOŽENÍ SYPANINY DO NÁSYPŮ Z NAKUPOVANÝCH MATERIÁLŮ</t>
  </si>
  <si>
    <t>kamenivo dekorační (kačírek) frakce 16/22</t>
  </si>
  <si>
    <t>kamenivo dekorační (kačírek) frakce 16/22...14,960=14,960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</si>
  <si>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</si>
  <si>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1,1*(9,6*2+2,9*1,9+21,2*1,7+(48,2+3,6+21,3)*1,5) + 2*1,5*2=193,440 [A] 
lože a obsyp potrubí...-(82,1*0,55+24,7*0,6)=-59,975 [B] 
objem UV...-(0,275*0,275*3,14*1,42*6)=-2,023 [C] 
objem HV...-(1,5*1,2*2)=-3,600 [D] 
Celkem: A+B+C+D=127,842 [E]</t>
  </si>
  <si>
    <t>aktivní zóna tl. 0,5...(106,8)*0,5=53,400 [A]</t>
  </si>
  <si>
    <t>1*(82,1*0,45+24,7*0,5)-3,14*(82,1*0,075*0,075+24,7*0,1*0,1)=47,069 [A]</t>
  </si>
  <si>
    <t>(9,6+4)*1,1=14,960 [A] 
(48,2+21,3+3,6+4*3)*1,1=93,610 [B] 
(21,2+4)*1,1=27,720 [C] 
Celkem: A+B+C=136,290 [D]</t>
  </si>
  <si>
    <t>1*106,8*0,1=10,680 [A]</t>
  </si>
  <si>
    <t>tl. min. 210 mm...(21,2+4)*1,1=27,720 [A] 
tl. min. 220 mm...(3,6+4)*1,1=8,360 [B] 
Celkem: A+B=36,080 [C]</t>
  </si>
  <si>
    <t>PI-C v mn. 0,45 kg/m2 
ACP... 8,360 =8,360 [A]</t>
  </si>
  <si>
    <t>PS-C v mn. 0,35 kg/m2 
ACO... (3,6+4)*(1,1+0,25*2) =12,160 [A] 
ACL... 8,360 =8,360 [B] 
Celkem: A+B=20,520 [C]</t>
  </si>
  <si>
    <t>ACO 11+, tl. 40 mm 
(3,6+4)*(1,1+0,25*2) m2 * 0,04 m =0,486 [A]</t>
  </si>
  <si>
    <t>ACL 16+, tl. 50 mm 
8,360 m2 * 0,05 m=0,418 [A]</t>
  </si>
  <si>
    <t>ACP 16+, tl. 50 mm 
8,360 m2 * 0,05 m=0,418 [A]</t>
  </si>
  <si>
    <t>27,720 m2 *1,03 m (přepočet koeficientem množství)=28,552 [A]</t>
  </si>
  <si>
    <t>(3,6+4+1,1+0,25*2)*2=18,400 [A]</t>
  </si>
  <si>
    <t>PE DN do 200 mm...15 m=15,000 [A] 
PE DN do 500 mm...19=19,000 [B] 
Celkem: A+B=34,000 [C]</t>
  </si>
  <si>
    <t>87433</t>
  </si>
  <si>
    <t>POTRUBÍ Z TRUB PLASTOVÝCH ODPADNÍCH DN DO 150MM</t>
  </si>
  <si>
    <t>trubka kanalizační PP plnostěnná třívrstvá DN 150x6000mm SN 12 
vč. kolen, vložek a spojek</t>
  </si>
  <si>
    <t>Přípojky UV a HV...3,3+2,8+3,8+3,1+2,8+2,7+2,8=21,300 [A] 
+přípojky dešťové...5,3+5,7*5+7+11+9=60,800 [B] 
(A+B) *1,015 m (přepočet koeficientem množství)=83,332 [C]</t>
  </si>
  <si>
    <t>87434</t>
  </si>
  <si>
    <t>POTRUBÍ Z TRUB PLASTOVÝCH ODPADNÍCH DN DO 200MM</t>
  </si>
  <si>
    <t>trubka kanalizační PP plnostěnná třívrstvá DN 200x6000mm SN 12 
vč. kolen, vložek a spojek</t>
  </si>
  <si>
    <t>přípojky deštové...5,1+4,8+4,4+4,5+5,9=24,700 [A] 
A *1,015 m (přepočet koeficientem množství)=25,071 [C]</t>
  </si>
  <si>
    <t>89712</t>
  </si>
  <si>
    <t>VPUSŤ KANALIZAČNÍ ULIČNÍ KOMPLETNÍ Z BETONOVÝCH DÍLCŮ</t>
  </si>
  <si>
    <t>podrobný rozpis sestavy 6 ks uličních vpustí DN 450 z betonových dílců: 
kaliště s odtokem 150 mm PVC 450/250x50 mm...6ks 
skruž horní betonová 450/570x50 mm...6ks 
skruž střední betonová 450/294x50 mm...6ks 
koš kalový pod krohuvou mříží - těžký...6ks</t>
  </si>
  <si>
    <t>6 ks=6,000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</si>
  <si>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</si>
  <si>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89722</t>
  </si>
  <si>
    <t>VPUSŤ KANALIZAČNÍ HORSKÁ KOMPLETNÍ Z BETON DÍLCŮ</t>
  </si>
  <si>
    <t>podrobný rozpis sestavy 1 ks Horské vpust z betonových dílců rozměru 1200/900 mm: 
vpusť horská spodní díl 150x120x200mm... 1 ks 
vč. osazení betonových dílců prstenců</t>
  </si>
  <si>
    <t>1 ks=1,000 [A]</t>
  </si>
  <si>
    <t>899122</t>
  </si>
  <si>
    <t>MŘÍŽE LITINOVÉ SAMOSTATNÉ</t>
  </si>
  <si>
    <t>mříž vtoková s rámem pro uliční vpusť 500x500, zatížení 40 tun... 6 ks=6,000 [A] 
mříž dvojitá B125 pro horskou vpusť betonovu 120x60 cm... 1 ks=1,000 [B] 
Celkem: A+B=7,000 [C]</t>
  </si>
  <si>
    <t>prstenec pro uliční vpusť vyrovnávací betonový 390x60x130mm... 6 ks=6,000 [A] 
vpusť horská betonová prstenec 150x90x20mm... 1 ks=1,000 [B] 
Celkem: A+B=7,000 [C]</t>
  </si>
  <si>
    <t>899631</t>
  </si>
  <si>
    <t>TLAKOVÉ ZKOUŠKY POTRUBÍ DN DO 150MM</t>
  </si>
  <si>
    <t>P14</t>
  </si>
  <si>
    <t>Přípojky UV a HV...3,3+2,8+3,8+3,1+2,8+2,78+2,8=21,380 [A] 
+přípojky dešťové...5,3+5,7*5+7+11+9=60,800 [B] 
Celkem: A+B=82,180 [C]</t>
  </si>
  <si>
    <t>899641</t>
  </si>
  <si>
    <t>TLAKOVÉ ZKOUŠKY POTRUBÍ DN DO 200MM</t>
  </si>
  <si>
    <t>přípojky deštové...5,1+4,8+4,4+4,5+5,9=24,700 [A]</t>
  </si>
  <si>
    <t>Přípojky UV a HV...3,3+2,8+3,8+3,1+2,8+2,78+2,8=21,380 [A] 
+přípojky dešťové...5,3+5,7*5+7+11+9=60,800 [B] 
přípojky deštové...5,1+4,8+4,4+4,5+5,9=24,700 [C] 
Celkem: A+B+C=106,880 [D]</t>
  </si>
  <si>
    <t>(48,2+21,3+3,6+4*3+1,1)*2=172,400 [A]</t>
  </si>
  <si>
    <t>SO 304</t>
  </si>
  <si>
    <t>Stoka D2, D2a, D2b, D2c a D2d - přípojky</t>
  </si>
  <si>
    <t>17 01 01 - BETON z vybouraných konstrukcí 
17 09 04 - Směsné stavební a demoliční odpady 
pol. 11318...(12,8+4)*1,1*0,26=4,805 [A] 
pol. 11335...(133,4+19,1+4*2)*1,1*0,625=110,344 [B] 
Celkem: A+B=115,149 [C]</t>
  </si>
  <si>
    <t>17 05 04 - Zemina a kamení neuvedené pod číslem 17 05 03 
pol. 13273, 13283: 
lože a obsyp potrubí...1*(153,3*0,55+24*0,6)=98,715 [A] 
objem UV...0,275*0,275*3,14*(0,75+1,12*2+1,42*9+1,72*4)=5,379 [B] 
objem HV...1,5*1,2*2*2=7,200 [C] 
objem RŠ...0,65*0,65*3,14*(1,4+1,8+1,3)=5,970 [D] 
aktivní zóna tl. 0,5...1*177,3*0,5=88,650 [E] 
Celkem: A+B+C+D+E=205,914 [F] 
F*1,8 Přepočtené koeficientem množství=370,645 [G] 
pol. 11332...vybouraný podklad z kameniva: 
(12,8+4)*1,1*0,44=8,131 [H] 
(133,4+19,1+4*2)*1,1*0,44=77,682 [I] 
Celkem: G+H+I=456,458 [J]</t>
  </si>
  <si>
    <t>Výstražná páska pro zabezpečení výkopu (zřízení a odstranění)...400 m 
Trubková mobilní plotová zábrana výšky do 1,5 m pro zabezpečení výkopu zařízení (zřízení a odstranění)...400 m</t>
  </si>
  <si>
    <t>18,48 m2 * 0,06 m =1,109 [A]</t>
  </si>
  <si>
    <t>(133,4+19,1+4*2)*1,1=176,550 [A] 
A*0,3=52,965 [B] 
(12,8+4)*1,1=18,480 [C] 
C*0,3=5,544 [D] 
B+D=58,509 [E]</t>
  </si>
  <si>
    <t>(133,4+19,1+4*2)*(1,1+0,25*2)=256,800 [A] 
tl. 0,05 m * A m2 =12,840 [B] 
tl. 0,10 m * 176,550 m2=17,655 [C] 
B+C=30,495 [D]</t>
  </si>
  <si>
    <t>tl. 0,3 m * 176,550 m2 =52,965 [A]</t>
  </si>
  <si>
    <t>vč. pohotovosti náhradní čerpací soustavy na dobu až 10 dní</t>
  </si>
  <si>
    <t>(11,9+4)*1,1=17,490 [A] 
A * 0,2 m =3,498 [B]</t>
  </si>
  <si>
    <t>dočasná skládka vhodná zemina pro zásyp...1,1*((133,4+19,1)*1,5+12,8*1,7+11,9*1,8)+2*1,5*2*2 + rozšíření pro šachty 1,6*0,5*1,8*3=315,443 [A] 
lože a obsyp potrubí...-1*(153,3*0,55+24*0,6)=-98,715 [B] 
objem UV...-0,275*0,275*3,14*(0,75+1,12*2+1,42*9+1,72*4)=-5,379 [C] 
objem HV...-1,5*1,2*2*2=-7,200 [D] 
objem RŠ...-0,65*0,65*3,14*(1,4+1,8+1,3)=-5,970 [E] 
Celkem: A+B+C+D+E=198,179 [F]</t>
  </si>
  <si>
    <t>1,1*((133,4+19,1)*1,5+12,8*1,7+11,9*1,8)+2*1,5*2*2 + rozšíření pro šachty 1,6*0,5*1,8*3=315,443 [A] 
A* 0,5 Koeficient množství=157,722 [B]</t>
  </si>
  <si>
    <t>dočasná skládka vhodná zemina pro zásyp...109,529=109,529 [A] 
lože a obsyp potrubí...1*(153,3*0,55+24*0,6)=98,715 [B] 
objem UV...0,275*0,275*3,14*(0,75+1,12*2+1,42*9+1,72*4)=5,379 [C] 
objem HV...1,5*1,2*2*2=7,200 [D] 
objem RŠ...0,65*0,65*3,14*(1,4+1,8+1,3)=5,970 [E] 
aktivní zóna tl. 0,5...1*177,3*0,5=88,650 [F] 
Celkem: A+B+C+D+E+F=315,443 [G]</t>
  </si>
  <si>
    <t>1,1*((133,4+19,1)*1,5+12,8*1,7+11,9*1,8)+2*1,5*2*2 + rozšíření pro šachty 1,6*0,5*1,8*3=315,443 [A] 
lože a obsyp potrubí...-1*(153,3*0,55+24*0,6)=-98,715 [B] 
objem UV...-0,275*0,275*3,14*(0,75+1,12*2+1,42*9+1,72*4)=-5,379 [C] 
objem HV...-1,5*1,2*2*2=-7,200 [D] 
objem RŠ...-0,65*0,65*3,14*(1,4+1,8+1,3)=-5,970 [E] 
Celkem: A+B+C+D+E=198,179 [F]</t>
  </si>
  <si>
    <t>aktivní zóna tl. 0,5...1*177,3*0,5=88,650 [A]</t>
  </si>
  <si>
    <t>1*(153,3*0,45+24*0,5)-3,14*(153,3*0,075*0,075+24*0,1*0,1)=77,524 [A]</t>
  </si>
  <si>
    <t>(133,4+19,1+4*2)*1,1=176,550 [A] 
(12,8+4)*1,1=18,480 [B] 
Celkem: A+B=195,030 [C]</t>
  </si>
  <si>
    <t>1*177,3*0,1=17,730 [A]</t>
  </si>
  <si>
    <t>tl. min. 210 mm...(12,8+4)*1,1=18,480 [A] 
tl. min. 220 mm...(19,1+4)*1,1=25,410 [B] 
Celkem: A+B=43,890 [C]</t>
  </si>
  <si>
    <t>PI-C v mn. 0,45 kg/m2 
ACP... 25,410 =25,410 [A]</t>
  </si>
  <si>
    <t>PS-C v mn. 0,35 kg/m2 
ACO... (19,1+4)*(1,1+0,25*2) =36,960 [A] 
ACL... 25,410 =25,410 [B] 
Celkem: A+B=62,370 [C]</t>
  </si>
  <si>
    <t>ACO 11+, tl. 40 mm 
(19,1+4)*(1,1+0,25*2) m2 * 0,04 m =1,478 [A]</t>
  </si>
  <si>
    <t>ACL 16+, tl. 50 mm 
25,410 m2 * 0,05 m=1,271 [A]</t>
  </si>
  <si>
    <t>ACP 16+, tl. 50 mm 
25,410 m2 * 0,05 m=1,271 [A]</t>
  </si>
  <si>
    <t>18,48 m2 *1,03 m (přepočet koeficientem množství)=19,034 [C]</t>
  </si>
  <si>
    <t>(19,1+4+1,1+0,25*2)*2=49,400 [A]</t>
  </si>
  <si>
    <t>PE DN do 200 mm...6 m=6,000 [A] 
PE DN do 500 mm...11=11,000 [B] 
Celkem: A+B=17,000 [C]</t>
  </si>
  <si>
    <t>přípojky UV a HV...4,5+4,7+11,9+3,5+3,2+18,9+4,5+1,2+6,1+1,5+1,6+2,5+4+6,3+4,4+9,3+1,8+0,5=90,400 [A] 
přípojky dešťové...6,6+6,5+2,6+3,5+4,8+3,8+3,4+3,1+2,9+7,2+2,2*2+6,5+7,6=62,900 [B] 
(A+B) *1,015 m (přepočet koeficientem množství)=155,600 [C]</t>
  </si>
  <si>
    <t>přípojky dešťové...5+6,6+2,9+5,1+4,4=24,000 [A] 
A*1,015 m (přepočet koeficientem množství)=24,360 [C]</t>
  </si>
  <si>
    <t>podrobný rozpis sestavy 3 ks kanalizačních šachet: 
dno betonové šachty kanalizační přímé 100x60x40cm...3ks 
skruž betonová DN 1000x500 PS, 100x50x12cm...1ks 
kónus šachetní betonový kapsové plastové stupadlo 100x62,5x58cm...2ks 
dno betonové šachty kanalizační přímé 100x80x40cm...7ks 
dno betonové šachty kanalizační přímé 100x100x40cm...2ks 
skruž betonová DN 1000x250 PS, 100x25x12cm...13ks 
skruž betonová DN 1000x500 PS, 100x50x12cm...11ks 
skruž betonová DN 1000x1000 PS, 100x100x12cm...3ks 
kónus šachetní betonový kapsové plastové stupadlo 100x62,5x58cm...18ks</t>
  </si>
  <si>
    <t>3=3,000 [A]</t>
  </si>
  <si>
    <t>podrobný rozpis sestavy 16 ks uličních vpustí DN 450 z betonových dílců: 
kaliště s odtokem 150 mm PVC 450/250x50 mm...16 ks 
skruž horní betonová 450/570x50 mm...15 ks 
skruž střední betonová 450/294x50 mm...9 ks 
skruž střední betonová 450/570x50 mm...4 ks 
koš kalový pod krohuvou mříží - těžký...16 ks</t>
  </si>
  <si>
    <t>16 ks=16,000 [A]</t>
  </si>
  <si>
    <t>podrobný rozpis sestavy 2 ks Horské vpust z betonových dílců rozměru 1200/900 mm: 
vpusť horská spodní díl 150x120x200mm... 2 ks</t>
  </si>
  <si>
    <t>2 ks=2,000 [A]</t>
  </si>
  <si>
    <t>mříž vtoková s rámem pro uliční vpusť 500x500, zatížení 40 tun... 16 ks=16,000 [A] 
mříž dvojitá B125 pro horskou vpusť betonovu 120x60 cm... 2 ks=2,000 [B] 
Celkem: A+B=18,000 [C]</t>
  </si>
  <si>
    <t>prstenec pro uliční vpusť vyrovnávací betonový 390x60x130mm... 16 ks=16,000 [A] 
vpusť horská betonová prstenec 150x90x20mm... 2 ks=2,000 [B] 
prstenec šachtový vyrovnávací betonový 625x120x80mm... 3 ks=3,000 [C] 
prstenec šachtový vyrovnávací betonový 625x120x100mm...1 ks=1,000 [D] 
Celkem: A+B+C+D=22,000 [E]</t>
  </si>
  <si>
    <t>Přípojky UV a HV...4,5+4,7+11,9+3,5+3,2+18,9+4,5+1,2+6,1+1,5+1,6+2,5+4+6,3+4,4+9,3+1,8+0,5=90,400 [A] 
přípojky dešťové...6,6+6,5+2,6+3,5+4,8+3,8+3,4+3,1+2,9+7,2+2,2*2+6,5+7,6=62,900 [B] 
Celkem: A+B=153,300 [C]</t>
  </si>
  <si>
    <t>přípojky dešťové...5+6,6+2,9+5,1+4,4=24,000 [A]</t>
  </si>
  <si>
    <t>Přípojky UV a HV...4,5+4,7+11,9+3,5+3,2+18,9+4,5+1,2+6,1+1,5+1,6+2,5+4+6,3+4,4+9,3+1,8+0,5=90,400 [A] 
přípojky dešťové...6,6+6,5+2,6+3,5+4,8+3,8+3,4+3,1+2,9+7,2+2,2*2+6,5+7,6=62,900 [B] 
přípojky dešťové...5+6,6+2,9+5,1+4,4=24,000 [C] 
Celkem: A+B+C=177,300 [D]</t>
  </si>
  <si>
    <t>(133,4+19,1+4*2+1,1)*2=323,200 [A]</t>
  </si>
  <si>
    <t>SO 305</t>
  </si>
  <si>
    <t>Rušení stoky v ul. Vlašimská</t>
  </si>
  <si>
    <t>E</t>
  </si>
  <si>
    <t>POPLATKY ZA SKLÁDKU</t>
  </si>
  <si>
    <t>Katalog odpadů pod kódem 17 02 03</t>
  </si>
  <si>
    <t>pol. 969257...(344,5)*0,03=10,335 [A]</t>
  </si>
  <si>
    <t>Položka zahrnuje:  
- veškeré poplatky provozovateli skládky související s uložením odpadu na skládce.  
Položka nezahrnuje:  
- x</t>
  </si>
  <si>
    <t>17 01 01 - BETON z vybouraných konstrukcí 
17 09 04 - Směsné stavební a demoliční odpady 
pol. 11318...(134,6+4)*0,9*0,26=32,432 [A] 
pol. 11335...((178,7+31,2+4*2)*0,9 + rozšíření pro šachty 1*0,1*10)*0,625=123,194 [B] 
pol. 96611...0,65*0,65*3,14*1,23*10*0,6=9,791 [C] 
pol. 96718...10*0,2=2,000 [D] 
Celkem: A+B+C+D=167,417 [E]</t>
  </si>
  <si>
    <t>17 05 04 - Zemina a kamení neuvedené pod číslem 17 05 03 
pol. 11332...vybouraný podklad z kameniva: 
(134,6+4)*0,9*0,44=54,886 [A] 
((178,7+31,2+4*2)*0,9 + rozšíření pro šachty 1*0,1*10)*0,44=86,728 [B] 
Celkem: A+B=141,614 [C]</t>
  </si>
  <si>
    <t>(134,6+4)*0,9 m2=124,740 [A] 
A * 0,06 m =7,484 [B]</t>
  </si>
  <si>
    <t>(134,6+4)*0,9 m2=124,740 [A] 
(178,7+31,2+4*2)*0,9 + rozšíření pro šachty 1*0,1*10=197,110 [B] 
Celkem: A+B=321,850 [C] 
C*0,3 m=96,555 [D]</t>
  </si>
  <si>
    <t>(178,7+31,2+4*2)*0,9 + rozšíření pro šachty 1*0,1*10=197,110 [A] 
tl. 0,05 m * A m2 =9,856 [B] 
(178,7+31,2+4*2)*(0,9+0,25*2)=305,060 [C] 
tl. 0,10 m * C m2=30,506 [D] 
B+D=40,362 [E]</t>
  </si>
  <si>
    <t>(178,7+31,2+4*2)*0,9 + rozšíření pro šachty 1*0,1*10=197,110 [A] 
A*0,3 m =59,133 [B]</t>
  </si>
  <si>
    <t>dočasná skládka vhodná zemina pro zásyp 
0,9*((178,7+31,2)*0,65+134,6*0,85) + rozšíření pro šachty 1*0,1*0,75*10=226,511 [A]</t>
  </si>
  <si>
    <t>0,9*((178,7+31,2)*0,65+134,6*0,85) + rozšíření pro šachty 1*0,1*0,75*10=226,511 [A] 
A * 0,5 Koeficient množství =113,256 [B]</t>
  </si>
  <si>
    <t>dočasná skládka vhodná zemina pro zásyp 
0,9*((178,7+31,2)*0,65+134,6*0,85) + rozšíření pro šachty 1*0,1*0,75*10=226,511 [A] 
objem potrubí...344,5*0,2*0,2*3,14=43,269 [B] 
objem RŠ...0,65*0,65*3,14*0,75*10=9,950 [C] 
Celkem: A+B+C=279,730 [D]</t>
  </si>
  <si>
    <t>0,9*((178,7+31,2)*0,65+134,6*0,85) + rozšíření pro šachty 1*0,1*0,75*10=226,511 [A]</t>
  </si>
  <si>
    <t>objem potrubí...344,5*0,2*0,2*3,14=43,269 [A] 
objem RŠ...0,65*0,65*3,14*0,75*10=9,950 [B] 
Celkem: A+B=53,219 [C]</t>
  </si>
  <si>
    <t>(134,6+4)*0,9 m2=124,740 [A] 
(178,7+31,2+4*2)*0,9 + rozšíření pro šachty 1*0,1*10=197,110 [B] 
Celkem: A+B=321,850 [C]</t>
  </si>
  <si>
    <t>tl. min. 210 mm...(134,6+4)*0,9=124,740 [A] 
tl. min. 220 mm...(31,2+4)*0,9=31,680 [B] 
Celkem: A+B=156,420 [C]</t>
  </si>
  <si>
    <t>PI-C v mn. 0,45 kg/m2 
ACP... 31,680 =31,680 [A]</t>
  </si>
  <si>
    <t>PS-C v mn. 0,35 kg/m2 
ACO... (31,2+4)*(0,9+0,25*2) =49,280 [A] 
ACL... 31,680 =31,680 [B] 
Celkem: A+B=80,960 [C]</t>
  </si>
  <si>
    <t>ACO 11+, tl. 40 mm 
(31,2+4)*(0,9+0,25*2) m2 * 0,04 m =1,971 [A]</t>
  </si>
  <si>
    <t>ACL 16+, tl. 50 mm 
31,680 m2 * 0,05 m=1,584 [A]</t>
  </si>
  <si>
    <t>ACP 16+, tl. 50 mm 
31,680 m2 * 0,05 m=1,584 [A]</t>
  </si>
  <si>
    <t>124,74 m2 *1,02 m (přepočet koeficientem množství)=127,235 [C]</t>
  </si>
  <si>
    <t>(31,2+4+0,9+0,25*2)*2=73,200 [A]</t>
  </si>
  <si>
    <t>(31,2+4+0,9)*2=72,200 [A]</t>
  </si>
  <si>
    <t>96611</t>
  </si>
  <si>
    <t>BOURÁNÍ KONSTRUKCÍ Z BETONOVÝCH DÍLCŮ</t>
  </si>
  <si>
    <t>Bourání šachet ze skuží 
vč. odvozu a uložení na recyklační středisko</t>
  </si>
  <si>
    <t>0,65*0,65*3,14*1,23*10=16,318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</si>
  <si>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</si>
  <si>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</si>
  <si>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</si>
  <si>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vč. odvozu a likvidace 
POZN.: Zhotovitel bude nakládat s odpadem, který vznikl v této položce v souladu s podmínkami uvedenými ve Směrnicích Zadavatele 
(R-Sm-16, R-Sm-42)</t>
  </si>
  <si>
    <t>10=10,000 [A] 
A*0,1=1,000 [B]</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</si>
  <si>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</si>
  <si>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969257</t>
  </si>
  <si>
    <t>VYBOURÁNÍ POTRUBÍ DN DO 500MM KANALIZAČ</t>
  </si>
  <si>
    <t>344,50=344,500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</si>
  <si>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</si>
  <si>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306</t>
  </si>
  <si>
    <t>Rušení stoky v ul. Kutnohorská</t>
  </si>
  <si>
    <t>pol. 969257+pol. 969258...(237,5+444,1)*0,03+22,3*0,07=22,009 [A]</t>
  </si>
  <si>
    <t>17 01 01 - BETON z vybouraných konstrukcí 
17 09 04 - Směsné stavební a demoliční odpady 
pol. 11318...(236,7+4)*0,9*0,26=56,324 [A] 
pol. 11335...((63,9+129,7+4*2)*0,9 + rozšíření pro šachty 1*0,1*21)*0,625=114,713 [B] 
pol. 96611...0,65*0,65*3,14*1,23*21*0,6=20,560 [C] 
pol. 96718...(4+15+2)*0,2=4,200 [D] 
Celkem: A+B+C+D=195,797 [E]</t>
  </si>
  <si>
    <t>17 05 04 - Zemina a kamení neuvedené pod číslem 17 05 03 
pol. 11332...vybouraný podklad z kameniva: 
(236,7+4)*0,9*0,44=95,317 [A] 
((63,9+129,7+4*2)*0,9 + rozšíření pro šachty 1*0,1*21)*0,44=80,758 [B] 
Celkem: A+B=176,075 [C]</t>
  </si>
  <si>
    <t>Výstražná páska pro zabezpečení výkopu (zřízení a odstranění)...1500 m 
Trubková mobilní plotová zábrana výšky do 1,5 m pro zabezpečení výkopu zařízení (zřízení a odstranění)...1500 m</t>
  </si>
  <si>
    <t>(236,7+4)*0,9 m2 =216,630 [A] 
A *0,06 m=12,998 [B]</t>
  </si>
  <si>
    <t>(236,7+4)*0,9+(63,9+129,7+4*2)*0,9 + rozšíření pro šachty 1*0,1*21=400,170 [A] 
A*0,3 m =120,051 [B]</t>
  </si>
  <si>
    <t>(63,9+129,7+4*2)*0,9 + rozšíření pro šachty 1*0,1*21=183,540 [A] 
tl. 0,05 m * A m2 =9,177 [B] 
(63,9+129,7+4*2)*(0,9+0,25*2)=282,240 [C] 
tl. 0,10 m * C m2=28,224 [D] 
B + D =37,401 [E]</t>
  </si>
  <si>
    <t>(63,9+129,7+4*2)*0,9 + rozšíření pro šachty 1*0,1*21=183,540 [A] 
A*0,3 m =55,062 [B]</t>
  </si>
  <si>
    <t>(274+4)*0,9=250,200 [A] 
A * 0,2 m =50,040 [B]</t>
  </si>
  <si>
    <t>dočasná skládka vhodná zemina pro zásyp 
0,9*((63,9+129,2)*0,65+236,7*0,85+274*1) + rozšíření pro šachty 1*0,1*0,75*21=542,214 [A]</t>
  </si>
  <si>
    <t>0,9*((63,9+129,2)*0,65+236,7*0,85+274*1) + rozšíření pro šachty 1*0,1*0,75*21=542,214 [A] 
A* 0,5 Koeficient množství=271,107 [B]</t>
  </si>
  <si>
    <t>dočasná skládka vhodná zemina pro zásyp 
0,9*((63,9+129,2)*0,65+236,7*0,85+274*1) + rozšíření pro šachty 1*0,1*0,75*21=542,214 [A] 
objem potrubí...((237,5+444,1)*0,2*0,2+22,2*0,3*0,3)*3,14=91,883 [B] 
objem RŠ...0,65*0,65*3,14*0,75*21=20,895 [C] 
Celkem: A+B+C=654,992 [D]</t>
  </si>
  <si>
    <t>0,9*((63,9+129,2)*0,65+236,7*0,85+274*1) + rozšíření pro šachty 1*0,1*0,75*21=542,214 [A]</t>
  </si>
  <si>
    <t>objem potrubí...((237,5+444,1)*0,2*0,2+22,2*0,3*0,3)*3,14=91,883 [A] 
objem RŠ...0,65*0,65*3,14*0,75*21=20,895 [B] 
Celkem: A+B=112,778 [C]</t>
  </si>
  <si>
    <t>(236,7+4)*0,9+(63,9+129,7+4*2)*0,9 + rozšíření pro šachty 1*0,1*21=400,170 [A]</t>
  </si>
  <si>
    <t>tl. min. 210 mm...(236,7+4)*0,9=216,630 [A] 
tl. min. 220 mm...(129,2+4)*0,9=119,880 [B] 
Celkem: A+B=336,510 [C]</t>
  </si>
  <si>
    <t>PI-C v mn. 0,45 kg/m2 
ACP... 119,880 =119,880 [A]</t>
  </si>
  <si>
    <t>PS-C v mn. 0,35 kg/m2 
ACO... (129,2+4)*(0,9+0,25*2) =186,480 [A] 
ACL... 119,880 =119,880 [B] 
Celkem: A+B=306,360 [C]</t>
  </si>
  <si>
    <t>ACO 11+, tl. 40 mm 
(129,2+4)*(0,9+0,25*2) m2 * 0,04 m =7,459 [A]</t>
  </si>
  <si>
    <t>ACL 16+, tl. 50 mm 
119,880 m2 * 0,05 m=5,994 [A]</t>
  </si>
  <si>
    <t>ACP 16+, tl. 50 mm 
119,880 m2 * 0,05 m=5,994 [A]</t>
  </si>
  <si>
    <t>216,63 m2 *1,02 m (přepočet koeficientem množství)=220,963 [C]</t>
  </si>
  <si>
    <t>(129,2+4+0,9+0,25*2)*2=269,200 [A]</t>
  </si>
  <si>
    <t>(129,2+4+0,9)*2=268,200 [A]</t>
  </si>
  <si>
    <t>0,65*0,65*3,14*1,23*(4+15+2)=34,267 [A]</t>
  </si>
  <si>
    <t>4+15+2=21,000 [A] 
A*0,1=2,100 [B]</t>
  </si>
  <si>
    <t>237,5+444,1=681,600 [A]</t>
  </si>
  <si>
    <t>969258</t>
  </si>
  <si>
    <t>VYBOURÁNÍ POTRUBÍ DN DO 600MM KANALIZAČ</t>
  </si>
  <si>
    <t>VRN</t>
  </si>
  <si>
    <t>Vedlejší a ostatní rozpočtové náklady</t>
  </si>
  <si>
    <t>VRN1</t>
  </si>
  <si>
    <t>Průzkumné, geodetické a projektové práce</t>
  </si>
  <si>
    <t>02911</t>
  </si>
  <si>
    <t>A</t>
  </si>
  <si>
    <t>OSTATNÍ POŽADAVKY - GEODETICKÉ ZAMĚŘENÍ</t>
  </si>
  <si>
    <t>Geodetické práce před výstavbou</t>
  </si>
  <si>
    <t>Položka zahrnuje:  
- veškeré náklady spojené s objednatelem požadovanými pracemi  
Položka nezahrnuje:  
- x</t>
  </si>
  <si>
    <t>B</t>
  </si>
  <si>
    <t>Geodetické práce při provádění stavby</t>
  </si>
  <si>
    <t>C</t>
  </si>
  <si>
    <t>Geodetické práce po výstavbě</t>
  </si>
  <si>
    <t>02943</t>
  </si>
  <si>
    <t>OSTATNÍ POŽADAVKY - VYPRACOVÁNÍ RDS</t>
  </si>
  <si>
    <t>02944</t>
  </si>
  <si>
    <t>OSTAT POŽADAVKY - DOKUMENTACE SKUTEČ PROVEDENÍ V DIGIT FORMĚ</t>
  </si>
  <si>
    <t>VRN3</t>
  </si>
  <si>
    <t>Zařízení staveniště</t>
  </si>
  <si>
    <t>03720</t>
  </si>
  <si>
    <t>POMOC PRÁCE ZAJIŠŤ NEBO ZŘÍZ REGULACI A OCHRANU DOPRAVY</t>
  </si>
  <si>
    <t>Dopravní značení na staveništi</t>
  </si>
  <si>
    <t>VRN4</t>
  </si>
  <si>
    <t>Inženýrská činnost</t>
  </si>
  <si>
    <t>02811</t>
  </si>
  <si>
    <t>PRŮZKUMNÉ PRÁCE GEOTECHNICKÉ NA POVRCHU</t>
  </si>
  <si>
    <t>hutnící zkoušky</t>
  </si>
  <si>
    <t>02960</t>
  </si>
  <si>
    <t>OSTATNÍ POŽADAVKY - ODBORNÝ DOZOR</t>
  </si>
  <si>
    <t>kompletační a koordinační činnost</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</si>
</sst>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sharedStrings" Target="sharedStrings.xml" /><Relationship Id="rId13"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18"/>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SUM(C10:C18)</f>
      </c>
      <c s="1"/>
      <c s="1"/>
    </row>
    <row r="7" spans="1:5" ht="12.75" customHeight="1">
      <c r="A7" s="1"/>
      <c s="4" t="s">
        <v>4</v>
      </c>
      <c s="7">
        <f>SUM(E10:E18)</f>
      </c>
      <c s="1"/>
      <c s="1"/>
    </row>
    <row r="8" spans="1:5" ht="12.75" customHeight="1">
      <c r="A8" s="6"/>
      <c s="6"/>
      <c s="6"/>
      <c s="6"/>
      <c s="6"/>
    </row>
    <row r="9" spans="1:5" ht="12.75" customHeight="1">
      <c r="A9" s="5" t="s">
        <v>5</v>
      </c>
      <c s="5" t="s">
        <v>6</v>
      </c>
      <c s="5" t="s">
        <v>7</v>
      </c>
      <c s="5" t="s">
        <v>8</v>
      </c>
      <c s="5" t="s">
        <v>9</v>
      </c>
    </row>
    <row r="10" spans="1:5" ht="12.75" customHeight="1">
      <c r="A10" s="19" t="s">
        <v>27</v>
      </c>
      <c s="19" t="s">
        <v>28</v>
      </c>
      <c s="20">
        <f>'SO 300_SO 301'!I3</f>
      </c>
      <c s="20">
        <f>'SO 300_SO 301'!O2</f>
      </c>
      <c s="20">
        <f>C10+D10</f>
      </c>
    </row>
    <row r="11" spans="1:5" ht="12.75" customHeight="1">
      <c r="A11" s="19" t="s">
        <v>230</v>
      </c>
      <c s="19" t="s">
        <v>231</v>
      </c>
      <c s="20">
        <f>'SO 300_SO 302'!I3</f>
      </c>
      <c s="20">
        <f>'SO 300_SO 302'!O2</f>
      </c>
      <c s="20">
        <f>C11+D11</f>
      </c>
    </row>
    <row r="12" spans="1:5" ht="12.75" customHeight="1">
      <c r="A12" s="19" t="s">
        <v>330</v>
      </c>
      <c s="19" t="s">
        <v>331</v>
      </c>
      <c s="20">
        <f>'SO 300_SO 303'!I3</f>
      </c>
      <c s="20">
        <f>'SO 300_SO 303'!O2</f>
      </c>
      <c s="20">
        <f>C12+D12</f>
      </c>
    </row>
    <row r="13" spans="1:5" ht="12.75" customHeight="1">
      <c r="A13" s="19" t="s">
        <v>393</v>
      </c>
      <c s="19" t="s">
        <v>394</v>
      </c>
      <c s="20">
        <f>'SO 300_SO 304'!I3</f>
      </c>
      <c s="20">
        <f>'SO 300_SO 304'!O2</f>
      </c>
      <c s="20">
        <f>C13+D13</f>
      </c>
    </row>
    <row r="14" spans="1:5" ht="12.75" customHeight="1">
      <c r="A14" s="19" t="s">
        <v>435</v>
      </c>
      <c s="19" t="s">
        <v>436</v>
      </c>
      <c s="20">
        <f>'SO 300_SO 305'!I3</f>
      </c>
      <c s="20">
        <f>'SO 300_SO 305'!O2</f>
      </c>
      <c s="20">
        <f>C14+D14</f>
      </c>
    </row>
    <row r="15" spans="1:5" ht="12.75" customHeight="1">
      <c r="A15" s="19" t="s">
        <v>477</v>
      </c>
      <c s="19" t="s">
        <v>478</v>
      </c>
      <c s="20">
        <f>'SO 300_SO 306'!I3</f>
      </c>
      <c s="20">
        <f>'SO 300_SO 306'!O2</f>
      </c>
      <c s="20">
        <f>C15+D15</f>
      </c>
    </row>
    <row r="16" spans="1:5" ht="12.75" customHeight="1">
      <c r="A16" s="19" t="s">
        <v>510</v>
      </c>
      <c s="19" t="s">
        <v>511</v>
      </c>
      <c s="20">
        <f>VRN_VRN1!I3</f>
      </c>
      <c s="20">
        <f>VRN_VRN1!O2</f>
      </c>
      <c s="20">
        <f>C16+D16</f>
      </c>
    </row>
    <row r="17" spans="1:5" ht="12.75" customHeight="1">
      <c r="A17" s="19" t="s">
        <v>525</v>
      </c>
      <c s="19" t="s">
        <v>526</v>
      </c>
      <c s="20">
        <f>VRN_VRN3!I3</f>
      </c>
      <c s="20">
        <f>VRN_VRN3!O2</f>
      </c>
      <c s="20">
        <f>C17+D17</f>
      </c>
    </row>
    <row r="18" spans="1:5" ht="12.75" customHeight="1">
      <c r="A18" s="19" t="s">
        <v>530</v>
      </c>
      <c s="19" t="s">
        <v>531</v>
      </c>
      <c s="20">
        <f>VRN_VRN4!I3</f>
      </c>
      <c s="20">
        <f>VRN_VRN4!O2</f>
      </c>
      <c s="20">
        <f>C18+D18</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530</v>
      </c>
      <c s="41">
        <f>0+I9</f>
      </c>
      <c s="10"/>
      <c r="O3" t="s">
        <v>22</v>
      </c>
      <c t="s">
        <v>26</v>
      </c>
    </row>
    <row r="4" spans="1:16" ht="15" customHeight="1">
      <c r="A4" t="s">
        <v>16</v>
      </c>
      <c s="12" t="s">
        <v>17</v>
      </c>
      <c s="13" t="s">
        <v>508</v>
      </c>
      <c s="1"/>
      <c s="14" t="s">
        <v>509</v>
      </c>
      <c s="1"/>
      <c s="1"/>
      <c s="11"/>
      <c s="11"/>
      <c s="1"/>
      <c r="O4" t="s">
        <v>23</v>
      </c>
      <c t="s">
        <v>26</v>
      </c>
    </row>
    <row r="5" spans="1:16" ht="12.75" customHeight="1">
      <c r="A5" t="s">
        <v>20</v>
      </c>
      <c s="16" t="s">
        <v>21</v>
      </c>
      <c s="17" t="s">
        <v>530</v>
      </c>
      <c s="6"/>
      <c s="18" t="s">
        <v>531</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f>
      </c>
      <c>
        <f>0+O10+O14</f>
      </c>
    </row>
    <row r="10" spans="1:16" ht="12.75">
      <c r="A10" s="24" t="s">
        <v>50</v>
      </c>
      <c s="29" t="s">
        <v>32</v>
      </c>
      <c s="29" t="s">
        <v>532</v>
      </c>
      <c s="24" t="s">
        <v>57</v>
      </c>
      <c s="30" t="s">
        <v>533</v>
      </c>
      <c s="31" t="s">
        <v>67</v>
      </c>
      <c s="32">
        <v>1</v>
      </c>
      <c s="33">
        <v>0</v>
      </c>
      <c s="33">
        <f>ROUND(ROUND(H10,2)*ROUND(G10,3),2)</f>
      </c>
      <c s="31" t="s">
        <v>55</v>
      </c>
      <c r="O10">
        <f>(I10*21)/100</f>
      </c>
      <c t="s">
        <v>26</v>
      </c>
    </row>
    <row r="11" spans="1:5" ht="12.75">
      <c r="A11" s="34" t="s">
        <v>56</v>
      </c>
      <c r="E11" s="35" t="s">
        <v>534</v>
      </c>
    </row>
    <row r="12" spans="1:5" ht="12.75">
      <c r="A12" s="36" t="s">
        <v>58</v>
      </c>
      <c r="E12" s="37" t="s">
        <v>57</v>
      </c>
    </row>
    <row r="13" spans="1:5" ht="51">
      <c r="A13" t="s">
        <v>60</v>
      </c>
      <c r="E13" s="35" t="s">
        <v>516</v>
      </c>
    </row>
    <row r="14" spans="1:16" ht="12.75">
      <c r="A14" s="24" t="s">
        <v>50</v>
      </c>
      <c s="29" t="s">
        <v>26</v>
      </c>
      <c s="29" t="s">
        <v>535</v>
      </c>
      <c s="24" t="s">
        <v>57</v>
      </c>
      <c s="30" t="s">
        <v>536</v>
      </c>
      <c s="31" t="s">
        <v>67</v>
      </c>
      <c s="32">
        <v>1</v>
      </c>
      <c s="33">
        <v>0</v>
      </c>
      <c s="33">
        <f>ROUND(ROUND(H14,2)*ROUND(G14,3),2)</f>
      </c>
      <c s="31" t="s">
        <v>55</v>
      </c>
      <c r="O14">
        <f>(I14*21)/100</f>
      </c>
      <c t="s">
        <v>26</v>
      </c>
    </row>
    <row r="15" spans="1:5" ht="12.75">
      <c r="A15" s="34" t="s">
        <v>56</v>
      </c>
      <c r="E15" s="35" t="s">
        <v>537</v>
      </c>
    </row>
    <row r="16" spans="1:5" ht="12.75">
      <c r="A16" s="36" t="s">
        <v>58</v>
      </c>
      <c r="E16" s="37" t="s">
        <v>57</v>
      </c>
    </row>
    <row r="17" spans="1:5" ht="51">
      <c r="A17" t="s">
        <v>60</v>
      </c>
      <c r="E17" s="35" t="s">
        <v>516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4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0+O9+O22+O71+O76+O109+O118+O143</f>
      </c>
      <c t="s">
        <v>25</v>
      </c>
    </row>
    <row r="3" spans="1:16" ht="15" customHeight="1">
      <c r="A3" t="s">
        <v>11</v>
      </c>
      <c s="12" t="s">
        <v>13</v>
      </c>
      <c s="13" t="s">
        <v>14</v>
      </c>
      <c s="1"/>
      <c s="14" t="s">
        <v>15</v>
      </c>
      <c s="1"/>
      <c s="9"/>
      <c s="8" t="s">
        <v>27</v>
      </c>
      <c s="41">
        <f>0+I9+I22+I71+I76+I109+I118+I143</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27</v>
      </c>
      <c s="6"/>
      <c s="18" t="s">
        <v>28</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f>
      </c>
      <c>
        <f>0+O10+O14+O18</f>
      </c>
    </row>
    <row r="10" spans="1:16" ht="25.5">
      <c r="A10" s="24" t="s">
        <v>50</v>
      </c>
      <c s="29" t="s">
        <v>32</v>
      </c>
      <c s="29" t="s">
        <v>51</v>
      </c>
      <c s="24" t="s">
        <v>52</v>
      </c>
      <c s="30" t="s">
        <v>53</v>
      </c>
      <c s="31" t="s">
        <v>54</v>
      </c>
      <c s="32">
        <v>292.55</v>
      </c>
      <c s="33">
        <v>0</v>
      </c>
      <c s="33">
        <f>ROUND(ROUND(H10,2)*ROUND(G10,3),2)</f>
      </c>
      <c s="31" t="s">
        <v>55</v>
      </c>
      <c r="O10">
        <f>(I10*21)/100</f>
      </c>
      <c t="s">
        <v>26</v>
      </c>
    </row>
    <row r="11" spans="1:5" ht="12.75">
      <c r="A11" s="34" t="s">
        <v>56</v>
      </c>
      <c r="E11" s="35" t="s">
        <v>57</v>
      </c>
    </row>
    <row r="12" spans="1:5" ht="38.25">
      <c r="A12" s="36" t="s">
        <v>58</v>
      </c>
      <c r="E12" s="37" t="s">
        <v>59</v>
      </c>
    </row>
    <row r="13" spans="1:5" ht="89.25">
      <c r="A13" t="s">
        <v>60</v>
      </c>
      <c r="E13" s="35" t="s">
        <v>61</v>
      </c>
    </row>
    <row r="14" spans="1:16" ht="25.5">
      <c r="A14" s="24" t="s">
        <v>50</v>
      </c>
      <c s="29" t="s">
        <v>26</v>
      </c>
      <c s="29" t="s">
        <v>62</v>
      </c>
      <c s="24" t="s">
        <v>52</v>
      </c>
      <c s="30" t="s">
        <v>53</v>
      </c>
      <c s="31" t="s">
        <v>54</v>
      </c>
      <c s="32">
        <v>1036.237</v>
      </c>
      <c s="33">
        <v>0</v>
      </c>
      <c s="33">
        <f>ROUND(ROUND(H14,2)*ROUND(G14,3),2)</f>
      </c>
      <c s="31" t="s">
        <v>55</v>
      </c>
      <c r="O14">
        <f>(I14*21)/100</f>
      </c>
      <c t="s">
        <v>26</v>
      </c>
    </row>
    <row r="15" spans="1:5" ht="25.5">
      <c r="A15" s="34" t="s">
        <v>56</v>
      </c>
      <c r="E15" s="35" t="s">
        <v>63</v>
      </c>
    </row>
    <row r="16" spans="1:5" ht="114.75">
      <c r="A16" s="36" t="s">
        <v>58</v>
      </c>
      <c r="E16" s="37" t="s">
        <v>64</v>
      </c>
    </row>
    <row r="17" spans="1:5" ht="89.25">
      <c r="A17" t="s">
        <v>60</v>
      </c>
      <c r="E17" s="35" t="s">
        <v>61</v>
      </c>
    </row>
    <row r="18" spans="1:16" ht="12.75">
      <c r="A18" s="24" t="s">
        <v>50</v>
      </c>
      <c s="29" t="s">
        <v>25</v>
      </c>
      <c s="29" t="s">
        <v>65</v>
      </c>
      <c s="24" t="s">
        <v>57</v>
      </c>
      <c s="30" t="s">
        <v>66</v>
      </c>
      <c s="31" t="s">
        <v>67</v>
      </c>
      <c s="32">
        <v>1</v>
      </c>
      <c s="33">
        <v>0</v>
      </c>
      <c s="33">
        <f>ROUND(ROUND(H18,2)*ROUND(G18,3),2)</f>
      </c>
      <c s="31" t="s">
        <v>55</v>
      </c>
      <c r="O18">
        <f>(I18*21)/100</f>
      </c>
      <c t="s">
        <v>26</v>
      </c>
    </row>
    <row r="19" spans="1:5" ht="38.25">
      <c r="A19" s="34" t="s">
        <v>56</v>
      </c>
      <c r="E19" s="35" t="s">
        <v>68</v>
      </c>
    </row>
    <row r="20" spans="1:5" ht="12.75">
      <c r="A20" s="36" t="s">
        <v>58</v>
      </c>
      <c r="E20" s="37" t="s">
        <v>57</v>
      </c>
    </row>
    <row r="21" spans="1:5" ht="51">
      <c r="A21" t="s">
        <v>60</v>
      </c>
      <c r="E21" s="35" t="s">
        <v>69</v>
      </c>
    </row>
    <row r="22" spans="1:18" ht="12.75" customHeight="1">
      <c r="A22" s="6" t="s">
        <v>48</v>
      </c>
      <c s="6"/>
      <c s="39" t="s">
        <v>32</v>
      </c>
      <c s="6"/>
      <c s="27" t="s">
        <v>70</v>
      </c>
      <c s="6"/>
      <c s="6"/>
      <c s="6"/>
      <c s="40">
        <f>0+Q22</f>
      </c>
      <c s="6"/>
      <c r="O22">
        <f>0+R22</f>
      </c>
      <c r="Q22">
        <f>0+I23+I27+I31+I35+I39+I43+I47+I51+I55+I59+I63+I67</f>
      </c>
      <c>
        <f>0+O23+O27+O31+O35+O39+O43+O47+O51+O55+O59+O63+O67</f>
      </c>
    </row>
    <row r="23" spans="1:16" ht="25.5">
      <c r="A23" s="24" t="s">
        <v>50</v>
      </c>
      <c s="29" t="s">
        <v>36</v>
      </c>
      <c s="29" t="s">
        <v>71</v>
      </c>
      <c s="24" t="s">
        <v>72</v>
      </c>
      <c s="30" t="s">
        <v>73</v>
      </c>
      <c s="31" t="s">
        <v>74</v>
      </c>
      <c s="32">
        <v>140.424</v>
      </c>
      <c s="33">
        <v>0</v>
      </c>
      <c s="33">
        <f>ROUND(ROUND(H23,2)*ROUND(G23,3),2)</f>
      </c>
      <c s="31" t="s">
        <v>55</v>
      </c>
      <c r="O23">
        <f>(I23*21)/100</f>
      </c>
      <c t="s">
        <v>26</v>
      </c>
    </row>
    <row r="24" spans="1:5" ht="12.75">
      <c r="A24" s="34" t="s">
        <v>56</v>
      </c>
      <c r="E24" s="35" t="s">
        <v>75</v>
      </c>
    </row>
    <row r="25" spans="1:5" ht="25.5">
      <c r="A25" s="36" t="s">
        <v>58</v>
      </c>
      <c r="E25" s="37" t="s">
        <v>76</v>
      </c>
    </row>
    <row r="26" spans="1:5" ht="89.25">
      <c r="A26" t="s">
        <v>60</v>
      </c>
      <c r="E26" s="35" t="s">
        <v>77</v>
      </c>
    </row>
    <row r="27" spans="1:16" ht="12.75">
      <c r="A27" s="24" t="s">
        <v>50</v>
      </c>
      <c s="29" t="s">
        <v>38</v>
      </c>
      <c s="29" t="s">
        <v>78</v>
      </c>
      <c s="24" t="s">
        <v>72</v>
      </c>
      <c s="30" t="s">
        <v>79</v>
      </c>
      <c s="31" t="s">
        <v>74</v>
      </c>
      <c s="32">
        <v>78.848</v>
      </c>
      <c s="33">
        <v>0</v>
      </c>
      <c s="33">
        <f>ROUND(ROUND(H27,2)*ROUND(G27,3),2)</f>
      </c>
      <c s="31" t="s">
        <v>55</v>
      </c>
      <c r="O27">
        <f>(I27*21)/100</f>
      </c>
      <c t="s">
        <v>26</v>
      </c>
    </row>
    <row r="28" spans="1:5" ht="38.25">
      <c r="A28" s="34" t="s">
        <v>56</v>
      </c>
      <c r="E28" s="35" t="s">
        <v>80</v>
      </c>
    </row>
    <row r="29" spans="1:5" ht="38.25">
      <c r="A29" s="36" t="s">
        <v>58</v>
      </c>
      <c r="E29" s="37" t="s">
        <v>81</v>
      </c>
    </row>
    <row r="30" spans="1:5" ht="89.25">
      <c r="A30" t="s">
        <v>60</v>
      </c>
      <c r="E30" s="35" t="s">
        <v>77</v>
      </c>
    </row>
    <row r="31" spans="1:16" ht="12.75">
      <c r="A31" s="24" t="s">
        <v>50</v>
      </c>
      <c s="29" t="s">
        <v>40</v>
      </c>
      <c s="29" t="s">
        <v>82</v>
      </c>
      <c s="24" t="s">
        <v>57</v>
      </c>
      <c s="30" t="s">
        <v>83</v>
      </c>
      <c s="31" t="s">
        <v>74</v>
      </c>
      <c s="32">
        <v>140.424</v>
      </c>
      <c s="33">
        <v>0</v>
      </c>
      <c s="33">
        <f>ROUND(ROUND(H31,2)*ROUND(G31,3),2)</f>
      </c>
      <c s="31" t="s">
        <v>55</v>
      </c>
      <c r="O31">
        <f>(I31*21)/100</f>
      </c>
      <c t="s">
        <v>26</v>
      </c>
    </row>
    <row r="32" spans="1:5" ht="12.75">
      <c r="A32" s="34" t="s">
        <v>56</v>
      </c>
      <c r="E32" s="35" t="s">
        <v>75</v>
      </c>
    </row>
    <row r="33" spans="1:5" ht="12.75">
      <c r="A33" s="36" t="s">
        <v>58</v>
      </c>
      <c r="E33" s="37" t="s">
        <v>84</v>
      </c>
    </row>
    <row r="34" spans="1:5" ht="89.25">
      <c r="A34" t="s">
        <v>60</v>
      </c>
      <c r="E34" s="35" t="s">
        <v>77</v>
      </c>
    </row>
    <row r="35" spans="1:16" ht="12.75">
      <c r="A35" s="24" t="s">
        <v>50</v>
      </c>
      <c s="29" t="s">
        <v>85</v>
      </c>
      <c s="29" t="s">
        <v>86</v>
      </c>
      <c s="24" t="s">
        <v>72</v>
      </c>
      <c s="30" t="s">
        <v>87</v>
      </c>
      <c s="31" t="s">
        <v>88</v>
      </c>
      <c s="32">
        <v>120</v>
      </c>
      <c s="33">
        <v>0</v>
      </c>
      <c s="33">
        <f>ROUND(ROUND(H35,2)*ROUND(G35,3),2)</f>
      </c>
      <c s="31" t="s">
        <v>55</v>
      </c>
      <c r="O35">
        <f>(I35*21)/100</f>
      </c>
      <c t="s">
        <v>26</v>
      </c>
    </row>
    <row r="36" spans="1:5" ht="12.75">
      <c r="A36" s="34" t="s">
        <v>56</v>
      </c>
      <c r="E36" s="35" t="s">
        <v>89</v>
      </c>
    </row>
    <row r="37" spans="1:5" ht="12.75">
      <c r="A37" s="36" t="s">
        <v>58</v>
      </c>
      <c r="E37" s="37" t="s">
        <v>57</v>
      </c>
    </row>
    <row r="38" spans="1:5" ht="127.5">
      <c r="A38" t="s">
        <v>60</v>
      </c>
      <c r="E38" s="35" t="s">
        <v>90</v>
      </c>
    </row>
    <row r="39" spans="1:16" ht="12.75">
      <c r="A39" s="24" t="s">
        <v>50</v>
      </c>
      <c s="29" t="s">
        <v>91</v>
      </c>
      <c s="29" t="s">
        <v>92</v>
      </c>
      <c s="24" t="s">
        <v>72</v>
      </c>
      <c s="30" t="s">
        <v>93</v>
      </c>
      <c s="31" t="s">
        <v>74</v>
      </c>
      <c s="32">
        <v>477.084</v>
      </c>
      <c s="33">
        <v>0</v>
      </c>
      <c s="33">
        <f>ROUND(ROUND(H39,2)*ROUND(G39,3),2)</f>
      </c>
      <c s="31" t="s">
        <v>55</v>
      </c>
      <c r="O39">
        <f>(I39*21)/100</f>
      </c>
      <c t="s">
        <v>26</v>
      </c>
    </row>
    <row r="40" spans="1:5" ht="12.75">
      <c r="A40" s="34" t="s">
        <v>56</v>
      </c>
      <c r="E40" s="35" t="s">
        <v>94</v>
      </c>
    </row>
    <row r="41" spans="1:5" ht="63.75">
      <c r="A41" s="36" t="s">
        <v>58</v>
      </c>
      <c r="E41" s="37" t="s">
        <v>95</v>
      </c>
    </row>
    <row r="42" spans="1:5" ht="318.75">
      <c r="A42" t="s">
        <v>60</v>
      </c>
      <c r="E42" s="35" t="s">
        <v>96</v>
      </c>
    </row>
    <row r="43" spans="1:16" ht="12.75">
      <c r="A43" s="24" t="s">
        <v>50</v>
      </c>
      <c s="29" t="s">
        <v>43</v>
      </c>
      <c s="29" t="s">
        <v>97</v>
      </c>
      <c s="24" t="s">
        <v>72</v>
      </c>
      <c s="30" t="s">
        <v>98</v>
      </c>
      <c s="31" t="s">
        <v>74</v>
      </c>
      <c s="32">
        <v>382.176</v>
      </c>
      <c s="33">
        <v>0</v>
      </c>
      <c s="33">
        <f>ROUND(ROUND(H43,2)*ROUND(G43,3),2)</f>
      </c>
      <c s="31" t="s">
        <v>55</v>
      </c>
      <c r="O43">
        <f>(I43*21)/100</f>
      </c>
      <c t="s">
        <v>26</v>
      </c>
    </row>
    <row r="44" spans="1:5" ht="12.75">
      <c r="A44" s="34" t="s">
        <v>56</v>
      </c>
      <c r="E44" s="35" t="s">
        <v>75</v>
      </c>
    </row>
    <row r="45" spans="1:5" ht="25.5">
      <c r="A45" s="36" t="s">
        <v>58</v>
      </c>
      <c r="E45" s="37" t="s">
        <v>99</v>
      </c>
    </row>
    <row r="46" spans="1:5" ht="344.25">
      <c r="A46" t="s">
        <v>60</v>
      </c>
      <c r="E46" s="35" t="s">
        <v>100</v>
      </c>
    </row>
    <row r="47" spans="1:16" ht="12.75">
      <c r="A47" s="24" t="s">
        <v>50</v>
      </c>
      <c s="29" t="s">
        <v>45</v>
      </c>
      <c s="29" t="s">
        <v>101</v>
      </c>
      <c s="24" t="s">
        <v>72</v>
      </c>
      <c s="30" t="s">
        <v>102</v>
      </c>
      <c s="31" t="s">
        <v>74</v>
      </c>
      <c s="32">
        <v>382.176</v>
      </c>
      <c s="33">
        <v>0</v>
      </c>
      <c s="33">
        <f>ROUND(ROUND(H47,2)*ROUND(G47,3),2)</f>
      </c>
      <c s="31" t="s">
        <v>55</v>
      </c>
      <c r="O47">
        <f>(I47*21)/100</f>
      </c>
      <c t="s">
        <v>26</v>
      </c>
    </row>
    <row r="48" spans="1:5" ht="12.75">
      <c r="A48" s="34" t="s">
        <v>56</v>
      </c>
      <c r="E48" s="35" t="s">
        <v>75</v>
      </c>
    </row>
    <row r="49" spans="1:5" ht="25.5">
      <c r="A49" s="36" t="s">
        <v>58</v>
      </c>
      <c r="E49" s="37" t="s">
        <v>99</v>
      </c>
    </row>
    <row r="50" spans="1:5" ht="344.25">
      <c r="A50" t="s">
        <v>60</v>
      </c>
      <c r="E50" s="35" t="s">
        <v>100</v>
      </c>
    </row>
    <row r="51" spans="1:16" ht="12.75">
      <c r="A51" s="24" t="s">
        <v>50</v>
      </c>
      <c s="29" t="s">
        <v>47</v>
      </c>
      <c s="29" t="s">
        <v>103</v>
      </c>
      <c s="24" t="s">
        <v>72</v>
      </c>
      <c s="30" t="s">
        <v>104</v>
      </c>
      <c s="31" t="s">
        <v>74</v>
      </c>
      <c s="32">
        <v>764.352</v>
      </c>
      <c s="33">
        <v>0</v>
      </c>
      <c s="33">
        <f>ROUND(ROUND(H51,2)*ROUND(G51,3),2)</f>
      </c>
      <c s="31" t="s">
        <v>55</v>
      </c>
      <c r="O51">
        <f>(I51*21)/100</f>
      </c>
      <c t="s">
        <v>26</v>
      </c>
    </row>
    <row r="52" spans="1:5" ht="12.75">
      <c r="A52" s="34" t="s">
        <v>56</v>
      </c>
      <c r="E52" s="35" t="s">
        <v>57</v>
      </c>
    </row>
    <row r="53" spans="1:5" ht="63.75">
      <c r="A53" s="36" t="s">
        <v>58</v>
      </c>
      <c r="E53" s="37" t="s">
        <v>105</v>
      </c>
    </row>
    <row r="54" spans="1:5" ht="216.75">
      <c r="A54" t="s">
        <v>60</v>
      </c>
      <c r="E54" s="35" t="s">
        <v>106</v>
      </c>
    </row>
    <row r="55" spans="1:16" ht="12.75">
      <c r="A55" s="24" t="s">
        <v>50</v>
      </c>
      <c s="29" t="s">
        <v>107</v>
      </c>
      <c s="29" t="s">
        <v>108</v>
      </c>
      <c s="24" t="s">
        <v>72</v>
      </c>
      <c s="30" t="s">
        <v>109</v>
      </c>
      <c s="31" t="s">
        <v>74</v>
      </c>
      <c s="32">
        <v>477.084</v>
      </c>
      <c s="33">
        <v>0</v>
      </c>
      <c s="33">
        <f>ROUND(ROUND(H55,2)*ROUND(G55,3),2)</f>
      </c>
      <c s="31" t="s">
        <v>55</v>
      </c>
      <c r="O55">
        <f>(I55*21)/100</f>
      </c>
      <c t="s">
        <v>26</v>
      </c>
    </row>
    <row r="56" spans="1:5" ht="12.75">
      <c r="A56" s="34" t="s">
        <v>56</v>
      </c>
      <c r="E56" s="35" t="s">
        <v>57</v>
      </c>
    </row>
    <row r="57" spans="1:5" ht="51">
      <c r="A57" s="36" t="s">
        <v>58</v>
      </c>
      <c r="E57" s="37" t="s">
        <v>110</v>
      </c>
    </row>
    <row r="58" spans="1:5" ht="255">
      <c r="A58" t="s">
        <v>60</v>
      </c>
      <c r="E58" s="35" t="s">
        <v>111</v>
      </c>
    </row>
    <row r="59" spans="1:16" ht="12.75">
      <c r="A59" s="24" t="s">
        <v>50</v>
      </c>
      <c s="29" t="s">
        <v>112</v>
      </c>
      <c s="29" t="s">
        <v>113</v>
      </c>
      <c s="24" t="s">
        <v>72</v>
      </c>
      <c s="30" t="s">
        <v>114</v>
      </c>
      <c s="31" t="s">
        <v>74</v>
      </c>
      <c s="32">
        <v>174</v>
      </c>
      <c s="33">
        <v>0</v>
      </c>
      <c s="33">
        <f>ROUND(ROUND(H59,2)*ROUND(G59,3),2)</f>
      </c>
      <c s="31" t="s">
        <v>55</v>
      </c>
      <c r="O59">
        <f>(I59*21)/100</f>
      </c>
      <c t="s">
        <v>26</v>
      </c>
    </row>
    <row r="60" spans="1:5" ht="12.75">
      <c r="A60" s="34" t="s">
        <v>56</v>
      </c>
      <c r="E60" s="35" t="s">
        <v>57</v>
      </c>
    </row>
    <row r="61" spans="1:5" ht="12.75">
      <c r="A61" s="36" t="s">
        <v>58</v>
      </c>
      <c r="E61" s="37" t="s">
        <v>115</v>
      </c>
    </row>
    <row r="62" spans="1:5" ht="255">
      <c r="A62" t="s">
        <v>60</v>
      </c>
      <c r="E62" s="35" t="s">
        <v>116</v>
      </c>
    </row>
    <row r="63" spans="1:16" ht="12.75">
      <c r="A63" s="24" t="s">
        <v>50</v>
      </c>
      <c s="29" t="s">
        <v>117</v>
      </c>
      <c s="29" t="s">
        <v>118</v>
      </c>
      <c s="24" t="s">
        <v>72</v>
      </c>
      <c s="30" t="s">
        <v>119</v>
      </c>
      <c s="31" t="s">
        <v>74</v>
      </c>
      <c s="32">
        <v>184.214</v>
      </c>
      <c s="33">
        <v>0</v>
      </c>
      <c s="33">
        <f>ROUND(ROUND(H63,2)*ROUND(G63,3),2)</f>
      </c>
      <c s="31" t="s">
        <v>55</v>
      </c>
      <c r="O63">
        <f>(I63*21)/100</f>
      </c>
      <c t="s">
        <v>26</v>
      </c>
    </row>
    <row r="64" spans="1:5" ht="12.75">
      <c r="A64" s="34" t="s">
        <v>56</v>
      </c>
      <c r="E64" s="35" t="s">
        <v>57</v>
      </c>
    </row>
    <row r="65" spans="1:5" ht="12.75">
      <c r="A65" s="36" t="s">
        <v>58</v>
      </c>
      <c r="E65" s="37" t="s">
        <v>120</v>
      </c>
    </row>
    <row r="66" spans="1:5" ht="331.5">
      <c r="A66" t="s">
        <v>60</v>
      </c>
      <c r="E66" s="35" t="s">
        <v>121</v>
      </c>
    </row>
    <row r="67" spans="1:16" ht="12.75">
      <c r="A67" s="24" t="s">
        <v>50</v>
      </c>
      <c s="29" t="s">
        <v>122</v>
      </c>
      <c s="29" t="s">
        <v>123</v>
      </c>
      <c s="24" t="s">
        <v>72</v>
      </c>
      <c s="30" t="s">
        <v>124</v>
      </c>
      <c s="31" t="s">
        <v>125</v>
      </c>
      <c s="32">
        <v>468.08</v>
      </c>
      <c s="33">
        <v>0</v>
      </c>
      <c s="33">
        <f>ROUND(ROUND(H67,2)*ROUND(G67,3),2)</f>
      </c>
      <c s="31" t="s">
        <v>55</v>
      </c>
      <c r="O67">
        <f>(I67*21)/100</f>
      </c>
      <c t="s">
        <v>26</v>
      </c>
    </row>
    <row r="68" spans="1:5" ht="12.75">
      <c r="A68" s="34" t="s">
        <v>56</v>
      </c>
      <c r="E68" s="35" t="s">
        <v>57</v>
      </c>
    </row>
    <row r="69" spans="1:5" ht="12.75">
      <c r="A69" s="36" t="s">
        <v>58</v>
      </c>
      <c r="E69" s="37" t="s">
        <v>57</v>
      </c>
    </row>
    <row r="70" spans="1:5" ht="51">
      <c r="A70" t="s">
        <v>60</v>
      </c>
      <c r="E70" s="35" t="s">
        <v>126</v>
      </c>
    </row>
    <row r="71" spans="1:18" ht="12.75" customHeight="1">
      <c r="A71" s="6" t="s">
        <v>48</v>
      </c>
      <c s="6"/>
      <c s="39" t="s">
        <v>36</v>
      </c>
      <c s="6"/>
      <c s="27" t="s">
        <v>127</v>
      </c>
      <c s="6"/>
      <c s="6"/>
      <c s="6"/>
      <c s="40">
        <f>0+Q71</f>
      </c>
      <c s="6"/>
      <c r="O71">
        <f>0+R71</f>
      </c>
      <c r="Q71">
        <f>0+I72</f>
      </c>
      <c>
        <f>0+O72</f>
      </c>
    </row>
    <row r="72" spans="1:16" ht="12.75">
      <c r="A72" s="24" t="s">
        <v>50</v>
      </c>
      <c s="29" t="s">
        <v>128</v>
      </c>
      <c s="29" t="s">
        <v>129</v>
      </c>
      <c s="24" t="s">
        <v>72</v>
      </c>
      <c s="30" t="s">
        <v>130</v>
      </c>
      <c s="31" t="s">
        <v>74</v>
      </c>
      <c s="32">
        <v>57.6</v>
      </c>
      <c s="33">
        <v>0</v>
      </c>
      <c s="33">
        <f>ROUND(ROUND(H72,2)*ROUND(G72,3),2)</f>
      </c>
      <c s="31" t="s">
        <v>55</v>
      </c>
      <c r="O72">
        <f>(I72*21)/100</f>
      </c>
      <c t="s">
        <v>26</v>
      </c>
    </row>
    <row r="73" spans="1:5" ht="12.75">
      <c r="A73" s="34" t="s">
        <v>56</v>
      </c>
      <c r="E73" s="35" t="s">
        <v>131</v>
      </c>
    </row>
    <row r="74" spans="1:5" ht="12.75">
      <c r="A74" s="36" t="s">
        <v>58</v>
      </c>
      <c r="E74" s="37" t="s">
        <v>132</v>
      </c>
    </row>
    <row r="75" spans="1:5" ht="76.5">
      <c r="A75" t="s">
        <v>60</v>
      </c>
      <c r="E75" s="35" t="s">
        <v>133</v>
      </c>
    </row>
    <row r="76" spans="1:18" ht="12.75" customHeight="1">
      <c r="A76" s="6" t="s">
        <v>48</v>
      </c>
      <c s="6"/>
      <c s="39" t="s">
        <v>38</v>
      </c>
      <c s="6"/>
      <c s="27" t="s">
        <v>134</v>
      </c>
      <c s="6"/>
      <c s="6"/>
      <c s="6"/>
      <c s="40">
        <f>0+Q76</f>
      </c>
      <c s="6"/>
      <c r="O76">
        <f>0+R76</f>
      </c>
      <c r="Q76">
        <f>0+I77+I81+I85+I89+I93+I97+I101+I105</f>
      </c>
      <c>
        <f>0+O77+O81+O85+O89+O93+O97+O101+O105</f>
      </c>
    </row>
    <row r="77" spans="1:16" ht="12.75">
      <c r="A77" s="24" t="s">
        <v>50</v>
      </c>
      <c s="29" t="s">
        <v>135</v>
      </c>
      <c s="29" t="s">
        <v>136</v>
      </c>
      <c s="24" t="s">
        <v>137</v>
      </c>
      <c s="30" t="s">
        <v>138</v>
      </c>
      <c s="31" t="s">
        <v>125</v>
      </c>
      <c s="32">
        <v>5.2</v>
      </c>
      <c s="33">
        <v>0</v>
      </c>
      <c s="33">
        <f>ROUND(ROUND(H77,2)*ROUND(G77,3),2)</f>
      </c>
      <c s="31" t="s">
        <v>55</v>
      </c>
      <c r="O77">
        <f>(I77*21)/100</f>
      </c>
      <c t="s">
        <v>26</v>
      </c>
    </row>
    <row r="78" spans="1:5" ht="12.75">
      <c r="A78" s="34" t="s">
        <v>56</v>
      </c>
      <c r="E78" s="35" t="s">
        <v>139</v>
      </c>
    </row>
    <row r="79" spans="1:5" ht="12.75">
      <c r="A79" s="36" t="s">
        <v>58</v>
      </c>
      <c r="E79" s="37" t="s">
        <v>57</v>
      </c>
    </row>
    <row r="80" spans="1:5" ht="140.25">
      <c r="A80" t="s">
        <v>60</v>
      </c>
      <c r="E80" s="35" t="s">
        <v>140</v>
      </c>
    </row>
    <row r="81" spans="1:16" ht="12.75">
      <c r="A81" s="24" t="s">
        <v>50</v>
      </c>
      <c s="29" t="s">
        <v>141</v>
      </c>
      <c s="29" t="s">
        <v>142</v>
      </c>
      <c s="24" t="s">
        <v>72</v>
      </c>
      <c s="30" t="s">
        <v>143</v>
      </c>
      <c s="31" t="s">
        <v>125</v>
      </c>
      <c s="32">
        <v>5.2</v>
      </c>
      <c s="33">
        <v>0</v>
      </c>
      <c s="33">
        <f>ROUND(ROUND(H81,2)*ROUND(G81,3),2)</f>
      </c>
      <c s="31" t="s">
        <v>55</v>
      </c>
      <c r="O81">
        <f>(I81*21)/100</f>
      </c>
      <c t="s">
        <v>26</v>
      </c>
    </row>
    <row r="82" spans="1:5" ht="12.75">
      <c r="A82" s="34" t="s">
        <v>56</v>
      </c>
      <c r="E82" s="35" t="s">
        <v>144</v>
      </c>
    </row>
    <row r="83" spans="1:5" ht="12.75">
      <c r="A83" s="36" t="s">
        <v>58</v>
      </c>
      <c r="E83" s="37" t="s">
        <v>145</v>
      </c>
    </row>
    <row r="84" spans="1:5" ht="76.5">
      <c r="A84" t="s">
        <v>60</v>
      </c>
      <c r="E84" s="35" t="s">
        <v>146</v>
      </c>
    </row>
    <row r="85" spans="1:16" ht="12.75">
      <c r="A85" s="24" t="s">
        <v>50</v>
      </c>
      <c s="29" t="s">
        <v>147</v>
      </c>
      <c s="29" t="s">
        <v>148</v>
      </c>
      <c s="24" t="s">
        <v>57</v>
      </c>
      <c s="30" t="s">
        <v>149</v>
      </c>
      <c s="31" t="s">
        <v>125</v>
      </c>
      <c s="32">
        <v>5.2</v>
      </c>
      <c s="33">
        <v>0</v>
      </c>
      <c s="33">
        <f>ROUND(ROUND(H85,2)*ROUND(G85,3),2)</f>
      </c>
      <c s="31" t="s">
        <v>55</v>
      </c>
      <c r="O85">
        <f>(I85*21)/100</f>
      </c>
      <c t="s">
        <v>26</v>
      </c>
    </row>
    <row r="86" spans="1:5" ht="12.75">
      <c r="A86" s="34" t="s">
        <v>56</v>
      </c>
      <c r="E86" s="35" t="s">
        <v>150</v>
      </c>
    </row>
    <row r="87" spans="1:5" ht="25.5">
      <c r="A87" s="36" t="s">
        <v>58</v>
      </c>
      <c r="E87" s="37" t="s">
        <v>151</v>
      </c>
    </row>
    <row r="88" spans="1:5" ht="51">
      <c r="A88" t="s">
        <v>60</v>
      </c>
      <c r="E88" s="35" t="s">
        <v>152</v>
      </c>
    </row>
    <row r="89" spans="1:16" ht="12.75">
      <c r="A89" s="24" t="s">
        <v>50</v>
      </c>
      <c s="29" t="s">
        <v>153</v>
      </c>
      <c s="29" t="s">
        <v>154</v>
      </c>
      <c s="24" t="s">
        <v>57</v>
      </c>
      <c s="30" t="s">
        <v>155</v>
      </c>
      <c s="31" t="s">
        <v>125</v>
      </c>
      <c s="32">
        <v>12.4</v>
      </c>
      <c s="33">
        <v>0</v>
      </c>
      <c s="33">
        <f>ROUND(ROUND(H89,2)*ROUND(G89,3),2)</f>
      </c>
      <c s="31" t="s">
        <v>55</v>
      </c>
      <c r="O89">
        <f>(I89*21)/100</f>
      </c>
      <c t="s">
        <v>26</v>
      </c>
    </row>
    <row r="90" spans="1:5" ht="12.75">
      <c r="A90" s="34" t="s">
        <v>56</v>
      </c>
      <c r="E90" s="35" t="s">
        <v>150</v>
      </c>
    </row>
    <row r="91" spans="1:5" ht="51">
      <c r="A91" s="36" t="s">
        <v>58</v>
      </c>
      <c r="E91" s="37" t="s">
        <v>156</v>
      </c>
    </row>
    <row r="92" spans="1:5" ht="51">
      <c r="A92" t="s">
        <v>60</v>
      </c>
      <c r="E92" s="35" t="s">
        <v>152</v>
      </c>
    </row>
    <row r="93" spans="1:16" ht="12.75">
      <c r="A93" s="24" t="s">
        <v>50</v>
      </c>
      <c s="29" t="s">
        <v>157</v>
      </c>
      <c s="29" t="s">
        <v>158</v>
      </c>
      <c s="24" t="s">
        <v>72</v>
      </c>
      <c s="30" t="s">
        <v>159</v>
      </c>
      <c s="31" t="s">
        <v>74</v>
      </c>
      <c s="32">
        <v>0.288</v>
      </c>
      <c s="33">
        <v>0</v>
      </c>
      <c s="33">
        <f>ROUND(ROUND(H93,2)*ROUND(G93,3),2)</f>
      </c>
      <c s="31" t="s">
        <v>55</v>
      </c>
      <c r="O93">
        <f>(I93*21)/100</f>
      </c>
      <c t="s">
        <v>26</v>
      </c>
    </row>
    <row r="94" spans="1:5" ht="38.25">
      <c r="A94" s="34" t="s">
        <v>56</v>
      </c>
      <c r="E94" s="35" t="s">
        <v>160</v>
      </c>
    </row>
    <row r="95" spans="1:5" ht="25.5">
      <c r="A95" s="36" t="s">
        <v>58</v>
      </c>
      <c r="E95" s="37" t="s">
        <v>161</v>
      </c>
    </row>
    <row r="96" spans="1:5" ht="165.75">
      <c r="A96" t="s">
        <v>60</v>
      </c>
      <c r="E96" s="35" t="s">
        <v>162</v>
      </c>
    </row>
    <row r="97" spans="1:16" ht="12.75">
      <c r="A97" s="24" t="s">
        <v>50</v>
      </c>
      <c s="29" t="s">
        <v>163</v>
      </c>
      <c s="29" t="s">
        <v>164</v>
      </c>
      <c s="24" t="s">
        <v>72</v>
      </c>
      <c s="30" t="s">
        <v>165</v>
      </c>
      <c s="31" t="s">
        <v>74</v>
      </c>
      <c s="32">
        <v>0.26</v>
      </c>
      <c s="33">
        <v>0</v>
      </c>
      <c s="33">
        <f>ROUND(ROUND(H97,2)*ROUND(G97,3),2)</f>
      </c>
      <c s="31" t="s">
        <v>55</v>
      </c>
      <c r="O97">
        <f>(I97*21)/100</f>
      </c>
      <c t="s">
        <v>26</v>
      </c>
    </row>
    <row r="98" spans="1:5" ht="38.25">
      <c r="A98" s="34" t="s">
        <v>56</v>
      </c>
      <c r="E98" s="35" t="s">
        <v>160</v>
      </c>
    </row>
    <row r="99" spans="1:5" ht="25.5">
      <c r="A99" s="36" t="s">
        <v>58</v>
      </c>
      <c r="E99" s="37" t="s">
        <v>166</v>
      </c>
    </row>
    <row r="100" spans="1:5" ht="165.75">
      <c r="A100" t="s">
        <v>60</v>
      </c>
      <c r="E100" s="35" t="s">
        <v>162</v>
      </c>
    </row>
    <row r="101" spans="1:16" ht="12.75">
      <c r="A101" s="24" t="s">
        <v>50</v>
      </c>
      <c s="29" t="s">
        <v>167</v>
      </c>
      <c s="29" t="s">
        <v>168</v>
      </c>
      <c s="24" t="s">
        <v>72</v>
      </c>
      <c s="30" t="s">
        <v>169</v>
      </c>
      <c s="31" t="s">
        <v>74</v>
      </c>
      <c s="32">
        <v>0.26</v>
      </c>
      <c s="33">
        <v>0</v>
      </c>
      <c s="33">
        <f>ROUND(ROUND(H101,2)*ROUND(G101,3),2)</f>
      </c>
      <c s="31" t="s">
        <v>55</v>
      </c>
      <c r="O101">
        <f>(I101*21)/100</f>
      </c>
      <c t="s">
        <v>26</v>
      </c>
    </row>
    <row r="102" spans="1:5" ht="38.25">
      <c r="A102" s="34" t="s">
        <v>56</v>
      </c>
      <c r="E102" s="35" t="s">
        <v>160</v>
      </c>
    </row>
    <row r="103" spans="1:5" ht="25.5">
      <c r="A103" s="36" t="s">
        <v>58</v>
      </c>
      <c r="E103" s="37" t="s">
        <v>170</v>
      </c>
    </row>
    <row r="104" spans="1:5" ht="165.75">
      <c r="A104" t="s">
        <v>60</v>
      </c>
      <c r="E104" s="35" t="s">
        <v>162</v>
      </c>
    </row>
    <row r="105" spans="1:16" ht="12.75">
      <c r="A105" s="24" t="s">
        <v>50</v>
      </c>
      <c s="29" t="s">
        <v>171</v>
      </c>
      <c s="29" t="s">
        <v>172</v>
      </c>
      <c s="24" t="s">
        <v>57</v>
      </c>
      <c s="30" t="s">
        <v>173</v>
      </c>
      <c s="31" t="s">
        <v>174</v>
      </c>
      <c s="32">
        <v>11.6</v>
      </c>
      <c s="33">
        <v>0</v>
      </c>
      <c s="33">
        <f>ROUND(ROUND(H105,2)*ROUND(G105,3),2)</f>
      </c>
      <c s="31" t="s">
        <v>55</v>
      </c>
      <c r="O105">
        <f>(I105*21)/100</f>
      </c>
      <c t="s">
        <v>26</v>
      </c>
    </row>
    <row r="106" spans="1:5" ht="25.5">
      <c r="A106" s="34" t="s">
        <v>56</v>
      </c>
      <c r="E106" s="35" t="s">
        <v>175</v>
      </c>
    </row>
    <row r="107" spans="1:5" ht="12.75">
      <c r="A107" s="36" t="s">
        <v>58</v>
      </c>
      <c r="E107" s="37" t="s">
        <v>176</v>
      </c>
    </row>
    <row r="108" spans="1:5" ht="63.75">
      <c r="A108" t="s">
        <v>60</v>
      </c>
      <c r="E108" s="35" t="s">
        <v>177</v>
      </c>
    </row>
    <row r="109" spans="1:18" ht="12.75" customHeight="1">
      <c r="A109" s="6" t="s">
        <v>48</v>
      </c>
      <c s="6"/>
      <c s="39" t="s">
        <v>85</v>
      </c>
      <c s="6"/>
      <c s="27" t="s">
        <v>178</v>
      </c>
      <c s="6"/>
      <c s="6"/>
      <c s="6"/>
      <c s="40">
        <f>0+Q109</f>
      </c>
      <c s="6"/>
      <c r="O109">
        <f>0+R109</f>
      </c>
      <c r="Q109">
        <f>0+I110+I114</f>
      </c>
      <c>
        <f>0+O110+O114</f>
      </c>
    </row>
    <row r="110" spans="1:16" ht="12.75">
      <c r="A110" s="24" t="s">
        <v>50</v>
      </c>
      <c s="29" t="s">
        <v>179</v>
      </c>
      <c s="29" t="s">
        <v>180</v>
      </c>
      <c s="24" t="s">
        <v>57</v>
      </c>
      <c s="30" t="s">
        <v>181</v>
      </c>
      <c s="31" t="s">
        <v>174</v>
      </c>
      <c s="32">
        <v>4</v>
      </c>
      <c s="33">
        <v>0</v>
      </c>
      <c s="33">
        <f>ROUND(ROUND(H110,2)*ROUND(G110,3),2)</f>
      </c>
      <c s="31" t="s">
        <v>55</v>
      </c>
      <c r="O110">
        <f>(I110*21)/100</f>
      </c>
      <c t="s">
        <v>26</v>
      </c>
    </row>
    <row r="111" spans="1:5" ht="51">
      <c r="A111" s="34" t="s">
        <v>56</v>
      </c>
      <c r="E111" s="35" t="s">
        <v>182</v>
      </c>
    </row>
    <row r="112" spans="1:5" ht="12.75">
      <c r="A112" s="36" t="s">
        <v>58</v>
      </c>
      <c r="E112" s="37" t="s">
        <v>57</v>
      </c>
    </row>
    <row r="113" spans="1:5" ht="114.75">
      <c r="A113" t="s">
        <v>60</v>
      </c>
      <c r="E113" s="35" t="s">
        <v>183</v>
      </c>
    </row>
    <row r="114" spans="1:16" ht="12.75">
      <c r="A114" s="24" t="s">
        <v>50</v>
      </c>
      <c s="29" t="s">
        <v>184</v>
      </c>
      <c s="29" t="s">
        <v>185</v>
      </c>
      <c s="24" t="s">
        <v>57</v>
      </c>
      <c s="30" t="s">
        <v>186</v>
      </c>
      <c s="31" t="s">
        <v>174</v>
      </c>
      <c s="32">
        <v>11</v>
      </c>
      <c s="33">
        <v>0</v>
      </c>
      <c s="33">
        <f>ROUND(ROUND(H114,2)*ROUND(G114,3),2)</f>
      </c>
      <c s="31" t="s">
        <v>55</v>
      </c>
      <c r="O114">
        <f>(I114*21)/100</f>
      </c>
      <c t="s">
        <v>26</v>
      </c>
    </row>
    <row r="115" spans="1:5" ht="51">
      <c r="A115" s="34" t="s">
        <v>56</v>
      </c>
      <c r="E115" s="35" t="s">
        <v>187</v>
      </c>
    </row>
    <row r="116" spans="1:5" ht="38.25">
      <c r="A116" s="36" t="s">
        <v>58</v>
      </c>
      <c r="E116" s="37" t="s">
        <v>188</v>
      </c>
    </row>
    <row r="117" spans="1:5" ht="114.75">
      <c r="A117" t="s">
        <v>60</v>
      </c>
      <c r="E117" s="35" t="s">
        <v>183</v>
      </c>
    </row>
    <row r="118" spans="1:18" ht="12.75" customHeight="1">
      <c r="A118" s="6" t="s">
        <v>48</v>
      </c>
      <c s="6"/>
      <c s="39" t="s">
        <v>91</v>
      </c>
      <c s="6"/>
      <c s="27" t="s">
        <v>189</v>
      </c>
      <c s="6"/>
      <c s="6"/>
      <c s="6"/>
      <c s="40">
        <f>0+Q118</f>
      </c>
      <c s="6"/>
      <c r="O118">
        <f>0+R118</f>
      </c>
      <c r="Q118">
        <f>0+I119+I123+I127+I131+I135+I139</f>
      </c>
      <c>
        <f>0+O119+O123+O127+O131+O135+O139</f>
      </c>
    </row>
    <row r="119" spans="1:16" ht="12.75">
      <c r="A119" s="24" t="s">
        <v>50</v>
      </c>
      <c s="29" t="s">
        <v>190</v>
      </c>
      <c s="29" t="s">
        <v>191</v>
      </c>
      <c s="24" t="s">
        <v>72</v>
      </c>
      <c s="30" t="s">
        <v>192</v>
      </c>
      <c s="31" t="s">
        <v>174</v>
      </c>
      <c s="32">
        <v>353.22</v>
      </c>
      <c s="33">
        <v>0</v>
      </c>
      <c s="33">
        <f>ROUND(ROUND(H119,2)*ROUND(G119,3),2)</f>
      </c>
      <c s="31" t="s">
        <v>55</v>
      </c>
      <c r="O119">
        <f>(I119*21)/100</f>
      </c>
      <c t="s">
        <v>26</v>
      </c>
    </row>
    <row r="120" spans="1:5" ht="25.5">
      <c r="A120" s="34" t="s">
        <v>56</v>
      </c>
      <c r="E120" s="35" t="s">
        <v>193</v>
      </c>
    </row>
    <row r="121" spans="1:5" ht="12.75">
      <c r="A121" s="36" t="s">
        <v>58</v>
      </c>
      <c r="E121" s="37" t="s">
        <v>194</v>
      </c>
    </row>
    <row r="122" spans="1:5" ht="255">
      <c r="A122" t="s">
        <v>60</v>
      </c>
      <c r="E122" s="35" t="s">
        <v>195</v>
      </c>
    </row>
    <row r="123" spans="1:16" ht="12.75">
      <c r="A123" s="24" t="s">
        <v>50</v>
      </c>
      <c s="29" t="s">
        <v>196</v>
      </c>
      <c s="29" t="s">
        <v>197</v>
      </c>
      <c s="24" t="s">
        <v>198</v>
      </c>
      <c s="30" t="s">
        <v>199</v>
      </c>
      <c s="31" t="s">
        <v>200</v>
      </c>
      <c s="32">
        <v>11</v>
      </c>
      <c s="33">
        <v>0</v>
      </c>
      <c s="33">
        <f>ROUND(ROUND(H123,2)*ROUND(G123,3),2)</f>
      </c>
      <c s="31" t="s">
        <v>55</v>
      </c>
      <c r="O123">
        <f>(I123*21)/100</f>
      </c>
      <c t="s">
        <v>26</v>
      </c>
    </row>
    <row r="124" spans="1:5" ht="76.5">
      <c r="A124" s="34" t="s">
        <v>56</v>
      </c>
      <c r="E124" s="35" t="s">
        <v>201</v>
      </c>
    </row>
    <row r="125" spans="1:5" ht="12.75">
      <c r="A125" s="36" t="s">
        <v>58</v>
      </c>
      <c r="E125" s="37" t="s">
        <v>202</v>
      </c>
    </row>
    <row r="126" spans="1:5" ht="267.75">
      <c r="A126" t="s">
        <v>60</v>
      </c>
      <c r="E126" s="35" t="s">
        <v>203</v>
      </c>
    </row>
    <row r="127" spans="1:16" ht="12.75">
      <c r="A127" s="24" t="s">
        <v>50</v>
      </c>
      <c s="29" t="s">
        <v>204</v>
      </c>
      <c s="29" t="s">
        <v>205</v>
      </c>
      <c s="24" t="s">
        <v>57</v>
      </c>
      <c s="30" t="s">
        <v>206</v>
      </c>
      <c s="31" t="s">
        <v>200</v>
      </c>
      <c s="32">
        <v>11</v>
      </c>
      <c s="33">
        <v>0</v>
      </c>
      <c s="33">
        <f>ROUND(ROUND(H127,2)*ROUND(G127,3),2)</f>
      </c>
      <c s="31" t="s">
        <v>55</v>
      </c>
      <c r="O127">
        <f>(I127*21)/100</f>
      </c>
      <c t="s">
        <v>26</v>
      </c>
    </row>
    <row r="128" spans="1:5" ht="12.75">
      <c r="A128" s="34" t="s">
        <v>56</v>
      </c>
      <c r="E128" s="35" t="s">
        <v>207</v>
      </c>
    </row>
    <row r="129" spans="1:5" ht="12.75">
      <c r="A129" s="36" t="s">
        <v>58</v>
      </c>
      <c r="E129" s="37" t="s">
        <v>57</v>
      </c>
    </row>
    <row r="130" spans="1:5" ht="51">
      <c r="A130" t="s">
        <v>60</v>
      </c>
      <c r="E130" s="35" t="s">
        <v>208</v>
      </c>
    </row>
    <row r="131" spans="1:16" ht="12.75">
      <c r="A131" s="24" t="s">
        <v>50</v>
      </c>
      <c s="29" t="s">
        <v>209</v>
      </c>
      <c s="29" t="s">
        <v>210</v>
      </c>
      <c s="24" t="s">
        <v>57</v>
      </c>
      <c s="30" t="s">
        <v>211</v>
      </c>
      <c s="31" t="s">
        <v>200</v>
      </c>
      <c s="32">
        <v>16</v>
      </c>
      <c s="33">
        <v>0</v>
      </c>
      <c s="33">
        <f>ROUND(ROUND(H131,2)*ROUND(G131,3),2)</f>
      </c>
      <c s="31" t="s">
        <v>55</v>
      </c>
      <c r="O131">
        <f>(I131*21)/100</f>
      </c>
      <c t="s">
        <v>26</v>
      </c>
    </row>
    <row r="132" spans="1:5" ht="12.75">
      <c r="A132" s="34" t="s">
        <v>56</v>
      </c>
      <c r="E132" s="35" t="s">
        <v>212</v>
      </c>
    </row>
    <row r="133" spans="1:5" ht="76.5">
      <c r="A133" s="36" t="s">
        <v>58</v>
      </c>
      <c r="E133" s="37" t="s">
        <v>213</v>
      </c>
    </row>
    <row r="134" spans="1:5" ht="76.5">
      <c r="A134" t="s">
        <v>60</v>
      </c>
      <c r="E134" s="35" t="s">
        <v>214</v>
      </c>
    </row>
    <row r="135" spans="1:16" ht="12.75">
      <c r="A135" s="24" t="s">
        <v>50</v>
      </c>
      <c s="29" t="s">
        <v>215</v>
      </c>
      <c s="29" t="s">
        <v>216</v>
      </c>
      <c s="24" t="s">
        <v>57</v>
      </c>
      <c s="30" t="s">
        <v>217</v>
      </c>
      <c s="31" t="s">
        <v>174</v>
      </c>
      <c s="32">
        <v>348</v>
      </c>
      <c s="33">
        <v>0</v>
      </c>
      <c s="33">
        <f>ROUND(ROUND(H135,2)*ROUND(G135,3),2)</f>
      </c>
      <c s="31" t="s">
        <v>55</v>
      </c>
      <c r="O135">
        <f>(I135*21)/100</f>
      </c>
      <c t="s">
        <v>26</v>
      </c>
    </row>
    <row r="136" spans="1:5" ht="12.75">
      <c r="A136" s="34" t="s">
        <v>56</v>
      </c>
      <c r="E136" s="35" t="s">
        <v>57</v>
      </c>
    </row>
    <row r="137" spans="1:5" ht="12.75">
      <c r="A137" s="36" t="s">
        <v>58</v>
      </c>
      <c r="E137" s="37" t="s">
        <v>57</v>
      </c>
    </row>
    <row r="138" spans="1:5" ht="102">
      <c r="A138" t="s">
        <v>60</v>
      </c>
      <c r="E138" s="35" t="s">
        <v>218</v>
      </c>
    </row>
    <row r="139" spans="1:16" ht="12.75">
      <c r="A139" s="24" t="s">
        <v>50</v>
      </c>
      <c s="29" t="s">
        <v>219</v>
      </c>
      <c s="29" t="s">
        <v>220</v>
      </c>
      <c s="24" t="s">
        <v>72</v>
      </c>
      <c s="30" t="s">
        <v>221</v>
      </c>
      <c s="31" t="s">
        <v>174</v>
      </c>
      <c s="32">
        <v>348</v>
      </c>
      <c s="33">
        <v>0</v>
      </c>
      <c s="33">
        <f>ROUND(ROUND(H139,2)*ROUND(G139,3),2)</f>
      </c>
      <c s="31" t="s">
        <v>55</v>
      </c>
      <c r="O139">
        <f>(I139*21)/100</f>
      </c>
      <c t="s">
        <v>26</v>
      </c>
    </row>
    <row r="140" spans="1:5" ht="12.75">
      <c r="A140" s="34" t="s">
        <v>56</v>
      </c>
      <c r="E140" s="35" t="s">
        <v>222</v>
      </c>
    </row>
    <row r="141" spans="1:5" ht="12.75">
      <c r="A141" s="36" t="s">
        <v>58</v>
      </c>
      <c r="E141" s="37" t="s">
        <v>57</v>
      </c>
    </row>
    <row r="142" spans="1:5" ht="76.5">
      <c r="A142" t="s">
        <v>60</v>
      </c>
      <c r="E142" s="35" t="s">
        <v>223</v>
      </c>
    </row>
    <row r="143" spans="1:18" ht="12.75" customHeight="1">
      <c r="A143" s="6" t="s">
        <v>48</v>
      </c>
      <c s="6"/>
      <c s="39" t="s">
        <v>43</v>
      </c>
      <c s="6"/>
      <c s="27" t="s">
        <v>224</v>
      </c>
      <c s="6"/>
      <c s="6"/>
      <c s="6"/>
      <c s="40">
        <f>0+Q143</f>
      </c>
      <c s="6"/>
      <c r="O143">
        <f>0+R143</f>
      </c>
      <c r="Q143">
        <f>0+I144</f>
      </c>
      <c>
        <f>0+O144</f>
      </c>
    </row>
    <row r="144" spans="1:16" ht="12.75">
      <c r="A144" s="24" t="s">
        <v>50</v>
      </c>
      <c s="29" t="s">
        <v>225</v>
      </c>
      <c s="29" t="s">
        <v>226</v>
      </c>
      <c s="24" t="s">
        <v>57</v>
      </c>
      <c s="30" t="s">
        <v>227</v>
      </c>
      <c s="31" t="s">
        <v>174</v>
      </c>
      <c s="32">
        <v>726.2</v>
      </c>
      <c s="33">
        <v>0</v>
      </c>
      <c s="33">
        <f>ROUND(ROUND(H144,2)*ROUND(G144,3),2)</f>
      </c>
      <c s="31" t="s">
        <v>55</v>
      </c>
      <c r="O144">
        <f>(I144*21)/100</f>
      </c>
      <c t="s">
        <v>26</v>
      </c>
    </row>
    <row r="145" spans="1:5" ht="12.75">
      <c r="A145" s="34" t="s">
        <v>56</v>
      </c>
      <c r="E145" s="35" t="s">
        <v>57</v>
      </c>
    </row>
    <row r="146" spans="1:5" ht="38.25">
      <c r="A146" s="36" t="s">
        <v>58</v>
      </c>
      <c r="E146" s="37" t="s">
        <v>228</v>
      </c>
    </row>
    <row r="147" spans="1:5" ht="63.75">
      <c r="A147" t="s">
        <v>60</v>
      </c>
      <c r="E147" s="35" t="s">
        <v>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07"/>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0+O9+O22+O107+O116+O153+O162+O203</f>
      </c>
      <c t="s">
        <v>25</v>
      </c>
    </row>
    <row r="3" spans="1:16" ht="15" customHeight="1">
      <c r="A3" t="s">
        <v>11</v>
      </c>
      <c s="12" t="s">
        <v>13</v>
      </c>
      <c s="13" t="s">
        <v>14</v>
      </c>
      <c s="1"/>
      <c s="14" t="s">
        <v>15</v>
      </c>
      <c s="1"/>
      <c s="9"/>
      <c s="8" t="s">
        <v>230</v>
      </c>
      <c s="41">
        <f>0+I9+I22+I107+I116+I153+I162+I203</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230</v>
      </c>
      <c s="6"/>
      <c s="18" t="s">
        <v>231</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f>
      </c>
      <c>
        <f>0+O10+O14+O18</f>
      </c>
    </row>
    <row r="10" spans="1:16" ht="25.5">
      <c r="A10" s="24" t="s">
        <v>50</v>
      </c>
      <c s="29" t="s">
        <v>32</v>
      </c>
      <c s="29" t="s">
        <v>51</v>
      </c>
      <c s="24" t="s">
        <v>52</v>
      </c>
      <c s="30" t="s">
        <v>53</v>
      </c>
      <c s="31" t="s">
        <v>54</v>
      </c>
      <c s="32">
        <v>447.279</v>
      </c>
      <c s="33">
        <v>0</v>
      </c>
      <c s="33">
        <f>ROUND(ROUND(H10,2)*ROUND(G10,3),2)</f>
      </c>
      <c s="31" t="s">
        <v>55</v>
      </c>
      <c r="O10">
        <f>(I10*21)/100</f>
      </c>
      <c t="s">
        <v>26</v>
      </c>
    </row>
    <row r="11" spans="1:5" ht="12.75">
      <c r="A11" s="34" t="s">
        <v>56</v>
      </c>
      <c r="E11" s="35" t="s">
        <v>57</v>
      </c>
    </row>
    <row r="12" spans="1:5" ht="76.5">
      <c r="A12" s="36" t="s">
        <v>58</v>
      </c>
      <c r="E12" s="37" t="s">
        <v>232</v>
      </c>
    </row>
    <row r="13" spans="1:5" ht="89.25">
      <c r="A13" t="s">
        <v>60</v>
      </c>
      <c r="E13" s="35" t="s">
        <v>61</v>
      </c>
    </row>
    <row r="14" spans="1:16" ht="25.5">
      <c r="A14" s="24" t="s">
        <v>50</v>
      </c>
      <c s="29" t="s">
        <v>26</v>
      </c>
      <c s="29" t="s">
        <v>62</v>
      </c>
      <c s="24" t="s">
        <v>52</v>
      </c>
      <c s="30" t="s">
        <v>53</v>
      </c>
      <c s="31" t="s">
        <v>54</v>
      </c>
      <c s="32">
        <v>1681.57</v>
      </c>
      <c s="33">
        <v>0</v>
      </c>
      <c s="33">
        <f>ROUND(ROUND(H14,2)*ROUND(G14,3),2)</f>
      </c>
      <c s="31" t="s">
        <v>55</v>
      </c>
      <c r="O14">
        <f>(I14*21)/100</f>
      </c>
      <c t="s">
        <v>26</v>
      </c>
    </row>
    <row r="15" spans="1:5" ht="25.5">
      <c r="A15" s="34" t="s">
        <v>56</v>
      </c>
      <c r="E15" s="35" t="s">
        <v>63</v>
      </c>
    </row>
    <row r="16" spans="1:5" ht="165.75">
      <c r="A16" s="36" t="s">
        <v>58</v>
      </c>
      <c r="E16" s="37" t="s">
        <v>233</v>
      </c>
    </row>
    <row r="17" spans="1:5" ht="89.25">
      <c r="A17" t="s">
        <v>60</v>
      </c>
      <c r="E17" s="35" t="s">
        <v>61</v>
      </c>
    </row>
    <row r="18" spans="1:16" ht="12.75">
      <c r="A18" s="24" t="s">
        <v>50</v>
      </c>
      <c s="29" t="s">
        <v>25</v>
      </c>
      <c s="29" t="s">
        <v>65</v>
      </c>
      <c s="24" t="s">
        <v>57</v>
      </c>
      <c s="30" t="s">
        <v>66</v>
      </c>
      <c s="31" t="s">
        <v>67</v>
      </c>
      <c s="32">
        <v>1</v>
      </c>
      <c s="33">
        <v>0</v>
      </c>
      <c s="33">
        <f>ROUND(ROUND(H18,2)*ROUND(G18,3),2)</f>
      </c>
      <c s="31" t="s">
        <v>55</v>
      </c>
      <c r="O18">
        <f>(I18*21)/100</f>
      </c>
      <c t="s">
        <v>26</v>
      </c>
    </row>
    <row r="19" spans="1:5" ht="38.25">
      <c r="A19" s="34" t="s">
        <v>56</v>
      </c>
      <c r="E19" s="35" t="s">
        <v>234</v>
      </c>
    </row>
    <row r="20" spans="1:5" ht="12.75">
      <c r="A20" s="36" t="s">
        <v>58</v>
      </c>
      <c r="E20" s="37" t="s">
        <v>57</v>
      </c>
    </row>
    <row r="21" spans="1:5" ht="51">
      <c r="A21" t="s">
        <v>60</v>
      </c>
      <c r="E21" s="35" t="s">
        <v>69</v>
      </c>
    </row>
    <row r="22" spans="1:18" ht="12.75" customHeight="1">
      <c r="A22" s="6" t="s">
        <v>48</v>
      </c>
      <c s="6"/>
      <c s="39" t="s">
        <v>32</v>
      </c>
      <c s="6"/>
      <c s="27" t="s">
        <v>70</v>
      </c>
      <c s="6"/>
      <c s="6"/>
      <c s="6"/>
      <c s="40">
        <f>0+Q22</f>
      </c>
      <c s="6"/>
      <c r="O22">
        <f>0+R22</f>
      </c>
      <c r="Q22">
        <f>0+I23+I27+I31+I35+I39+I43+I47+I51+I55+I59+I63+I67+I71+I75+I79+I83+I87+I91+I95+I99+I103</f>
      </c>
      <c>
        <f>0+O23+O27+O31+O35+O39+O43+O47+O51+O55+O59+O63+O67+O71+O75+O79+O83+O87+O91+O95+O99+O103</f>
      </c>
    </row>
    <row r="23" spans="1:16" ht="12.75">
      <c r="A23" s="24" t="s">
        <v>50</v>
      </c>
      <c s="29" t="s">
        <v>36</v>
      </c>
      <c s="29" t="s">
        <v>235</v>
      </c>
      <c s="24" t="s">
        <v>57</v>
      </c>
      <c s="30" t="s">
        <v>236</v>
      </c>
      <c s="31" t="s">
        <v>74</v>
      </c>
      <c s="32">
        <v>0.902</v>
      </c>
      <c s="33">
        <v>0</v>
      </c>
      <c s="33">
        <f>ROUND(ROUND(H23,2)*ROUND(G23,3),2)</f>
      </c>
      <c s="31" t="s">
        <v>55</v>
      </c>
      <c r="O23">
        <f>(I23*21)/100</f>
      </c>
      <c t="s">
        <v>26</v>
      </c>
    </row>
    <row r="24" spans="1:5" ht="25.5">
      <c r="A24" s="34" t="s">
        <v>56</v>
      </c>
      <c r="E24" s="35" t="s">
        <v>237</v>
      </c>
    </row>
    <row r="25" spans="1:5" ht="12.75">
      <c r="A25" s="36" t="s">
        <v>58</v>
      </c>
      <c r="E25" s="37" t="s">
        <v>238</v>
      </c>
    </row>
    <row r="26" spans="1:5" ht="102">
      <c r="A26" t="s">
        <v>60</v>
      </c>
      <c r="E26" s="35" t="s">
        <v>239</v>
      </c>
    </row>
    <row r="27" spans="1:16" ht="25.5">
      <c r="A27" s="24" t="s">
        <v>50</v>
      </c>
      <c s="29" t="s">
        <v>38</v>
      </c>
      <c s="29" t="s">
        <v>71</v>
      </c>
      <c s="24" t="s">
        <v>72</v>
      </c>
      <c s="30" t="s">
        <v>73</v>
      </c>
      <c s="31" t="s">
        <v>74</v>
      </c>
      <c s="32">
        <v>217.329</v>
      </c>
      <c s="33">
        <v>0</v>
      </c>
      <c s="33">
        <f>ROUND(ROUND(H27,2)*ROUND(G27,3),2)</f>
      </c>
      <c s="31" t="s">
        <v>55</v>
      </c>
      <c r="O27">
        <f>(I27*21)/100</f>
      </c>
      <c t="s">
        <v>26</v>
      </c>
    </row>
    <row r="28" spans="1:5" ht="12.75">
      <c r="A28" s="34" t="s">
        <v>56</v>
      </c>
      <c r="E28" s="35" t="s">
        <v>75</v>
      </c>
    </row>
    <row r="29" spans="1:5" ht="76.5">
      <c r="A29" s="36" t="s">
        <v>58</v>
      </c>
      <c r="E29" s="37" t="s">
        <v>240</v>
      </c>
    </row>
    <row r="30" spans="1:5" ht="89.25">
      <c r="A30" t="s">
        <v>60</v>
      </c>
      <c r="E30" s="35" t="s">
        <v>77</v>
      </c>
    </row>
    <row r="31" spans="1:16" ht="12.75">
      <c r="A31" s="24" t="s">
        <v>50</v>
      </c>
      <c s="29" t="s">
        <v>40</v>
      </c>
      <c s="29" t="s">
        <v>78</v>
      </c>
      <c s="24" t="s">
        <v>72</v>
      </c>
      <c s="30" t="s">
        <v>79</v>
      </c>
      <c s="31" t="s">
        <v>74</v>
      </c>
      <c s="32">
        <v>118.883</v>
      </c>
      <c s="33">
        <v>0</v>
      </c>
      <c s="33">
        <f>ROUND(ROUND(H31,2)*ROUND(G31,3),2)</f>
      </c>
      <c s="31" t="s">
        <v>55</v>
      </c>
      <c r="O31">
        <f>(I31*21)/100</f>
      </c>
      <c t="s">
        <v>26</v>
      </c>
    </row>
    <row r="32" spans="1:5" ht="38.25">
      <c r="A32" s="34" t="s">
        <v>56</v>
      </c>
      <c r="E32" s="35" t="s">
        <v>80</v>
      </c>
    </row>
    <row r="33" spans="1:5" ht="63.75">
      <c r="A33" s="36" t="s">
        <v>58</v>
      </c>
      <c r="E33" s="37" t="s">
        <v>241</v>
      </c>
    </row>
    <row r="34" spans="1:5" ht="89.25">
      <c r="A34" t="s">
        <v>60</v>
      </c>
      <c r="E34" s="35" t="s">
        <v>77</v>
      </c>
    </row>
    <row r="35" spans="1:16" ht="12.75">
      <c r="A35" s="24" t="s">
        <v>50</v>
      </c>
      <c s="29" t="s">
        <v>85</v>
      </c>
      <c s="29" t="s">
        <v>82</v>
      </c>
      <c s="24" t="s">
        <v>57</v>
      </c>
      <c s="30" t="s">
        <v>83</v>
      </c>
      <c s="31" t="s">
        <v>74</v>
      </c>
      <c s="32">
        <v>212.817</v>
      </c>
      <c s="33">
        <v>0</v>
      </c>
      <c s="33">
        <f>ROUND(ROUND(H35,2)*ROUND(G35,3),2)</f>
      </c>
      <c s="31" t="s">
        <v>55</v>
      </c>
      <c r="O35">
        <f>(I35*21)/100</f>
      </c>
      <c t="s">
        <v>26</v>
      </c>
    </row>
    <row r="36" spans="1:5" ht="12.75">
      <c r="A36" s="34" t="s">
        <v>56</v>
      </c>
      <c r="E36" s="35" t="s">
        <v>75</v>
      </c>
    </row>
    <row r="37" spans="1:5" ht="12.75">
      <c r="A37" s="36" t="s">
        <v>58</v>
      </c>
      <c r="E37" s="37" t="s">
        <v>242</v>
      </c>
    </row>
    <row r="38" spans="1:5" ht="89.25">
      <c r="A38" t="s">
        <v>60</v>
      </c>
      <c r="E38" s="35" t="s">
        <v>77</v>
      </c>
    </row>
    <row r="39" spans="1:16" ht="12.75">
      <c r="A39" s="24" t="s">
        <v>50</v>
      </c>
      <c s="29" t="s">
        <v>91</v>
      </c>
      <c s="29" t="s">
        <v>86</v>
      </c>
      <c s="24" t="s">
        <v>72</v>
      </c>
      <c s="30" t="s">
        <v>87</v>
      </c>
      <c s="31" t="s">
        <v>88</v>
      </c>
      <c s="32">
        <v>200</v>
      </c>
      <c s="33">
        <v>0</v>
      </c>
      <c s="33">
        <f>ROUND(ROUND(H39,2)*ROUND(G39,3),2)</f>
      </c>
      <c s="31" t="s">
        <v>55</v>
      </c>
      <c r="O39">
        <f>(I39*21)/100</f>
      </c>
      <c t="s">
        <v>26</v>
      </c>
    </row>
    <row r="40" spans="1:5" ht="12.75">
      <c r="A40" s="34" t="s">
        <v>56</v>
      </c>
      <c r="E40" s="35" t="s">
        <v>243</v>
      </c>
    </row>
    <row r="41" spans="1:5" ht="12.75">
      <c r="A41" s="36" t="s">
        <v>58</v>
      </c>
      <c r="E41" s="37" t="s">
        <v>57</v>
      </c>
    </row>
    <row r="42" spans="1:5" ht="127.5">
      <c r="A42" t="s">
        <v>60</v>
      </c>
      <c r="E42" s="35" t="s">
        <v>90</v>
      </c>
    </row>
    <row r="43" spans="1:16" ht="12.75">
      <c r="A43" s="24" t="s">
        <v>50</v>
      </c>
      <c s="29" t="s">
        <v>43</v>
      </c>
      <c s="29" t="s">
        <v>244</v>
      </c>
      <c s="24" t="s">
        <v>72</v>
      </c>
      <c s="30" t="s">
        <v>245</v>
      </c>
      <c s="31" t="s">
        <v>74</v>
      </c>
      <c s="32">
        <v>5.6</v>
      </c>
      <c s="33">
        <v>0</v>
      </c>
      <c s="33">
        <f>ROUND(ROUND(H43,2)*ROUND(G43,3),2)</f>
      </c>
      <c s="31" t="s">
        <v>55</v>
      </c>
      <c r="O43">
        <f>(I43*21)/100</f>
      </c>
      <c t="s">
        <v>26</v>
      </c>
    </row>
    <row r="44" spans="1:5" ht="12.75">
      <c r="A44" s="34" t="s">
        <v>56</v>
      </c>
      <c r="E44" s="35" t="s">
        <v>246</v>
      </c>
    </row>
    <row r="45" spans="1:5" ht="25.5">
      <c r="A45" s="36" t="s">
        <v>58</v>
      </c>
      <c r="E45" s="37" t="s">
        <v>247</v>
      </c>
    </row>
    <row r="46" spans="1:5" ht="63.75">
      <c r="A46" t="s">
        <v>60</v>
      </c>
      <c r="E46" s="35" t="s">
        <v>248</v>
      </c>
    </row>
    <row r="47" spans="1:16" ht="12.75">
      <c r="A47" s="24" t="s">
        <v>50</v>
      </c>
      <c s="29" t="s">
        <v>45</v>
      </c>
      <c s="29" t="s">
        <v>92</v>
      </c>
      <c s="24" t="s">
        <v>72</v>
      </c>
      <c s="30" t="s">
        <v>93</v>
      </c>
      <c s="31" t="s">
        <v>74</v>
      </c>
      <c s="32">
        <v>587.154</v>
      </c>
      <c s="33">
        <v>0</v>
      </c>
      <c s="33">
        <f>ROUND(ROUND(H47,2)*ROUND(G47,3),2)</f>
      </c>
      <c s="31" t="s">
        <v>55</v>
      </c>
      <c r="O47">
        <f>(I47*21)/100</f>
      </c>
      <c t="s">
        <v>26</v>
      </c>
    </row>
    <row r="48" spans="1:5" ht="12.75">
      <c r="A48" s="34" t="s">
        <v>56</v>
      </c>
      <c r="E48" s="35" t="s">
        <v>94</v>
      </c>
    </row>
    <row r="49" spans="1:5" ht="102">
      <c r="A49" s="36" t="s">
        <v>58</v>
      </c>
      <c r="E49" s="37" t="s">
        <v>249</v>
      </c>
    </row>
    <row r="50" spans="1:5" ht="318.75">
      <c r="A50" t="s">
        <v>60</v>
      </c>
      <c r="E50" s="35" t="s">
        <v>96</v>
      </c>
    </row>
    <row r="51" spans="1:16" ht="12.75">
      <c r="A51" s="24" t="s">
        <v>50</v>
      </c>
      <c s="29" t="s">
        <v>47</v>
      </c>
      <c s="29" t="s">
        <v>97</v>
      </c>
      <c s="24" t="s">
        <v>72</v>
      </c>
      <c s="30" t="s">
        <v>98</v>
      </c>
      <c s="31" t="s">
        <v>74</v>
      </c>
      <c s="32">
        <v>535.993</v>
      </c>
      <c s="33">
        <v>0</v>
      </c>
      <c s="33">
        <f>ROUND(ROUND(H51,2)*ROUND(G51,3),2)</f>
      </c>
      <c s="31" t="s">
        <v>55</v>
      </c>
      <c r="O51">
        <f>(I51*21)/100</f>
      </c>
      <c t="s">
        <v>26</v>
      </c>
    </row>
    <row r="52" spans="1:5" ht="12.75">
      <c r="A52" s="34" t="s">
        <v>56</v>
      </c>
      <c r="E52" s="35" t="s">
        <v>75</v>
      </c>
    </row>
    <row r="53" spans="1:5" ht="38.25">
      <c r="A53" s="36" t="s">
        <v>58</v>
      </c>
      <c r="E53" s="37" t="s">
        <v>250</v>
      </c>
    </row>
    <row r="54" spans="1:5" ht="344.25">
      <c r="A54" t="s">
        <v>60</v>
      </c>
      <c r="E54" s="35" t="s">
        <v>100</v>
      </c>
    </row>
    <row r="55" spans="1:16" ht="12.75">
      <c r="A55" s="24" t="s">
        <v>50</v>
      </c>
      <c s="29" t="s">
        <v>107</v>
      </c>
      <c s="29" t="s">
        <v>101</v>
      </c>
      <c s="24" t="s">
        <v>72</v>
      </c>
      <c s="30" t="s">
        <v>102</v>
      </c>
      <c s="31" t="s">
        <v>74</v>
      </c>
      <c s="32">
        <v>535.993</v>
      </c>
      <c s="33">
        <v>0</v>
      </c>
      <c s="33">
        <f>ROUND(ROUND(H55,2)*ROUND(G55,3),2)</f>
      </c>
      <c s="31" t="s">
        <v>55</v>
      </c>
      <c r="O55">
        <f>(I55*21)/100</f>
      </c>
      <c t="s">
        <v>26</v>
      </c>
    </row>
    <row r="56" spans="1:5" ht="12.75">
      <c r="A56" s="34" t="s">
        <v>56</v>
      </c>
      <c r="E56" s="35" t="s">
        <v>75</v>
      </c>
    </row>
    <row r="57" spans="1:5" ht="38.25">
      <c r="A57" s="36" t="s">
        <v>58</v>
      </c>
      <c r="E57" s="37" t="s">
        <v>250</v>
      </c>
    </row>
    <row r="58" spans="1:5" ht="344.25">
      <c r="A58" t="s">
        <v>60</v>
      </c>
      <c r="E58" s="35" t="s">
        <v>100</v>
      </c>
    </row>
    <row r="59" spans="1:16" ht="12.75">
      <c r="A59" s="24" t="s">
        <v>50</v>
      </c>
      <c s="29" t="s">
        <v>112</v>
      </c>
      <c s="29" t="s">
        <v>251</v>
      </c>
      <c s="24" t="s">
        <v>57</v>
      </c>
      <c s="30" t="s">
        <v>252</v>
      </c>
      <c s="31" t="s">
        <v>74</v>
      </c>
      <c s="32">
        <v>3.3</v>
      </c>
      <c s="33">
        <v>0</v>
      </c>
      <c s="33">
        <f>ROUND(ROUND(H59,2)*ROUND(G59,3),2)</f>
      </c>
      <c s="31" t="s">
        <v>55</v>
      </c>
      <c r="O59">
        <f>(I59*21)/100</f>
      </c>
      <c t="s">
        <v>26</v>
      </c>
    </row>
    <row r="60" spans="1:5" ht="12.75">
      <c r="A60" s="34" t="s">
        <v>56</v>
      </c>
      <c r="E60" s="35" t="s">
        <v>75</v>
      </c>
    </row>
    <row r="61" spans="1:5" ht="25.5">
      <c r="A61" s="36" t="s">
        <v>58</v>
      </c>
      <c r="E61" s="37" t="s">
        <v>253</v>
      </c>
    </row>
    <row r="62" spans="1:5" ht="344.25">
      <c r="A62" t="s">
        <v>60</v>
      </c>
      <c r="E62" s="35" t="s">
        <v>100</v>
      </c>
    </row>
    <row r="63" spans="1:16" ht="12.75">
      <c r="A63" s="24" t="s">
        <v>50</v>
      </c>
      <c s="29" t="s">
        <v>117</v>
      </c>
      <c s="29" t="s">
        <v>254</v>
      </c>
      <c s="24" t="s">
        <v>57</v>
      </c>
      <c s="30" t="s">
        <v>255</v>
      </c>
      <c s="31" t="s">
        <v>74</v>
      </c>
      <c s="32">
        <v>3.3</v>
      </c>
      <c s="33">
        <v>0</v>
      </c>
      <c s="33">
        <f>ROUND(ROUND(H63,2)*ROUND(G63,3),2)</f>
      </c>
      <c s="31" t="s">
        <v>55</v>
      </c>
      <c r="O63">
        <f>(I63*21)/100</f>
      </c>
      <c t="s">
        <v>26</v>
      </c>
    </row>
    <row r="64" spans="1:5" ht="12.75">
      <c r="A64" s="34" t="s">
        <v>56</v>
      </c>
      <c r="E64" s="35" t="s">
        <v>75</v>
      </c>
    </row>
    <row r="65" spans="1:5" ht="25.5">
      <c r="A65" s="36" t="s">
        <v>58</v>
      </c>
      <c r="E65" s="37" t="s">
        <v>253</v>
      </c>
    </row>
    <row r="66" spans="1:5" ht="344.25">
      <c r="A66" t="s">
        <v>60</v>
      </c>
      <c r="E66" s="35" t="s">
        <v>100</v>
      </c>
    </row>
    <row r="67" spans="1:16" ht="12.75">
      <c r="A67" s="24" t="s">
        <v>50</v>
      </c>
      <c s="29" t="s">
        <v>122</v>
      </c>
      <c s="29" t="s">
        <v>103</v>
      </c>
      <c s="24" t="s">
        <v>72</v>
      </c>
      <c s="30" t="s">
        <v>104</v>
      </c>
      <c s="31" t="s">
        <v>74</v>
      </c>
      <c s="32">
        <v>1078.586</v>
      </c>
      <c s="33">
        <v>0</v>
      </c>
      <c s="33">
        <f>ROUND(ROUND(H67,2)*ROUND(G67,3),2)</f>
      </c>
      <c s="31" t="s">
        <v>55</v>
      </c>
      <c r="O67">
        <f>(I67*21)/100</f>
      </c>
      <c t="s">
        <v>26</v>
      </c>
    </row>
    <row r="68" spans="1:5" ht="12.75">
      <c r="A68" s="34" t="s">
        <v>56</v>
      </c>
      <c r="E68" s="35" t="s">
        <v>57</v>
      </c>
    </row>
    <row r="69" spans="1:5" ht="76.5">
      <c r="A69" s="36" t="s">
        <v>58</v>
      </c>
      <c r="E69" s="37" t="s">
        <v>256</v>
      </c>
    </row>
    <row r="70" spans="1:5" ht="216.75">
      <c r="A70" t="s">
        <v>60</v>
      </c>
      <c r="E70" s="35" t="s">
        <v>106</v>
      </c>
    </row>
    <row r="71" spans="1:16" ht="12.75">
      <c r="A71" s="24" t="s">
        <v>50</v>
      </c>
      <c s="29" t="s">
        <v>128</v>
      </c>
      <c s="29" t="s">
        <v>108</v>
      </c>
      <c s="24" t="s">
        <v>72</v>
      </c>
      <c s="30" t="s">
        <v>109</v>
      </c>
      <c s="31" t="s">
        <v>74</v>
      </c>
      <c s="32">
        <v>587.154</v>
      </c>
      <c s="33">
        <v>0</v>
      </c>
      <c s="33">
        <f>ROUND(ROUND(H71,2)*ROUND(G71,3),2)</f>
      </c>
      <c s="31" t="s">
        <v>55</v>
      </c>
      <c r="O71">
        <f>(I71*21)/100</f>
      </c>
      <c t="s">
        <v>26</v>
      </c>
    </row>
    <row r="72" spans="1:5" ht="12.75">
      <c r="A72" s="34" t="s">
        <v>56</v>
      </c>
      <c r="E72" s="35" t="s">
        <v>57</v>
      </c>
    </row>
    <row r="73" spans="1:5" ht="89.25">
      <c r="A73" s="36" t="s">
        <v>58</v>
      </c>
      <c r="E73" s="37" t="s">
        <v>257</v>
      </c>
    </row>
    <row r="74" spans="1:5" ht="255">
      <c r="A74" t="s">
        <v>60</v>
      </c>
      <c r="E74" s="35" t="s">
        <v>111</v>
      </c>
    </row>
    <row r="75" spans="1:16" ht="12.75">
      <c r="A75" s="24" t="s">
        <v>50</v>
      </c>
      <c s="29" t="s">
        <v>135</v>
      </c>
      <c s="29" t="s">
        <v>113</v>
      </c>
      <c s="24" t="s">
        <v>72</v>
      </c>
      <c s="30" t="s">
        <v>114</v>
      </c>
      <c s="31" t="s">
        <v>74</v>
      </c>
      <c s="32">
        <v>265.69</v>
      </c>
      <c s="33">
        <v>0</v>
      </c>
      <c s="33">
        <f>ROUND(ROUND(H75,2)*ROUND(G75,3),2)</f>
      </c>
      <c s="31" t="s">
        <v>55</v>
      </c>
      <c r="O75">
        <f>(I75*21)/100</f>
      </c>
      <c t="s">
        <v>26</v>
      </c>
    </row>
    <row r="76" spans="1:5" ht="12.75">
      <c r="A76" s="34" t="s">
        <v>56</v>
      </c>
      <c r="E76" s="35" t="s">
        <v>57</v>
      </c>
    </row>
    <row r="77" spans="1:5" ht="12.75">
      <c r="A77" s="36" t="s">
        <v>58</v>
      </c>
      <c r="E77" s="37" t="s">
        <v>258</v>
      </c>
    </row>
    <row r="78" spans="1:5" ht="255">
      <c r="A78" t="s">
        <v>60</v>
      </c>
      <c r="E78" s="35" t="s">
        <v>116</v>
      </c>
    </row>
    <row r="79" spans="1:16" ht="12.75">
      <c r="A79" s="24" t="s">
        <v>50</v>
      </c>
      <c s="29" t="s">
        <v>141</v>
      </c>
      <c s="29" t="s">
        <v>118</v>
      </c>
      <c s="24" t="s">
        <v>72</v>
      </c>
      <c s="30" t="s">
        <v>119</v>
      </c>
      <c s="31" t="s">
        <v>74</v>
      </c>
      <c s="32">
        <v>306.932</v>
      </c>
      <c s="33">
        <v>0</v>
      </c>
      <c s="33">
        <f>ROUND(ROUND(H79,2)*ROUND(G79,3),2)</f>
      </c>
      <c s="31" t="s">
        <v>55</v>
      </c>
      <c r="O79">
        <f>(I79*21)/100</f>
      </c>
      <c t="s">
        <v>26</v>
      </c>
    </row>
    <row r="80" spans="1:5" ht="12.75">
      <c r="A80" s="34" t="s">
        <v>56</v>
      </c>
      <c r="E80" s="35" t="s">
        <v>57</v>
      </c>
    </row>
    <row r="81" spans="1:5" ht="38.25">
      <c r="A81" s="36" t="s">
        <v>58</v>
      </c>
      <c r="E81" s="37" t="s">
        <v>259</v>
      </c>
    </row>
    <row r="82" spans="1:5" ht="331.5">
      <c r="A82" t="s">
        <v>60</v>
      </c>
      <c r="E82" s="35" t="s">
        <v>121</v>
      </c>
    </row>
    <row r="83" spans="1:16" ht="12.75">
      <c r="A83" s="24" t="s">
        <v>50</v>
      </c>
      <c s="29" t="s">
        <v>147</v>
      </c>
      <c s="29" t="s">
        <v>123</v>
      </c>
      <c s="24" t="s">
        <v>72</v>
      </c>
      <c s="30" t="s">
        <v>124</v>
      </c>
      <c s="31" t="s">
        <v>125</v>
      </c>
      <c s="32">
        <v>724.43</v>
      </c>
      <c s="33">
        <v>0</v>
      </c>
      <c s="33">
        <f>ROUND(ROUND(H83,2)*ROUND(G83,3),2)</f>
      </c>
      <c s="31" t="s">
        <v>55</v>
      </c>
      <c r="O83">
        <f>(I83*21)/100</f>
      </c>
      <c t="s">
        <v>26</v>
      </c>
    </row>
    <row r="84" spans="1:5" ht="12.75">
      <c r="A84" s="34" t="s">
        <v>56</v>
      </c>
      <c r="E84" s="35" t="s">
        <v>57</v>
      </c>
    </row>
    <row r="85" spans="1:5" ht="51">
      <c r="A85" s="36" t="s">
        <v>58</v>
      </c>
      <c r="E85" s="37" t="s">
        <v>260</v>
      </c>
    </row>
    <row r="86" spans="1:5" ht="51">
      <c r="A86" t="s">
        <v>60</v>
      </c>
      <c r="E86" s="35" t="s">
        <v>126</v>
      </c>
    </row>
    <row r="87" spans="1:16" ht="12.75">
      <c r="A87" s="24" t="s">
        <v>50</v>
      </c>
      <c s="29" t="s">
        <v>153</v>
      </c>
      <c s="29" t="s">
        <v>261</v>
      </c>
      <c s="24" t="s">
        <v>72</v>
      </c>
      <c s="30" t="s">
        <v>262</v>
      </c>
      <c s="31" t="s">
        <v>125</v>
      </c>
      <c s="32">
        <v>28</v>
      </c>
      <c s="33">
        <v>0</v>
      </c>
      <c s="33">
        <f>ROUND(ROUND(H87,2)*ROUND(G87,3),2)</f>
      </c>
      <c s="31" t="s">
        <v>55</v>
      </c>
      <c r="O87">
        <f>(I87*21)/100</f>
      </c>
      <c t="s">
        <v>26</v>
      </c>
    </row>
    <row r="88" spans="1:5" ht="12.75">
      <c r="A88" s="34" t="s">
        <v>56</v>
      </c>
      <c r="E88" s="35" t="s">
        <v>57</v>
      </c>
    </row>
    <row r="89" spans="1:5" ht="12.75">
      <c r="A89" s="36" t="s">
        <v>58</v>
      </c>
      <c r="E89" s="37" t="s">
        <v>57</v>
      </c>
    </row>
    <row r="90" spans="1:5" ht="51">
      <c r="A90" t="s">
        <v>60</v>
      </c>
      <c r="E90" s="35" t="s">
        <v>263</v>
      </c>
    </row>
    <row r="91" spans="1:16" ht="12.75">
      <c r="A91" s="24" t="s">
        <v>50</v>
      </c>
      <c s="29" t="s">
        <v>157</v>
      </c>
      <c s="29" t="s">
        <v>264</v>
      </c>
      <c s="24" t="s">
        <v>72</v>
      </c>
      <c s="30" t="s">
        <v>265</v>
      </c>
      <c s="31" t="s">
        <v>125</v>
      </c>
      <c s="32">
        <v>28</v>
      </c>
      <c s="33">
        <v>0</v>
      </c>
      <c s="33">
        <f>ROUND(ROUND(H91,2)*ROUND(G91,3),2)</f>
      </c>
      <c s="31" t="s">
        <v>55</v>
      </c>
      <c r="O91">
        <f>(I91*21)/100</f>
      </c>
      <c t="s">
        <v>26</v>
      </c>
    </row>
    <row r="92" spans="1:5" ht="12.75">
      <c r="A92" s="34" t="s">
        <v>56</v>
      </c>
      <c r="E92" s="35" t="s">
        <v>57</v>
      </c>
    </row>
    <row r="93" spans="1:5" ht="12.75">
      <c r="A93" s="36" t="s">
        <v>58</v>
      </c>
      <c r="E93" s="37" t="s">
        <v>57</v>
      </c>
    </row>
    <row r="94" spans="1:5" ht="63.75">
      <c r="A94" t="s">
        <v>60</v>
      </c>
      <c r="E94" s="35" t="s">
        <v>266</v>
      </c>
    </row>
    <row r="95" spans="1:16" ht="12.75">
      <c r="A95" s="24" t="s">
        <v>50</v>
      </c>
      <c s="29" t="s">
        <v>163</v>
      </c>
      <c s="29" t="s">
        <v>267</v>
      </c>
      <c s="24" t="s">
        <v>72</v>
      </c>
      <c s="30" t="s">
        <v>268</v>
      </c>
      <c s="31" t="s">
        <v>125</v>
      </c>
      <c s="32">
        <v>28</v>
      </c>
      <c s="33">
        <v>0</v>
      </c>
      <c s="33">
        <f>ROUND(ROUND(H95,2)*ROUND(G95,3),2)</f>
      </c>
      <c s="31" t="s">
        <v>55</v>
      </c>
      <c r="O95">
        <f>(I95*21)/100</f>
      </c>
      <c t="s">
        <v>26</v>
      </c>
    </row>
    <row r="96" spans="1:5" ht="12.75">
      <c r="A96" s="34" t="s">
        <v>56</v>
      </c>
      <c r="E96" s="35" t="s">
        <v>57</v>
      </c>
    </row>
    <row r="97" spans="1:5" ht="12.75">
      <c r="A97" s="36" t="s">
        <v>58</v>
      </c>
      <c r="E97" s="37" t="s">
        <v>57</v>
      </c>
    </row>
    <row r="98" spans="1:5" ht="63.75">
      <c r="A98" t="s">
        <v>60</v>
      </c>
      <c r="E98" s="35" t="s">
        <v>269</v>
      </c>
    </row>
    <row r="99" spans="1:16" ht="12.75">
      <c r="A99" s="24" t="s">
        <v>50</v>
      </c>
      <c s="29" t="s">
        <v>167</v>
      </c>
      <c s="29" t="s">
        <v>270</v>
      </c>
      <c s="24" t="s">
        <v>72</v>
      </c>
      <c s="30" t="s">
        <v>271</v>
      </c>
      <c s="31" t="s">
        <v>125</v>
      </c>
      <c s="32">
        <v>28</v>
      </c>
      <c s="33">
        <v>0</v>
      </c>
      <c s="33">
        <f>ROUND(ROUND(H99,2)*ROUND(G99,3),2)</f>
      </c>
      <c s="31" t="s">
        <v>55</v>
      </c>
      <c r="O99">
        <f>(I99*21)/100</f>
      </c>
      <c t="s">
        <v>26</v>
      </c>
    </row>
    <row r="100" spans="1:5" ht="12.75">
      <c r="A100" s="34" t="s">
        <v>56</v>
      </c>
      <c r="E100" s="35" t="s">
        <v>272</v>
      </c>
    </row>
    <row r="101" spans="1:5" ht="12.75">
      <c r="A101" s="36" t="s">
        <v>58</v>
      </c>
      <c r="E101" s="37" t="s">
        <v>57</v>
      </c>
    </row>
    <row r="102" spans="1:5" ht="76.5">
      <c r="A102" t="s">
        <v>60</v>
      </c>
      <c r="E102" s="35" t="s">
        <v>273</v>
      </c>
    </row>
    <row r="103" spans="1:16" ht="12.75">
      <c r="A103" s="24" t="s">
        <v>50</v>
      </c>
      <c s="29" t="s">
        <v>171</v>
      </c>
      <c s="29" t="s">
        <v>274</v>
      </c>
      <c s="24" t="s">
        <v>57</v>
      </c>
      <c s="30" t="s">
        <v>275</v>
      </c>
      <c s="31" t="s">
        <v>200</v>
      </c>
      <c s="32">
        <v>1</v>
      </c>
      <c s="33">
        <v>0</v>
      </c>
      <c s="33">
        <f>ROUND(ROUND(H103,2)*ROUND(G103,3),2)</f>
      </c>
      <c s="31" t="s">
        <v>55</v>
      </c>
      <c r="O103">
        <f>(I103*21)/100</f>
      </c>
      <c t="s">
        <v>26</v>
      </c>
    </row>
    <row r="104" spans="1:5" ht="12.75">
      <c r="A104" s="34" t="s">
        <v>56</v>
      </c>
      <c r="E104" s="35" t="s">
        <v>276</v>
      </c>
    </row>
    <row r="105" spans="1:5" ht="12.75">
      <c r="A105" s="36" t="s">
        <v>58</v>
      </c>
      <c r="E105" s="37" t="s">
        <v>57</v>
      </c>
    </row>
    <row r="106" spans="1:5" ht="153">
      <c r="A106" t="s">
        <v>60</v>
      </c>
      <c r="E106" s="35" t="s">
        <v>277</v>
      </c>
    </row>
    <row r="107" spans="1:18" ht="12.75" customHeight="1">
      <c r="A107" s="6" t="s">
        <v>48</v>
      </c>
      <c s="6"/>
      <c s="39" t="s">
        <v>36</v>
      </c>
      <c s="6"/>
      <c s="27" t="s">
        <v>127</v>
      </c>
      <c s="6"/>
      <c s="6"/>
      <c s="6"/>
      <c s="40">
        <f>0+Q107</f>
      </c>
      <c s="6"/>
      <c r="O107">
        <f>0+R107</f>
      </c>
      <c r="Q107">
        <f>0+I108+I112</f>
      </c>
      <c>
        <f>0+O108+O112</f>
      </c>
    </row>
    <row r="108" spans="1:16" ht="12.75">
      <c r="A108" s="24" t="s">
        <v>50</v>
      </c>
      <c s="29" t="s">
        <v>179</v>
      </c>
      <c s="29" t="s">
        <v>129</v>
      </c>
      <c s="24" t="s">
        <v>72</v>
      </c>
      <c s="30" t="s">
        <v>130</v>
      </c>
      <c s="31" t="s">
        <v>74</v>
      </c>
      <c s="32">
        <v>79.707</v>
      </c>
      <c s="33">
        <v>0</v>
      </c>
      <c s="33">
        <f>ROUND(ROUND(H108,2)*ROUND(G108,3),2)</f>
      </c>
      <c s="31" t="s">
        <v>55</v>
      </c>
      <c r="O108">
        <f>(I108*21)/100</f>
      </c>
      <c t="s">
        <v>26</v>
      </c>
    </row>
    <row r="109" spans="1:5" ht="12.75">
      <c r="A109" s="34" t="s">
        <v>56</v>
      </c>
      <c r="E109" s="35" t="s">
        <v>131</v>
      </c>
    </row>
    <row r="110" spans="1:5" ht="12.75">
      <c r="A110" s="36" t="s">
        <v>58</v>
      </c>
      <c r="E110" s="37" t="s">
        <v>278</v>
      </c>
    </row>
    <row r="111" spans="1:5" ht="76.5">
      <c r="A111" t="s">
        <v>60</v>
      </c>
      <c r="E111" s="35" t="s">
        <v>133</v>
      </c>
    </row>
    <row r="112" spans="1:16" ht="12.75">
      <c r="A112" s="24" t="s">
        <v>50</v>
      </c>
      <c s="29" t="s">
        <v>184</v>
      </c>
      <c s="29" t="s">
        <v>279</v>
      </c>
      <c s="24" t="s">
        <v>57</v>
      </c>
      <c s="30" t="s">
        <v>280</v>
      </c>
      <c s="31" t="s">
        <v>74</v>
      </c>
      <c s="32">
        <v>8.615</v>
      </c>
      <c s="33">
        <v>0</v>
      </c>
      <c s="33">
        <f>ROUND(ROUND(H112,2)*ROUND(G112,3),2)</f>
      </c>
      <c s="31" t="s">
        <v>55</v>
      </c>
      <c r="O112">
        <f>(I112*21)/100</f>
      </c>
      <c t="s">
        <v>26</v>
      </c>
    </row>
    <row r="113" spans="1:5" ht="12.75">
      <c r="A113" s="34" t="s">
        <v>56</v>
      </c>
      <c r="E113" s="35" t="s">
        <v>281</v>
      </c>
    </row>
    <row r="114" spans="1:5" ht="12.75">
      <c r="A114" s="36" t="s">
        <v>58</v>
      </c>
      <c r="E114" s="37" t="s">
        <v>282</v>
      </c>
    </row>
    <row r="115" spans="1:5" ht="267.75">
      <c r="A115" t="s">
        <v>60</v>
      </c>
      <c r="E115" s="35" t="s">
        <v>283</v>
      </c>
    </row>
    <row r="116" spans="1:18" ht="12.75" customHeight="1">
      <c r="A116" s="6" t="s">
        <v>48</v>
      </c>
      <c s="6"/>
      <c s="39" t="s">
        <v>38</v>
      </c>
      <c s="6"/>
      <c s="27" t="s">
        <v>134</v>
      </c>
      <c s="6"/>
      <c s="6"/>
      <c s="6"/>
      <c s="40">
        <f>0+Q116</f>
      </c>
      <c s="6"/>
      <c r="O116">
        <f>0+R116</f>
      </c>
      <c r="Q116">
        <f>0+I117+I121+I125+I129+I133+I137+I141+I145+I149</f>
      </c>
      <c>
        <f>0+O117+O121+O125+O129+O133+O137+O141+O145+O149</f>
      </c>
    </row>
    <row r="117" spans="1:16" ht="12.75">
      <c r="A117" s="24" t="s">
        <v>50</v>
      </c>
      <c s="29" t="s">
        <v>190</v>
      </c>
      <c s="29" t="s">
        <v>136</v>
      </c>
      <c s="24" t="s">
        <v>137</v>
      </c>
      <c s="30" t="s">
        <v>138</v>
      </c>
      <c s="31" t="s">
        <v>125</v>
      </c>
      <c s="32">
        <v>36.14</v>
      </c>
      <c s="33">
        <v>0</v>
      </c>
      <c s="33">
        <f>ROUND(ROUND(H117,2)*ROUND(G117,3),2)</f>
      </c>
      <c s="31" t="s">
        <v>55</v>
      </c>
      <c r="O117">
        <f>(I117*21)/100</f>
      </c>
      <c t="s">
        <v>26</v>
      </c>
    </row>
    <row r="118" spans="1:5" ht="12.75">
      <c r="A118" s="34" t="s">
        <v>56</v>
      </c>
      <c r="E118" s="35" t="s">
        <v>139</v>
      </c>
    </row>
    <row r="119" spans="1:5" ht="12.75">
      <c r="A119" s="36" t="s">
        <v>58</v>
      </c>
      <c r="E119" s="37" t="s">
        <v>57</v>
      </c>
    </row>
    <row r="120" spans="1:5" ht="140.25">
      <c r="A120" t="s">
        <v>60</v>
      </c>
      <c r="E120" s="35" t="s">
        <v>140</v>
      </c>
    </row>
    <row r="121" spans="1:16" ht="12.75">
      <c r="A121" s="24" t="s">
        <v>50</v>
      </c>
      <c s="29" t="s">
        <v>196</v>
      </c>
      <c s="29" t="s">
        <v>142</v>
      </c>
      <c s="24" t="s">
        <v>72</v>
      </c>
      <c s="30" t="s">
        <v>143</v>
      </c>
      <c s="31" t="s">
        <v>125</v>
      </c>
      <c s="32">
        <v>51.18</v>
      </c>
      <c s="33">
        <v>0</v>
      </c>
      <c s="33">
        <f>ROUND(ROUND(H121,2)*ROUND(G121,3),2)</f>
      </c>
      <c s="31" t="s">
        <v>55</v>
      </c>
      <c r="O121">
        <f>(I121*21)/100</f>
      </c>
      <c t="s">
        <v>26</v>
      </c>
    </row>
    <row r="122" spans="1:5" ht="12.75">
      <c r="A122" s="34" t="s">
        <v>56</v>
      </c>
      <c r="E122" s="35" t="s">
        <v>57</v>
      </c>
    </row>
    <row r="123" spans="1:5" ht="38.25">
      <c r="A123" s="36" t="s">
        <v>58</v>
      </c>
      <c r="E123" s="37" t="s">
        <v>284</v>
      </c>
    </row>
    <row r="124" spans="1:5" ht="76.5">
      <c r="A124" t="s">
        <v>60</v>
      </c>
      <c r="E124" s="35" t="s">
        <v>146</v>
      </c>
    </row>
    <row r="125" spans="1:16" ht="12.75">
      <c r="A125" s="24" t="s">
        <v>50</v>
      </c>
      <c s="29" t="s">
        <v>204</v>
      </c>
      <c s="29" t="s">
        <v>148</v>
      </c>
      <c s="24" t="s">
        <v>57</v>
      </c>
      <c s="30" t="s">
        <v>149</v>
      </c>
      <c s="31" t="s">
        <v>125</v>
      </c>
      <c s="32">
        <v>36.14</v>
      </c>
      <c s="33">
        <v>0</v>
      </c>
      <c s="33">
        <f>ROUND(ROUND(H125,2)*ROUND(G125,3),2)</f>
      </c>
      <c s="31" t="s">
        <v>55</v>
      </c>
      <c r="O125">
        <f>(I125*21)/100</f>
      </c>
      <c t="s">
        <v>26</v>
      </c>
    </row>
    <row r="126" spans="1:5" ht="12.75">
      <c r="A126" s="34" t="s">
        <v>56</v>
      </c>
      <c r="E126" s="35" t="s">
        <v>150</v>
      </c>
    </row>
    <row r="127" spans="1:5" ht="25.5">
      <c r="A127" s="36" t="s">
        <v>58</v>
      </c>
      <c r="E127" s="37" t="s">
        <v>285</v>
      </c>
    </row>
    <row r="128" spans="1:5" ht="51">
      <c r="A128" t="s">
        <v>60</v>
      </c>
      <c r="E128" s="35" t="s">
        <v>152</v>
      </c>
    </row>
    <row r="129" spans="1:16" ht="12.75">
      <c r="A129" s="24" t="s">
        <v>50</v>
      </c>
      <c s="29" t="s">
        <v>209</v>
      </c>
      <c s="29" t="s">
        <v>154</v>
      </c>
      <c s="24" t="s">
        <v>57</v>
      </c>
      <c s="30" t="s">
        <v>155</v>
      </c>
      <c s="31" t="s">
        <v>125</v>
      </c>
      <c s="32">
        <v>86.18</v>
      </c>
      <c s="33">
        <v>0</v>
      </c>
      <c s="33">
        <f>ROUND(ROUND(H129,2)*ROUND(G129,3),2)</f>
      </c>
      <c s="31" t="s">
        <v>55</v>
      </c>
      <c r="O129">
        <f>(I129*21)/100</f>
      </c>
      <c t="s">
        <v>26</v>
      </c>
    </row>
    <row r="130" spans="1:5" ht="12.75">
      <c r="A130" s="34" t="s">
        <v>56</v>
      </c>
      <c r="E130" s="35" t="s">
        <v>150</v>
      </c>
    </row>
    <row r="131" spans="1:5" ht="51">
      <c r="A131" s="36" t="s">
        <v>58</v>
      </c>
      <c r="E131" s="37" t="s">
        <v>286</v>
      </c>
    </row>
    <row r="132" spans="1:5" ht="51">
      <c r="A132" t="s">
        <v>60</v>
      </c>
      <c r="E132" s="35" t="s">
        <v>152</v>
      </c>
    </row>
    <row r="133" spans="1:16" ht="12.75">
      <c r="A133" s="24" t="s">
        <v>50</v>
      </c>
      <c s="29" t="s">
        <v>215</v>
      </c>
      <c s="29" t="s">
        <v>158</v>
      </c>
      <c s="24" t="s">
        <v>72</v>
      </c>
      <c s="30" t="s">
        <v>159</v>
      </c>
      <c s="31" t="s">
        <v>74</v>
      </c>
      <c s="32">
        <v>2.002</v>
      </c>
      <c s="33">
        <v>0</v>
      </c>
      <c s="33">
        <f>ROUND(ROUND(H133,2)*ROUND(G133,3),2)</f>
      </c>
      <c s="31" t="s">
        <v>55</v>
      </c>
      <c r="O133">
        <f>(I133*21)/100</f>
      </c>
      <c t="s">
        <v>26</v>
      </c>
    </row>
    <row r="134" spans="1:5" ht="38.25">
      <c r="A134" s="34" t="s">
        <v>56</v>
      </c>
      <c r="E134" s="35" t="s">
        <v>160</v>
      </c>
    </row>
    <row r="135" spans="1:5" ht="25.5">
      <c r="A135" s="36" t="s">
        <v>58</v>
      </c>
      <c r="E135" s="37" t="s">
        <v>287</v>
      </c>
    </row>
    <row r="136" spans="1:5" ht="165.75">
      <c r="A136" t="s">
        <v>60</v>
      </c>
      <c r="E136" s="35" t="s">
        <v>162</v>
      </c>
    </row>
    <row r="137" spans="1:16" ht="12.75">
      <c r="A137" s="24" t="s">
        <v>50</v>
      </c>
      <c s="29" t="s">
        <v>219</v>
      </c>
      <c s="29" t="s">
        <v>164</v>
      </c>
      <c s="24" t="s">
        <v>72</v>
      </c>
      <c s="30" t="s">
        <v>165</v>
      </c>
      <c s="31" t="s">
        <v>74</v>
      </c>
      <c s="32">
        <v>1.807</v>
      </c>
      <c s="33">
        <v>0</v>
      </c>
      <c s="33">
        <f>ROUND(ROUND(H137,2)*ROUND(G137,3),2)</f>
      </c>
      <c s="31" t="s">
        <v>55</v>
      </c>
      <c r="O137">
        <f>(I137*21)/100</f>
      </c>
      <c t="s">
        <v>26</v>
      </c>
    </row>
    <row r="138" spans="1:5" ht="38.25">
      <c r="A138" s="34" t="s">
        <v>56</v>
      </c>
      <c r="E138" s="35" t="s">
        <v>160</v>
      </c>
    </row>
    <row r="139" spans="1:5" ht="25.5">
      <c r="A139" s="36" t="s">
        <v>58</v>
      </c>
      <c r="E139" s="37" t="s">
        <v>288</v>
      </c>
    </row>
    <row r="140" spans="1:5" ht="165.75">
      <c r="A140" t="s">
        <v>60</v>
      </c>
      <c r="E140" s="35" t="s">
        <v>162</v>
      </c>
    </row>
    <row r="141" spans="1:16" ht="12.75">
      <c r="A141" s="24" t="s">
        <v>50</v>
      </c>
      <c s="29" t="s">
        <v>225</v>
      </c>
      <c s="29" t="s">
        <v>168</v>
      </c>
      <c s="24" t="s">
        <v>72</v>
      </c>
      <c s="30" t="s">
        <v>169</v>
      </c>
      <c s="31" t="s">
        <v>74</v>
      </c>
      <c s="32">
        <v>1.807</v>
      </c>
      <c s="33">
        <v>0</v>
      </c>
      <c s="33">
        <f>ROUND(ROUND(H141,2)*ROUND(G141,3),2)</f>
      </c>
      <c s="31" t="s">
        <v>55</v>
      </c>
      <c r="O141">
        <f>(I141*21)/100</f>
      </c>
      <c t="s">
        <v>26</v>
      </c>
    </row>
    <row r="142" spans="1:5" ht="38.25">
      <c r="A142" s="34" t="s">
        <v>56</v>
      </c>
      <c r="E142" s="35" t="s">
        <v>160</v>
      </c>
    </row>
    <row r="143" spans="1:5" ht="25.5">
      <c r="A143" s="36" t="s">
        <v>58</v>
      </c>
      <c r="E143" s="37" t="s">
        <v>289</v>
      </c>
    </row>
    <row r="144" spans="1:5" ht="165.75">
      <c r="A144" t="s">
        <v>60</v>
      </c>
      <c r="E144" s="35" t="s">
        <v>162</v>
      </c>
    </row>
    <row r="145" spans="1:16" ht="12.75">
      <c r="A145" s="24" t="s">
        <v>50</v>
      </c>
      <c s="29" t="s">
        <v>290</v>
      </c>
      <c s="29" t="s">
        <v>291</v>
      </c>
      <c s="24" t="s">
        <v>72</v>
      </c>
      <c s="30" t="s">
        <v>292</v>
      </c>
      <c s="31" t="s">
        <v>125</v>
      </c>
      <c s="32">
        <v>15.04</v>
      </c>
      <c s="33">
        <v>0</v>
      </c>
      <c s="33">
        <f>ROUND(ROUND(H145,2)*ROUND(G145,3),2)</f>
      </c>
      <c s="31" t="s">
        <v>55</v>
      </c>
      <c r="O145">
        <f>(I145*21)/100</f>
      </c>
      <c t="s">
        <v>26</v>
      </c>
    </row>
    <row r="146" spans="1:5" ht="12.75">
      <c r="A146" s="34" t="s">
        <v>56</v>
      </c>
      <c r="E146" s="35" t="s">
        <v>293</v>
      </c>
    </row>
    <row r="147" spans="1:5" ht="12.75">
      <c r="A147" s="36" t="s">
        <v>58</v>
      </c>
      <c r="E147" s="37" t="s">
        <v>294</v>
      </c>
    </row>
    <row r="148" spans="1:5" ht="178.5">
      <c r="A148" t="s">
        <v>60</v>
      </c>
      <c r="E148" s="35" t="s">
        <v>295</v>
      </c>
    </row>
    <row r="149" spans="1:16" ht="12.75">
      <c r="A149" s="24" t="s">
        <v>50</v>
      </c>
      <c s="29" t="s">
        <v>296</v>
      </c>
      <c s="29" t="s">
        <v>172</v>
      </c>
      <c s="24" t="s">
        <v>57</v>
      </c>
      <c s="30" t="s">
        <v>173</v>
      </c>
      <c s="31" t="s">
        <v>174</v>
      </c>
      <c s="32">
        <v>59.2</v>
      </c>
      <c s="33">
        <v>0</v>
      </c>
      <c s="33">
        <f>ROUND(ROUND(H149,2)*ROUND(G149,3),2)</f>
      </c>
      <c s="31" t="s">
        <v>55</v>
      </c>
      <c r="O149">
        <f>(I149*21)/100</f>
      </c>
      <c t="s">
        <v>26</v>
      </c>
    </row>
    <row r="150" spans="1:5" ht="25.5">
      <c r="A150" s="34" t="s">
        <v>56</v>
      </c>
      <c r="E150" s="35" t="s">
        <v>175</v>
      </c>
    </row>
    <row r="151" spans="1:5" ht="12.75">
      <c r="A151" s="36" t="s">
        <v>58</v>
      </c>
      <c r="E151" s="37" t="s">
        <v>297</v>
      </c>
    </row>
    <row r="152" spans="1:5" ht="63.75">
      <c r="A152" t="s">
        <v>60</v>
      </c>
      <c r="E152" s="35" t="s">
        <v>177</v>
      </c>
    </row>
    <row r="153" spans="1:18" ht="12.75" customHeight="1">
      <c r="A153" s="6" t="s">
        <v>48</v>
      </c>
      <c s="6"/>
      <c s="39" t="s">
        <v>85</v>
      </c>
      <c s="6"/>
      <c s="27" t="s">
        <v>178</v>
      </c>
      <c s="6"/>
      <c s="6"/>
      <c s="6"/>
      <c s="40">
        <f>0+Q153</f>
      </c>
      <c s="6"/>
      <c r="O153">
        <f>0+R153</f>
      </c>
      <c r="Q153">
        <f>0+I154+I158</f>
      </c>
      <c>
        <f>0+O154+O158</f>
      </c>
    </row>
    <row r="154" spans="1:16" ht="12.75">
      <c r="A154" s="24" t="s">
        <v>50</v>
      </c>
      <c s="29" t="s">
        <v>298</v>
      </c>
      <c s="29" t="s">
        <v>180</v>
      </c>
      <c s="24" t="s">
        <v>57</v>
      </c>
      <c s="30" t="s">
        <v>181</v>
      </c>
      <c s="31" t="s">
        <v>174</v>
      </c>
      <c s="32">
        <v>14</v>
      </c>
      <c s="33">
        <v>0</v>
      </c>
      <c s="33">
        <f>ROUND(ROUND(H154,2)*ROUND(G154,3),2)</f>
      </c>
      <c s="31" t="s">
        <v>55</v>
      </c>
      <c r="O154">
        <f>(I154*21)/100</f>
      </c>
      <c t="s">
        <v>26</v>
      </c>
    </row>
    <row r="155" spans="1:5" ht="51">
      <c r="A155" s="34" t="s">
        <v>56</v>
      </c>
      <c r="E155" s="35" t="s">
        <v>182</v>
      </c>
    </row>
    <row r="156" spans="1:5" ht="12.75">
      <c r="A156" s="36" t="s">
        <v>58</v>
      </c>
      <c r="E156" s="37" t="s">
        <v>57</v>
      </c>
    </row>
    <row r="157" spans="1:5" ht="114.75">
      <c r="A157" t="s">
        <v>60</v>
      </c>
      <c r="E157" s="35" t="s">
        <v>183</v>
      </c>
    </row>
    <row r="158" spans="1:16" ht="12.75">
      <c r="A158" s="24" t="s">
        <v>50</v>
      </c>
      <c s="29" t="s">
        <v>299</v>
      </c>
      <c s="29" t="s">
        <v>185</v>
      </c>
      <c s="24" t="s">
        <v>57</v>
      </c>
      <c s="30" t="s">
        <v>186</v>
      </c>
      <c s="31" t="s">
        <v>174</v>
      </c>
      <c s="32">
        <v>12</v>
      </c>
      <c s="33">
        <v>0</v>
      </c>
      <c s="33">
        <f>ROUND(ROUND(H158,2)*ROUND(G158,3),2)</f>
      </c>
      <c s="31" t="s">
        <v>55</v>
      </c>
      <c r="O158">
        <f>(I158*21)/100</f>
      </c>
      <c t="s">
        <v>26</v>
      </c>
    </row>
    <row r="159" spans="1:5" ht="51">
      <c r="A159" s="34" t="s">
        <v>56</v>
      </c>
      <c r="E159" s="35" t="s">
        <v>187</v>
      </c>
    </row>
    <row r="160" spans="1:5" ht="38.25">
      <c r="A160" s="36" t="s">
        <v>58</v>
      </c>
      <c r="E160" s="37" t="s">
        <v>300</v>
      </c>
    </row>
    <row r="161" spans="1:5" ht="114.75">
      <c r="A161" t="s">
        <v>60</v>
      </c>
      <c r="E161" s="35" t="s">
        <v>183</v>
      </c>
    </row>
    <row r="162" spans="1:18" ht="12.75" customHeight="1">
      <c r="A162" s="6" t="s">
        <v>48</v>
      </c>
      <c s="6"/>
      <c s="39" t="s">
        <v>91</v>
      </c>
      <c s="6"/>
      <c s="27" t="s">
        <v>189</v>
      </c>
      <c s="6"/>
      <c s="6"/>
      <c s="6"/>
      <c s="40">
        <f>0+Q162</f>
      </c>
      <c s="6"/>
      <c r="O162">
        <f>0+R162</f>
      </c>
      <c r="Q162">
        <f>0+I163+I167+I171+I175+I179+I183+I187+I191+I195+I199</f>
      </c>
      <c>
        <f>0+O163+O167+O171+O175+O179+O183+O187+O191+O195+O199</f>
      </c>
    </row>
    <row r="163" spans="1:16" ht="12.75">
      <c r="A163" s="24" t="s">
        <v>50</v>
      </c>
      <c s="29" t="s">
        <v>301</v>
      </c>
      <c s="29" t="s">
        <v>302</v>
      </c>
      <c s="24" t="s">
        <v>72</v>
      </c>
      <c s="30" t="s">
        <v>303</v>
      </c>
      <c s="31" t="s">
        <v>174</v>
      </c>
      <c s="32">
        <v>22.523</v>
      </c>
      <c s="33">
        <v>0</v>
      </c>
      <c s="33">
        <f>ROUND(ROUND(H163,2)*ROUND(G163,3),2)</f>
      </c>
      <c s="31" t="s">
        <v>55</v>
      </c>
      <c r="O163">
        <f>(I163*21)/100</f>
      </c>
      <c t="s">
        <v>26</v>
      </c>
    </row>
    <row r="164" spans="1:5" ht="12.75">
      <c r="A164" s="34" t="s">
        <v>56</v>
      </c>
      <c r="E164" s="35" t="s">
        <v>57</v>
      </c>
    </row>
    <row r="165" spans="1:5" ht="12.75">
      <c r="A165" s="36" t="s">
        <v>58</v>
      </c>
      <c r="E165" s="37" t="s">
        <v>304</v>
      </c>
    </row>
    <row r="166" spans="1:5" ht="255">
      <c r="A166" t="s">
        <v>60</v>
      </c>
      <c r="E166" s="35" t="s">
        <v>305</v>
      </c>
    </row>
    <row r="167" spans="1:16" ht="12.75">
      <c r="A167" s="24" t="s">
        <v>50</v>
      </c>
      <c s="29" t="s">
        <v>306</v>
      </c>
      <c s="29" t="s">
        <v>191</v>
      </c>
      <c s="24" t="s">
        <v>72</v>
      </c>
      <c s="30" t="s">
        <v>192</v>
      </c>
      <c s="31" t="s">
        <v>174</v>
      </c>
      <c s="32">
        <v>201.681</v>
      </c>
      <c s="33">
        <v>0</v>
      </c>
      <c s="33">
        <f>ROUND(ROUND(H167,2)*ROUND(G167,3),2)</f>
      </c>
      <c s="31" t="s">
        <v>55</v>
      </c>
      <c r="O167">
        <f>(I167*21)/100</f>
      </c>
      <c t="s">
        <v>26</v>
      </c>
    </row>
    <row r="168" spans="1:5" ht="25.5">
      <c r="A168" s="34" t="s">
        <v>56</v>
      </c>
      <c r="E168" s="35" t="s">
        <v>193</v>
      </c>
    </row>
    <row r="169" spans="1:5" ht="76.5">
      <c r="A169" s="36" t="s">
        <v>58</v>
      </c>
      <c r="E169" s="37" t="s">
        <v>307</v>
      </c>
    </row>
    <row r="170" spans="1:5" ht="255">
      <c r="A170" t="s">
        <v>60</v>
      </c>
      <c r="E170" s="35" t="s">
        <v>195</v>
      </c>
    </row>
    <row r="171" spans="1:16" ht="12.75">
      <c r="A171" s="24" t="s">
        <v>50</v>
      </c>
      <c s="29" t="s">
        <v>308</v>
      </c>
      <c s="29" t="s">
        <v>309</v>
      </c>
      <c s="24" t="s">
        <v>72</v>
      </c>
      <c s="30" t="s">
        <v>310</v>
      </c>
      <c s="31" t="s">
        <v>174</v>
      </c>
      <c s="32">
        <v>274.05</v>
      </c>
      <c s="33">
        <v>0</v>
      </c>
      <c s="33">
        <f>ROUND(ROUND(H171,2)*ROUND(G171,3),2)</f>
      </c>
      <c s="31" t="s">
        <v>55</v>
      </c>
      <c r="O171">
        <f>(I171*21)/100</f>
      </c>
      <c t="s">
        <v>26</v>
      </c>
    </row>
    <row r="172" spans="1:5" ht="25.5">
      <c r="A172" s="34" t="s">
        <v>56</v>
      </c>
      <c r="E172" s="35" t="s">
        <v>311</v>
      </c>
    </row>
    <row r="173" spans="1:5" ht="12.75">
      <c r="A173" s="36" t="s">
        <v>58</v>
      </c>
      <c r="E173" s="37" t="s">
        <v>312</v>
      </c>
    </row>
    <row r="174" spans="1:5" ht="255">
      <c r="A174" t="s">
        <v>60</v>
      </c>
      <c r="E174" s="35" t="s">
        <v>195</v>
      </c>
    </row>
    <row r="175" spans="1:16" ht="12.75">
      <c r="A175" s="24" t="s">
        <v>50</v>
      </c>
      <c s="29" t="s">
        <v>313</v>
      </c>
      <c s="29" t="s">
        <v>197</v>
      </c>
      <c s="24" t="s">
        <v>198</v>
      </c>
      <c s="30" t="s">
        <v>199</v>
      </c>
      <c s="31" t="s">
        <v>200</v>
      </c>
      <c s="32">
        <v>18</v>
      </c>
      <c s="33">
        <v>0</v>
      </c>
      <c s="33">
        <f>ROUND(ROUND(H175,2)*ROUND(G175,3),2)</f>
      </c>
      <c s="31" t="s">
        <v>55</v>
      </c>
      <c r="O175">
        <f>(I175*21)/100</f>
      </c>
      <c t="s">
        <v>26</v>
      </c>
    </row>
    <row r="176" spans="1:5" ht="102">
      <c r="A176" s="34" t="s">
        <v>56</v>
      </c>
      <c r="E176" s="35" t="s">
        <v>314</v>
      </c>
    </row>
    <row r="177" spans="1:5" ht="12.75">
      <c r="A177" s="36" t="s">
        <v>58</v>
      </c>
      <c r="E177" s="37" t="s">
        <v>315</v>
      </c>
    </row>
    <row r="178" spans="1:5" ht="267.75">
      <c r="A178" t="s">
        <v>60</v>
      </c>
      <c r="E178" s="35" t="s">
        <v>203</v>
      </c>
    </row>
    <row r="179" spans="1:16" ht="12.75">
      <c r="A179" s="24" t="s">
        <v>50</v>
      </c>
      <c s="29" t="s">
        <v>316</v>
      </c>
      <c s="29" t="s">
        <v>205</v>
      </c>
      <c s="24" t="s">
        <v>57</v>
      </c>
      <c s="30" t="s">
        <v>206</v>
      </c>
      <c s="31" t="s">
        <v>200</v>
      </c>
      <c s="32">
        <v>18</v>
      </c>
      <c s="33">
        <v>0</v>
      </c>
      <c s="33">
        <f>ROUND(ROUND(H179,2)*ROUND(G179,3),2)</f>
      </c>
      <c s="31" t="s">
        <v>55</v>
      </c>
      <c r="O179">
        <f>(I179*21)/100</f>
      </c>
      <c t="s">
        <v>26</v>
      </c>
    </row>
    <row r="180" spans="1:5" ht="12.75">
      <c r="A180" s="34" t="s">
        <v>56</v>
      </c>
      <c r="E180" s="35" t="s">
        <v>207</v>
      </c>
    </row>
    <row r="181" spans="1:5" ht="12.75">
      <c r="A181" s="36" t="s">
        <v>58</v>
      </c>
      <c r="E181" s="37" t="s">
        <v>57</v>
      </c>
    </row>
    <row r="182" spans="1:5" ht="51">
      <c r="A182" t="s">
        <v>60</v>
      </c>
      <c r="E182" s="35" t="s">
        <v>208</v>
      </c>
    </row>
    <row r="183" spans="1:16" ht="12.75">
      <c r="A183" s="24" t="s">
        <v>50</v>
      </c>
      <c s="29" t="s">
        <v>317</v>
      </c>
      <c s="29" t="s">
        <v>210</v>
      </c>
      <c s="24" t="s">
        <v>57</v>
      </c>
      <c s="30" t="s">
        <v>211</v>
      </c>
      <c s="31" t="s">
        <v>200</v>
      </c>
      <c s="32">
        <v>26</v>
      </c>
      <c s="33">
        <v>0</v>
      </c>
      <c s="33">
        <f>ROUND(ROUND(H183,2)*ROUND(G183,3),2)</f>
      </c>
      <c s="31" t="s">
        <v>55</v>
      </c>
      <c r="O183">
        <f>(I183*21)/100</f>
      </c>
      <c t="s">
        <v>26</v>
      </c>
    </row>
    <row r="184" spans="1:5" ht="12.75">
      <c r="A184" s="34" t="s">
        <v>56</v>
      </c>
      <c r="E184" s="35" t="s">
        <v>212</v>
      </c>
    </row>
    <row r="185" spans="1:5" ht="63.75">
      <c r="A185" s="36" t="s">
        <v>58</v>
      </c>
      <c r="E185" s="37" t="s">
        <v>318</v>
      </c>
    </row>
    <row r="186" spans="1:5" ht="76.5">
      <c r="A186" t="s">
        <v>60</v>
      </c>
      <c r="E186" s="35" t="s">
        <v>214</v>
      </c>
    </row>
    <row r="187" spans="1:16" ht="12.75">
      <c r="A187" s="24" t="s">
        <v>50</v>
      </c>
      <c s="29" t="s">
        <v>319</v>
      </c>
      <c s="29" t="s">
        <v>216</v>
      </c>
      <c s="24" t="s">
        <v>57</v>
      </c>
      <c s="30" t="s">
        <v>217</v>
      </c>
      <c s="31" t="s">
        <v>174</v>
      </c>
      <c s="32">
        <v>198.7</v>
      </c>
      <c s="33">
        <v>0</v>
      </c>
      <c s="33">
        <f>ROUND(ROUND(H187,2)*ROUND(G187,3),2)</f>
      </c>
      <c s="31" t="s">
        <v>55</v>
      </c>
      <c r="O187">
        <f>(I187*21)/100</f>
      </c>
      <c t="s">
        <v>26</v>
      </c>
    </row>
    <row r="188" spans="1:5" ht="12.75">
      <c r="A188" s="34" t="s">
        <v>56</v>
      </c>
      <c r="E188" s="35" t="s">
        <v>57</v>
      </c>
    </row>
    <row r="189" spans="1:5" ht="12.75">
      <c r="A189" s="36" t="s">
        <v>58</v>
      </c>
      <c r="E189" s="37" t="s">
        <v>57</v>
      </c>
    </row>
    <row r="190" spans="1:5" ht="102">
      <c r="A190" t="s">
        <v>60</v>
      </c>
      <c r="E190" s="35" t="s">
        <v>218</v>
      </c>
    </row>
    <row r="191" spans="1:16" ht="12.75">
      <c r="A191" s="24" t="s">
        <v>50</v>
      </c>
      <c s="29" t="s">
        <v>320</v>
      </c>
      <c s="29" t="s">
        <v>321</v>
      </c>
      <c s="24" t="s">
        <v>57</v>
      </c>
      <c s="30" t="s">
        <v>322</v>
      </c>
      <c s="31" t="s">
        <v>174</v>
      </c>
      <c s="32">
        <v>270</v>
      </c>
      <c s="33">
        <v>0</v>
      </c>
      <c s="33">
        <f>ROUND(ROUND(H191,2)*ROUND(G191,3),2)</f>
      </c>
      <c s="31" t="s">
        <v>55</v>
      </c>
      <c r="O191">
        <f>(I191*21)/100</f>
      </c>
      <c t="s">
        <v>26</v>
      </c>
    </row>
    <row r="192" spans="1:5" ht="12.75">
      <c r="A192" s="34" t="s">
        <v>56</v>
      </c>
      <c r="E192" s="35" t="s">
        <v>57</v>
      </c>
    </row>
    <row r="193" spans="1:5" ht="12.75">
      <c r="A193" s="36" t="s">
        <v>58</v>
      </c>
      <c r="E193" s="37" t="s">
        <v>57</v>
      </c>
    </row>
    <row r="194" spans="1:5" ht="102">
      <c r="A194" t="s">
        <v>60</v>
      </c>
      <c r="E194" s="35" t="s">
        <v>218</v>
      </c>
    </row>
    <row r="195" spans="1:16" ht="12.75">
      <c r="A195" s="24" t="s">
        <v>50</v>
      </c>
      <c s="29" t="s">
        <v>323</v>
      </c>
      <c s="29" t="s">
        <v>324</v>
      </c>
      <c s="24" t="s">
        <v>57</v>
      </c>
      <c s="30" t="s">
        <v>325</v>
      </c>
      <c s="31" t="s">
        <v>174</v>
      </c>
      <c s="32">
        <v>22.3</v>
      </c>
      <c s="33">
        <v>0</v>
      </c>
      <c s="33">
        <f>ROUND(ROUND(H195,2)*ROUND(G195,3),2)</f>
      </c>
      <c s="31" t="s">
        <v>55</v>
      </c>
      <c r="O195">
        <f>(I195*21)/100</f>
      </c>
      <c t="s">
        <v>26</v>
      </c>
    </row>
    <row r="196" spans="1:5" ht="12.75">
      <c r="A196" s="34" t="s">
        <v>56</v>
      </c>
      <c r="E196" s="35" t="s">
        <v>57</v>
      </c>
    </row>
    <row r="197" spans="1:5" ht="12.75">
      <c r="A197" s="36" t="s">
        <v>58</v>
      </c>
      <c r="E197" s="37" t="s">
        <v>57</v>
      </c>
    </row>
    <row r="198" spans="1:5" ht="102">
      <c r="A198" t="s">
        <v>60</v>
      </c>
      <c r="E198" s="35" t="s">
        <v>218</v>
      </c>
    </row>
    <row r="199" spans="1:16" ht="12.75">
      <c r="A199" s="24" t="s">
        <v>50</v>
      </c>
      <c s="29" t="s">
        <v>326</v>
      </c>
      <c s="29" t="s">
        <v>220</v>
      </c>
      <c s="24" t="s">
        <v>72</v>
      </c>
      <c s="30" t="s">
        <v>221</v>
      </c>
      <c s="31" t="s">
        <v>174</v>
      </c>
      <c s="32">
        <v>491</v>
      </c>
      <c s="33">
        <v>0</v>
      </c>
      <c s="33">
        <f>ROUND(ROUND(H199,2)*ROUND(G199,3),2)</f>
      </c>
      <c s="31" t="s">
        <v>55</v>
      </c>
      <c r="O199">
        <f>(I199*21)/100</f>
      </c>
      <c t="s">
        <v>26</v>
      </c>
    </row>
    <row r="200" spans="1:5" ht="12.75">
      <c r="A200" s="34" t="s">
        <v>56</v>
      </c>
      <c r="E200" s="35" t="s">
        <v>222</v>
      </c>
    </row>
    <row r="201" spans="1:5" ht="12.75">
      <c r="A201" s="36" t="s">
        <v>58</v>
      </c>
      <c r="E201" s="37" t="s">
        <v>327</v>
      </c>
    </row>
    <row r="202" spans="1:5" ht="76.5">
      <c r="A202" t="s">
        <v>60</v>
      </c>
      <c r="E202" s="35" t="s">
        <v>223</v>
      </c>
    </row>
    <row r="203" spans="1:18" ht="12.75" customHeight="1">
      <c r="A203" s="6" t="s">
        <v>48</v>
      </c>
      <c s="6"/>
      <c s="39" t="s">
        <v>43</v>
      </c>
      <c s="6"/>
      <c s="27" t="s">
        <v>224</v>
      </c>
      <c s="6"/>
      <c s="6"/>
      <c s="6"/>
      <c s="40">
        <f>0+Q203</f>
      </c>
      <c s="6"/>
      <c r="O203">
        <f>0+R203</f>
      </c>
      <c r="Q203">
        <f>0+I204</f>
      </c>
      <c>
        <f>0+O204</f>
      </c>
    </row>
    <row r="204" spans="1:16" ht="12.75">
      <c r="A204" s="24" t="s">
        <v>50</v>
      </c>
      <c s="29" t="s">
        <v>328</v>
      </c>
      <c s="29" t="s">
        <v>226</v>
      </c>
      <c s="24" t="s">
        <v>57</v>
      </c>
      <c s="30" t="s">
        <v>227</v>
      </c>
      <c s="31" t="s">
        <v>174</v>
      </c>
      <c s="32">
        <v>1049.2</v>
      </c>
      <c s="33">
        <v>0</v>
      </c>
      <c s="33">
        <f>ROUND(ROUND(H204,2)*ROUND(G204,3),2)</f>
      </c>
      <c s="31" t="s">
        <v>55</v>
      </c>
      <c r="O204">
        <f>(I204*21)/100</f>
      </c>
      <c t="s">
        <v>26</v>
      </c>
    </row>
    <row r="205" spans="1:5" ht="12.75">
      <c r="A205" s="34" t="s">
        <v>56</v>
      </c>
      <c r="E205" s="35" t="s">
        <v>57</v>
      </c>
    </row>
    <row r="206" spans="1:5" ht="25.5">
      <c r="A206" s="36" t="s">
        <v>58</v>
      </c>
      <c r="E206" s="37" t="s">
        <v>329</v>
      </c>
    </row>
    <row r="207" spans="1:5" ht="63.75">
      <c r="A207" t="s">
        <v>60</v>
      </c>
      <c r="E207" s="35" t="s">
        <v>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9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0+O9+O22+O99+O104+O141+O150+O187</f>
      </c>
      <c t="s">
        <v>25</v>
      </c>
    </row>
    <row r="3" spans="1:16" ht="15" customHeight="1">
      <c r="A3" t="s">
        <v>11</v>
      </c>
      <c s="12" t="s">
        <v>13</v>
      </c>
      <c s="13" t="s">
        <v>14</v>
      </c>
      <c s="1"/>
      <c s="14" t="s">
        <v>15</v>
      </c>
      <c s="1"/>
      <c s="9"/>
      <c s="8" t="s">
        <v>330</v>
      </c>
      <c s="41">
        <f>0+I9+I22+I99+I104+I141+I150+I187</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330</v>
      </c>
      <c s="6"/>
      <c s="18" t="s">
        <v>331</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f>
      </c>
      <c>
        <f>0+O10+O14+O18</f>
      </c>
    </row>
    <row r="10" spans="1:16" ht="25.5">
      <c r="A10" s="24" t="s">
        <v>50</v>
      </c>
      <c s="29" t="s">
        <v>32</v>
      </c>
      <c s="29" t="s">
        <v>51</v>
      </c>
      <c s="24" t="s">
        <v>52</v>
      </c>
      <c s="30" t="s">
        <v>53</v>
      </c>
      <c s="31" t="s">
        <v>54</v>
      </c>
      <c s="32">
        <v>65.713</v>
      </c>
      <c s="33">
        <v>0</v>
      </c>
      <c s="33">
        <f>ROUND(ROUND(H10,2)*ROUND(G10,3),2)</f>
      </c>
      <c s="31" t="s">
        <v>55</v>
      </c>
      <c r="O10">
        <f>(I10*21)/100</f>
      </c>
      <c t="s">
        <v>26</v>
      </c>
    </row>
    <row r="11" spans="1:5" ht="12.75">
      <c r="A11" s="34" t="s">
        <v>56</v>
      </c>
      <c r="E11" s="35" t="s">
        <v>57</v>
      </c>
    </row>
    <row r="12" spans="1:5" ht="63.75">
      <c r="A12" s="36" t="s">
        <v>58</v>
      </c>
      <c r="E12" s="37" t="s">
        <v>332</v>
      </c>
    </row>
    <row r="13" spans="1:5" ht="89.25">
      <c r="A13" t="s">
        <v>60</v>
      </c>
      <c r="E13" s="35" t="s">
        <v>61</v>
      </c>
    </row>
    <row r="14" spans="1:16" ht="25.5">
      <c r="A14" s="24" t="s">
        <v>50</v>
      </c>
      <c s="29" t="s">
        <v>26</v>
      </c>
      <c s="29" t="s">
        <v>62</v>
      </c>
      <c s="24" t="s">
        <v>52</v>
      </c>
      <c s="30" t="s">
        <v>53</v>
      </c>
      <c s="31" t="s">
        <v>54</v>
      </c>
      <c s="32">
        <v>270.124</v>
      </c>
      <c s="33">
        <v>0</v>
      </c>
      <c s="33">
        <f>ROUND(ROUND(H14,2)*ROUND(G14,3),2)</f>
      </c>
      <c s="31" t="s">
        <v>55</v>
      </c>
      <c r="O14">
        <f>(I14*21)/100</f>
      </c>
      <c t="s">
        <v>26</v>
      </c>
    </row>
    <row r="15" spans="1:5" ht="25.5">
      <c r="A15" s="34" t="s">
        <v>56</v>
      </c>
      <c r="E15" s="35" t="s">
        <v>63</v>
      </c>
    </row>
    <row r="16" spans="1:5" ht="165.75">
      <c r="A16" s="36" t="s">
        <v>58</v>
      </c>
      <c r="E16" s="37" t="s">
        <v>333</v>
      </c>
    </row>
    <row r="17" spans="1:5" ht="89.25">
      <c r="A17" t="s">
        <v>60</v>
      </c>
      <c r="E17" s="35" t="s">
        <v>61</v>
      </c>
    </row>
    <row r="18" spans="1:16" ht="12.75">
      <c r="A18" s="24" t="s">
        <v>50</v>
      </c>
      <c s="29" t="s">
        <v>25</v>
      </c>
      <c s="29" t="s">
        <v>65</v>
      </c>
      <c s="24" t="s">
        <v>57</v>
      </c>
      <c s="30" t="s">
        <v>66</v>
      </c>
      <c s="31" t="s">
        <v>67</v>
      </c>
      <c s="32">
        <v>1</v>
      </c>
      <c s="33">
        <v>0</v>
      </c>
      <c s="33">
        <f>ROUND(ROUND(H18,2)*ROUND(G18,3),2)</f>
      </c>
      <c s="31" t="s">
        <v>55</v>
      </c>
      <c r="O18">
        <f>(I18*21)/100</f>
      </c>
      <c t="s">
        <v>26</v>
      </c>
    </row>
    <row r="19" spans="1:5" ht="38.25">
      <c r="A19" s="34" t="s">
        <v>56</v>
      </c>
      <c r="E19" s="35" t="s">
        <v>334</v>
      </c>
    </row>
    <row r="20" spans="1:5" ht="12.75">
      <c r="A20" s="36" t="s">
        <v>58</v>
      </c>
      <c r="E20" s="37" t="s">
        <v>57</v>
      </c>
    </row>
    <row r="21" spans="1:5" ht="51">
      <c r="A21" t="s">
        <v>60</v>
      </c>
      <c r="E21" s="35" t="s">
        <v>69</v>
      </c>
    </row>
    <row r="22" spans="1:18" ht="12.75" customHeight="1">
      <c r="A22" s="6" t="s">
        <v>48</v>
      </c>
      <c s="6"/>
      <c s="39" t="s">
        <v>32</v>
      </c>
      <c s="6"/>
      <c s="27" t="s">
        <v>70</v>
      </c>
      <c s="6"/>
      <c s="6"/>
      <c s="6"/>
      <c s="40">
        <f>0+Q22</f>
      </c>
      <c s="6"/>
      <c r="O22">
        <f>0+R22</f>
      </c>
      <c r="Q22">
        <f>0+I23+I27+I31+I35+I39+I43+I47+I51+I55+I59+I63+I67+I71+I75+I79+I83+I87+I91+I95</f>
      </c>
      <c>
        <f>0+O23+O27+O31+O35+O39+O43+O47+O51+O55+O59+O63+O67+O71+O75+O79+O83+O87+O91+O95</f>
      </c>
    </row>
    <row r="23" spans="1:16" ht="12.75">
      <c r="A23" s="24" t="s">
        <v>50</v>
      </c>
      <c s="29" t="s">
        <v>36</v>
      </c>
      <c s="29" t="s">
        <v>235</v>
      </c>
      <c s="24" t="s">
        <v>57</v>
      </c>
      <c s="30" t="s">
        <v>236</v>
      </c>
      <c s="31" t="s">
        <v>74</v>
      </c>
      <c s="32">
        <v>1.663</v>
      </c>
      <c s="33">
        <v>0</v>
      </c>
      <c s="33">
        <f>ROUND(ROUND(H23,2)*ROUND(G23,3),2)</f>
      </c>
      <c s="31" t="s">
        <v>55</v>
      </c>
      <c r="O23">
        <f>(I23*21)/100</f>
      </c>
      <c t="s">
        <v>26</v>
      </c>
    </row>
    <row r="24" spans="1:5" ht="25.5">
      <c r="A24" s="34" t="s">
        <v>56</v>
      </c>
      <c r="E24" s="35" t="s">
        <v>237</v>
      </c>
    </row>
    <row r="25" spans="1:5" ht="12.75">
      <c r="A25" s="36" t="s">
        <v>58</v>
      </c>
      <c r="E25" s="37" t="s">
        <v>335</v>
      </c>
    </row>
    <row r="26" spans="1:5" ht="102">
      <c r="A26" t="s">
        <v>60</v>
      </c>
      <c r="E26" s="35" t="s">
        <v>239</v>
      </c>
    </row>
    <row r="27" spans="1:16" ht="25.5">
      <c r="A27" s="24" t="s">
        <v>50</v>
      </c>
      <c s="29" t="s">
        <v>38</v>
      </c>
      <c s="29" t="s">
        <v>71</v>
      </c>
      <c s="24" t="s">
        <v>72</v>
      </c>
      <c s="30" t="s">
        <v>73</v>
      </c>
      <c s="31" t="s">
        <v>74</v>
      </c>
      <c s="32">
        <v>37.895</v>
      </c>
      <c s="33">
        <v>0</v>
      </c>
      <c s="33">
        <f>ROUND(ROUND(H27,2)*ROUND(G27,3),2)</f>
      </c>
      <c s="31" t="s">
        <v>55</v>
      </c>
      <c r="O27">
        <f>(I27*21)/100</f>
      </c>
      <c t="s">
        <v>26</v>
      </c>
    </row>
    <row r="28" spans="1:5" ht="12.75">
      <c r="A28" s="34" t="s">
        <v>56</v>
      </c>
      <c r="E28" s="35" t="s">
        <v>75</v>
      </c>
    </row>
    <row r="29" spans="1:5" ht="89.25">
      <c r="A29" s="36" t="s">
        <v>58</v>
      </c>
      <c r="E29" s="37" t="s">
        <v>336</v>
      </c>
    </row>
    <row r="30" spans="1:5" ht="89.25">
      <c r="A30" t="s">
        <v>60</v>
      </c>
      <c r="E30" s="35" t="s">
        <v>77</v>
      </c>
    </row>
    <row r="31" spans="1:16" ht="12.75">
      <c r="A31" s="24" t="s">
        <v>50</v>
      </c>
      <c s="29" t="s">
        <v>40</v>
      </c>
      <c s="29" t="s">
        <v>78</v>
      </c>
      <c s="24" t="s">
        <v>72</v>
      </c>
      <c s="30" t="s">
        <v>79</v>
      </c>
      <c s="31" t="s">
        <v>74</v>
      </c>
      <c s="32">
        <v>16.169</v>
      </c>
      <c s="33">
        <v>0</v>
      </c>
      <c s="33">
        <f>ROUND(ROUND(H31,2)*ROUND(G31,3),2)</f>
      </c>
      <c s="31" t="s">
        <v>55</v>
      </c>
      <c r="O31">
        <f>(I31*21)/100</f>
      </c>
      <c t="s">
        <v>26</v>
      </c>
    </row>
    <row r="32" spans="1:5" ht="38.25">
      <c r="A32" s="34" t="s">
        <v>56</v>
      </c>
      <c r="E32" s="35" t="s">
        <v>80</v>
      </c>
    </row>
    <row r="33" spans="1:5" ht="51">
      <c r="A33" s="36" t="s">
        <v>58</v>
      </c>
      <c r="E33" s="37" t="s">
        <v>337</v>
      </c>
    </row>
    <row r="34" spans="1:5" ht="89.25">
      <c r="A34" t="s">
        <v>60</v>
      </c>
      <c r="E34" s="35" t="s">
        <v>77</v>
      </c>
    </row>
    <row r="35" spans="1:16" ht="12.75">
      <c r="A35" s="24" t="s">
        <v>50</v>
      </c>
      <c s="29" t="s">
        <v>85</v>
      </c>
      <c s="29" t="s">
        <v>82</v>
      </c>
      <c s="24" t="s">
        <v>57</v>
      </c>
      <c s="30" t="s">
        <v>83</v>
      </c>
      <c s="31" t="s">
        <v>74</v>
      </c>
      <c s="32">
        <v>28.083</v>
      </c>
      <c s="33">
        <v>0</v>
      </c>
      <c s="33">
        <f>ROUND(ROUND(H35,2)*ROUND(G35,3),2)</f>
      </c>
      <c s="31" t="s">
        <v>55</v>
      </c>
      <c r="O35">
        <f>(I35*21)/100</f>
      </c>
      <c t="s">
        <v>26</v>
      </c>
    </row>
    <row r="36" spans="1:5" ht="12.75">
      <c r="A36" s="34" t="s">
        <v>56</v>
      </c>
      <c r="E36" s="35" t="s">
        <v>75</v>
      </c>
    </row>
    <row r="37" spans="1:5" ht="12.75">
      <c r="A37" s="36" t="s">
        <v>58</v>
      </c>
      <c r="E37" s="37" t="s">
        <v>338</v>
      </c>
    </row>
    <row r="38" spans="1:5" ht="89.25">
      <c r="A38" t="s">
        <v>60</v>
      </c>
      <c r="E38" s="35" t="s">
        <v>77</v>
      </c>
    </row>
    <row r="39" spans="1:16" ht="12.75">
      <c r="A39" s="24" t="s">
        <v>50</v>
      </c>
      <c s="29" t="s">
        <v>91</v>
      </c>
      <c s="29" t="s">
        <v>86</v>
      </c>
      <c s="24" t="s">
        <v>72</v>
      </c>
      <c s="30" t="s">
        <v>87</v>
      </c>
      <c s="31" t="s">
        <v>88</v>
      </c>
      <c s="32">
        <v>40</v>
      </c>
      <c s="33">
        <v>0</v>
      </c>
      <c s="33">
        <f>ROUND(ROUND(H39,2)*ROUND(G39,3),2)</f>
      </c>
      <c s="31" t="s">
        <v>55</v>
      </c>
      <c r="O39">
        <f>(I39*21)/100</f>
      </c>
      <c t="s">
        <v>26</v>
      </c>
    </row>
    <row r="40" spans="1:5" ht="12.75">
      <c r="A40" s="34" t="s">
        <v>56</v>
      </c>
      <c r="E40" s="35" t="s">
        <v>339</v>
      </c>
    </row>
    <row r="41" spans="1:5" ht="12.75">
      <c r="A41" s="36" t="s">
        <v>58</v>
      </c>
      <c r="E41" s="37" t="s">
        <v>57</v>
      </c>
    </row>
    <row r="42" spans="1:5" ht="127.5">
      <c r="A42" t="s">
        <v>60</v>
      </c>
      <c r="E42" s="35" t="s">
        <v>90</v>
      </c>
    </row>
    <row r="43" spans="1:16" ht="12.75">
      <c r="A43" s="24" t="s">
        <v>50</v>
      </c>
      <c s="29" t="s">
        <v>43</v>
      </c>
      <c s="29" t="s">
        <v>244</v>
      </c>
      <c s="24" t="s">
        <v>72</v>
      </c>
      <c s="30" t="s">
        <v>245</v>
      </c>
      <c s="31" t="s">
        <v>74</v>
      </c>
      <c s="32">
        <v>1.518</v>
      </c>
      <c s="33">
        <v>0</v>
      </c>
      <c s="33">
        <f>ROUND(ROUND(H43,2)*ROUND(G43,3),2)</f>
      </c>
      <c s="31" t="s">
        <v>55</v>
      </c>
      <c r="O43">
        <f>(I43*21)/100</f>
      </c>
      <c t="s">
        <v>26</v>
      </c>
    </row>
    <row r="44" spans="1:5" ht="12.75">
      <c r="A44" s="34" t="s">
        <v>56</v>
      </c>
      <c r="E44" s="35" t="s">
        <v>246</v>
      </c>
    </row>
    <row r="45" spans="1:5" ht="25.5">
      <c r="A45" s="36" t="s">
        <v>58</v>
      </c>
      <c r="E45" s="37" t="s">
        <v>340</v>
      </c>
    </row>
    <row r="46" spans="1:5" ht="63.75">
      <c r="A46" t="s">
        <v>60</v>
      </c>
      <c r="E46" s="35" t="s">
        <v>248</v>
      </c>
    </row>
    <row r="47" spans="1:16" ht="12.75">
      <c r="A47" s="24" t="s">
        <v>50</v>
      </c>
      <c s="29" t="s">
        <v>45</v>
      </c>
      <c s="29" t="s">
        <v>92</v>
      </c>
      <c s="24" t="s">
        <v>72</v>
      </c>
      <c s="30" t="s">
        <v>93</v>
      </c>
      <c s="31" t="s">
        <v>74</v>
      </c>
      <c s="32">
        <v>127.842</v>
      </c>
      <c s="33">
        <v>0</v>
      </c>
      <c s="33">
        <f>ROUND(ROUND(H47,2)*ROUND(G47,3),2)</f>
      </c>
      <c s="31" t="s">
        <v>55</v>
      </c>
      <c r="O47">
        <f>(I47*21)/100</f>
      </c>
      <c t="s">
        <v>26</v>
      </c>
    </row>
    <row r="48" spans="1:5" ht="12.75">
      <c r="A48" s="34" t="s">
        <v>56</v>
      </c>
      <c r="E48" s="35" t="s">
        <v>94</v>
      </c>
    </row>
    <row r="49" spans="1:5" ht="76.5">
      <c r="A49" s="36" t="s">
        <v>58</v>
      </c>
      <c r="E49" s="37" t="s">
        <v>341</v>
      </c>
    </row>
    <row r="50" spans="1:5" ht="318.75">
      <c r="A50" t="s">
        <v>60</v>
      </c>
      <c r="E50" s="35" t="s">
        <v>96</v>
      </c>
    </row>
    <row r="51" spans="1:16" ht="12.75">
      <c r="A51" s="24" t="s">
        <v>50</v>
      </c>
      <c s="29" t="s">
        <v>47</v>
      </c>
      <c s="29" t="s">
        <v>97</v>
      </c>
      <c s="24" t="s">
        <v>72</v>
      </c>
      <c s="30" t="s">
        <v>98</v>
      </c>
      <c s="31" t="s">
        <v>74</v>
      </c>
      <c s="32">
        <v>96.72</v>
      </c>
      <c s="33">
        <v>0</v>
      </c>
      <c s="33">
        <f>ROUND(ROUND(H51,2)*ROUND(G51,3),2)</f>
      </c>
      <c s="31" t="s">
        <v>55</v>
      </c>
      <c r="O51">
        <f>(I51*21)/100</f>
      </c>
      <c t="s">
        <v>26</v>
      </c>
    </row>
    <row r="52" spans="1:5" ht="12.75">
      <c r="A52" s="34" t="s">
        <v>56</v>
      </c>
      <c r="E52" s="35" t="s">
        <v>75</v>
      </c>
    </row>
    <row r="53" spans="1:5" ht="25.5">
      <c r="A53" s="36" t="s">
        <v>58</v>
      </c>
      <c r="E53" s="37" t="s">
        <v>342</v>
      </c>
    </row>
    <row r="54" spans="1:5" ht="344.25">
      <c r="A54" t="s">
        <v>60</v>
      </c>
      <c r="E54" s="35" t="s">
        <v>100</v>
      </c>
    </row>
    <row r="55" spans="1:16" ht="12.75">
      <c r="A55" s="24" t="s">
        <v>50</v>
      </c>
      <c s="29" t="s">
        <v>107</v>
      </c>
      <c s="29" t="s">
        <v>101</v>
      </c>
      <c s="24" t="s">
        <v>72</v>
      </c>
      <c s="30" t="s">
        <v>102</v>
      </c>
      <c s="31" t="s">
        <v>74</v>
      </c>
      <c s="32">
        <v>96.72</v>
      </c>
      <c s="33">
        <v>0</v>
      </c>
      <c s="33">
        <f>ROUND(ROUND(H55,2)*ROUND(G55,3),2)</f>
      </c>
      <c s="31" t="s">
        <v>55</v>
      </c>
      <c r="O55">
        <f>(I55*21)/100</f>
      </c>
      <c t="s">
        <v>26</v>
      </c>
    </row>
    <row r="56" spans="1:5" ht="12.75">
      <c r="A56" s="34" t="s">
        <v>56</v>
      </c>
      <c r="E56" s="35" t="s">
        <v>75</v>
      </c>
    </row>
    <row r="57" spans="1:5" ht="25.5">
      <c r="A57" s="36" t="s">
        <v>58</v>
      </c>
      <c r="E57" s="37" t="s">
        <v>342</v>
      </c>
    </row>
    <row r="58" spans="1:5" ht="344.25">
      <c r="A58" t="s">
        <v>60</v>
      </c>
      <c r="E58" s="35" t="s">
        <v>100</v>
      </c>
    </row>
    <row r="59" spans="1:16" ht="12.75">
      <c r="A59" s="24" t="s">
        <v>50</v>
      </c>
      <c s="29" t="s">
        <v>112</v>
      </c>
      <c s="29" t="s">
        <v>103</v>
      </c>
      <c s="24" t="s">
        <v>72</v>
      </c>
      <c s="30" t="s">
        <v>104</v>
      </c>
      <c s="31" t="s">
        <v>74</v>
      </c>
      <c s="32">
        <v>193.44</v>
      </c>
      <c s="33">
        <v>0</v>
      </c>
      <c s="33">
        <f>ROUND(ROUND(H59,2)*ROUND(G59,3),2)</f>
      </c>
      <c s="31" t="s">
        <v>55</v>
      </c>
      <c r="O59">
        <f>(I59*21)/100</f>
      </c>
      <c t="s">
        <v>26</v>
      </c>
    </row>
    <row r="60" spans="1:5" ht="12.75">
      <c r="A60" s="34" t="s">
        <v>56</v>
      </c>
      <c r="E60" s="35" t="s">
        <v>57</v>
      </c>
    </row>
    <row r="61" spans="1:5" ht="76.5">
      <c r="A61" s="36" t="s">
        <v>58</v>
      </c>
      <c r="E61" s="37" t="s">
        <v>343</v>
      </c>
    </row>
    <row r="62" spans="1:5" ht="216.75">
      <c r="A62" t="s">
        <v>60</v>
      </c>
      <c r="E62" s="35" t="s">
        <v>106</v>
      </c>
    </row>
    <row r="63" spans="1:16" ht="12.75">
      <c r="A63" s="24" t="s">
        <v>50</v>
      </c>
      <c s="29" t="s">
        <v>117</v>
      </c>
      <c s="29" t="s">
        <v>344</v>
      </c>
      <c s="24" t="s">
        <v>72</v>
      </c>
      <c s="30" t="s">
        <v>345</v>
      </c>
      <c s="31" t="s">
        <v>74</v>
      </c>
      <c s="32">
        <v>14.96</v>
      </c>
      <c s="33">
        <v>0</v>
      </c>
      <c s="33">
        <f>ROUND(ROUND(H63,2)*ROUND(G63,3),2)</f>
      </c>
      <c s="31" t="s">
        <v>55</v>
      </c>
      <c r="O63">
        <f>(I63*21)/100</f>
      </c>
      <c t="s">
        <v>26</v>
      </c>
    </row>
    <row r="64" spans="1:5" ht="12.75">
      <c r="A64" s="34" t="s">
        <v>56</v>
      </c>
      <c r="E64" s="35" t="s">
        <v>346</v>
      </c>
    </row>
    <row r="65" spans="1:5" ht="12.75">
      <c r="A65" s="36" t="s">
        <v>58</v>
      </c>
      <c r="E65" s="37" t="s">
        <v>347</v>
      </c>
    </row>
    <row r="66" spans="1:5" ht="306">
      <c r="A66" t="s">
        <v>60</v>
      </c>
      <c r="E66" s="35" t="s">
        <v>348</v>
      </c>
    </row>
    <row r="67" spans="1:16" ht="12.75">
      <c r="A67" s="24" t="s">
        <v>50</v>
      </c>
      <c s="29" t="s">
        <v>122</v>
      </c>
      <c s="29" t="s">
        <v>108</v>
      </c>
      <c s="24" t="s">
        <v>72</v>
      </c>
      <c s="30" t="s">
        <v>109</v>
      </c>
      <c s="31" t="s">
        <v>74</v>
      </c>
      <c s="32">
        <v>127.842</v>
      </c>
      <c s="33">
        <v>0</v>
      </c>
      <c s="33">
        <f>ROUND(ROUND(H67,2)*ROUND(G67,3),2)</f>
      </c>
      <c s="31" t="s">
        <v>55</v>
      </c>
      <c r="O67">
        <f>(I67*21)/100</f>
      </c>
      <c t="s">
        <v>26</v>
      </c>
    </row>
    <row r="68" spans="1:5" ht="12.75">
      <c r="A68" s="34" t="s">
        <v>56</v>
      </c>
      <c r="E68" s="35" t="s">
        <v>57</v>
      </c>
    </row>
    <row r="69" spans="1:5" ht="63.75">
      <c r="A69" s="36" t="s">
        <v>58</v>
      </c>
      <c r="E69" s="37" t="s">
        <v>349</v>
      </c>
    </row>
    <row r="70" spans="1:5" ht="255">
      <c r="A70" t="s">
        <v>60</v>
      </c>
      <c r="E70" s="35" t="s">
        <v>111</v>
      </c>
    </row>
    <row r="71" spans="1:16" ht="12.75">
      <c r="A71" s="24" t="s">
        <v>50</v>
      </c>
      <c s="29" t="s">
        <v>128</v>
      </c>
      <c s="29" t="s">
        <v>113</v>
      </c>
      <c s="24" t="s">
        <v>72</v>
      </c>
      <c s="30" t="s">
        <v>114</v>
      </c>
      <c s="31" t="s">
        <v>74</v>
      </c>
      <c s="32">
        <v>53.4</v>
      </c>
      <c s="33">
        <v>0</v>
      </c>
      <c s="33">
        <f>ROUND(ROUND(H71,2)*ROUND(G71,3),2)</f>
      </c>
      <c s="31" t="s">
        <v>55</v>
      </c>
      <c r="O71">
        <f>(I71*21)/100</f>
      </c>
      <c t="s">
        <v>26</v>
      </c>
    </row>
    <row r="72" spans="1:5" ht="12.75">
      <c r="A72" s="34" t="s">
        <v>56</v>
      </c>
      <c r="E72" s="35" t="s">
        <v>57</v>
      </c>
    </row>
    <row r="73" spans="1:5" ht="12.75">
      <c r="A73" s="36" t="s">
        <v>58</v>
      </c>
      <c r="E73" s="37" t="s">
        <v>350</v>
      </c>
    </row>
    <row r="74" spans="1:5" ht="255">
      <c r="A74" t="s">
        <v>60</v>
      </c>
      <c r="E74" s="35" t="s">
        <v>116</v>
      </c>
    </row>
    <row r="75" spans="1:16" ht="12.75">
      <c r="A75" s="24" t="s">
        <v>50</v>
      </c>
      <c s="29" t="s">
        <v>135</v>
      </c>
      <c s="29" t="s">
        <v>118</v>
      </c>
      <c s="24" t="s">
        <v>72</v>
      </c>
      <c s="30" t="s">
        <v>119</v>
      </c>
      <c s="31" t="s">
        <v>74</v>
      </c>
      <c s="32">
        <v>47.069</v>
      </c>
      <c s="33">
        <v>0</v>
      </c>
      <c s="33">
        <f>ROUND(ROUND(H75,2)*ROUND(G75,3),2)</f>
      </c>
      <c s="31" t="s">
        <v>55</v>
      </c>
      <c r="O75">
        <f>(I75*21)/100</f>
      </c>
      <c t="s">
        <v>26</v>
      </c>
    </row>
    <row r="76" spans="1:5" ht="12.75">
      <c r="A76" s="34" t="s">
        <v>56</v>
      </c>
      <c r="E76" s="35" t="s">
        <v>57</v>
      </c>
    </row>
    <row r="77" spans="1:5" ht="12.75">
      <c r="A77" s="36" t="s">
        <v>58</v>
      </c>
      <c r="E77" s="37" t="s">
        <v>351</v>
      </c>
    </row>
    <row r="78" spans="1:5" ht="331.5">
      <c r="A78" t="s">
        <v>60</v>
      </c>
      <c r="E78" s="35" t="s">
        <v>121</v>
      </c>
    </row>
    <row r="79" spans="1:16" ht="12.75">
      <c r="A79" s="24" t="s">
        <v>50</v>
      </c>
      <c s="29" t="s">
        <v>141</v>
      </c>
      <c s="29" t="s">
        <v>123</v>
      </c>
      <c s="24" t="s">
        <v>72</v>
      </c>
      <c s="30" t="s">
        <v>124</v>
      </c>
      <c s="31" t="s">
        <v>125</v>
      </c>
      <c s="32">
        <v>136.29</v>
      </c>
      <c s="33">
        <v>0</v>
      </c>
      <c s="33">
        <f>ROUND(ROUND(H79,2)*ROUND(G79,3),2)</f>
      </c>
      <c s="31" t="s">
        <v>55</v>
      </c>
      <c r="O79">
        <f>(I79*21)/100</f>
      </c>
      <c t="s">
        <v>26</v>
      </c>
    </row>
    <row r="80" spans="1:5" ht="12.75">
      <c r="A80" s="34" t="s">
        <v>56</v>
      </c>
      <c r="E80" s="35" t="s">
        <v>57</v>
      </c>
    </row>
    <row r="81" spans="1:5" ht="51">
      <c r="A81" s="36" t="s">
        <v>58</v>
      </c>
      <c r="E81" s="37" t="s">
        <v>352</v>
      </c>
    </row>
    <row r="82" spans="1:5" ht="51">
      <c r="A82" t="s">
        <v>60</v>
      </c>
      <c r="E82" s="35" t="s">
        <v>126</v>
      </c>
    </row>
    <row r="83" spans="1:16" ht="12.75">
      <c r="A83" s="24" t="s">
        <v>50</v>
      </c>
      <c s="29" t="s">
        <v>147</v>
      </c>
      <c s="29" t="s">
        <v>261</v>
      </c>
      <c s="24" t="s">
        <v>72</v>
      </c>
      <c s="30" t="s">
        <v>262</v>
      </c>
      <c s="31" t="s">
        <v>125</v>
      </c>
      <c s="32">
        <v>7.59</v>
      </c>
      <c s="33">
        <v>0</v>
      </c>
      <c s="33">
        <f>ROUND(ROUND(H83,2)*ROUND(G83,3),2)</f>
      </c>
      <c s="31" t="s">
        <v>55</v>
      </c>
      <c r="O83">
        <f>(I83*21)/100</f>
      </c>
      <c t="s">
        <v>26</v>
      </c>
    </row>
    <row r="84" spans="1:5" ht="12.75">
      <c r="A84" s="34" t="s">
        <v>56</v>
      </c>
      <c r="E84" s="35" t="s">
        <v>57</v>
      </c>
    </row>
    <row r="85" spans="1:5" ht="12.75">
      <c r="A85" s="36" t="s">
        <v>58</v>
      </c>
      <c r="E85" s="37" t="s">
        <v>57</v>
      </c>
    </row>
    <row r="86" spans="1:5" ht="51">
      <c r="A86" t="s">
        <v>60</v>
      </c>
      <c r="E86" s="35" t="s">
        <v>263</v>
      </c>
    </row>
    <row r="87" spans="1:16" ht="12.75">
      <c r="A87" s="24" t="s">
        <v>50</v>
      </c>
      <c s="29" t="s">
        <v>153</v>
      </c>
      <c s="29" t="s">
        <v>264</v>
      </c>
      <c s="24" t="s">
        <v>72</v>
      </c>
      <c s="30" t="s">
        <v>265</v>
      </c>
      <c s="31" t="s">
        <v>125</v>
      </c>
      <c s="32">
        <v>7.59</v>
      </c>
      <c s="33">
        <v>0</v>
      </c>
      <c s="33">
        <f>ROUND(ROUND(H87,2)*ROUND(G87,3),2)</f>
      </c>
      <c s="31" t="s">
        <v>55</v>
      </c>
      <c r="O87">
        <f>(I87*21)/100</f>
      </c>
      <c t="s">
        <v>26</v>
      </c>
    </row>
    <row r="88" spans="1:5" ht="12.75">
      <c r="A88" s="34" t="s">
        <v>56</v>
      </c>
      <c r="E88" s="35" t="s">
        <v>57</v>
      </c>
    </row>
    <row r="89" spans="1:5" ht="12.75">
      <c r="A89" s="36" t="s">
        <v>58</v>
      </c>
      <c r="E89" s="37" t="s">
        <v>57</v>
      </c>
    </row>
    <row r="90" spans="1:5" ht="63.75">
      <c r="A90" t="s">
        <v>60</v>
      </c>
      <c r="E90" s="35" t="s">
        <v>266</v>
      </c>
    </row>
    <row r="91" spans="1:16" ht="12.75">
      <c r="A91" s="24" t="s">
        <v>50</v>
      </c>
      <c s="29" t="s">
        <v>157</v>
      </c>
      <c s="29" t="s">
        <v>267</v>
      </c>
      <c s="24" t="s">
        <v>72</v>
      </c>
      <c s="30" t="s">
        <v>268</v>
      </c>
      <c s="31" t="s">
        <v>125</v>
      </c>
      <c s="32">
        <v>7.59</v>
      </c>
      <c s="33">
        <v>0</v>
      </c>
      <c s="33">
        <f>ROUND(ROUND(H91,2)*ROUND(G91,3),2)</f>
      </c>
      <c s="31" t="s">
        <v>55</v>
      </c>
      <c r="O91">
        <f>(I91*21)/100</f>
      </c>
      <c t="s">
        <v>26</v>
      </c>
    </row>
    <row r="92" spans="1:5" ht="12.75">
      <c r="A92" s="34" t="s">
        <v>56</v>
      </c>
      <c r="E92" s="35" t="s">
        <v>57</v>
      </c>
    </row>
    <row r="93" spans="1:5" ht="12.75">
      <c r="A93" s="36" t="s">
        <v>58</v>
      </c>
      <c r="E93" s="37" t="s">
        <v>57</v>
      </c>
    </row>
    <row r="94" spans="1:5" ht="63.75">
      <c r="A94" t="s">
        <v>60</v>
      </c>
      <c r="E94" s="35" t="s">
        <v>269</v>
      </c>
    </row>
    <row r="95" spans="1:16" ht="12.75">
      <c r="A95" s="24" t="s">
        <v>50</v>
      </c>
      <c s="29" t="s">
        <v>163</v>
      </c>
      <c s="29" t="s">
        <v>270</v>
      </c>
      <c s="24" t="s">
        <v>72</v>
      </c>
      <c s="30" t="s">
        <v>271</v>
      </c>
      <c s="31" t="s">
        <v>125</v>
      </c>
      <c s="32">
        <v>7.59</v>
      </c>
      <c s="33">
        <v>0</v>
      </c>
      <c s="33">
        <f>ROUND(ROUND(H95,2)*ROUND(G95,3),2)</f>
      </c>
      <c s="31" t="s">
        <v>55</v>
      </c>
      <c r="O95">
        <f>(I95*21)/100</f>
      </c>
      <c t="s">
        <v>26</v>
      </c>
    </row>
    <row r="96" spans="1:5" ht="12.75">
      <c r="A96" s="34" t="s">
        <v>56</v>
      </c>
      <c r="E96" s="35" t="s">
        <v>272</v>
      </c>
    </row>
    <row r="97" spans="1:5" ht="12.75">
      <c r="A97" s="36" t="s">
        <v>58</v>
      </c>
      <c r="E97" s="37" t="s">
        <v>57</v>
      </c>
    </row>
    <row r="98" spans="1:5" ht="76.5">
      <c r="A98" t="s">
        <v>60</v>
      </c>
      <c r="E98" s="35" t="s">
        <v>273</v>
      </c>
    </row>
    <row r="99" spans="1:18" ht="12.75" customHeight="1">
      <c r="A99" s="6" t="s">
        <v>48</v>
      </c>
      <c s="6"/>
      <c s="39" t="s">
        <v>36</v>
      </c>
      <c s="6"/>
      <c s="27" t="s">
        <v>127</v>
      </c>
      <c s="6"/>
      <c s="6"/>
      <c s="6"/>
      <c s="40">
        <f>0+Q99</f>
      </c>
      <c s="6"/>
      <c r="O99">
        <f>0+R99</f>
      </c>
      <c r="Q99">
        <f>0+I100</f>
      </c>
      <c>
        <f>0+O100</f>
      </c>
    </row>
    <row r="100" spans="1:16" ht="12.75">
      <c r="A100" s="24" t="s">
        <v>50</v>
      </c>
      <c s="29" t="s">
        <v>167</v>
      </c>
      <c s="29" t="s">
        <v>129</v>
      </c>
      <c s="24" t="s">
        <v>72</v>
      </c>
      <c s="30" t="s">
        <v>130</v>
      </c>
      <c s="31" t="s">
        <v>74</v>
      </c>
      <c s="32">
        <v>10.68</v>
      </c>
      <c s="33">
        <v>0</v>
      </c>
      <c s="33">
        <f>ROUND(ROUND(H100,2)*ROUND(G100,3),2)</f>
      </c>
      <c s="31" t="s">
        <v>55</v>
      </c>
      <c r="O100">
        <f>(I100*21)/100</f>
      </c>
      <c t="s">
        <v>26</v>
      </c>
    </row>
    <row r="101" spans="1:5" ht="12.75">
      <c r="A101" s="34" t="s">
        <v>56</v>
      </c>
      <c r="E101" s="35" t="s">
        <v>131</v>
      </c>
    </row>
    <row r="102" spans="1:5" ht="12.75">
      <c r="A102" s="36" t="s">
        <v>58</v>
      </c>
      <c r="E102" s="37" t="s">
        <v>353</v>
      </c>
    </row>
    <row r="103" spans="1:5" ht="76.5">
      <c r="A103" t="s">
        <v>60</v>
      </c>
      <c r="E103" s="35" t="s">
        <v>133</v>
      </c>
    </row>
    <row r="104" spans="1:18" ht="12.75" customHeight="1">
      <c r="A104" s="6" t="s">
        <v>48</v>
      </c>
      <c s="6"/>
      <c s="39" t="s">
        <v>38</v>
      </c>
      <c s="6"/>
      <c s="27" t="s">
        <v>134</v>
      </c>
      <c s="6"/>
      <c s="6"/>
      <c s="6"/>
      <c s="40">
        <f>0+Q104</f>
      </c>
      <c s="6"/>
      <c r="O104">
        <f>0+R104</f>
      </c>
      <c r="Q104">
        <f>0+I105+I109+I113+I117+I121+I125+I129+I133+I137</f>
      </c>
      <c>
        <f>0+O105+O109+O113+O117+O121+O125+O129+O133+O137</f>
      </c>
    </row>
    <row r="105" spans="1:16" ht="12.75">
      <c r="A105" s="24" t="s">
        <v>50</v>
      </c>
      <c s="29" t="s">
        <v>171</v>
      </c>
      <c s="29" t="s">
        <v>136</v>
      </c>
      <c s="24" t="s">
        <v>137</v>
      </c>
      <c s="30" t="s">
        <v>138</v>
      </c>
      <c s="31" t="s">
        <v>125</v>
      </c>
      <c s="32">
        <v>8.36</v>
      </c>
      <c s="33">
        <v>0</v>
      </c>
      <c s="33">
        <f>ROUND(ROUND(H105,2)*ROUND(G105,3),2)</f>
      </c>
      <c s="31" t="s">
        <v>55</v>
      </c>
      <c r="O105">
        <f>(I105*21)/100</f>
      </c>
      <c t="s">
        <v>26</v>
      </c>
    </row>
    <row r="106" spans="1:5" ht="12.75">
      <c r="A106" s="34" t="s">
        <v>56</v>
      </c>
      <c r="E106" s="35" t="s">
        <v>139</v>
      </c>
    </row>
    <row r="107" spans="1:5" ht="12.75">
      <c r="A107" s="36" t="s">
        <v>58</v>
      </c>
      <c r="E107" s="37" t="s">
        <v>57</v>
      </c>
    </row>
    <row r="108" spans="1:5" ht="140.25">
      <c r="A108" t="s">
        <v>60</v>
      </c>
      <c r="E108" s="35" t="s">
        <v>140</v>
      </c>
    </row>
    <row r="109" spans="1:16" ht="12.75">
      <c r="A109" s="24" t="s">
        <v>50</v>
      </c>
      <c s="29" t="s">
        <v>179</v>
      </c>
      <c s="29" t="s">
        <v>142</v>
      </c>
      <c s="24" t="s">
        <v>72</v>
      </c>
      <c s="30" t="s">
        <v>143</v>
      </c>
      <c s="31" t="s">
        <v>125</v>
      </c>
      <c s="32">
        <v>36.08</v>
      </c>
      <c s="33">
        <v>0</v>
      </c>
      <c s="33">
        <f>ROUND(ROUND(H109,2)*ROUND(G109,3),2)</f>
      </c>
      <c s="31" t="s">
        <v>55</v>
      </c>
      <c r="O109">
        <f>(I109*21)/100</f>
      </c>
      <c t="s">
        <v>26</v>
      </c>
    </row>
    <row r="110" spans="1:5" ht="12.75">
      <c r="A110" s="34" t="s">
        <v>56</v>
      </c>
      <c r="E110" s="35" t="s">
        <v>72</v>
      </c>
    </row>
    <row r="111" spans="1:5" ht="38.25">
      <c r="A111" s="36" t="s">
        <v>58</v>
      </c>
      <c r="E111" s="37" t="s">
        <v>354</v>
      </c>
    </row>
    <row r="112" spans="1:5" ht="76.5">
      <c r="A112" t="s">
        <v>60</v>
      </c>
      <c r="E112" s="35" t="s">
        <v>146</v>
      </c>
    </row>
    <row r="113" spans="1:16" ht="12.75">
      <c r="A113" s="24" t="s">
        <v>50</v>
      </c>
      <c s="29" t="s">
        <v>184</v>
      </c>
      <c s="29" t="s">
        <v>148</v>
      </c>
      <c s="24" t="s">
        <v>57</v>
      </c>
      <c s="30" t="s">
        <v>149</v>
      </c>
      <c s="31" t="s">
        <v>125</v>
      </c>
      <c s="32">
        <v>8.36</v>
      </c>
      <c s="33">
        <v>0</v>
      </c>
      <c s="33">
        <f>ROUND(ROUND(H113,2)*ROUND(G113,3),2)</f>
      </c>
      <c s="31" t="s">
        <v>55</v>
      </c>
      <c r="O113">
        <f>(I113*21)/100</f>
      </c>
      <c t="s">
        <v>26</v>
      </c>
    </row>
    <row r="114" spans="1:5" ht="12.75">
      <c r="A114" s="34" t="s">
        <v>56</v>
      </c>
      <c r="E114" s="35" t="s">
        <v>150</v>
      </c>
    </row>
    <row r="115" spans="1:5" ht="25.5">
      <c r="A115" s="36" t="s">
        <v>58</v>
      </c>
      <c r="E115" s="37" t="s">
        <v>355</v>
      </c>
    </row>
    <row r="116" spans="1:5" ht="51">
      <c r="A116" t="s">
        <v>60</v>
      </c>
      <c r="E116" s="35" t="s">
        <v>152</v>
      </c>
    </row>
    <row r="117" spans="1:16" ht="12.75">
      <c r="A117" s="24" t="s">
        <v>50</v>
      </c>
      <c s="29" t="s">
        <v>190</v>
      </c>
      <c s="29" t="s">
        <v>154</v>
      </c>
      <c s="24" t="s">
        <v>57</v>
      </c>
      <c s="30" t="s">
        <v>155</v>
      </c>
      <c s="31" t="s">
        <v>125</v>
      </c>
      <c s="32">
        <v>20.52</v>
      </c>
      <c s="33">
        <v>0</v>
      </c>
      <c s="33">
        <f>ROUND(ROUND(H117,2)*ROUND(G117,3),2)</f>
      </c>
      <c s="31" t="s">
        <v>55</v>
      </c>
      <c r="O117">
        <f>(I117*21)/100</f>
      </c>
      <c t="s">
        <v>26</v>
      </c>
    </row>
    <row r="118" spans="1:5" ht="12.75">
      <c r="A118" s="34" t="s">
        <v>56</v>
      </c>
      <c r="E118" s="35" t="s">
        <v>150</v>
      </c>
    </row>
    <row r="119" spans="1:5" ht="51">
      <c r="A119" s="36" t="s">
        <v>58</v>
      </c>
      <c r="E119" s="37" t="s">
        <v>356</v>
      </c>
    </row>
    <row r="120" spans="1:5" ht="51">
      <c r="A120" t="s">
        <v>60</v>
      </c>
      <c r="E120" s="35" t="s">
        <v>152</v>
      </c>
    </row>
    <row r="121" spans="1:16" ht="12.75">
      <c r="A121" s="24" t="s">
        <v>50</v>
      </c>
      <c s="29" t="s">
        <v>196</v>
      </c>
      <c s="29" t="s">
        <v>158</v>
      </c>
      <c s="24" t="s">
        <v>72</v>
      </c>
      <c s="30" t="s">
        <v>159</v>
      </c>
      <c s="31" t="s">
        <v>74</v>
      </c>
      <c s="32">
        <v>0.486</v>
      </c>
      <c s="33">
        <v>0</v>
      </c>
      <c s="33">
        <f>ROUND(ROUND(H121,2)*ROUND(G121,3),2)</f>
      </c>
      <c s="31" t="s">
        <v>55</v>
      </c>
      <c r="O121">
        <f>(I121*21)/100</f>
      </c>
      <c t="s">
        <v>26</v>
      </c>
    </row>
    <row r="122" spans="1:5" ht="38.25">
      <c r="A122" s="34" t="s">
        <v>56</v>
      </c>
      <c r="E122" s="35" t="s">
        <v>160</v>
      </c>
    </row>
    <row r="123" spans="1:5" ht="25.5">
      <c r="A123" s="36" t="s">
        <v>58</v>
      </c>
      <c r="E123" s="37" t="s">
        <v>357</v>
      </c>
    </row>
    <row r="124" spans="1:5" ht="165.75">
      <c r="A124" t="s">
        <v>60</v>
      </c>
      <c r="E124" s="35" t="s">
        <v>162</v>
      </c>
    </row>
    <row r="125" spans="1:16" ht="12.75">
      <c r="A125" s="24" t="s">
        <v>50</v>
      </c>
      <c s="29" t="s">
        <v>204</v>
      </c>
      <c s="29" t="s">
        <v>164</v>
      </c>
      <c s="24" t="s">
        <v>72</v>
      </c>
      <c s="30" t="s">
        <v>165</v>
      </c>
      <c s="31" t="s">
        <v>74</v>
      </c>
      <c s="32">
        <v>0.418</v>
      </c>
      <c s="33">
        <v>0</v>
      </c>
      <c s="33">
        <f>ROUND(ROUND(H125,2)*ROUND(G125,3),2)</f>
      </c>
      <c s="31" t="s">
        <v>55</v>
      </c>
      <c r="O125">
        <f>(I125*21)/100</f>
      </c>
      <c t="s">
        <v>26</v>
      </c>
    </row>
    <row r="126" spans="1:5" ht="38.25">
      <c r="A126" s="34" t="s">
        <v>56</v>
      </c>
      <c r="E126" s="35" t="s">
        <v>160</v>
      </c>
    </row>
    <row r="127" spans="1:5" ht="25.5">
      <c r="A127" s="36" t="s">
        <v>58</v>
      </c>
      <c r="E127" s="37" t="s">
        <v>358</v>
      </c>
    </row>
    <row r="128" spans="1:5" ht="165.75">
      <c r="A128" t="s">
        <v>60</v>
      </c>
      <c r="E128" s="35" t="s">
        <v>162</v>
      </c>
    </row>
    <row r="129" spans="1:16" ht="12.75">
      <c r="A129" s="24" t="s">
        <v>50</v>
      </c>
      <c s="29" t="s">
        <v>209</v>
      </c>
      <c s="29" t="s">
        <v>168</v>
      </c>
      <c s="24" t="s">
        <v>72</v>
      </c>
      <c s="30" t="s">
        <v>169</v>
      </c>
      <c s="31" t="s">
        <v>74</v>
      </c>
      <c s="32">
        <v>0.418</v>
      </c>
      <c s="33">
        <v>0</v>
      </c>
      <c s="33">
        <f>ROUND(ROUND(H129,2)*ROUND(G129,3),2)</f>
      </c>
      <c s="31" t="s">
        <v>55</v>
      </c>
      <c r="O129">
        <f>(I129*21)/100</f>
      </c>
      <c t="s">
        <v>26</v>
      </c>
    </row>
    <row r="130" spans="1:5" ht="38.25">
      <c r="A130" s="34" t="s">
        <v>56</v>
      </c>
      <c r="E130" s="35" t="s">
        <v>160</v>
      </c>
    </row>
    <row r="131" spans="1:5" ht="25.5">
      <c r="A131" s="36" t="s">
        <v>58</v>
      </c>
      <c r="E131" s="37" t="s">
        <v>359</v>
      </c>
    </row>
    <row r="132" spans="1:5" ht="165.75">
      <c r="A132" t="s">
        <v>60</v>
      </c>
      <c r="E132" s="35" t="s">
        <v>162</v>
      </c>
    </row>
    <row r="133" spans="1:16" ht="12.75">
      <c r="A133" s="24" t="s">
        <v>50</v>
      </c>
      <c s="29" t="s">
        <v>215</v>
      </c>
      <c s="29" t="s">
        <v>291</v>
      </c>
      <c s="24" t="s">
        <v>72</v>
      </c>
      <c s="30" t="s">
        <v>292</v>
      </c>
      <c s="31" t="s">
        <v>125</v>
      </c>
      <c s="32">
        <v>28.552</v>
      </c>
      <c s="33">
        <v>0</v>
      </c>
      <c s="33">
        <f>ROUND(ROUND(H133,2)*ROUND(G133,3),2)</f>
      </c>
      <c s="31" t="s">
        <v>55</v>
      </c>
      <c r="O133">
        <f>(I133*21)/100</f>
      </c>
      <c t="s">
        <v>26</v>
      </c>
    </row>
    <row r="134" spans="1:5" ht="12.75">
      <c r="A134" s="34" t="s">
        <v>56</v>
      </c>
      <c r="E134" s="35" t="s">
        <v>293</v>
      </c>
    </row>
    <row r="135" spans="1:5" ht="12.75">
      <c r="A135" s="36" t="s">
        <v>58</v>
      </c>
      <c r="E135" s="37" t="s">
        <v>360</v>
      </c>
    </row>
    <row r="136" spans="1:5" ht="178.5">
      <c r="A136" t="s">
        <v>60</v>
      </c>
      <c r="E136" s="35" t="s">
        <v>295</v>
      </c>
    </row>
    <row r="137" spans="1:16" ht="12.75">
      <c r="A137" s="24" t="s">
        <v>50</v>
      </c>
      <c s="29" t="s">
        <v>219</v>
      </c>
      <c s="29" t="s">
        <v>172</v>
      </c>
      <c s="24" t="s">
        <v>57</v>
      </c>
      <c s="30" t="s">
        <v>173</v>
      </c>
      <c s="31" t="s">
        <v>174</v>
      </c>
      <c s="32">
        <v>18.4</v>
      </c>
      <c s="33">
        <v>0</v>
      </c>
      <c s="33">
        <f>ROUND(ROUND(H137,2)*ROUND(G137,3),2)</f>
      </c>
      <c s="31" t="s">
        <v>55</v>
      </c>
      <c r="O137">
        <f>(I137*21)/100</f>
      </c>
      <c t="s">
        <v>26</v>
      </c>
    </row>
    <row r="138" spans="1:5" ht="25.5">
      <c r="A138" s="34" t="s">
        <v>56</v>
      </c>
      <c r="E138" s="35" t="s">
        <v>175</v>
      </c>
    </row>
    <row r="139" spans="1:5" ht="12.75">
      <c r="A139" s="36" t="s">
        <v>58</v>
      </c>
      <c r="E139" s="37" t="s">
        <v>361</v>
      </c>
    </row>
    <row r="140" spans="1:5" ht="63.75">
      <c r="A140" t="s">
        <v>60</v>
      </c>
      <c r="E140" s="35" t="s">
        <v>177</v>
      </c>
    </row>
    <row r="141" spans="1:18" ht="12.75" customHeight="1">
      <c r="A141" s="6" t="s">
        <v>48</v>
      </c>
      <c s="6"/>
      <c s="39" t="s">
        <v>85</v>
      </c>
      <c s="6"/>
      <c s="27" t="s">
        <v>178</v>
      </c>
      <c s="6"/>
      <c s="6"/>
      <c s="6"/>
      <c s="40">
        <f>0+Q141</f>
      </c>
      <c s="6"/>
      <c r="O141">
        <f>0+R141</f>
      </c>
      <c r="Q141">
        <f>0+I142+I146</f>
      </c>
      <c>
        <f>0+O142+O146</f>
      </c>
    </row>
    <row r="142" spans="1:16" ht="12.75">
      <c r="A142" s="24" t="s">
        <v>50</v>
      </c>
      <c s="29" t="s">
        <v>225</v>
      </c>
      <c s="29" t="s">
        <v>180</v>
      </c>
      <c s="24" t="s">
        <v>57</v>
      </c>
      <c s="30" t="s">
        <v>181</v>
      </c>
      <c s="31" t="s">
        <v>174</v>
      </c>
      <c s="32">
        <v>27</v>
      </c>
      <c s="33">
        <v>0</v>
      </c>
      <c s="33">
        <f>ROUND(ROUND(H142,2)*ROUND(G142,3),2)</f>
      </c>
      <c s="31" t="s">
        <v>55</v>
      </c>
      <c r="O142">
        <f>(I142*21)/100</f>
      </c>
      <c t="s">
        <v>26</v>
      </c>
    </row>
    <row r="143" spans="1:5" ht="51">
      <c r="A143" s="34" t="s">
        <v>56</v>
      </c>
      <c r="E143" s="35" t="s">
        <v>182</v>
      </c>
    </row>
    <row r="144" spans="1:5" ht="12.75">
      <c r="A144" s="36" t="s">
        <v>58</v>
      </c>
      <c r="E144" s="37" t="s">
        <v>57</v>
      </c>
    </row>
    <row r="145" spans="1:5" ht="114.75">
      <c r="A145" t="s">
        <v>60</v>
      </c>
      <c r="E145" s="35" t="s">
        <v>183</v>
      </c>
    </row>
    <row r="146" spans="1:16" ht="12.75">
      <c r="A146" s="24" t="s">
        <v>50</v>
      </c>
      <c s="29" t="s">
        <v>290</v>
      </c>
      <c s="29" t="s">
        <v>185</v>
      </c>
      <c s="24" t="s">
        <v>57</v>
      </c>
      <c s="30" t="s">
        <v>186</v>
      </c>
      <c s="31" t="s">
        <v>174</v>
      </c>
      <c s="32">
        <v>34</v>
      </c>
      <c s="33">
        <v>0</v>
      </c>
      <c s="33">
        <f>ROUND(ROUND(H146,2)*ROUND(G146,3),2)</f>
      </c>
      <c s="31" t="s">
        <v>55</v>
      </c>
      <c r="O146">
        <f>(I146*21)/100</f>
      </c>
      <c t="s">
        <v>26</v>
      </c>
    </row>
    <row r="147" spans="1:5" ht="51">
      <c r="A147" s="34" t="s">
        <v>56</v>
      </c>
      <c r="E147" s="35" t="s">
        <v>187</v>
      </c>
    </row>
    <row r="148" spans="1:5" ht="38.25">
      <c r="A148" s="36" t="s">
        <v>58</v>
      </c>
      <c r="E148" s="37" t="s">
        <v>362</v>
      </c>
    </row>
    <row r="149" spans="1:5" ht="114.75">
      <c r="A149" t="s">
        <v>60</v>
      </c>
      <c r="E149" s="35" t="s">
        <v>183</v>
      </c>
    </row>
    <row r="150" spans="1:18" ht="12.75" customHeight="1">
      <c r="A150" s="6" t="s">
        <v>48</v>
      </c>
      <c s="6"/>
      <c s="39" t="s">
        <v>91</v>
      </c>
      <c s="6"/>
      <c s="27" t="s">
        <v>189</v>
      </c>
      <c s="6"/>
      <c s="6"/>
      <c s="6"/>
      <c s="40">
        <f>0+Q150</f>
      </c>
      <c s="6"/>
      <c r="O150">
        <f>0+R150</f>
      </c>
      <c r="Q150">
        <f>0+I151+I155+I159+I163+I167+I171+I175+I179+I183</f>
      </c>
      <c>
        <f>0+O151+O155+O159+O163+O167+O171+O175+O179+O183</f>
      </c>
    </row>
    <row r="151" spans="1:16" ht="12.75">
      <c r="A151" s="24" t="s">
        <v>50</v>
      </c>
      <c s="29" t="s">
        <v>296</v>
      </c>
      <c s="29" t="s">
        <v>363</v>
      </c>
      <c s="24" t="s">
        <v>198</v>
      </c>
      <c s="30" t="s">
        <v>364</v>
      </c>
      <c s="31" t="s">
        <v>174</v>
      </c>
      <c s="32">
        <v>83.332</v>
      </c>
      <c s="33">
        <v>0</v>
      </c>
      <c s="33">
        <f>ROUND(ROUND(H151,2)*ROUND(G151,3),2)</f>
      </c>
      <c s="31" t="s">
        <v>55</v>
      </c>
      <c r="O151">
        <f>(I151*21)/100</f>
      </c>
      <c t="s">
        <v>26</v>
      </c>
    </row>
    <row r="152" spans="1:5" ht="25.5">
      <c r="A152" s="34" t="s">
        <v>56</v>
      </c>
      <c r="E152" s="35" t="s">
        <v>365</v>
      </c>
    </row>
    <row r="153" spans="1:5" ht="38.25">
      <c r="A153" s="36" t="s">
        <v>58</v>
      </c>
      <c r="E153" s="37" t="s">
        <v>366</v>
      </c>
    </row>
    <row r="154" spans="1:5" ht="255">
      <c r="A154" t="s">
        <v>60</v>
      </c>
      <c r="E154" s="35" t="s">
        <v>195</v>
      </c>
    </row>
    <row r="155" spans="1:16" ht="12.75">
      <c r="A155" s="24" t="s">
        <v>50</v>
      </c>
      <c s="29" t="s">
        <v>298</v>
      </c>
      <c s="29" t="s">
        <v>367</v>
      </c>
      <c s="24" t="s">
        <v>72</v>
      </c>
      <c s="30" t="s">
        <v>368</v>
      </c>
      <c s="31" t="s">
        <v>174</v>
      </c>
      <c s="32">
        <v>25.071</v>
      </c>
      <c s="33">
        <v>0</v>
      </c>
      <c s="33">
        <f>ROUND(ROUND(H155,2)*ROUND(G155,3),2)</f>
      </c>
      <c s="31" t="s">
        <v>55</v>
      </c>
      <c r="O155">
        <f>(I155*21)/100</f>
      </c>
      <c t="s">
        <v>26</v>
      </c>
    </row>
    <row r="156" spans="1:5" ht="25.5">
      <c r="A156" s="34" t="s">
        <v>56</v>
      </c>
      <c r="E156" s="35" t="s">
        <v>369</v>
      </c>
    </row>
    <row r="157" spans="1:5" ht="25.5">
      <c r="A157" s="36" t="s">
        <v>58</v>
      </c>
      <c r="E157" s="37" t="s">
        <v>370</v>
      </c>
    </row>
    <row r="158" spans="1:5" ht="255">
      <c r="A158" t="s">
        <v>60</v>
      </c>
      <c r="E158" s="35" t="s">
        <v>195</v>
      </c>
    </row>
    <row r="159" spans="1:16" ht="12.75">
      <c r="A159" s="24" t="s">
        <v>50</v>
      </c>
      <c s="29" t="s">
        <v>299</v>
      </c>
      <c s="29" t="s">
        <v>371</v>
      </c>
      <c s="24" t="s">
        <v>72</v>
      </c>
      <c s="30" t="s">
        <v>372</v>
      </c>
      <c s="31" t="s">
        <v>200</v>
      </c>
      <c s="32">
        <v>6</v>
      </c>
      <c s="33">
        <v>0</v>
      </c>
      <c s="33">
        <f>ROUND(ROUND(H159,2)*ROUND(G159,3),2)</f>
      </c>
      <c s="31" t="s">
        <v>55</v>
      </c>
      <c r="O159">
        <f>(I159*21)/100</f>
      </c>
      <c t="s">
        <v>26</v>
      </c>
    </row>
    <row r="160" spans="1:5" ht="63.75">
      <c r="A160" s="34" t="s">
        <v>56</v>
      </c>
      <c r="E160" s="35" t="s">
        <v>373</v>
      </c>
    </row>
    <row r="161" spans="1:5" ht="12.75">
      <c r="A161" s="36" t="s">
        <v>58</v>
      </c>
      <c r="E161" s="37" t="s">
        <v>374</v>
      </c>
    </row>
    <row r="162" spans="1:5" ht="102">
      <c r="A162" t="s">
        <v>60</v>
      </c>
      <c r="E162" s="35" t="s">
        <v>375</v>
      </c>
    </row>
    <row r="163" spans="1:16" ht="12.75">
      <c r="A163" s="24" t="s">
        <v>50</v>
      </c>
      <c s="29" t="s">
        <v>301</v>
      </c>
      <c s="29" t="s">
        <v>376</v>
      </c>
      <c s="24" t="s">
        <v>72</v>
      </c>
      <c s="30" t="s">
        <v>377</v>
      </c>
      <c s="31" t="s">
        <v>200</v>
      </c>
      <c s="32">
        <v>1</v>
      </c>
      <c s="33">
        <v>0</v>
      </c>
      <c s="33">
        <f>ROUND(ROUND(H163,2)*ROUND(G163,3),2)</f>
      </c>
      <c s="31" t="s">
        <v>55</v>
      </c>
      <c r="O163">
        <f>(I163*21)/100</f>
      </c>
      <c t="s">
        <v>26</v>
      </c>
    </row>
    <row r="164" spans="1:5" ht="51">
      <c r="A164" s="34" t="s">
        <v>56</v>
      </c>
      <c r="E164" s="35" t="s">
        <v>378</v>
      </c>
    </row>
    <row r="165" spans="1:5" ht="12.75">
      <c r="A165" s="36" t="s">
        <v>58</v>
      </c>
      <c r="E165" s="37" t="s">
        <v>379</v>
      </c>
    </row>
    <row r="166" spans="1:5" ht="102">
      <c r="A166" t="s">
        <v>60</v>
      </c>
      <c r="E166" s="35" t="s">
        <v>375</v>
      </c>
    </row>
    <row r="167" spans="1:16" ht="12.75">
      <c r="A167" s="24" t="s">
        <v>50</v>
      </c>
      <c s="29" t="s">
        <v>306</v>
      </c>
      <c s="29" t="s">
        <v>380</v>
      </c>
      <c s="24" t="s">
        <v>57</v>
      </c>
      <c s="30" t="s">
        <v>381</v>
      </c>
      <c s="31" t="s">
        <v>200</v>
      </c>
      <c s="32">
        <v>7</v>
      </c>
      <c s="33">
        <v>0</v>
      </c>
      <c s="33">
        <f>ROUND(ROUND(H167,2)*ROUND(G167,3),2)</f>
      </c>
      <c s="31" t="s">
        <v>55</v>
      </c>
      <c r="O167">
        <f>(I167*21)/100</f>
      </c>
      <c t="s">
        <v>26</v>
      </c>
    </row>
    <row r="168" spans="1:5" ht="12.75">
      <c r="A168" s="34" t="s">
        <v>56</v>
      </c>
      <c r="E168" s="35" t="s">
        <v>57</v>
      </c>
    </row>
    <row r="169" spans="1:5" ht="38.25">
      <c r="A169" s="36" t="s">
        <v>58</v>
      </c>
      <c r="E169" s="37" t="s">
        <v>382</v>
      </c>
    </row>
    <row r="170" spans="1:5" ht="51">
      <c r="A170" t="s">
        <v>60</v>
      </c>
      <c r="E170" s="35" t="s">
        <v>208</v>
      </c>
    </row>
    <row r="171" spans="1:16" ht="12.75">
      <c r="A171" s="24" t="s">
        <v>50</v>
      </c>
      <c s="29" t="s">
        <v>308</v>
      </c>
      <c s="29" t="s">
        <v>210</v>
      </c>
      <c s="24" t="s">
        <v>57</v>
      </c>
      <c s="30" t="s">
        <v>211</v>
      </c>
      <c s="31" t="s">
        <v>200</v>
      </c>
      <c s="32">
        <v>7</v>
      </c>
      <c s="33">
        <v>0</v>
      </c>
      <c s="33">
        <f>ROUND(ROUND(H171,2)*ROUND(G171,3),2)</f>
      </c>
      <c s="31" t="s">
        <v>55</v>
      </c>
      <c r="O171">
        <f>(I171*21)/100</f>
      </c>
      <c t="s">
        <v>26</v>
      </c>
    </row>
    <row r="172" spans="1:5" ht="12.75">
      <c r="A172" s="34" t="s">
        <v>56</v>
      </c>
      <c r="E172" s="35" t="s">
        <v>212</v>
      </c>
    </row>
    <row r="173" spans="1:5" ht="38.25">
      <c r="A173" s="36" t="s">
        <v>58</v>
      </c>
      <c r="E173" s="37" t="s">
        <v>383</v>
      </c>
    </row>
    <row r="174" spans="1:5" ht="76.5">
      <c r="A174" t="s">
        <v>60</v>
      </c>
      <c r="E174" s="35" t="s">
        <v>214</v>
      </c>
    </row>
    <row r="175" spans="1:16" ht="12.75">
      <c r="A175" s="24" t="s">
        <v>50</v>
      </c>
      <c s="29" t="s">
        <v>313</v>
      </c>
      <c s="29" t="s">
        <v>384</v>
      </c>
      <c s="24" t="s">
        <v>57</v>
      </c>
      <c s="30" t="s">
        <v>385</v>
      </c>
      <c s="31" t="s">
        <v>174</v>
      </c>
      <c s="32">
        <v>82.18</v>
      </c>
      <c s="33">
        <v>0</v>
      </c>
      <c s="33">
        <f>ROUND(ROUND(H175,2)*ROUND(G175,3),2)</f>
      </c>
      <c s="31" t="s">
        <v>55</v>
      </c>
      <c r="O175">
        <f>(I175*21)/100</f>
      </c>
      <c t="s">
        <v>26</v>
      </c>
    </row>
    <row r="176" spans="1:5" ht="12.75">
      <c r="A176" s="34" t="s">
        <v>56</v>
      </c>
      <c r="E176" s="35" t="s">
        <v>386</v>
      </c>
    </row>
    <row r="177" spans="1:5" ht="38.25">
      <c r="A177" s="36" t="s">
        <v>58</v>
      </c>
      <c r="E177" s="37" t="s">
        <v>387</v>
      </c>
    </row>
    <row r="178" spans="1:5" ht="102">
      <c r="A178" t="s">
        <v>60</v>
      </c>
      <c r="E178" s="35" t="s">
        <v>218</v>
      </c>
    </row>
    <row r="179" spans="1:16" ht="12.75">
      <c r="A179" s="24" t="s">
        <v>50</v>
      </c>
      <c s="29" t="s">
        <v>316</v>
      </c>
      <c s="29" t="s">
        <v>388</v>
      </c>
      <c s="24" t="s">
        <v>57</v>
      </c>
      <c s="30" t="s">
        <v>389</v>
      </c>
      <c s="31" t="s">
        <v>174</v>
      </c>
      <c s="32">
        <v>24.7</v>
      </c>
      <c s="33">
        <v>0</v>
      </c>
      <c s="33">
        <f>ROUND(ROUND(H179,2)*ROUND(G179,3),2)</f>
      </c>
      <c s="31" t="s">
        <v>55</v>
      </c>
      <c r="O179">
        <f>(I179*21)/100</f>
      </c>
      <c t="s">
        <v>26</v>
      </c>
    </row>
    <row r="180" spans="1:5" ht="12.75">
      <c r="A180" s="34" t="s">
        <v>56</v>
      </c>
      <c r="E180" s="35" t="s">
        <v>57</v>
      </c>
    </row>
    <row r="181" spans="1:5" ht="12.75">
      <c r="A181" s="36" t="s">
        <v>58</v>
      </c>
      <c r="E181" s="37" t="s">
        <v>390</v>
      </c>
    </row>
    <row r="182" spans="1:5" ht="102">
      <c r="A182" t="s">
        <v>60</v>
      </c>
      <c r="E182" s="35" t="s">
        <v>218</v>
      </c>
    </row>
    <row r="183" spans="1:16" ht="12.75">
      <c r="A183" s="24" t="s">
        <v>50</v>
      </c>
      <c s="29" t="s">
        <v>317</v>
      </c>
      <c s="29" t="s">
        <v>220</v>
      </c>
      <c s="24" t="s">
        <v>72</v>
      </c>
      <c s="30" t="s">
        <v>221</v>
      </c>
      <c s="31" t="s">
        <v>174</v>
      </c>
      <c s="32">
        <v>106.88</v>
      </c>
      <c s="33">
        <v>0</v>
      </c>
      <c s="33">
        <f>ROUND(ROUND(H183,2)*ROUND(G183,3),2)</f>
      </c>
      <c s="31" t="s">
        <v>55</v>
      </c>
      <c r="O183">
        <f>(I183*21)/100</f>
      </c>
      <c t="s">
        <v>26</v>
      </c>
    </row>
    <row r="184" spans="1:5" ht="12.75">
      <c r="A184" s="34" t="s">
        <v>56</v>
      </c>
      <c r="E184" s="35" t="s">
        <v>222</v>
      </c>
    </row>
    <row r="185" spans="1:5" ht="51">
      <c r="A185" s="36" t="s">
        <v>58</v>
      </c>
      <c r="E185" s="37" t="s">
        <v>391</v>
      </c>
    </row>
    <row r="186" spans="1:5" ht="76.5">
      <c r="A186" t="s">
        <v>60</v>
      </c>
      <c r="E186" s="35" t="s">
        <v>223</v>
      </c>
    </row>
    <row r="187" spans="1:18" ht="12.75" customHeight="1">
      <c r="A187" s="6" t="s">
        <v>48</v>
      </c>
      <c s="6"/>
      <c s="39" t="s">
        <v>43</v>
      </c>
      <c s="6"/>
      <c s="27" t="s">
        <v>224</v>
      </c>
      <c s="6"/>
      <c s="6"/>
      <c s="6"/>
      <c s="40">
        <f>0+Q187</f>
      </c>
      <c s="6"/>
      <c r="O187">
        <f>0+R187</f>
      </c>
      <c r="Q187">
        <f>0+I188</f>
      </c>
      <c>
        <f>0+O188</f>
      </c>
    </row>
    <row r="188" spans="1:16" ht="12.75">
      <c r="A188" s="24" t="s">
        <v>50</v>
      </c>
      <c s="29" t="s">
        <v>319</v>
      </c>
      <c s="29" t="s">
        <v>226</v>
      </c>
      <c s="24" t="s">
        <v>57</v>
      </c>
      <c s="30" t="s">
        <v>227</v>
      </c>
      <c s="31" t="s">
        <v>174</v>
      </c>
      <c s="32">
        <v>172.4</v>
      </c>
      <c s="33">
        <v>0</v>
      </c>
      <c s="33">
        <f>ROUND(ROUND(H188,2)*ROUND(G188,3),2)</f>
      </c>
      <c s="31" t="s">
        <v>55</v>
      </c>
      <c r="O188">
        <f>(I188*21)/100</f>
      </c>
      <c t="s">
        <v>26</v>
      </c>
    </row>
    <row r="189" spans="1:5" ht="12.75">
      <c r="A189" s="34" t="s">
        <v>56</v>
      </c>
      <c r="E189" s="35" t="s">
        <v>57</v>
      </c>
    </row>
    <row r="190" spans="1:5" ht="12.75">
      <c r="A190" s="36" t="s">
        <v>58</v>
      </c>
      <c r="E190" s="37" t="s">
        <v>392</v>
      </c>
    </row>
    <row r="191" spans="1:5" ht="63.75">
      <c r="A191" t="s">
        <v>60</v>
      </c>
      <c r="E191" s="35" t="s">
        <v>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0+O9+O22+O95+O100+O137+O146+O191</f>
      </c>
      <c t="s">
        <v>25</v>
      </c>
    </row>
    <row r="3" spans="1:16" ht="15" customHeight="1">
      <c r="A3" t="s">
        <v>11</v>
      </c>
      <c s="12" t="s">
        <v>13</v>
      </c>
      <c s="13" t="s">
        <v>14</v>
      </c>
      <c s="1"/>
      <c s="14" t="s">
        <v>15</v>
      </c>
      <c s="1"/>
      <c s="9"/>
      <c s="8" t="s">
        <v>393</v>
      </c>
      <c s="41">
        <f>0+I9+I22+I95+I100+I137+I146+I191</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393</v>
      </c>
      <c s="6"/>
      <c s="18" t="s">
        <v>394</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f>
      </c>
      <c>
        <f>0+O10+O14+O18</f>
      </c>
    </row>
    <row r="10" spans="1:16" ht="25.5">
      <c r="A10" s="24" t="s">
        <v>50</v>
      </c>
      <c s="29" t="s">
        <v>32</v>
      </c>
      <c s="29" t="s">
        <v>51</v>
      </c>
      <c s="24" t="s">
        <v>52</v>
      </c>
      <c s="30" t="s">
        <v>53</v>
      </c>
      <c s="31" t="s">
        <v>54</v>
      </c>
      <c s="32">
        <v>115.149</v>
      </c>
      <c s="33">
        <v>0</v>
      </c>
      <c s="33">
        <f>ROUND(ROUND(H10,2)*ROUND(G10,3),2)</f>
      </c>
      <c s="31" t="s">
        <v>55</v>
      </c>
      <c r="O10">
        <f>(I10*21)/100</f>
      </c>
      <c t="s">
        <v>26</v>
      </c>
    </row>
    <row r="11" spans="1:5" ht="12.75">
      <c r="A11" s="34" t="s">
        <v>56</v>
      </c>
      <c r="E11" s="35" t="s">
        <v>57</v>
      </c>
    </row>
    <row r="12" spans="1:5" ht="63.75">
      <c r="A12" s="36" t="s">
        <v>58</v>
      </c>
      <c r="E12" s="37" t="s">
        <v>395</v>
      </c>
    </row>
    <row r="13" spans="1:5" ht="89.25">
      <c r="A13" t="s">
        <v>60</v>
      </c>
      <c r="E13" s="35" t="s">
        <v>61</v>
      </c>
    </row>
    <row r="14" spans="1:16" ht="25.5">
      <c r="A14" s="24" t="s">
        <v>50</v>
      </c>
      <c s="29" t="s">
        <v>26</v>
      </c>
      <c s="29" t="s">
        <v>62</v>
      </c>
      <c s="24" t="s">
        <v>52</v>
      </c>
      <c s="30" t="s">
        <v>53</v>
      </c>
      <c s="31" t="s">
        <v>54</v>
      </c>
      <c s="32">
        <v>456.458</v>
      </c>
      <c s="33">
        <v>0</v>
      </c>
      <c s="33">
        <f>ROUND(ROUND(H14,2)*ROUND(G14,3),2)</f>
      </c>
      <c s="31" t="s">
        <v>55</v>
      </c>
      <c r="O14">
        <f>(I14*21)/100</f>
      </c>
      <c t="s">
        <v>26</v>
      </c>
    </row>
    <row r="15" spans="1:5" ht="25.5">
      <c r="A15" s="34" t="s">
        <v>56</v>
      </c>
      <c r="E15" s="35" t="s">
        <v>63</v>
      </c>
    </row>
    <row r="16" spans="1:5" ht="165.75">
      <c r="A16" s="36" t="s">
        <v>58</v>
      </c>
      <c r="E16" s="37" t="s">
        <v>396</v>
      </c>
    </row>
    <row r="17" spans="1:5" ht="89.25">
      <c r="A17" t="s">
        <v>60</v>
      </c>
      <c r="E17" s="35" t="s">
        <v>61</v>
      </c>
    </row>
    <row r="18" spans="1:16" ht="12.75">
      <c r="A18" s="24" t="s">
        <v>50</v>
      </c>
      <c s="29" t="s">
        <v>25</v>
      </c>
      <c s="29" t="s">
        <v>65</v>
      </c>
      <c s="24" t="s">
        <v>57</v>
      </c>
      <c s="30" t="s">
        <v>66</v>
      </c>
      <c s="31" t="s">
        <v>67</v>
      </c>
      <c s="32">
        <v>1</v>
      </c>
      <c s="33">
        <v>0</v>
      </c>
      <c s="33">
        <f>ROUND(ROUND(H18,2)*ROUND(G18,3),2)</f>
      </c>
      <c s="31" t="s">
        <v>55</v>
      </c>
      <c r="O18">
        <f>(I18*21)/100</f>
      </c>
      <c t="s">
        <v>26</v>
      </c>
    </row>
    <row r="19" spans="1:5" ht="38.25">
      <c r="A19" s="34" t="s">
        <v>56</v>
      </c>
      <c r="E19" s="35" t="s">
        <v>397</v>
      </c>
    </row>
    <row r="20" spans="1:5" ht="12.75">
      <c r="A20" s="36" t="s">
        <v>58</v>
      </c>
      <c r="E20" s="37" t="s">
        <v>57</v>
      </c>
    </row>
    <row r="21" spans="1:5" ht="51">
      <c r="A21" t="s">
        <v>60</v>
      </c>
      <c r="E21" s="35" t="s">
        <v>69</v>
      </c>
    </row>
    <row r="22" spans="1:18" ht="12.75" customHeight="1">
      <c r="A22" s="6" t="s">
        <v>48</v>
      </c>
      <c s="6"/>
      <c s="39" t="s">
        <v>32</v>
      </c>
      <c s="6"/>
      <c s="27" t="s">
        <v>70</v>
      </c>
      <c s="6"/>
      <c s="6"/>
      <c s="6"/>
      <c s="40">
        <f>0+Q22</f>
      </c>
      <c s="6"/>
      <c r="O22">
        <f>0+R22</f>
      </c>
      <c r="Q22">
        <f>0+I23+I27+I31+I35+I39+I43+I47+I51+I55+I59+I63+I67+I71+I75+I79+I83+I87+I91</f>
      </c>
      <c>
        <f>0+O23+O27+O31+O35+O39+O43+O47+O51+O55+O59+O63+O67+O71+O75+O79+O83+O87+O91</f>
      </c>
    </row>
    <row r="23" spans="1:16" ht="12.75">
      <c r="A23" s="24" t="s">
        <v>50</v>
      </c>
      <c s="29" t="s">
        <v>36</v>
      </c>
      <c s="29" t="s">
        <v>235</v>
      </c>
      <c s="24" t="s">
        <v>57</v>
      </c>
      <c s="30" t="s">
        <v>236</v>
      </c>
      <c s="31" t="s">
        <v>74</v>
      </c>
      <c s="32">
        <v>1.109</v>
      </c>
      <c s="33">
        <v>0</v>
      </c>
      <c s="33">
        <f>ROUND(ROUND(H23,2)*ROUND(G23,3),2)</f>
      </c>
      <c s="31" t="s">
        <v>55</v>
      </c>
      <c r="O23">
        <f>(I23*21)/100</f>
      </c>
      <c t="s">
        <v>26</v>
      </c>
    </row>
    <row r="24" spans="1:5" ht="25.5">
      <c r="A24" s="34" t="s">
        <v>56</v>
      </c>
      <c r="E24" s="35" t="s">
        <v>237</v>
      </c>
    </row>
    <row r="25" spans="1:5" ht="12.75">
      <c r="A25" s="36" t="s">
        <v>58</v>
      </c>
      <c r="E25" s="37" t="s">
        <v>398</v>
      </c>
    </row>
    <row r="26" spans="1:5" ht="102">
      <c r="A26" t="s">
        <v>60</v>
      </c>
      <c r="E26" s="35" t="s">
        <v>239</v>
      </c>
    </row>
    <row r="27" spans="1:16" ht="25.5">
      <c r="A27" s="24" t="s">
        <v>50</v>
      </c>
      <c s="29" t="s">
        <v>38</v>
      </c>
      <c s="29" t="s">
        <v>71</v>
      </c>
      <c s="24" t="s">
        <v>72</v>
      </c>
      <c s="30" t="s">
        <v>73</v>
      </c>
      <c s="31" t="s">
        <v>74</v>
      </c>
      <c s="32">
        <v>58.509</v>
      </c>
      <c s="33">
        <v>0</v>
      </c>
      <c s="33">
        <f>ROUND(ROUND(H27,2)*ROUND(G27,3),2)</f>
      </c>
      <c s="31" t="s">
        <v>55</v>
      </c>
      <c r="O27">
        <f>(I27*21)/100</f>
      </c>
      <c t="s">
        <v>26</v>
      </c>
    </row>
    <row r="28" spans="1:5" ht="12.75">
      <c r="A28" s="34" t="s">
        <v>56</v>
      </c>
      <c r="E28" s="35" t="s">
        <v>75</v>
      </c>
    </row>
    <row r="29" spans="1:5" ht="63.75">
      <c r="A29" s="36" t="s">
        <v>58</v>
      </c>
      <c r="E29" s="37" t="s">
        <v>399</v>
      </c>
    </row>
    <row r="30" spans="1:5" ht="89.25">
      <c r="A30" t="s">
        <v>60</v>
      </c>
      <c r="E30" s="35" t="s">
        <v>77</v>
      </c>
    </row>
    <row r="31" spans="1:16" ht="12.75">
      <c r="A31" s="24" t="s">
        <v>50</v>
      </c>
      <c s="29" t="s">
        <v>40</v>
      </c>
      <c s="29" t="s">
        <v>78</v>
      </c>
      <c s="24" t="s">
        <v>72</v>
      </c>
      <c s="30" t="s">
        <v>79</v>
      </c>
      <c s="31" t="s">
        <v>74</v>
      </c>
      <c s="32">
        <v>30.495</v>
      </c>
      <c s="33">
        <v>0</v>
      </c>
      <c s="33">
        <f>ROUND(ROUND(H31,2)*ROUND(G31,3),2)</f>
      </c>
      <c s="31" t="s">
        <v>55</v>
      </c>
      <c r="O31">
        <f>(I31*21)/100</f>
      </c>
      <c t="s">
        <v>26</v>
      </c>
    </row>
    <row r="32" spans="1:5" ht="38.25">
      <c r="A32" s="34" t="s">
        <v>56</v>
      </c>
      <c r="E32" s="35" t="s">
        <v>80</v>
      </c>
    </row>
    <row r="33" spans="1:5" ht="51">
      <c r="A33" s="36" t="s">
        <v>58</v>
      </c>
      <c r="E33" s="37" t="s">
        <v>400</v>
      </c>
    </row>
    <row r="34" spans="1:5" ht="89.25">
      <c r="A34" t="s">
        <v>60</v>
      </c>
      <c r="E34" s="35" t="s">
        <v>77</v>
      </c>
    </row>
    <row r="35" spans="1:16" ht="12.75">
      <c r="A35" s="24" t="s">
        <v>50</v>
      </c>
      <c s="29" t="s">
        <v>85</v>
      </c>
      <c s="29" t="s">
        <v>82</v>
      </c>
      <c s="24" t="s">
        <v>57</v>
      </c>
      <c s="30" t="s">
        <v>83</v>
      </c>
      <c s="31" t="s">
        <v>74</v>
      </c>
      <c s="32">
        <v>52.965</v>
      </c>
      <c s="33">
        <v>0</v>
      </c>
      <c s="33">
        <f>ROUND(ROUND(H35,2)*ROUND(G35,3),2)</f>
      </c>
      <c s="31" t="s">
        <v>55</v>
      </c>
      <c r="O35">
        <f>(I35*21)/100</f>
      </c>
      <c t="s">
        <v>26</v>
      </c>
    </row>
    <row r="36" spans="1:5" ht="12.75">
      <c r="A36" s="34" t="s">
        <v>56</v>
      </c>
      <c r="E36" s="35" t="s">
        <v>75</v>
      </c>
    </row>
    <row r="37" spans="1:5" ht="12.75">
      <c r="A37" s="36" t="s">
        <v>58</v>
      </c>
      <c r="E37" s="37" t="s">
        <v>401</v>
      </c>
    </row>
    <row r="38" spans="1:5" ht="89.25">
      <c r="A38" t="s">
        <v>60</v>
      </c>
      <c r="E38" s="35" t="s">
        <v>77</v>
      </c>
    </row>
    <row r="39" spans="1:16" ht="12.75">
      <c r="A39" s="24" t="s">
        <v>50</v>
      </c>
      <c s="29" t="s">
        <v>91</v>
      </c>
      <c s="29" t="s">
        <v>86</v>
      </c>
      <c s="24" t="s">
        <v>72</v>
      </c>
      <c s="30" t="s">
        <v>87</v>
      </c>
      <c s="31" t="s">
        <v>88</v>
      </c>
      <c s="32">
        <v>80</v>
      </c>
      <c s="33">
        <v>0</v>
      </c>
      <c s="33">
        <f>ROUND(ROUND(H39,2)*ROUND(G39,3),2)</f>
      </c>
      <c s="31" t="s">
        <v>55</v>
      </c>
      <c r="O39">
        <f>(I39*21)/100</f>
      </c>
      <c t="s">
        <v>26</v>
      </c>
    </row>
    <row r="40" spans="1:5" ht="12.75">
      <c r="A40" s="34" t="s">
        <v>56</v>
      </c>
      <c r="E40" s="35" t="s">
        <v>402</v>
      </c>
    </row>
    <row r="41" spans="1:5" ht="12.75">
      <c r="A41" s="36" t="s">
        <v>58</v>
      </c>
      <c r="E41" s="37" t="s">
        <v>57</v>
      </c>
    </row>
    <row r="42" spans="1:5" ht="127.5">
      <c r="A42" t="s">
        <v>60</v>
      </c>
      <c r="E42" s="35" t="s">
        <v>90</v>
      </c>
    </row>
    <row r="43" spans="1:16" ht="12.75">
      <c r="A43" s="24" t="s">
        <v>50</v>
      </c>
      <c s="29" t="s">
        <v>43</v>
      </c>
      <c s="29" t="s">
        <v>244</v>
      </c>
      <c s="24" t="s">
        <v>72</v>
      </c>
      <c s="30" t="s">
        <v>245</v>
      </c>
      <c s="31" t="s">
        <v>74</v>
      </c>
      <c s="32">
        <v>3.498</v>
      </c>
      <c s="33">
        <v>0</v>
      </c>
      <c s="33">
        <f>ROUND(ROUND(H43,2)*ROUND(G43,3),2)</f>
      </c>
      <c s="31" t="s">
        <v>55</v>
      </c>
      <c r="O43">
        <f>(I43*21)/100</f>
      </c>
      <c t="s">
        <v>26</v>
      </c>
    </row>
    <row r="44" spans="1:5" ht="12.75">
      <c r="A44" s="34" t="s">
        <v>56</v>
      </c>
      <c r="E44" s="35" t="s">
        <v>246</v>
      </c>
    </row>
    <row r="45" spans="1:5" ht="25.5">
      <c r="A45" s="36" t="s">
        <v>58</v>
      </c>
      <c r="E45" s="37" t="s">
        <v>403</v>
      </c>
    </row>
    <row r="46" spans="1:5" ht="63.75">
      <c r="A46" t="s">
        <v>60</v>
      </c>
      <c r="E46" s="35" t="s">
        <v>248</v>
      </c>
    </row>
    <row r="47" spans="1:16" ht="12.75">
      <c r="A47" s="24" t="s">
        <v>50</v>
      </c>
      <c s="29" t="s">
        <v>45</v>
      </c>
      <c s="29" t="s">
        <v>92</v>
      </c>
      <c s="24" t="s">
        <v>72</v>
      </c>
      <c s="30" t="s">
        <v>93</v>
      </c>
      <c s="31" t="s">
        <v>74</v>
      </c>
      <c s="32">
        <v>198.179</v>
      </c>
      <c s="33">
        <v>0</v>
      </c>
      <c s="33">
        <f>ROUND(ROUND(H47,2)*ROUND(G47,3),2)</f>
      </c>
      <c s="31" t="s">
        <v>55</v>
      </c>
      <c r="O47">
        <f>(I47*21)/100</f>
      </c>
      <c t="s">
        <v>26</v>
      </c>
    </row>
    <row r="48" spans="1:5" ht="12.75">
      <c r="A48" s="34" t="s">
        <v>56</v>
      </c>
      <c r="E48" s="35" t="s">
        <v>94</v>
      </c>
    </row>
    <row r="49" spans="1:5" ht="102">
      <c r="A49" s="36" t="s">
        <v>58</v>
      </c>
      <c r="E49" s="37" t="s">
        <v>404</v>
      </c>
    </row>
    <row r="50" spans="1:5" ht="318.75">
      <c r="A50" t="s">
        <v>60</v>
      </c>
      <c r="E50" s="35" t="s">
        <v>96</v>
      </c>
    </row>
    <row r="51" spans="1:16" ht="12.75">
      <c r="A51" s="24" t="s">
        <v>50</v>
      </c>
      <c s="29" t="s">
        <v>47</v>
      </c>
      <c s="29" t="s">
        <v>97</v>
      </c>
      <c s="24" t="s">
        <v>72</v>
      </c>
      <c s="30" t="s">
        <v>98</v>
      </c>
      <c s="31" t="s">
        <v>74</v>
      </c>
      <c s="32">
        <v>157.722</v>
      </c>
      <c s="33">
        <v>0</v>
      </c>
      <c s="33">
        <f>ROUND(ROUND(H51,2)*ROUND(G51,3),2)</f>
      </c>
      <c s="31" t="s">
        <v>55</v>
      </c>
      <c r="O51">
        <f>(I51*21)/100</f>
      </c>
      <c t="s">
        <v>26</v>
      </c>
    </row>
    <row r="52" spans="1:5" ht="12.75">
      <c r="A52" s="34" t="s">
        <v>56</v>
      </c>
      <c r="E52" s="35" t="s">
        <v>75</v>
      </c>
    </row>
    <row r="53" spans="1:5" ht="38.25">
      <c r="A53" s="36" t="s">
        <v>58</v>
      </c>
      <c r="E53" s="37" t="s">
        <v>405</v>
      </c>
    </row>
    <row r="54" spans="1:5" ht="344.25">
      <c r="A54" t="s">
        <v>60</v>
      </c>
      <c r="E54" s="35" t="s">
        <v>100</v>
      </c>
    </row>
    <row r="55" spans="1:16" ht="12.75">
      <c r="A55" s="24" t="s">
        <v>50</v>
      </c>
      <c s="29" t="s">
        <v>107</v>
      </c>
      <c s="29" t="s">
        <v>101</v>
      </c>
      <c s="24" t="s">
        <v>72</v>
      </c>
      <c s="30" t="s">
        <v>102</v>
      </c>
      <c s="31" t="s">
        <v>74</v>
      </c>
      <c s="32">
        <v>157.722</v>
      </c>
      <c s="33">
        <v>0</v>
      </c>
      <c s="33">
        <f>ROUND(ROUND(H55,2)*ROUND(G55,3),2)</f>
      </c>
      <c s="31" t="s">
        <v>55</v>
      </c>
      <c r="O55">
        <f>(I55*21)/100</f>
      </c>
      <c t="s">
        <v>26</v>
      </c>
    </row>
    <row r="56" spans="1:5" ht="12.75">
      <c r="A56" s="34" t="s">
        <v>56</v>
      </c>
      <c r="E56" s="35" t="s">
        <v>75</v>
      </c>
    </row>
    <row r="57" spans="1:5" ht="38.25">
      <c r="A57" s="36" t="s">
        <v>58</v>
      </c>
      <c r="E57" s="37" t="s">
        <v>405</v>
      </c>
    </row>
    <row r="58" spans="1:5" ht="344.25">
      <c r="A58" t="s">
        <v>60</v>
      </c>
      <c r="E58" s="35" t="s">
        <v>100</v>
      </c>
    </row>
    <row r="59" spans="1:16" ht="12.75">
      <c r="A59" s="24" t="s">
        <v>50</v>
      </c>
      <c s="29" t="s">
        <v>112</v>
      </c>
      <c s="29" t="s">
        <v>103</v>
      </c>
      <c s="24" t="s">
        <v>72</v>
      </c>
      <c s="30" t="s">
        <v>104</v>
      </c>
      <c s="31" t="s">
        <v>74</v>
      </c>
      <c s="32">
        <v>315.443</v>
      </c>
      <c s="33">
        <v>0</v>
      </c>
      <c s="33">
        <f>ROUND(ROUND(H59,2)*ROUND(G59,3),2)</f>
      </c>
      <c s="31" t="s">
        <v>55</v>
      </c>
      <c r="O59">
        <f>(I59*21)/100</f>
      </c>
      <c t="s">
        <v>26</v>
      </c>
    </row>
    <row r="60" spans="1:5" ht="12.75">
      <c r="A60" s="34" t="s">
        <v>56</v>
      </c>
      <c r="E60" s="35" t="s">
        <v>57</v>
      </c>
    </row>
    <row r="61" spans="1:5" ht="89.25">
      <c r="A61" s="36" t="s">
        <v>58</v>
      </c>
      <c r="E61" s="37" t="s">
        <v>406</v>
      </c>
    </row>
    <row r="62" spans="1:5" ht="216.75">
      <c r="A62" t="s">
        <v>60</v>
      </c>
      <c r="E62" s="35" t="s">
        <v>106</v>
      </c>
    </row>
    <row r="63" spans="1:16" ht="12.75">
      <c r="A63" s="24" t="s">
        <v>50</v>
      </c>
      <c s="29" t="s">
        <v>117</v>
      </c>
      <c s="29" t="s">
        <v>108</v>
      </c>
      <c s="24" t="s">
        <v>72</v>
      </c>
      <c s="30" t="s">
        <v>109</v>
      </c>
      <c s="31" t="s">
        <v>74</v>
      </c>
      <c s="32">
        <v>198.179</v>
      </c>
      <c s="33">
        <v>0</v>
      </c>
      <c s="33">
        <f>ROUND(ROUND(H63,2)*ROUND(G63,3),2)</f>
      </c>
      <c s="31" t="s">
        <v>55</v>
      </c>
      <c r="O63">
        <f>(I63*21)/100</f>
      </c>
      <c t="s">
        <v>26</v>
      </c>
    </row>
    <row r="64" spans="1:5" ht="12.75">
      <c r="A64" s="34" t="s">
        <v>56</v>
      </c>
      <c r="E64" s="35" t="s">
        <v>57</v>
      </c>
    </row>
    <row r="65" spans="1:5" ht="89.25">
      <c r="A65" s="36" t="s">
        <v>58</v>
      </c>
      <c r="E65" s="37" t="s">
        <v>407</v>
      </c>
    </row>
    <row r="66" spans="1:5" ht="255">
      <c r="A66" t="s">
        <v>60</v>
      </c>
      <c r="E66" s="35" t="s">
        <v>111</v>
      </c>
    </row>
    <row r="67" spans="1:16" ht="12.75">
      <c r="A67" s="24" t="s">
        <v>50</v>
      </c>
      <c s="29" t="s">
        <v>122</v>
      </c>
      <c s="29" t="s">
        <v>113</v>
      </c>
      <c s="24" t="s">
        <v>72</v>
      </c>
      <c s="30" t="s">
        <v>114</v>
      </c>
      <c s="31" t="s">
        <v>74</v>
      </c>
      <c s="32">
        <v>88.65</v>
      </c>
      <c s="33">
        <v>0</v>
      </c>
      <c s="33">
        <f>ROUND(ROUND(H67,2)*ROUND(G67,3),2)</f>
      </c>
      <c s="31" t="s">
        <v>55</v>
      </c>
      <c r="O67">
        <f>(I67*21)/100</f>
      </c>
      <c t="s">
        <v>26</v>
      </c>
    </row>
    <row r="68" spans="1:5" ht="12.75">
      <c r="A68" s="34" t="s">
        <v>56</v>
      </c>
      <c r="E68" s="35" t="s">
        <v>57</v>
      </c>
    </row>
    <row r="69" spans="1:5" ht="12.75">
      <c r="A69" s="36" t="s">
        <v>58</v>
      </c>
      <c r="E69" s="37" t="s">
        <v>408</v>
      </c>
    </row>
    <row r="70" spans="1:5" ht="255">
      <c r="A70" t="s">
        <v>60</v>
      </c>
      <c r="E70" s="35" t="s">
        <v>116</v>
      </c>
    </row>
    <row r="71" spans="1:16" ht="12.75">
      <c r="A71" s="24" t="s">
        <v>50</v>
      </c>
      <c s="29" t="s">
        <v>128</v>
      </c>
      <c s="29" t="s">
        <v>118</v>
      </c>
      <c s="24" t="s">
        <v>72</v>
      </c>
      <c s="30" t="s">
        <v>119</v>
      </c>
      <c s="31" t="s">
        <v>74</v>
      </c>
      <c s="32">
        <v>77.524</v>
      </c>
      <c s="33">
        <v>0</v>
      </c>
      <c s="33">
        <f>ROUND(ROUND(H71,2)*ROUND(G71,3),2)</f>
      </c>
      <c s="31" t="s">
        <v>55</v>
      </c>
      <c r="O71">
        <f>(I71*21)/100</f>
      </c>
      <c t="s">
        <v>26</v>
      </c>
    </row>
    <row r="72" spans="1:5" ht="12.75">
      <c r="A72" s="34" t="s">
        <v>56</v>
      </c>
      <c r="E72" s="35" t="s">
        <v>57</v>
      </c>
    </row>
    <row r="73" spans="1:5" ht="12.75">
      <c r="A73" s="36" t="s">
        <v>58</v>
      </c>
      <c r="E73" s="37" t="s">
        <v>409</v>
      </c>
    </row>
    <row r="74" spans="1:5" ht="331.5">
      <c r="A74" t="s">
        <v>60</v>
      </c>
      <c r="E74" s="35" t="s">
        <v>121</v>
      </c>
    </row>
    <row r="75" spans="1:16" ht="12.75">
      <c r="A75" s="24" t="s">
        <v>50</v>
      </c>
      <c s="29" t="s">
        <v>135</v>
      </c>
      <c s="29" t="s">
        <v>123</v>
      </c>
      <c s="24" t="s">
        <v>72</v>
      </c>
      <c s="30" t="s">
        <v>124</v>
      </c>
      <c s="31" t="s">
        <v>125</v>
      </c>
      <c s="32">
        <v>195.03</v>
      </c>
      <c s="33">
        <v>0</v>
      </c>
      <c s="33">
        <f>ROUND(ROUND(H75,2)*ROUND(G75,3),2)</f>
      </c>
      <c s="31" t="s">
        <v>55</v>
      </c>
      <c r="O75">
        <f>(I75*21)/100</f>
      </c>
      <c t="s">
        <v>26</v>
      </c>
    </row>
    <row r="76" spans="1:5" ht="12.75">
      <c r="A76" s="34" t="s">
        <v>56</v>
      </c>
      <c r="E76" s="35" t="s">
        <v>57</v>
      </c>
    </row>
    <row r="77" spans="1:5" ht="38.25">
      <c r="A77" s="36" t="s">
        <v>58</v>
      </c>
      <c r="E77" s="37" t="s">
        <v>410</v>
      </c>
    </row>
    <row r="78" spans="1:5" ht="51">
      <c r="A78" t="s">
        <v>60</v>
      </c>
      <c r="E78" s="35" t="s">
        <v>126</v>
      </c>
    </row>
    <row r="79" spans="1:16" ht="12.75">
      <c r="A79" s="24" t="s">
        <v>50</v>
      </c>
      <c s="29" t="s">
        <v>141</v>
      </c>
      <c s="29" t="s">
        <v>261</v>
      </c>
      <c s="24" t="s">
        <v>72</v>
      </c>
      <c s="30" t="s">
        <v>262</v>
      </c>
      <c s="31" t="s">
        <v>125</v>
      </c>
      <c s="32">
        <v>17.49</v>
      </c>
      <c s="33">
        <v>0</v>
      </c>
      <c s="33">
        <f>ROUND(ROUND(H79,2)*ROUND(G79,3),2)</f>
      </c>
      <c s="31" t="s">
        <v>55</v>
      </c>
      <c r="O79">
        <f>(I79*21)/100</f>
      </c>
      <c t="s">
        <v>26</v>
      </c>
    </row>
    <row r="80" spans="1:5" ht="12.75">
      <c r="A80" s="34" t="s">
        <v>56</v>
      </c>
      <c r="E80" s="35" t="s">
        <v>57</v>
      </c>
    </row>
    <row r="81" spans="1:5" ht="12.75">
      <c r="A81" s="36" t="s">
        <v>58</v>
      </c>
      <c r="E81" s="37" t="s">
        <v>57</v>
      </c>
    </row>
    <row r="82" spans="1:5" ht="51">
      <c r="A82" t="s">
        <v>60</v>
      </c>
      <c r="E82" s="35" t="s">
        <v>263</v>
      </c>
    </row>
    <row r="83" spans="1:16" ht="12.75">
      <c r="A83" s="24" t="s">
        <v>50</v>
      </c>
      <c s="29" t="s">
        <v>147</v>
      </c>
      <c s="29" t="s">
        <v>264</v>
      </c>
      <c s="24" t="s">
        <v>72</v>
      </c>
      <c s="30" t="s">
        <v>265</v>
      </c>
      <c s="31" t="s">
        <v>125</v>
      </c>
      <c s="32">
        <v>17.49</v>
      </c>
      <c s="33">
        <v>0</v>
      </c>
      <c s="33">
        <f>ROUND(ROUND(H83,2)*ROUND(G83,3),2)</f>
      </c>
      <c s="31" t="s">
        <v>55</v>
      </c>
      <c r="O83">
        <f>(I83*21)/100</f>
      </c>
      <c t="s">
        <v>26</v>
      </c>
    </row>
    <row r="84" spans="1:5" ht="12.75">
      <c r="A84" s="34" t="s">
        <v>56</v>
      </c>
      <c r="E84" s="35" t="s">
        <v>57</v>
      </c>
    </row>
    <row r="85" spans="1:5" ht="12.75">
      <c r="A85" s="36" t="s">
        <v>58</v>
      </c>
      <c r="E85" s="37" t="s">
        <v>57</v>
      </c>
    </row>
    <row r="86" spans="1:5" ht="63.75">
      <c r="A86" t="s">
        <v>60</v>
      </c>
      <c r="E86" s="35" t="s">
        <v>266</v>
      </c>
    </row>
    <row r="87" spans="1:16" ht="12.75">
      <c r="A87" s="24" t="s">
        <v>50</v>
      </c>
      <c s="29" t="s">
        <v>153</v>
      </c>
      <c s="29" t="s">
        <v>267</v>
      </c>
      <c s="24" t="s">
        <v>72</v>
      </c>
      <c s="30" t="s">
        <v>268</v>
      </c>
      <c s="31" t="s">
        <v>125</v>
      </c>
      <c s="32">
        <v>17.49</v>
      </c>
      <c s="33">
        <v>0</v>
      </c>
      <c s="33">
        <f>ROUND(ROUND(H87,2)*ROUND(G87,3),2)</f>
      </c>
      <c s="31" t="s">
        <v>55</v>
      </c>
      <c r="O87">
        <f>(I87*21)/100</f>
      </c>
      <c t="s">
        <v>26</v>
      </c>
    </row>
    <row r="88" spans="1:5" ht="12.75">
      <c r="A88" s="34" t="s">
        <v>56</v>
      </c>
      <c r="E88" s="35" t="s">
        <v>57</v>
      </c>
    </row>
    <row r="89" spans="1:5" ht="12.75">
      <c r="A89" s="36" t="s">
        <v>58</v>
      </c>
      <c r="E89" s="37" t="s">
        <v>57</v>
      </c>
    </row>
    <row r="90" spans="1:5" ht="63.75">
      <c r="A90" t="s">
        <v>60</v>
      </c>
      <c r="E90" s="35" t="s">
        <v>269</v>
      </c>
    </row>
    <row r="91" spans="1:16" ht="12.75">
      <c r="A91" s="24" t="s">
        <v>50</v>
      </c>
      <c s="29" t="s">
        <v>157</v>
      </c>
      <c s="29" t="s">
        <v>270</v>
      </c>
      <c s="24" t="s">
        <v>72</v>
      </c>
      <c s="30" t="s">
        <v>271</v>
      </c>
      <c s="31" t="s">
        <v>125</v>
      </c>
      <c s="32">
        <v>17.49</v>
      </c>
      <c s="33">
        <v>0</v>
      </c>
      <c s="33">
        <f>ROUND(ROUND(H91,2)*ROUND(G91,3),2)</f>
      </c>
      <c s="31" t="s">
        <v>55</v>
      </c>
      <c r="O91">
        <f>(I91*21)/100</f>
      </c>
      <c t="s">
        <v>26</v>
      </c>
    </row>
    <row r="92" spans="1:5" ht="12.75">
      <c r="A92" s="34" t="s">
        <v>56</v>
      </c>
      <c r="E92" s="35" t="s">
        <v>272</v>
      </c>
    </row>
    <row r="93" spans="1:5" ht="12.75">
      <c r="A93" s="36" t="s">
        <v>58</v>
      </c>
      <c r="E93" s="37" t="s">
        <v>57</v>
      </c>
    </row>
    <row r="94" spans="1:5" ht="76.5">
      <c r="A94" t="s">
        <v>60</v>
      </c>
      <c r="E94" s="35" t="s">
        <v>273</v>
      </c>
    </row>
    <row r="95" spans="1:18" ht="12.75" customHeight="1">
      <c r="A95" s="6" t="s">
        <v>48</v>
      </c>
      <c s="6"/>
      <c s="39" t="s">
        <v>36</v>
      </c>
      <c s="6"/>
      <c s="27" t="s">
        <v>127</v>
      </c>
      <c s="6"/>
      <c s="6"/>
      <c s="6"/>
      <c s="40">
        <f>0+Q95</f>
      </c>
      <c s="6"/>
      <c r="O95">
        <f>0+R95</f>
      </c>
      <c r="Q95">
        <f>0+I96</f>
      </c>
      <c>
        <f>0+O96</f>
      </c>
    </row>
    <row r="96" spans="1:16" ht="12.75">
      <c r="A96" s="24" t="s">
        <v>50</v>
      </c>
      <c s="29" t="s">
        <v>163</v>
      </c>
      <c s="29" t="s">
        <v>129</v>
      </c>
      <c s="24" t="s">
        <v>72</v>
      </c>
      <c s="30" t="s">
        <v>130</v>
      </c>
      <c s="31" t="s">
        <v>74</v>
      </c>
      <c s="32">
        <v>17.73</v>
      </c>
      <c s="33">
        <v>0</v>
      </c>
      <c s="33">
        <f>ROUND(ROUND(H96,2)*ROUND(G96,3),2)</f>
      </c>
      <c s="31" t="s">
        <v>55</v>
      </c>
      <c r="O96">
        <f>(I96*21)/100</f>
      </c>
      <c t="s">
        <v>26</v>
      </c>
    </row>
    <row r="97" spans="1:5" ht="12.75">
      <c r="A97" s="34" t="s">
        <v>56</v>
      </c>
      <c r="E97" s="35" t="s">
        <v>131</v>
      </c>
    </row>
    <row r="98" spans="1:5" ht="12.75">
      <c r="A98" s="36" t="s">
        <v>58</v>
      </c>
      <c r="E98" s="37" t="s">
        <v>411</v>
      </c>
    </row>
    <row r="99" spans="1:5" ht="76.5">
      <c r="A99" t="s">
        <v>60</v>
      </c>
      <c r="E99" s="35" t="s">
        <v>133</v>
      </c>
    </row>
    <row r="100" spans="1:18" ht="12.75" customHeight="1">
      <c r="A100" s="6" t="s">
        <v>48</v>
      </c>
      <c s="6"/>
      <c s="39" t="s">
        <v>38</v>
      </c>
      <c s="6"/>
      <c s="27" t="s">
        <v>134</v>
      </c>
      <c s="6"/>
      <c s="6"/>
      <c s="6"/>
      <c s="40">
        <f>0+Q100</f>
      </c>
      <c s="6"/>
      <c r="O100">
        <f>0+R100</f>
      </c>
      <c r="Q100">
        <f>0+I101+I105+I109+I113+I117+I121+I125+I129+I133</f>
      </c>
      <c>
        <f>0+O101+O105+O109+O113+O117+O121+O125+O129+O133</f>
      </c>
    </row>
    <row r="101" spans="1:16" ht="12.75">
      <c r="A101" s="24" t="s">
        <v>50</v>
      </c>
      <c s="29" t="s">
        <v>167</v>
      </c>
      <c s="29" t="s">
        <v>136</v>
      </c>
      <c s="24" t="s">
        <v>137</v>
      </c>
      <c s="30" t="s">
        <v>138</v>
      </c>
      <c s="31" t="s">
        <v>125</v>
      </c>
      <c s="32">
        <v>25.41</v>
      </c>
      <c s="33">
        <v>0</v>
      </c>
      <c s="33">
        <f>ROUND(ROUND(H101,2)*ROUND(G101,3),2)</f>
      </c>
      <c s="31" t="s">
        <v>55</v>
      </c>
      <c r="O101">
        <f>(I101*21)/100</f>
      </c>
      <c t="s">
        <v>26</v>
      </c>
    </row>
    <row r="102" spans="1:5" ht="12.75">
      <c r="A102" s="34" t="s">
        <v>56</v>
      </c>
      <c r="E102" s="35" t="s">
        <v>139</v>
      </c>
    </row>
    <row r="103" spans="1:5" ht="12.75">
      <c r="A103" s="36" t="s">
        <v>58</v>
      </c>
      <c r="E103" s="37" t="s">
        <v>57</v>
      </c>
    </row>
    <row r="104" spans="1:5" ht="140.25">
      <c r="A104" t="s">
        <v>60</v>
      </c>
      <c r="E104" s="35" t="s">
        <v>140</v>
      </c>
    </row>
    <row r="105" spans="1:16" ht="12.75">
      <c r="A105" s="24" t="s">
        <v>50</v>
      </c>
      <c s="29" t="s">
        <v>171</v>
      </c>
      <c s="29" t="s">
        <v>142</v>
      </c>
      <c s="24" t="s">
        <v>72</v>
      </c>
      <c s="30" t="s">
        <v>143</v>
      </c>
      <c s="31" t="s">
        <v>125</v>
      </c>
      <c s="32">
        <v>43.89</v>
      </c>
      <c s="33">
        <v>0</v>
      </c>
      <c s="33">
        <f>ROUND(ROUND(H105,2)*ROUND(G105,3),2)</f>
      </c>
      <c s="31" t="s">
        <v>55</v>
      </c>
      <c r="O105">
        <f>(I105*21)/100</f>
      </c>
      <c t="s">
        <v>26</v>
      </c>
    </row>
    <row r="106" spans="1:5" ht="12.75">
      <c r="A106" s="34" t="s">
        <v>56</v>
      </c>
      <c r="E106" s="35" t="s">
        <v>72</v>
      </c>
    </row>
    <row r="107" spans="1:5" ht="38.25">
      <c r="A107" s="36" t="s">
        <v>58</v>
      </c>
      <c r="E107" s="37" t="s">
        <v>412</v>
      </c>
    </row>
    <row r="108" spans="1:5" ht="76.5">
      <c r="A108" t="s">
        <v>60</v>
      </c>
      <c r="E108" s="35" t="s">
        <v>146</v>
      </c>
    </row>
    <row r="109" spans="1:16" ht="12.75">
      <c r="A109" s="24" t="s">
        <v>50</v>
      </c>
      <c s="29" t="s">
        <v>179</v>
      </c>
      <c s="29" t="s">
        <v>148</v>
      </c>
      <c s="24" t="s">
        <v>57</v>
      </c>
      <c s="30" t="s">
        <v>149</v>
      </c>
      <c s="31" t="s">
        <v>125</v>
      </c>
      <c s="32">
        <v>25.41</v>
      </c>
      <c s="33">
        <v>0</v>
      </c>
      <c s="33">
        <f>ROUND(ROUND(H109,2)*ROUND(G109,3),2)</f>
      </c>
      <c s="31" t="s">
        <v>55</v>
      </c>
      <c r="O109">
        <f>(I109*21)/100</f>
      </c>
      <c t="s">
        <v>26</v>
      </c>
    </row>
    <row r="110" spans="1:5" ht="12.75">
      <c r="A110" s="34" t="s">
        <v>56</v>
      </c>
      <c r="E110" s="35" t="s">
        <v>150</v>
      </c>
    </row>
    <row r="111" spans="1:5" ht="25.5">
      <c r="A111" s="36" t="s">
        <v>58</v>
      </c>
      <c r="E111" s="37" t="s">
        <v>413</v>
      </c>
    </row>
    <row r="112" spans="1:5" ht="51">
      <c r="A112" t="s">
        <v>60</v>
      </c>
      <c r="E112" s="35" t="s">
        <v>152</v>
      </c>
    </row>
    <row r="113" spans="1:16" ht="12.75">
      <c r="A113" s="24" t="s">
        <v>50</v>
      </c>
      <c s="29" t="s">
        <v>184</v>
      </c>
      <c s="29" t="s">
        <v>154</v>
      </c>
      <c s="24" t="s">
        <v>57</v>
      </c>
      <c s="30" t="s">
        <v>155</v>
      </c>
      <c s="31" t="s">
        <v>125</v>
      </c>
      <c s="32">
        <v>62.37</v>
      </c>
      <c s="33">
        <v>0</v>
      </c>
      <c s="33">
        <f>ROUND(ROUND(H113,2)*ROUND(G113,3),2)</f>
      </c>
      <c s="31" t="s">
        <v>55</v>
      </c>
      <c r="O113">
        <f>(I113*21)/100</f>
      </c>
      <c t="s">
        <v>26</v>
      </c>
    </row>
    <row r="114" spans="1:5" ht="12.75">
      <c r="A114" s="34" t="s">
        <v>56</v>
      </c>
      <c r="E114" s="35" t="s">
        <v>150</v>
      </c>
    </row>
    <row r="115" spans="1:5" ht="51">
      <c r="A115" s="36" t="s">
        <v>58</v>
      </c>
      <c r="E115" s="37" t="s">
        <v>414</v>
      </c>
    </row>
    <row r="116" spans="1:5" ht="51">
      <c r="A116" t="s">
        <v>60</v>
      </c>
      <c r="E116" s="35" t="s">
        <v>152</v>
      </c>
    </row>
    <row r="117" spans="1:16" ht="12.75">
      <c r="A117" s="24" t="s">
        <v>50</v>
      </c>
      <c s="29" t="s">
        <v>190</v>
      </c>
      <c s="29" t="s">
        <v>158</v>
      </c>
      <c s="24" t="s">
        <v>72</v>
      </c>
      <c s="30" t="s">
        <v>159</v>
      </c>
      <c s="31" t="s">
        <v>74</v>
      </c>
      <c s="32">
        <v>1.478</v>
      </c>
      <c s="33">
        <v>0</v>
      </c>
      <c s="33">
        <f>ROUND(ROUND(H117,2)*ROUND(G117,3),2)</f>
      </c>
      <c s="31" t="s">
        <v>55</v>
      </c>
      <c r="O117">
        <f>(I117*21)/100</f>
      </c>
      <c t="s">
        <v>26</v>
      </c>
    </row>
    <row r="118" spans="1:5" ht="38.25">
      <c r="A118" s="34" t="s">
        <v>56</v>
      </c>
      <c r="E118" s="35" t="s">
        <v>160</v>
      </c>
    </row>
    <row r="119" spans="1:5" ht="25.5">
      <c r="A119" s="36" t="s">
        <v>58</v>
      </c>
      <c r="E119" s="37" t="s">
        <v>415</v>
      </c>
    </row>
    <row r="120" spans="1:5" ht="165.75">
      <c r="A120" t="s">
        <v>60</v>
      </c>
      <c r="E120" s="35" t="s">
        <v>162</v>
      </c>
    </row>
    <row r="121" spans="1:16" ht="12.75">
      <c r="A121" s="24" t="s">
        <v>50</v>
      </c>
      <c s="29" t="s">
        <v>196</v>
      </c>
      <c s="29" t="s">
        <v>164</v>
      </c>
      <c s="24" t="s">
        <v>72</v>
      </c>
      <c s="30" t="s">
        <v>165</v>
      </c>
      <c s="31" t="s">
        <v>74</v>
      </c>
      <c s="32">
        <v>1.271</v>
      </c>
      <c s="33">
        <v>0</v>
      </c>
      <c s="33">
        <f>ROUND(ROUND(H121,2)*ROUND(G121,3),2)</f>
      </c>
      <c s="31" t="s">
        <v>55</v>
      </c>
      <c r="O121">
        <f>(I121*21)/100</f>
      </c>
      <c t="s">
        <v>26</v>
      </c>
    </row>
    <row r="122" spans="1:5" ht="38.25">
      <c r="A122" s="34" t="s">
        <v>56</v>
      </c>
      <c r="E122" s="35" t="s">
        <v>160</v>
      </c>
    </row>
    <row r="123" spans="1:5" ht="25.5">
      <c r="A123" s="36" t="s">
        <v>58</v>
      </c>
      <c r="E123" s="37" t="s">
        <v>416</v>
      </c>
    </row>
    <row r="124" spans="1:5" ht="165.75">
      <c r="A124" t="s">
        <v>60</v>
      </c>
      <c r="E124" s="35" t="s">
        <v>162</v>
      </c>
    </row>
    <row r="125" spans="1:16" ht="12.75">
      <c r="A125" s="24" t="s">
        <v>50</v>
      </c>
      <c s="29" t="s">
        <v>204</v>
      </c>
      <c s="29" t="s">
        <v>168</v>
      </c>
      <c s="24" t="s">
        <v>72</v>
      </c>
      <c s="30" t="s">
        <v>169</v>
      </c>
      <c s="31" t="s">
        <v>74</v>
      </c>
      <c s="32">
        <v>1.271</v>
      </c>
      <c s="33">
        <v>0</v>
      </c>
      <c s="33">
        <f>ROUND(ROUND(H125,2)*ROUND(G125,3),2)</f>
      </c>
      <c s="31" t="s">
        <v>55</v>
      </c>
      <c r="O125">
        <f>(I125*21)/100</f>
      </c>
      <c t="s">
        <v>26</v>
      </c>
    </row>
    <row r="126" spans="1:5" ht="38.25">
      <c r="A126" s="34" t="s">
        <v>56</v>
      </c>
      <c r="E126" s="35" t="s">
        <v>160</v>
      </c>
    </row>
    <row r="127" spans="1:5" ht="25.5">
      <c r="A127" s="36" t="s">
        <v>58</v>
      </c>
      <c r="E127" s="37" t="s">
        <v>417</v>
      </c>
    </row>
    <row r="128" spans="1:5" ht="165.75">
      <c r="A128" t="s">
        <v>60</v>
      </c>
      <c r="E128" s="35" t="s">
        <v>162</v>
      </c>
    </row>
    <row r="129" spans="1:16" ht="12.75">
      <c r="A129" s="24" t="s">
        <v>50</v>
      </c>
      <c s="29" t="s">
        <v>209</v>
      </c>
      <c s="29" t="s">
        <v>291</v>
      </c>
      <c s="24" t="s">
        <v>72</v>
      </c>
      <c s="30" t="s">
        <v>292</v>
      </c>
      <c s="31" t="s">
        <v>125</v>
      </c>
      <c s="32">
        <v>19.034</v>
      </c>
      <c s="33">
        <v>0</v>
      </c>
      <c s="33">
        <f>ROUND(ROUND(H129,2)*ROUND(G129,3),2)</f>
      </c>
      <c s="31" t="s">
        <v>55</v>
      </c>
      <c r="O129">
        <f>(I129*21)/100</f>
      </c>
      <c t="s">
        <v>26</v>
      </c>
    </row>
    <row r="130" spans="1:5" ht="12.75">
      <c r="A130" s="34" t="s">
        <v>56</v>
      </c>
      <c r="E130" s="35" t="s">
        <v>293</v>
      </c>
    </row>
    <row r="131" spans="1:5" ht="12.75">
      <c r="A131" s="36" t="s">
        <v>58</v>
      </c>
      <c r="E131" s="37" t="s">
        <v>418</v>
      </c>
    </row>
    <row r="132" spans="1:5" ht="178.5">
      <c r="A132" t="s">
        <v>60</v>
      </c>
      <c r="E132" s="35" t="s">
        <v>295</v>
      </c>
    </row>
    <row r="133" spans="1:16" ht="12.75">
      <c r="A133" s="24" t="s">
        <v>50</v>
      </c>
      <c s="29" t="s">
        <v>215</v>
      </c>
      <c s="29" t="s">
        <v>172</v>
      </c>
      <c s="24" t="s">
        <v>57</v>
      </c>
      <c s="30" t="s">
        <v>173</v>
      </c>
      <c s="31" t="s">
        <v>174</v>
      </c>
      <c s="32">
        <v>49.4</v>
      </c>
      <c s="33">
        <v>0</v>
      </c>
      <c s="33">
        <f>ROUND(ROUND(H133,2)*ROUND(G133,3),2)</f>
      </c>
      <c s="31" t="s">
        <v>55</v>
      </c>
      <c r="O133">
        <f>(I133*21)/100</f>
      </c>
      <c t="s">
        <v>26</v>
      </c>
    </row>
    <row r="134" spans="1:5" ht="25.5">
      <c r="A134" s="34" t="s">
        <v>56</v>
      </c>
      <c r="E134" s="35" t="s">
        <v>175</v>
      </c>
    </row>
    <row r="135" spans="1:5" ht="12.75">
      <c r="A135" s="36" t="s">
        <v>58</v>
      </c>
      <c r="E135" s="37" t="s">
        <v>419</v>
      </c>
    </row>
    <row r="136" spans="1:5" ht="63.75">
      <c r="A136" t="s">
        <v>60</v>
      </c>
      <c r="E136" s="35" t="s">
        <v>177</v>
      </c>
    </row>
    <row r="137" spans="1:18" ht="12.75" customHeight="1">
      <c r="A137" s="6" t="s">
        <v>48</v>
      </c>
      <c s="6"/>
      <c s="39" t="s">
        <v>85</v>
      </c>
      <c s="6"/>
      <c s="27" t="s">
        <v>178</v>
      </c>
      <c s="6"/>
      <c s="6"/>
      <c s="6"/>
      <c s="40">
        <f>0+Q137</f>
      </c>
      <c s="6"/>
      <c r="O137">
        <f>0+R137</f>
      </c>
      <c r="Q137">
        <f>0+I138+I142</f>
      </c>
      <c>
        <f>0+O138+O142</f>
      </c>
    </row>
    <row r="138" spans="1:16" ht="12.75">
      <c r="A138" s="24" t="s">
        <v>50</v>
      </c>
      <c s="29" t="s">
        <v>219</v>
      </c>
      <c s="29" t="s">
        <v>180</v>
      </c>
      <c s="24" t="s">
        <v>57</v>
      </c>
      <c s="30" t="s">
        <v>181</v>
      </c>
      <c s="31" t="s">
        <v>174</v>
      </c>
      <c s="32">
        <v>13</v>
      </c>
      <c s="33">
        <v>0</v>
      </c>
      <c s="33">
        <f>ROUND(ROUND(H138,2)*ROUND(G138,3),2)</f>
      </c>
      <c s="31" t="s">
        <v>55</v>
      </c>
      <c r="O138">
        <f>(I138*21)/100</f>
      </c>
      <c t="s">
        <v>26</v>
      </c>
    </row>
    <row r="139" spans="1:5" ht="51">
      <c r="A139" s="34" t="s">
        <v>56</v>
      </c>
      <c r="E139" s="35" t="s">
        <v>182</v>
      </c>
    </row>
    <row r="140" spans="1:5" ht="12.75">
      <c r="A140" s="36" t="s">
        <v>58</v>
      </c>
      <c r="E140" s="37" t="s">
        <v>57</v>
      </c>
    </row>
    <row r="141" spans="1:5" ht="114.75">
      <c r="A141" t="s">
        <v>60</v>
      </c>
      <c r="E141" s="35" t="s">
        <v>183</v>
      </c>
    </row>
    <row r="142" spans="1:16" ht="12.75">
      <c r="A142" s="24" t="s">
        <v>50</v>
      </c>
      <c s="29" t="s">
        <v>225</v>
      </c>
      <c s="29" t="s">
        <v>185</v>
      </c>
      <c s="24" t="s">
        <v>57</v>
      </c>
      <c s="30" t="s">
        <v>186</v>
      </c>
      <c s="31" t="s">
        <v>174</v>
      </c>
      <c s="32">
        <v>17</v>
      </c>
      <c s="33">
        <v>0</v>
      </c>
      <c s="33">
        <f>ROUND(ROUND(H142,2)*ROUND(G142,3),2)</f>
      </c>
      <c s="31" t="s">
        <v>55</v>
      </c>
      <c r="O142">
        <f>(I142*21)/100</f>
      </c>
      <c t="s">
        <v>26</v>
      </c>
    </row>
    <row r="143" spans="1:5" ht="51">
      <c r="A143" s="34" t="s">
        <v>56</v>
      </c>
      <c r="E143" s="35" t="s">
        <v>187</v>
      </c>
    </row>
    <row r="144" spans="1:5" ht="38.25">
      <c r="A144" s="36" t="s">
        <v>58</v>
      </c>
      <c r="E144" s="37" t="s">
        <v>420</v>
      </c>
    </row>
    <row r="145" spans="1:5" ht="114.75">
      <c r="A145" t="s">
        <v>60</v>
      </c>
      <c r="E145" s="35" t="s">
        <v>183</v>
      </c>
    </row>
    <row r="146" spans="1:18" ht="12.75" customHeight="1">
      <c r="A146" s="6" t="s">
        <v>48</v>
      </c>
      <c s="6"/>
      <c s="39" t="s">
        <v>91</v>
      </c>
      <c s="6"/>
      <c s="27" t="s">
        <v>189</v>
      </c>
      <c s="6"/>
      <c s="6"/>
      <c s="6"/>
      <c s="40">
        <f>0+Q146</f>
      </c>
      <c s="6"/>
      <c r="O146">
        <f>0+R146</f>
      </c>
      <c r="Q146">
        <f>0+I147+I151+I155+I159+I163+I167+I171+I175+I179+I183+I187</f>
      </c>
      <c>
        <f>0+O147+O151+O155+O159+O163+O167+O171+O175+O179+O183+O187</f>
      </c>
    </row>
    <row r="147" spans="1:16" ht="12.75">
      <c r="A147" s="24" t="s">
        <v>50</v>
      </c>
      <c s="29" t="s">
        <v>290</v>
      </c>
      <c s="29" t="s">
        <v>363</v>
      </c>
      <c s="24" t="s">
        <v>198</v>
      </c>
      <c s="30" t="s">
        <v>364</v>
      </c>
      <c s="31" t="s">
        <v>174</v>
      </c>
      <c s="32">
        <v>155.6</v>
      </c>
      <c s="33">
        <v>0</v>
      </c>
      <c s="33">
        <f>ROUND(ROUND(H147,2)*ROUND(G147,3),2)</f>
      </c>
      <c s="31" t="s">
        <v>55</v>
      </c>
      <c r="O147">
        <f>(I147*21)/100</f>
      </c>
      <c t="s">
        <v>26</v>
      </c>
    </row>
    <row r="148" spans="1:5" ht="25.5">
      <c r="A148" s="34" t="s">
        <v>56</v>
      </c>
      <c r="E148" s="35" t="s">
        <v>365</v>
      </c>
    </row>
    <row r="149" spans="1:5" ht="76.5">
      <c r="A149" s="36" t="s">
        <v>58</v>
      </c>
      <c r="E149" s="37" t="s">
        <v>421</v>
      </c>
    </row>
    <row r="150" spans="1:5" ht="255">
      <c r="A150" t="s">
        <v>60</v>
      </c>
      <c r="E150" s="35" t="s">
        <v>195</v>
      </c>
    </row>
    <row r="151" spans="1:16" ht="12.75">
      <c r="A151" s="24" t="s">
        <v>50</v>
      </c>
      <c s="29" t="s">
        <v>296</v>
      </c>
      <c s="29" t="s">
        <v>367</v>
      </c>
      <c s="24" t="s">
        <v>72</v>
      </c>
      <c s="30" t="s">
        <v>368</v>
      </c>
      <c s="31" t="s">
        <v>174</v>
      </c>
      <c s="32">
        <v>24.36</v>
      </c>
      <c s="33">
        <v>0</v>
      </c>
      <c s="33">
        <f>ROUND(ROUND(H151,2)*ROUND(G151,3),2)</f>
      </c>
      <c s="31" t="s">
        <v>55</v>
      </c>
      <c r="O151">
        <f>(I151*21)/100</f>
      </c>
      <c t="s">
        <v>26</v>
      </c>
    </row>
    <row r="152" spans="1:5" ht="25.5">
      <c r="A152" s="34" t="s">
        <v>56</v>
      </c>
      <c r="E152" s="35" t="s">
        <v>369</v>
      </c>
    </row>
    <row r="153" spans="1:5" ht="25.5">
      <c r="A153" s="36" t="s">
        <v>58</v>
      </c>
      <c r="E153" s="37" t="s">
        <v>422</v>
      </c>
    </row>
    <row r="154" spans="1:5" ht="255">
      <c r="A154" t="s">
        <v>60</v>
      </c>
      <c r="E154" s="35" t="s">
        <v>195</v>
      </c>
    </row>
    <row r="155" spans="1:16" ht="12.75">
      <c r="A155" s="24" t="s">
        <v>50</v>
      </c>
      <c s="29" t="s">
        <v>298</v>
      </c>
      <c s="29" t="s">
        <v>197</v>
      </c>
      <c s="24" t="s">
        <v>198</v>
      </c>
      <c s="30" t="s">
        <v>199</v>
      </c>
      <c s="31" t="s">
        <v>200</v>
      </c>
      <c s="32">
        <v>3</v>
      </c>
      <c s="33">
        <v>0</v>
      </c>
      <c s="33">
        <f>ROUND(ROUND(H155,2)*ROUND(G155,3),2)</f>
      </c>
      <c s="31" t="s">
        <v>55</v>
      </c>
      <c r="O155">
        <f>(I155*21)/100</f>
      </c>
      <c t="s">
        <v>26</v>
      </c>
    </row>
    <row r="156" spans="1:5" ht="153">
      <c r="A156" s="34" t="s">
        <v>56</v>
      </c>
      <c r="E156" s="35" t="s">
        <v>423</v>
      </c>
    </row>
    <row r="157" spans="1:5" ht="12.75">
      <c r="A157" s="36" t="s">
        <v>58</v>
      </c>
      <c r="E157" s="37" t="s">
        <v>424</v>
      </c>
    </row>
    <row r="158" spans="1:5" ht="267.75">
      <c r="A158" t="s">
        <v>60</v>
      </c>
      <c r="E158" s="35" t="s">
        <v>203</v>
      </c>
    </row>
    <row r="159" spans="1:16" ht="12.75">
      <c r="A159" s="24" t="s">
        <v>50</v>
      </c>
      <c s="29" t="s">
        <v>299</v>
      </c>
      <c s="29" t="s">
        <v>371</v>
      </c>
      <c s="24" t="s">
        <v>72</v>
      </c>
      <c s="30" t="s">
        <v>372</v>
      </c>
      <c s="31" t="s">
        <v>200</v>
      </c>
      <c s="32">
        <v>16</v>
      </c>
      <c s="33">
        <v>0</v>
      </c>
      <c s="33">
        <f>ROUND(ROUND(H159,2)*ROUND(G159,3),2)</f>
      </c>
      <c s="31" t="s">
        <v>55</v>
      </c>
      <c r="O159">
        <f>(I159*21)/100</f>
      </c>
      <c t="s">
        <v>26</v>
      </c>
    </row>
    <row r="160" spans="1:5" ht="76.5">
      <c r="A160" s="34" t="s">
        <v>56</v>
      </c>
      <c r="E160" s="35" t="s">
        <v>425</v>
      </c>
    </row>
    <row r="161" spans="1:5" ht="12.75">
      <c r="A161" s="36" t="s">
        <v>58</v>
      </c>
      <c r="E161" s="37" t="s">
        <v>426</v>
      </c>
    </row>
    <row r="162" spans="1:5" ht="102">
      <c r="A162" t="s">
        <v>60</v>
      </c>
      <c r="E162" s="35" t="s">
        <v>375</v>
      </c>
    </row>
    <row r="163" spans="1:16" ht="12.75">
      <c r="A163" s="24" t="s">
        <v>50</v>
      </c>
      <c s="29" t="s">
        <v>301</v>
      </c>
      <c s="29" t="s">
        <v>376</v>
      </c>
      <c s="24" t="s">
        <v>72</v>
      </c>
      <c s="30" t="s">
        <v>377</v>
      </c>
      <c s="31" t="s">
        <v>200</v>
      </c>
      <c s="32">
        <v>2</v>
      </c>
      <c s="33">
        <v>0</v>
      </c>
      <c s="33">
        <f>ROUND(ROUND(H163,2)*ROUND(G163,3),2)</f>
      </c>
      <c s="31" t="s">
        <v>55</v>
      </c>
      <c r="O163">
        <f>(I163*21)/100</f>
      </c>
      <c t="s">
        <v>26</v>
      </c>
    </row>
    <row r="164" spans="1:5" ht="38.25">
      <c r="A164" s="34" t="s">
        <v>56</v>
      </c>
      <c r="E164" s="35" t="s">
        <v>427</v>
      </c>
    </row>
    <row r="165" spans="1:5" ht="12.75">
      <c r="A165" s="36" t="s">
        <v>58</v>
      </c>
      <c r="E165" s="37" t="s">
        <v>428</v>
      </c>
    </row>
    <row r="166" spans="1:5" ht="102">
      <c r="A166" t="s">
        <v>60</v>
      </c>
      <c r="E166" s="35" t="s">
        <v>375</v>
      </c>
    </row>
    <row r="167" spans="1:16" ht="12.75">
      <c r="A167" s="24" t="s">
        <v>50</v>
      </c>
      <c s="29" t="s">
        <v>306</v>
      </c>
      <c s="29" t="s">
        <v>205</v>
      </c>
      <c s="24" t="s">
        <v>57</v>
      </c>
      <c s="30" t="s">
        <v>206</v>
      </c>
      <c s="31" t="s">
        <v>200</v>
      </c>
      <c s="32">
        <v>3</v>
      </c>
      <c s="33">
        <v>0</v>
      </c>
      <c s="33">
        <f>ROUND(ROUND(H167,2)*ROUND(G167,3),2)</f>
      </c>
      <c s="31" t="s">
        <v>55</v>
      </c>
      <c r="O167">
        <f>(I167*21)/100</f>
      </c>
      <c t="s">
        <v>26</v>
      </c>
    </row>
    <row r="168" spans="1:5" ht="12.75">
      <c r="A168" s="34" t="s">
        <v>56</v>
      </c>
      <c r="E168" s="35" t="s">
        <v>207</v>
      </c>
    </row>
    <row r="169" spans="1:5" ht="12.75">
      <c r="A169" s="36" t="s">
        <v>58</v>
      </c>
      <c r="E169" s="37" t="s">
        <v>57</v>
      </c>
    </row>
    <row r="170" spans="1:5" ht="51">
      <c r="A170" t="s">
        <v>60</v>
      </c>
      <c r="E170" s="35" t="s">
        <v>208</v>
      </c>
    </row>
    <row r="171" spans="1:16" ht="12.75">
      <c r="A171" s="24" t="s">
        <v>50</v>
      </c>
      <c s="29" t="s">
        <v>308</v>
      </c>
      <c s="29" t="s">
        <v>380</v>
      </c>
      <c s="24" t="s">
        <v>57</v>
      </c>
      <c s="30" t="s">
        <v>381</v>
      </c>
      <c s="31" t="s">
        <v>200</v>
      </c>
      <c s="32">
        <v>18</v>
      </c>
      <c s="33">
        <v>0</v>
      </c>
      <c s="33">
        <f>ROUND(ROUND(H171,2)*ROUND(G171,3),2)</f>
      </c>
      <c s="31" t="s">
        <v>55</v>
      </c>
      <c r="O171">
        <f>(I171*21)/100</f>
      </c>
      <c t="s">
        <v>26</v>
      </c>
    </row>
    <row r="172" spans="1:5" ht="12.75">
      <c r="A172" s="34" t="s">
        <v>56</v>
      </c>
      <c r="E172" s="35" t="s">
        <v>57</v>
      </c>
    </row>
    <row r="173" spans="1:5" ht="38.25">
      <c r="A173" s="36" t="s">
        <v>58</v>
      </c>
      <c r="E173" s="37" t="s">
        <v>429</v>
      </c>
    </row>
    <row r="174" spans="1:5" ht="51">
      <c r="A174" t="s">
        <v>60</v>
      </c>
      <c r="E174" s="35" t="s">
        <v>208</v>
      </c>
    </row>
    <row r="175" spans="1:16" ht="12.75">
      <c r="A175" s="24" t="s">
        <v>50</v>
      </c>
      <c s="29" t="s">
        <v>313</v>
      </c>
      <c s="29" t="s">
        <v>210</v>
      </c>
      <c s="24" t="s">
        <v>57</v>
      </c>
      <c s="30" t="s">
        <v>211</v>
      </c>
      <c s="31" t="s">
        <v>200</v>
      </c>
      <c s="32">
        <v>22</v>
      </c>
      <c s="33">
        <v>0</v>
      </c>
      <c s="33">
        <f>ROUND(ROUND(H175,2)*ROUND(G175,3),2)</f>
      </c>
      <c s="31" t="s">
        <v>55</v>
      </c>
      <c r="O175">
        <f>(I175*21)/100</f>
      </c>
      <c t="s">
        <v>26</v>
      </c>
    </row>
    <row r="176" spans="1:5" ht="12.75">
      <c r="A176" s="34" t="s">
        <v>56</v>
      </c>
      <c r="E176" s="35" t="s">
        <v>212</v>
      </c>
    </row>
    <row r="177" spans="1:5" ht="63.75">
      <c r="A177" s="36" t="s">
        <v>58</v>
      </c>
      <c r="E177" s="37" t="s">
        <v>430</v>
      </c>
    </row>
    <row r="178" spans="1:5" ht="76.5">
      <c r="A178" t="s">
        <v>60</v>
      </c>
      <c r="E178" s="35" t="s">
        <v>214</v>
      </c>
    </row>
    <row r="179" spans="1:16" ht="12.75">
      <c r="A179" s="24" t="s">
        <v>50</v>
      </c>
      <c s="29" t="s">
        <v>316</v>
      </c>
      <c s="29" t="s">
        <v>384</v>
      </c>
      <c s="24" t="s">
        <v>57</v>
      </c>
      <c s="30" t="s">
        <v>385</v>
      </c>
      <c s="31" t="s">
        <v>174</v>
      </c>
      <c s="32">
        <v>153.3</v>
      </c>
      <c s="33">
        <v>0</v>
      </c>
      <c s="33">
        <f>ROUND(ROUND(H179,2)*ROUND(G179,3),2)</f>
      </c>
      <c s="31" t="s">
        <v>55</v>
      </c>
      <c r="O179">
        <f>(I179*21)/100</f>
      </c>
      <c t="s">
        <v>26</v>
      </c>
    </row>
    <row r="180" spans="1:5" ht="12.75">
      <c r="A180" s="34" t="s">
        <v>56</v>
      </c>
      <c r="E180" s="35" t="s">
        <v>386</v>
      </c>
    </row>
    <row r="181" spans="1:5" ht="76.5">
      <c r="A181" s="36" t="s">
        <v>58</v>
      </c>
      <c r="E181" s="37" t="s">
        <v>431</v>
      </c>
    </row>
    <row r="182" spans="1:5" ht="102">
      <c r="A182" t="s">
        <v>60</v>
      </c>
      <c r="E182" s="35" t="s">
        <v>218</v>
      </c>
    </row>
    <row r="183" spans="1:16" ht="12.75">
      <c r="A183" s="24" t="s">
        <v>50</v>
      </c>
      <c s="29" t="s">
        <v>317</v>
      </c>
      <c s="29" t="s">
        <v>388</v>
      </c>
      <c s="24" t="s">
        <v>57</v>
      </c>
      <c s="30" t="s">
        <v>389</v>
      </c>
      <c s="31" t="s">
        <v>174</v>
      </c>
      <c s="32">
        <v>24</v>
      </c>
      <c s="33">
        <v>0</v>
      </c>
      <c s="33">
        <f>ROUND(ROUND(H183,2)*ROUND(G183,3),2)</f>
      </c>
      <c s="31" t="s">
        <v>55</v>
      </c>
      <c r="O183">
        <f>(I183*21)/100</f>
      </c>
      <c t="s">
        <v>26</v>
      </c>
    </row>
    <row r="184" spans="1:5" ht="12.75">
      <c r="A184" s="34" t="s">
        <v>56</v>
      </c>
      <c r="E184" s="35" t="s">
        <v>57</v>
      </c>
    </row>
    <row r="185" spans="1:5" ht="12.75">
      <c r="A185" s="36" t="s">
        <v>58</v>
      </c>
      <c r="E185" s="37" t="s">
        <v>432</v>
      </c>
    </row>
    <row r="186" spans="1:5" ht="102">
      <c r="A186" t="s">
        <v>60</v>
      </c>
      <c r="E186" s="35" t="s">
        <v>218</v>
      </c>
    </row>
    <row r="187" spans="1:16" ht="12.75">
      <c r="A187" s="24" t="s">
        <v>50</v>
      </c>
      <c s="29" t="s">
        <v>319</v>
      </c>
      <c s="29" t="s">
        <v>220</v>
      </c>
      <c s="24" t="s">
        <v>72</v>
      </c>
      <c s="30" t="s">
        <v>221</v>
      </c>
      <c s="31" t="s">
        <v>174</v>
      </c>
      <c s="32">
        <v>177.3</v>
      </c>
      <c s="33">
        <v>0</v>
      </c>
      <c s="33">
        <f>ROUND(ROUND(H187,2)*ROUND(G187,3),2)</f>
      </c>
      <c s="31" t="s">
        <v>55</v>
      </c>
      <c r="O187">
        <f>(I187*21)/100</f>
      </c>
      <c t="s">
        <v>26</v>
      </c>
    </row>
    <row r="188" spans="1:5" ht="12.75">
      <c r="A188" s="34" t="s">
        <v>56</v>
      </c>
      <c r="E188" s="35" t="s">
        <v>222</v>
      </c>
    </row>
    <row r="189" spans="1:5" ht="89.25">
      <c r="A189" s="36" t="s">
        <v>58</v>
      </c>
      <c r="E189" s="37" t="s">
        <v>433</v>
      </c>
    </row>
    <row r="190" spans="1:5" ht="76.5">
      <c r="A190" t="s">
        <v>60</v>
      </c>
      <c r="E190" s="35" t="s">
        <v>223</v>
      </c>
    </row>
    <row r="191" spans="1:18" ht="12.75" customHeight="1">
      <c r="A191" s="6" t="s">
        <v>48</v>
      </c>
      <c s="6"/>
      <c s="39" t="s">
        <v>43</v>
      </c>
      <c s="6"/>
      <c s="27" t="s">
        <v>224</v>
      </c>
      <c s="6"/>
      <c s="6"/>
      <c s="6"/>
      <c s="40">
        <f>0+Q191</f>
      </c>
      <c s="6"/>
      <c r="O191">
        <f>0+R191</f>
      </c>
      <c r="Q191">
        <f>0+I192</f>
      </c>
      <c>
        <f>0+O192</f>
      </c>
    </row>
    <row r="192" spans="1:16" ht="12.75">
      <c r="A192" s="24" t="s">
        <v>50</v>
      </c>
      <c s="29" t="s">
        <v>320</v>
      </c>
      <c s="29" t="s">
        <v>226</v>
      </c>
      <c s="24" t="s">
        <v>57</v>
      </c>
      <c s="30" t="s">
        <v>227</v>
      </c>
      <c s="31" t="s">
        <v>174</v>
      </c>
      <c s="32">
        <v>323.2</v>
      </c>
      <c s="33">
        <v>0</v>
      </c>
      <c s="33">
        <f>ROUND(ROUND(H192,2)*ROUND(G192,3),2)</f>
      </c>
      <c s="31" t="s">
        <v>55</v>
      </c>
      <c r="O192">
        <f>(I192*21)/100</f>
      </c>
      <c t="s">
        <v>26</v>
      </c>
    </row>
    <row r="193" spans="1:5" ht="12.75">
      <c r="A193" s="34" t="s">
        <v>56</v>
      </c>
      <c r="E193" s="35" t="s">
        <v>57</v>
      </c>
    </row>
    <row r="194" spans="1:5" ht="12.75">
      <c r="A194" s="36" t="s">
        <v>58</v>
      </c>
      <c r="E194" s="37" t="s">
        <v>434</v>
      </c>
    </row>
    <row r="195" spans="1:5" ht="63.75">
      <c r="A195" t="s">
        <v>60</v>
      </c>
      <c r="E195" s="35" t="s">
        <v>229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0+O9+O26+O71+O108</f>
      </c>
      <c t="s">
        <v>25</v>
      </c>
    </row>
    <row r="3" spans="1:16" ht="15" customHeight="1">
      <c r="A3" t="s">
        <v>11</v>
      </c>
      <c s="12" t="s">
        <v>13</v>
      </c>
      <c s="13" t="s">
        <v>14</v>
      </c>
      <c s="1"/>
      <c s="14" t="s">
        <v>15</v>
      </c>
      <c s="1"/>
      <c s="9"/>
      <c s="8" t="s">
        <v>435</v>
      </c>
      <c s="41">
        <f>0+I9+I26+I71+I108</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435</v>
      </c>
      <c s="6"/>
      <c s="18" t="s">
        <v>436</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0+I10+I14+I18+I22</f>
      </c>
      <c>
        <f>0+O10+O14+O18+O22</f>
      </c>
    </row>
    <row r="10" spans="1:16" ht="12.75">
      <c r="A10" s="24" t="s">
        <v>50</v>
      </c>
      <c s="29" t="s">
        <v>32</v>
      </c>
      <c s="29" t="s">
        <v>51</v>
      </c>
      <c s="24" t="s">
        <v>437</v>
      </c>
      <c s="30" t="s">
        <v>438</v>
      </c>
      <c s="31" t="s">
        <v>54</v>
      </c>
      <c s="32">
        <v>10.335</v>
      </c>
      <c s="33">
        <v>0</v>
      </c>
      <c s="33">
        <f>ROUND(ROUND(H10,2)*ROUND(G10,3),2)</f>
      </c>
      <c s="31" t="s">
        <v>55</v>
      </c>
      <c r="O10">
        <f>(I10*21)/100</f>
      </c>
      <c t="s">
        <v>26</v>
      </c>
    </row>
    <row r="11" spans="1:5" ht="12.75">
      <c r="A11" s="34" t="s">
        <v>56</v>
      </c>
      <c r="E11" s="35" t="s">
        <v>439</v>
      </c>
    </row>
    <row r="12" spans="1:5" ht="12.75">
      <c r="A12" s="36" t="s">
        <v>58</v>
      </c>
      <c r="E12" s="37" t="s">
        <v>440</v>
      </c>
    </row>
    <row r="13" spans="1:5" ht="51">
      <c r="A13" t="s">
        <v>60</v>
      </c>
      <c r="E13" s="35" t="s">
        <v>441</v>
      </c>
    </row>
    <row r="14" spans="1:16" ht="25.5">
      <c r="A14" s="24" t="s">
        <v>50</v>
      </c>
      <c s="29" t="s">
        <v>26</v>
      </c>
      <c s="29" t="s">
        <v>51</v>
      </c>
      <c s="24" t="s">
        <v>52</v>
      </c>
      <c s="30" t="s">
        <v>53</v>
      </c>
      <c s="31" t="s">
        <v>54</v>
      </c>
      <c s="32">
        <v>167.417</v>
      </c>
      <c s="33">
        <v>0</v>
      </c>
      <c s="33">
        <f>ROUND(ROUND(H14,2)*ROUND(G14,3),2)</f>
      </c>
      <c s="31" t="s">
        <v>55</v>
      </c>
      <c r="O14">
        <f>(I14*21)/100</f>
      </c>
      <c t="s">
        <v>26</v>
      </c>
    </row>
    <row r="15" spans="1:5" ht="12.75">
      <c r="A15" s="34" t="s">
        <v>56</v>
      </c>
      <c r="E15" s="35" t="s">
        <v>57</v>
      </c>
    </row>
    <row r="16" spans="1:5" ht="102">
      <c r="A16" s="36" t="s">
        <v>58</v>
      </c>
      <c r="E16" s="37" t="s">
        <v>442</v>
      </c>
    </row>
    <row r="17" spans="1:5" ht="89.25">
      <c r="A17" t="s">
        <v>60</v>
      </c>
      <c r="E17" s="35" t="s">
        <v>61</v>
      </c>
    </row>
    <row r="18" spans="1:16" ht="25.5">
      <c r="A18" s="24" t="s">
        <v>50</v>
      </c>
      <c s="29" t="s">
        <v>25</v>
      </c>
      <c s="29" t="s">
        <v>62</v>
      </c>
      <c s="24" t="s">
        <v>52</v>
      </c>
      <c s="30" t="s">
        <v>53</v>
      </c>
      <c s="31" t="s">
        <v>54</v>
      </c>
      <c s="32">
        <v>141.614</v>
      </c>
      <c s="33">
        <v>0</v>
      </c>
      <c s="33">
        <f>ROUND(ROUND(H18,2)*ROUND(G18,3),2)</f>
      </c>
      <c s="31" t="s">
        <v>55</v>
      </c>
      <c r="O18">
        <f>(I18*21)/100</f>
      </c>
      <c t="s">
        <v>26</v>
      </c>
    </row>
    <row r="19" spans="1:5" ht="25.5">
      <c r="A19" s="34" t="s">
        <v>56</v>
      </c>
      <c r="E19" s="35" t="s">
        <v>63</v>
      </c>
    </row>
    <row r="20" spans="1:5" ht="63.75">
      <c r="A20" s="36" t="s">
        <v>58</v>
      </c>
      <c r="E20" s="37" t="s">
        <v>443</v>
      </c>
    </row>
    <row r="21" spans="1:5" ht="89.25">
      <c r="A21" t="s">
        <v>60</v>
      </c>
      <c r="E21" s="35" t="s">
        <v>61</v>
      </c>
    </row>
    <row r="22" spans="1:16" ht="12.75">
      <c r="A22" s="24" t="s">
        <v>50</v>
      </c>
      <c s="29" t="s">
        <v>36</v>
      </c>
      <c s="29" t="s">
        <v>65</v>
      </c>
      <c s="24" t="s">
        <v>57</v>
      </c>
      <c s="30" t="s">
        <v>66</v>
      </c>
      <c s="31" t="s">
        <v>67</v>
      </c>
      <c s="32">
        <v>1</v>
      </c>
      <c s="33">
        <v>0</v>
      </c>
      <c s="33">
        <f>ROUND(ROUND(H22,2)*ROUND(G22,3),2)</f>
      </c>
      <c s="31" t="s">
        <v>55</v>
      </c>
      <c r="O22">
        <f>(I22*21)/100</f>
      </c>
      <c t="s">
        <v>26</v>
      </c>
    </row>
    <row r="23" spans="1:5" ht="38.25">
      <c r="A23" s="34" t="s">
        <v>56</v>
      </c>
      <c r="E23" s="35" t="s">
        <v>68</v>
      </c>
    </row>
    <row r="24" spans="1:5" ht="12.75">
      <c r="A24" s="36" t="s">
        <v>58</v>
      </c>
      <c r="E24" s="37" t="s">
        <v>57</v>
      </c>
    </row>
    <row r="25" spans="1:5" ht="51">
      <c r="A25" t="s">
        <v>60</v>
      </c>
      <c r="E25" s="35" t="s">
        <v>69</v>
      </c>
    </row>
    <row r="26" spans="1:18" ht="12.75" customHeight="1">
      <c r="A26" s="6" t="s">
        <v>48</v>
      </c>
      <c s="6"/>
      <c s="39" t="s">
        <v>32</v>
      </c>
      <c s="6"/>
      <c s="27" t="s">
        <v>70</v>
      </c>
      <c s="6"/>
      <c s="6"/>
      <c s="6"/>
      <c s="40">
        <f>0+Q26</f>
      </c>
      <c s="6"/>
      <c r="O26">
        <f>0+R26</f>
      </c>
      <c r="Q26">
        <f>0+I27+I31+I35+I39+I43+I47+I51+I55+I59+I63+I67</f>
      </c>
      <c>
        <f>0+O27+O31+O35+O39+O43+O47+O51+O55+O59+O63+O67</f>
      </c>
    </row>
    <row r="27" spans="1:16" ht="12.75">
      <c r="A27" s="24" t="s">
        <v>50</v>
      </c>
      <c s="29" t="s">
        <v>38</v>
      </c>
      <c s="29" t="s">
        <v>235</v>
      </c>
      <c s="24" t="s">
        <v>57</v>
      </c>
      <c s="30" t="s">
        <v>236</v>
      </c>
      <c s="31" t="s">
        <v>74</v>
      </c>
      <c s="32">
        <v>7.484</v>
      </c>
      <c s="33">
        <v>0</v>
      </c>
      <c s="33">
        <f>ROUND(ROUND(H27,2)*ROUND(G27,3),2)</f>
      </c>
      <c s="31" t="s">
        <v>55</v>
      </c>
      <c r="O27">
        <f>(I27*21)/100</f>
      </c>
      <c t="s">
        <v>26</v>
      </c>
    </row>
    <row r="28" spans="1:5" ht="25.5">
      <c r="A28" s="34" t="s">
        <v>56</v>
      </c>
      <c r="E28" s="35" t="s">
        <v>237</v>
      </c>
    </row>
    <row r="29" spans="1:5" ht="25.5">
      <c r="A29" s="36" t="s">
        <v>58</v>
      </c>
      <c r="E29" s="37" t="s">
        <v>444</v>
      </c>
    </row>
    <row r="30" spans="1:5" ht="102">
      <c r="A30" t="s">
        <v>60</v>
      </c>
      <c r="E30" s="35" t="s">
        <v>239</v>
      </c>
    </row>
    <row r="31" spans="1:16" ht="25.5">
      <c r="A31" s="24" t="s">
        <v>50</v>
      </c>
      <c s="29" t="s">
        <v>40</v>
      </c>
      <c s="29" t="s">
        <v>71</v>
      </c>
      <c s="24" t="s">
        <v>72</v>
      </c>
      <c s="30" t="s">
        <v>73</v>
      </c>
      <c s="31" t="s">
        <v>74</v>
      </c>
      <c s="32">
        <v>96.555</v>
      </c>
      <c s="33">
        <v>0</v>
      </c>
      <c s="33">
        <f>ROUND(ROUND(H31,2)*ROUND(G31,3),2)</f>
      </c>
      <c s="31" t="s">
        <v>55</v>
      </c>
      <c r="O31">
        <f>(I31*21)/100</f>
      </c>
      <c t="s">
        <v>26</v>
      </c>
    </row>
    <row r="32" spans="1:5" ht="12.75">
      <c r="A32" s="34" t="s">
        <v>56</v>
      </c>
      <c r="E32" s="35" t="s">
        <v>75</v>
      </c>
    </row>
    <row r="33" spans="1:5" ht="51">
      <c r="A33" s="36" t="s">
        <v>58</v>
      </c>
      <c r="E33" s="37" t="s">
        <v>445</v>
      </c>
    </row>
    <row r="34" spans="1:5" ht="89.25">
      <c r="A34" t="s">
        <v>60</v>
      </c>
      <c r="E34" s="35" t="s">
        <v>77</v>
      </c>
    </row>
    <row r="35" spans="1:16" ht="12.75">
      <c r="A35" s="24" t="s">
        <v>50</v>
      </c>
      <c s="29" t="s">
        <v>85</v>
      </c>
      <c s="29" t="s">
        <v>78</v>
      </c>
      <c s="24" t="s">
        <v>72</v>
      </c>
      <c s="30" t="s">
        <v>79</v>
      </c>
      <c s="31" t="s">
        <v>74</v>
      </c>
      <c s="32">
        <v>40.362</v>
      </c>
      <c s="33">
        <v>0</v>
      </c>
      <c s="33">
        <f>ROUND(ROUND(H35,2)*ROUND(G35,3),2)</f>
      </c>
      <c s="31" t="s">
        <v>55</v>
      </c>
      <c r="O35">
        <f>(I35*21)/100</f>
      </c>
      <c t="s">
        <v>26</v>
      </c>
    </row>
    <row r="36" spans="1:5" ht="38.25">
      <c r="A36" s="34" t="s">
        <v>56</v>
      </c>
      <c r="E36" s="35" t="s">
        <v>80</v>
      </c>
    </row>
    <row r="37" spans="1:5" ht="63.75">
      <c r="A37" s="36" t="s">
        <v>58</v>
      </c>
      <c r="E37" s="37" t="s">
        <v>446</v>
      </c>
    </row>
    <row r="38" spans="1:5" ht="89.25">
      <c r="A38" t="s">
        <v>60</v>
      </c>
      <c r="E38" s="35" t="s">
        <v>77</v>
      </c>
    </row>
    <row r="39" spans="1:16" ht="12.75">
      <c r="A39" s="24" t="s">
        <v>50</v>
      </c>
      <c s="29" t="s">
        <v>91</v>
      </c>
      <c s="29" t="s">
        <v>82</v>
      </c>
      <c s="24" t="s">
        <v>57</v>
      </c>
      <c s="30" t="s">
        <v>83</v>
      </c>
      <c s="31" t="s">
        <v>74</v>
      </c>
      <c s="32">
        <v>59.133</v>
      </c>
      <c s="33">
        <v>0</v>
      </c>
      <c s="33">
        <f>ROUND(ROUND(H39,2)*ROUND(G39,3),2)</f>
      </c>
      <c s="31" t="s">
        <v>55</v>
      </c>
      <c r="O39">
        <f>(I39*21)/100</f>
      </c>
      <c t="s">
        <v>26</v>
      </c>
    </row>
    <row r="40" spans="1:5" ht="12.75">
      <c r="A40" s="34" t="s">
        <v>56</v>
      </c>
      <c r="E40" s="35" t="s">
        <v>75</v>
      </c>
    </row>
    <row r="41" spans="1:5" ht="25.5">
      <c r="A41" s="36" t="s">
        <v>58</v>
      </c>
      <c r="E41" s="37" t="s">
        <v>447</v>
      </c>
    </row>
    <row r="42" spans="1:5" ht="89.25">
      <c r="A42" t="s">
        <v>60</v>
      </c>
      <c r="E42" s="35" t="s">
        <v>77</v>
      </c>
    </row>
    <row r="43" spans="1:16" ht="12.75">
      <c r="A43" s="24" t="s">
        <v>50</v>
      </c>
      <c s="29" t="s">
        <v>43</v>
      </c>
      <c s="29" t="s">
        <v>92</v>
      </c>
      <c s="24" t="s">
        <v>72</v>
      </c>
      <c s="30" t="s">
        <v>93</v>
      </c>
      <c s="31" t="s">
        <v>74</v>
      </c>
      <c s="32">
        <v>226.511</v>
      </c>
      <c s="33">
        <v>0</v>
      </c>
      <c s="33">
        <f>ROUND(ROUND(H43,2)*ROUND(G43,3),2)</f>
      </c>
      <c s="31" t="s">
        <v>55</v>
      </c>
      <c r="O43">
        <f>(I43*21)/100</f>
      </c>
      <c t="s">
        <v>26</v>
      </c>
    </row>
    <row r="44" spans="1:5" ht="12.75">
      <c r="A44" s="34" t="s">
        <v>56</v>
      </c>
      <c r="E44" s="35" t="s">
        <v>94</v>
      </c>
    </row>
    <row r="45" spans="1:5" ht="38.25">
      <c r="A45" s="36" t="s">
        <v>58</v>
      </c>
      <c r="E45" s="37" t="s">
        <v>448</v>
      </c>
    </row>
    <row r="46" spans="1:5" ht="318.75">
      <c r="A46" t="s">
        <v>60</v>
      </c>
      <c r="E46" s="35" t="s">
        <v>96</v>
      </c>
    </row>
    <row r="47" spans="1:16" ht="12.75">
      <c r="A47" s="24" t="s">
        <v>50</v>
      </c>
      <c s="29" t="s">
        <v>45</v>
      </c>
      <c s="29" t="s">
        <v>97</v>
      </c>
      <c s="24" t="s">
        <v>72</v>
      </c>
      <c s="30" t="s">
        <v>98</v>
      </c>
      <c s="31" t="s">
        <v>74</v>
      </c>
      <c s="32">
        <v>113.256</v>
      </c>
      <c s="33">
        <v>0</v>
      </c>
      <c s="33">
        <f>ROUND(ROUND(H47,2)*ROUND(G47,3),2)</f>
      </c>
      <c s="31" t="s">
        <v>55</v>
      </c>
      <c r="O47">
        <f>(I47*21)/100</f>
      </c>
      <c t="s">
        <v>26</v>
      </c>
    </row>
    <row r="48" spans="1:5" ht="12.75">
      <c r="A48" s="34" t="s">
        <v>56</v>
      </c>
      <c r="E48" s="35" t="s">
        <v>75</v>
      </c>
    </row>
    <row r="49" spans="1:5" ht="38.25">
      <c r="A49" s="36" t="s">
        <v>58</v>
      </c>
      <c r="E49" s="37" t="s">
        <v>449</v>
      </c>
    </row>
    <row r="50" spans="1:5" ht="344.25">
      <c r="A50" t="s">
        <v>60</v>
      </c>
      <c r="E50" s="35" t="s">
        <v>100</v>
      </c>
    </row>
    <row r="51" spans="1:16" ht="12.75">
      <c r="A51" s="24" t="s">
        <v>50</v>
      </c>
      <c s="29" t="s">
        <v>47</v>
      </c>
      <c s="29" t="s">
        <v>101</v>
      </c>
      <c s="24" t="s">
        <v>72</v>
      </c>
      <c s="30" t="s">
        <v>102</v>
      </c>
      <c s="31" t="s">
        <v>74</v>
      </c>
      <c s="32">
        <v>113.256</v>
      </c>
      <c s="33">
        <v>0</v>
      </c>
      <c s="33">
        <f>ROUND(ROUND(H51,2)*ROUND(G51,3),2)</f>
      </c>
      <c s="31" t="s">
        <v>55</v>
      </c>
      <c r="O51">
        <f>(I51*21)/100</f>
      </c>
      <c t="s">
        <v>26</v>
      </c>
    </row>
    <row r="52" spans="1:5" ht="12.75">
      <c r="A52" s="34" t="s">
        <v>56</v>
      </c>
      <c r="E52" s="35" t="s">
        <v>75</v>
      </c>
    </row>
    <row r="53" spans="1:5" ht="38.25">
      <c r="A53" s="36" t="s">
        <v>58</v>
      </c>
      <c r="E53" s="37" t="s">
        <v>449</v>
      </c>
    </row>
    <row r="54" spans="1:5" ht="344.25">
      <c r="A54" t="s">
        <v>60</v>
      </c>
      <c r="E54" s="35" t="s">
        <v>100</v>
      </c>
    </row>
    <row r="55" spans="1:16" ht="12.75">
      <c r="A55" s="24" t="s">
        <v>50</v>
      </c>
      <c s="29" t="s">
        <v>107</v>
      </c>
      <c s="29" t="s">
        <v>103</v>
      </c>
      <c s="24" t="s">
        <v>72</v>
      </c>
      <c s="30" t="s">
        <v>104</v>
      </c>
      <c s="31" t="s">
        <v>74</v>
      </c>
      <c s="32">
        <v>279.73</v>
      </c>
      <c s="33">
        <v>0</v>
      </c>
      <c s="33">
        <f>ROUND(ROUND(H55,2)*ROUND(G55,3),2)</f>
      </c>
      <c s="31" t="s">
        <v>55</v>
      </c>
      <c r="O55">
        <f>(I55*21)/100</f>
      </c>
      <c t="s">
        <v>26</v>
      </c>
    </row>
    <row r="56" spans="1:5" ht="12.75">
      <c r="A56" s="34" t="s">
        <v>56</v>
      </c>
      <c r="E56" s="35" t="s">
        <v>57</v>
      </c>
    </row>
    <row r="57" spans="1:5" ht="76.5">
      <c r="A57" s="36" t="s">
        <v>58</v>
      </c>
      <c r="E57" s="37" t="s">
        <v>450</v>
      </c>
    </row>
    <row r="58" spans="1:5" ht="216.75">
      <c r="A58" t="s">
        <v>60</v>
      </c>
      <c r="E58" s="35" t="s">
        <v>106</v>
      </c>
    </row>
    <row r="59" spans="1:16" ht="12.75">
      <c r="A59" s="24" t="s">
        <v>50</v>
      </c>
      <c s="29" t="s">
        <v>112</v>
      </c>
      <c s="29" t="s">
        <v>108</v>
      </c>
      <c s="24" t="s">
        <v>72</v>
      </c>
      <c s="30" t="s">
        <v>109</v>
      </c>
      <c s="31" t="s">
        <v>74</v>
      </c>
      <c s="32">
        <v>226.511</v>
      </c>
      <c s="33">
        <v>0</v>
      </c>
      <c s="33">
        <f>ROUND(ROUND(H59,2)*ROUND(G59,3),2)</f>
      </c>
      <c s="31" t="s">
        <v>55</v>
      </c>
      <c r="O59">
        <f>(I59*21)/100</f>
      </c>
      <c t="s">
        <v>26</v>
      </c>
    </row>
    <row r="60" spans="1:5" ht="12.75">
      <c r="A60" s="34" t="s">
        <v>56</v>
      </c>
      <c r="E60" s="35" t="s">
        <v>57</v>
      </c>
    </row>
    <row r="61" spans="1:5" ht="25.5">
      <c r="A61" s="36" t="s">
        <v>58</v>
      </c>
      <c r="E61" s="37" t="s">
        <v>451</v>
      </c>
    </row>
    <row r="62" spans="1:5" ht="255">
      <c r="A62" t="s">
        <v>60</v>
      </c>
      <c r="E62" s="35" t="s">
        <v>111</v>
      </c>
    </row>
    <row r="63" spans="1:16" ht="12.75">
      <c r="A63" s="24" t="s">
        <v>50</v>
      </c>
      <c s="29" t="s">
        <v>117</v>
      </c>
      <c s="29" t="s">
        <v>113</v>
      </c>
      <c s="24" t="s">
        <v>72</v>
      </c>
      <c s="30" t="s">
        <v>114</v>
      </c>
      <c s="31" t="s">
        <v>74</v>
      </c>
      <c s="32">
        <v>53.219</v>
      </c>
      <c s="33">
        <v>0</v>
      </c>
      <c s="33">
        <f>ROUND(ROUND(H63,2)*ROUND(G63,3),2)</f>
      </c>
      <c s="31" t="s">
        <v>55</v>
      </c>
      <c r="O63">
        <f>(I63*21)/100</f>
      </c>
      <c t="s">
        <v>26</v>
      </c>
    </row>
    <row r="64" spans="1:5" ht="12.75">
      <c r="A64" s="34" t="s">
        <v>56</v>
      </c>
      <c r="E64" s="35" t="s">
        <v>57</v>
      </c>
    </row>
    <row r="65" spans="1:5" ht="38.25">
      <c r="A65" s="36" t="s">
        <v>58</v>
      </c>
      <c r="E65" s="37" t="s">
        <v>452</v>
      </c>
    </row>
    <row r="66" spans="1:5" ht="255">
      <c r="A66" t="s">
        <v>60</v>
      </c>
      <c r="E66" s="35" t="s">
        <v>116</v>
      </c>
    </row>
    <row r="67" spans="1:16" ht="12.75">
      <c r="A67" s="24" t="s">
        <v>50</v>
      </c>
      <c s="29" t="s">
        <v>122</v>
      </c>
      <c s="29" t="s">
        <v>123</v>
      </c>
      <c s="24" t="s">
        <v>72</v>
      </c>
      <c s="30" t="s">
        <v>124</v>
      </c>
      <c s="31" t="s">
        <v>125</v>
      </c>
      <c s="32">
        <v>321.85</v>
      </c>
      <c s="33">
        <v>0</v>
      </c>
      <c s="33">
        <f>ROUND(ROUND(H67,2)*ROUND(G67,3),2)</f>
      </c>
      <c s="31" t="s">
        <v>55</v>
      </c>
      <c r="O67">
        <f>(I67*21)/100</f>
      </c>
      <c t="s">
        <v>26</v>
      </c>
    </row>
    <row r="68" spans="1:5" ht="12.75">
      <c r="A68" s="34" t="s">
        <v>56</v>
      </c>
      <c r="E68" s="35" t="s">
        <v>57</v>
      </c>
    </row>
    <row r="69" spans="1:5" ht="38.25">
      <c r="A69" s="36" t="s">
        <v>58</v>
      </c>
      <c r="E69" s="37" t="s">
        <v>453</v>
      </c>
    </row>
    <row r="70" spans="1:5" ht="51">
      <c r="A70" t="s">
        <v>60</v>
      </c>
      <c r="E70" s="35" t="s">
        <v>126</v>
      </c>
    </row>
    <row r="71" spans="1:18" ht="12.75" customHeight="1">
      <c r="A71" s="6" t="s">
        <v>48</v>
      </c>
      <c s="6"/>
      <c s="39" t="s">
        <v>38</v>
      </c>
      <c s="6"/>
      <c s="27" t="s">
        <v>134</v>
      </c>
      <c s="6"/>
      <c s="6"/>
      <c s="6"/>
      <c s="40">
        <f>0+Q71</f>
      </c>
      <c s="6"/>
      <c r="O71">
        <f>0+R71</f>
      </c>
      <c r="Q71">
        <f>0+I72+I76+I80+I84+I88+I92+I96+I100+I104</f>
      </c>
      <c>
        <f>0+O72+O76+O80+O84+O88+O92+O96+O100+O104</f>
      </c>
    </row>
    <row r="72" spans="1:16" ht="12.75">
      <c r="A72" s="24" t="s">
        <v>50</v>
      </c>
      <c s="29" t="s">
        <v>128</v>
      </c>
      <c s="29" t="s">
        <v>136</v>
      </c>
      <c s="24" t="s">
        <v>137</v>
      </c>
      <c s="30" t="s">
        <v>138</v>
      </c>
      <c s="31" t="s">
        <v>125</v>
      </c>
      <c s="32">
        <v>31.68</v>
      </c>
      <c s="33">
        <v>0</v>
      </c>
      <c s="33">
        <f>ROUND(ROUND(H72,2)*ROUND(G72,3),2)</f>
      </c>
      <c s="31" t="s">
        <v>55</v>
      </c>
      <c r="O72">
        <f>(I72*21)/100</f>
      </c>
      <c t="s">
        <v>26</v>
      </c>
    </row>
    <row r="73" spans="1:5" ht="12.75">
      <c r="A73" s="34" t="s">
        <v>56</v>
      </c>
      <c r="E73" s="35" t="s">
        <v>139</v>
      </c>
    </row>
    <row r="74" spans="1:5" ht="12.75">
      <c r="A74" s="36" t="s">
        <v>58</v>
      </c>
      <c r="E74" s="37" t="s">
        <v>57</v>
      </c>
    </row>
    <row r="75" spans="1:5" ht="140.25">
      <c r="A75" t="s">
        <v>60</v>
      </c>
      <c r="E75" s="35" t="s">
        <v>140</v>
      </c>
    </row>
    <row r="76" spans="1:16" ht="12.75">
      <c r="A76" s="24" t="s">
        <v>50</v>
      </c>
      <c s="29" t="s">
        <v>135</v>
      </c>
      <c s="29" t="s">
        <v>142</v>
      </c>
      <c s="24" t="s">
        <v>72</v>
      </c>
      <c s="30" t="s">
        <v>143</v>
      </c>
      <c s="31" t="s">
        <v>125</v>
      </c>
      <c s="32">
        <v>156.42</v>
      </c>
      <c s="33">
        <v>0</v>
      </c>
      <c s="33">
        <f>ROUND(ROUND(H76,2)*ROUND(G76,3),2)</f>
      </c>
      <c s="31" t="s">
        <v>55</v>
      </c>
      <c r="O76">
        <f>(I76*21)/100</f>
      </c>
      <c t="s">
        <v>26</v>
      </c>
    </row>
    <row r="77" spans="1:5" ht="12.75">
      <c r="A77" s="34" t="s">
        <v>56</v>
      </c>
      <c r="E77" s="35" t="s">
        <v>57</v>
      </c>
    </row>
    <row r="78" spans="1:5" ht="38.25">
      <c r="A78" s="36" t="s">
        <v>58</v>
      </c>
      <c r="E78" s="37" t="s">
        <v>454</v>
      </c>
    </row>
    <row r="79" spans="1:5" ht="76.5">
      <c r="A79" t="s">
        <v>60</v>
      </c>
      <c r="E79" s="35" t="s">
        <v>146</v>
      </c>
    </row>
    <row r="80" spans="1:16" ht="12.75">
      <c r="A80" s="24" t="s">
        <v>50</v>
      </c>
      <c s="29" t="s">
        <v>141</v>
      </c>
      <c s="29" t="s">
        <v>148</v>
      </c>
      <c s="24" t="s">
        <v>57</v>
      </c>
      <c s="30" t="s">
        <v>149</v>
      </c>
      <c s="31" t="s">
        <v>125</v>
      </c>
      <c s="32">
        <v>31.68</v>
      </c>
      <c s="33">
        <v>0</v>
      </c>
      <c s="33">
        <f>ROUND(ROUND(H80,2)*ROUND(G80,3),2)</f>
      </c>
      <c s="31" t="s">
        <v>55</v>
      </c>
      <c r="O80">
        <f>(I80*21)/100</f>
      </c>
      <c t="s">
        <v>26</v>
      </c>
    </row>
    <row r="81" spans="1:5" ht="12.75">
      <c r="A81" s="34" t="s">
        <v>56</v>
      </c>
      <c r="E81" s="35" t="s">
        <v>150</v>
      </c>
    </row>
    <row r="82" spans="1:5" ht="25.5">
      <c r="A82" s="36" t="s">
        <v>58</v>
      </c>
      <c r="E82" s="37" t="s">
        <v>455</v>
      </c>
    </row>
    <row r="83" spans="1:5" ht="51">
      <c r="A83" t="s">
        <v>60</v>
      </c>
      <c r="E83" s="35" t="s">
        <v>152</v>
      </c>
    </row>
    <row r="84" spans="1:16" ht="12.75">
      <c r="A84" s="24" t="s">
        <v>50</v>
      </c>
      <c s="29" t="s">
        <v>147</v>
      </c>
      <c s="29" t="s">
        <v>154</v>
      </c>
      <c s="24" t="s">
        <v>57</v>
      </c>
      <c s="30" t="s">
        <v>155</v>
      </c>
      <c s="31" t="s">
        <v>125</v>
      </c>
      <c s="32">
        <v>80.96</v>
      </c>
      <c s="33">
        <v>0</v>
      </c>
      <c s="33">
        <f>ROUND(ROUND(H84,2)*ROUND(G84,3),2)</f>
      </c>
      <c s="31" t="s">
        <v>55</v>
      </c>
      <c r="O84">
        <f>(I84*21)/100</f>
      </c>
      <c t="s">
        <v>26</v>
      </c>
    </row>
    <row r="85" spans="1:5" ht="12.75">
      <c r="A85" s="34" t="s">
        <v>56</v>
      </c>
      <c r="E85" s="35" t="s">
        <v>150</v>
      </c>
    </row>
    <row r="86" spans="1:5" ht="51">
      <c r="A86" s="36" t="s">
        <v>58</v>
      </c>
      <c r="E86" s="37" t="s">
        <v>456</v>
      </c>
    </row>
    <row r="87" spans="1:5" ht="51">
      <c r="A87" t="s">
        <v>60</v>
      </c>
      <c r="E87" s="35" t="s">
        <v>152</v>
      </c>
    </row>
    <row r="88" spans="1:16" ht="12.75">
      <c r="A88" s="24" t="s">
        <v>50</v>
      </c>
      <c s="29" t="s">
        <v>153</v>
      </c>
      <c s="29" t="s">
        <v>158</v>
      </c>
      <c s="24" t="s">
        <v>72</v>
      </c>
      <c s="30" t="s">
        <v>159</v>
      </c>
      <c s="31" t="s">
        <v>74</v>
      </c>
      <c s="32">
        <v>1.971</v>
      </c>
      <c s="33">
        <v>0</v>
      </c>
      <c s="33">
        <f>ROUND(ROUND(H88,2)*ROUND(G88,3),2)</f>
      </c>
      <c s="31" t="s">
        <v>55</v>
      </c>
      <c r="O88">
        <f>(I88*21)/100</f>
      </c>
      <c t="s">
        <v>26</v>
      </c>
    </row>
    <row r="89" spans="1:5" ht="38.25">
      <c r="A89" s="34" t="s">
        <v>56</v>
      </c>
      <c r="E89" s="35" t="s">
        <v>160</v>
      </c>
    </row>
    <row r="90" spans="1:5" ht="25.5">
      <c r="A90" s="36" t="s">
        <v>58</v>
      </c>
      <c r="E90" s="37" t="s">
        <v>457</v>
      </c>
    </row>
    <row r="91" spans="1:5" ht="165.75">
      <c r="A91" t="s">
        <v>60</v>
      </c>
      <c r="E91" s="35" t="s">
        <v>162</v>
      </c>
    </row>
    <row r="92" spans="1:16" ht="12.75">
      <c r="A92" s="24" t="s">
        <v>50</v>
      </c>
      <c s="29" t="s">
        <v>157</v>
      </c>
      <c s="29" t="s">
        <v>164</v>
      </c>
      <c s="24" t="s">
        <v>72</v>
      </c>
      <c s="30" t="s">
        <v>165</v>
      </c>
      <c s="31" t="s">
        <v>74</v>
      </c>
      <c s="32">
        <v>1.584</v>
      </c>
      <c s="33">
        <v>0</v>
      </c>
      <c s="33">
        <f>ROUND(ROUND(H92,2)*ROUND(G92,3),2)</f>
      </c>
      <c s="31" t="s">
        <v>55</v>
      </c>
      <c r="O92">
        <f>(I92*21)/100</f>
      </c>
      <c t="s">
        <v>26</v>
      </c>
    </row>
    <row r="93" spans="1:5" ht="38.25">
      <c r="A93" s="34" t="s">
        <v>56</v>
      </c>
      <c r="E93" s="35" t="s">
        <v>160</v>
      </c>
    </row>
    <row r="94" spans="1:5" ht="25.5">
      <c r="A94" s="36" t="s">
        <v>58</v>
      </c>
      <c r="E94" s="37" t="s">
        <v>458</v>
      </c>
    </row>
    <row r="95" spans="1:5" ht="165.75">
      <c r="A95" t="s">
        <v>60</v>
      </c>
      <c r="E95" s="35" t="s">
        <v>162</v>
      </c>
    </row>
    <row r="96" spans="1:16" ht="12.75">
      <c r="A96" s="24" t="s">
        <v>50</v>
      </c>
      <c s="29" t="s">
        <v>163</v>
      </c>
      <c s="29" t="s">
        <v>168</v>
      </c>
      <c s="24" t="s">
        <v>72</v>
      </c>
      <c s="30" t="s">
        <v>169</v>
      </c>
      <c s="31" t="s">
        <v>74</v>
      </c>
      <c s="32">
        <v>1.584</v>
      </c>
      <c s="33">
        <v>0</v>
      </c>
      <c s="33">
        <f>ROUND(ROUND(H96,2)*ROUND(G96,3),2)</f>
      </c>
      <c s="31" t="s">
        <v>55</v>
      </c>
      <c r="O96">
        <f>(I96*21)/100</f>
      </c>
      <c t="s">
        <v>26</v>
      </c>
    </row>
    <row r="97" spans="1:5" ht="38.25">
      <c r="A97" s="34" t="s">
        <v>56</v>
      </c>
      <c r="E97" s="35" t="s">
        <v>160</v>
      </c>
    </row>
    <row r="98" spans="1:5" ht="25.5">
      <c r="A98" s="36" t="s">
        <v>58</v>
      </c>
      <c r="E98" s="37" t="s">
        <v>459</v>
      </c>
    </row>
    <row r="99" spans="1:5" ht="165.75">
      <c r="A99" t="s">
        <v>60</v>
      </c>
      <c r="E99" s="35" t="s">
        <v>162</v>
      </c>
    </row>
    <row r="100" spans="1:16" ht="12.75">
      <c r="A100" s="24" t="s">
        <v>50</v>
      </c>
      <c s="29" t="s">
        <v>167</v>
      </c>
      <c s="29" t="s">
        <v>291</v>
      </c>
      <c s="24" t="s">
        <v>72</v>
      </c>
      <c s="30" t="s">
        <v>292</v>
      </c>
      <c s="31" t="s">
        <v>125</v>
      </c>
      <c s="32">
        <v>127.235</v>
      </c>
      <c s="33">
        <v>0</v>
      </c>
      <c s="33">
        <f>ROUND(ROUND(H100,2)*ROUND(G100,3),2)</f>
      </c>
      <c s="31" t="s">
        <v>55</v>
      </c>
      <c r="O100">
        <f>(I100*21)/100</f>
      </c>
      <c t="s">
        <v>26</v>
      </c>
    </row>
    <row r="101" spans="1:5" ht="12.75">
      <c r="A101" s="34" t="s">
        <v>56</v>
      </c>
      <c r="E101" s="35" t="s">
        <v>293</v>
      </c>
    </row>
    <row r="102" spans="1:5" ht="12.75">
      <c r="A102" s="36" t="s">
        <v>58</v>
      </c>
      <c r="E102" s="37" t="s">
        <v>460</v>
      </c>
    </row>
    <row r="103" spans="1:5" ht="178.5">
      <c r="A103" t="s">
        <v>60</v>
      </c>
      <c r="E103" s="35" t="s">
        <v>295</v>
      </c>
    </row>
    <row r="104" spans="1:16" ht="12.75">
      <c r="A104" s="24" t="s">
        <v>50</v>
      </c>
      <c s="29" t="s">
        <v>171</v>
      </c>
      <c s="29" t="s">
        <v>172</v>
      </c>
      <c s="24" t="s">
        <v>57</v>
      </c>
      <c s="30" t="s">
        <v>173</v>
      </c>
      <c s="31" t="s">
        <v>174</v>
      </c>
      <c s="32">
        <v>73.2</v>
      </c>
      <c s="33">
        <v>0</v>
      </c>
      <c s="33">
        <f>ROUND(ROUND(H104,2)*ROUND(G104,3),2)</f>
      </c>
      <c s="31" t="s">
        <v>55</v>
      </c>
      <c r="O104">
        <f>(I104*21)/100</f>
      </c>
      <c t="s">
        <v>26</v>
      </c>
    </row>
    <row r="105" spans="1:5" ht="25.5">
      <c r="A105" s="34" t="s">
        <v>56</v>
      </c>
      <c r="E105" s="35" t="s">
        <v>175</v>
      </c>
    </row>
    <row r="106" spans="1:5" ht="12.75">
      <c r="A106" s="36" t="s">
        <v>58</v>
      </c>
      <c r="E106" s="37" t="s">
        <v>461</v>
      </c>
    </row>
    <row r="107" spans="1:5" ht="63.75">
      <c r="A107" t="s">
        <v>60</v>
      </c>
      <c r="E107" s="35" t="s">
        <v>177</v>
      </c>
    </row>
    <row r="108" spans="1:18" ht="12.75" customHeight="1">
      <c r="A108" s="6" t="s">
        <v>48</v>
      </c>
      <c s="6"/>
      <c s="39" t="s">
        <v>43</v>
      </c>
      <c s="6"/>
      <c s="27" t="s">
        <v>224</v>
      </c>
      <c s="6"/>
      <c s="6"/>
      <c s="6"/>
      <c s="40">
        <f>0+Q108</f>
      </c>
      <c s="6"/>
      <c r="O108">
        <f>0+R108</f>
      </c>
      <c r="Q108">
        <f>0+I109+I113+I117+I121</f>
      </c>
      <c>
        <f>0+O109+O113+O117+O121</f>
      </c>
    </row>
    <row r="109" spans="1:16" ht="12.75">
      <c r="A109" s="24" t="s">
        <v>50</v>
      </c>
      <c s="29" t="s">
        <v>179</v>
      </c>
      <c s="29" t="s">
        <v>226</v>
      </c>
      <c s="24" t="s">
        <v>57</v>
      </c>
      <c s="30" t="s">
        <v>227</v>
      </c>
      <c s="31" t="s">
        <v>174</v>
      </c>
      <c s="32">
        <v>72.2</v>
      </c>
      <c s="33">
        <v>0</v>
      </c>
      <c s="33">
        <f>ROUND(ROUND(H109,2)*ROUND(G109,3),2)</f>
      </c>
      <c s="31" t="s">
        <v>55</v>
      </c>
      <c r="O109">
        <f>(I109*21)/100</f>
      </c>
      <c t="s">
        <v>26</v>
      </c>
    </row>
    <row r="110" spans="1:5" ht="12.75">
      <c r="A110" s="34" t="s">
        <v>56</v>
      </c>
      <c r="E110" s="35" t="s">
        <v>57</v>
      </c>
    </row>
    <row r="111" spans="1:5" ht="12.75">
      <c r="A111" s="36" t="s">
        <v>58</v>
      </c>
      <c r="E111" s="37" t="s">
        <v>462</v>
      </c>
    </row>
    <row r="112" spans="1:5" ht="63.75">
      <c r="A112" t="s">
        <v>60</v>
      </c>
      <c r="E112" s="35" t="s">
        <v>229</v>
      </c>
    </row>
    <row r="113" spans="1:16" ht="12.75">
      <c r="A113" s="24" t="s">
        <v>50</v>
      </c>
      <c s="29" t="s">
        <v>184</v>
      </c>
      <c s="29" t="s">
        <v>463</v>
      </c>
      <c s="24" t="s">
        <v>57</v>
      </c>
      <c s="30" t="s">
        <v>464</v>
      </c>
      <c s="31" t="s">
        <v>74</v>
      </c>
      <c s="32">
        <v>16.318</v>
      </c>
      <c s="33">
        <v>0</v>
      </c>
      <c s="33">
        <f>ROUND(ROUND(H113,2)*ROUND(G113,3),2)</f>
      </c>
      <c s="31" t="s">
        <v>55</v>
      </c>
      <c r="O113">
        <f>(I113*21)/100</f>
      </c>
      <c t="s">
        <v>26</v>
      </c>
    </row>
    <row r="114" spans="1:5" ht="25.5">
      <c r="A114" s="34" t="s">
        <v>56</v>
      </c>
      <c r="E114" s="35" t="s">
        <v>465</v>
      </c>
    </row>
    <row r="115" spans="1:5" ht="12.75">
      <c r="A115" s="36" t="s">
        <v>58</v>
      </c>
      <c r="E115" s="37" t="s">
        <v>466</v>
      </c>
    </row>
    <row r="116" spans="1:5" ht="114.75">
      <c r="A116" t="s">
        <v>60</v>
      </c>
      <c r="E116" s="35" t="s">
        <v>467</v>
      </c>
    </row>
    <row r="117" spans="1:16" ht="12.75">
      <c r="A117" s="24" t="s">
        <v>50</v>
      </c>
      <c s="29" t="s">
        <v>190</v>
      </c>
      <c s="29" t="s">
        <v>468</v>
      </c>
      <c s="24" t="s">
        <v>72</v>
      </c>
      <c s="30" t="s">
        <v>469</v>
      </c>
      <c s="31" t="s">
        <v>54</v>
      </c>
      <c s="32">
        <v>1</v>
      </c>
      <c s="33">
        <v>0</v>
      </c>
      <c s="33">
        <f>ROUND(ROUND(H117,2)*ROUND(G117,3),2)</f>
      </c>
      <c s="31" t="s">
        <v>55</v>
      </c>
      <c r="O117">
        <f>(I117*21)/100</f>
      </c>
      <c t="s">
        <v>26</v>
      </c>
    </row>
    <row r="118" spans="1:5" ht="51">
      <c r="A118" s="34" t="s">
        <v>56</v>
      </c>
      <c r="E118" s="35" t="s">
        <v>470</v>
      </c>
    </row>
    <row r="119" spans="1:5" ht="25.5">
      <c r="A119" s="36" t="s">
        <v>58</v>
      </c>
      <c r="E119" s="37" t="s">
        <v>471</v>
      </c>
    </row>
    <row r="120" spans="1:5" ht="89.25">
      <c r="A120" t="s">
        <v>60</v>
      </c>
      <c r="E120" s="35" t="s">
        <v>472</v>
      </c>
    </row>
    <row r="121" spans="1:16" ht="12.75">
      <c r="A121" s="24" t="s">
        <v>50</v>
      </c>
      <c s="29" t="s">
        <v>196</v>
      </c>
      <c s="29" t="s">
        <v>473</v>
      </c>
      <c s="24" t="s">
        <v>198</v>
      </c>
      <c s="30" t="s">
        <v>474</v>
      </c>
      <c s="31" t="s">
        <v>174</v>
      </c>
      <c s="32">
        <v>344.5</v>
      </c>
      <c s="33">
        <v>0</v>
      </c>
      <c s="33">
        <f>ROUND(ROUND(H121,2)*ROUND(G121,3),2)</f>
      </c>
      <c s="31" t="s">
        <v>55</v>
      </c>
      <c r="O121">
        <f>(I121*21)/100</f>
      </c>
      <c t="s">
        <v>26</v>
      </c>
    </row>
    <row r="122" spans="1:5" ht="51">
      <c r="A122" s="34" t="s">
        <v>56</v>
      </c>
      <c r="E122" s="35" t="s">
        <v>470</v>
      </c>
    </row>
    <row r="123" spans="1:5" ht="12.75">
      <c r="A123" s="36" t="s">
        <v>58</v>
      </c>
      <c r="E123" s="37" t="s">
        <v>475</v>
      </c>
    </row>
    <row r="124" spans="1:5" ht="89.25">
      <c r="A124" t="s">
        <v>60</v>
      </c>
      <c r="E124" s="35" t="s">
        <v>476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0+O9+O26+O91+O128</f>
      </c>
      <c t="s">
        <v>25</v>
      </c>
    </row>
    <row r="3" spans="1:16" ht="15" customHeight="1">
      <c r="A3" t="s">
        <v>11</v>
      </c>
      <c s="12" t="s">
        <v>13</v>
      </c>
      <c s="13" t="s">
        <v>14</v>
      </c>
      <c s="1"/>
      <c s="14" t="s">
        <v>15</v>
      </c>
      <c s="1"/>
      <c s="9"/>
      <c s="8" t="s">
        <v>477</v>
      </c>
      <c s="41">
        <f>0+I9+I26+I91+I128</f>
      </c>
      <c s="10"/>
      <c r="O3" t="s">
        <v>22</v>
      </c>
      <c t="s">
        <v>26</v>
      </c>
    </row>
    <row r="4" spans="1:16" ht="15" customHeight="1">
      <c r="A4" t="s">
        <v>16</v>
      </c>
      <c s="12" t="s">
        <v>17</v>
      </c>
      <c s="13" t="s">
        <v>18</v>
      </c>
      <c s="1"/>
      <c s="14" t="s">
        <v>19</v>
      </c>
      <c s="1"/>
      <c s="1"/>
      <c s="11"/>
      <c s="11"/>
      <c s="1"/>
      <c r="O4" t="s">
        <v>23</v>
      </c>
      <c t="s">
        <v>26</v>
      </c>
    </row>
    <row r="5" spans="1:16" ht="12.75" customHeight="1">
      <c r="A5" t="s">
        <v>20</v>
      </c>
      <c s="16" t="s">
        <v>21</v>
      </c>
      <c s="17" t="s">
        <v>477</v>
      </c>
      <c s="6"/>
      <c s="18" t="s">
        <v>478</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0+I10+I14+I18+I22</f>
      </c>
      <c>
        <f>0+O10+O14+O18+O22</f>
      </c>
    </row>
    <row r="10" spans="1:16" ht="12.75">
      <c r="A10" s="24" t="s">
        <v>50</v>
      </c>
      <c s="29" t="s">
        <v>32</v>
      </c>
      <c s="29" t="s">
        <v>51</v>
      </c>
      <c s="24" t="s">
        <v>437</v>
      </c>
      <c s="30" t="s">
        <v>438</v>
      </c>
      <c s="31" t="s">
        <v>54</v>
      </c>
      <c s="32">
        <v>22.009</v>
      </c>
      <c s="33">
        <v>0</v>
      </c>
      <c s="33">
        <f>ROUND(ROUND(H10,2)*ROUND(G10,3),2)</f>
      </c>
      <c s="31" t="s">
        <v>55</v>
      </c>
      <c r="O10">
        <f>(I10*21)/100</f>
      </c>
      <c t="s">
        <v>26</v>
      </c>
    </row>
    <row r="11" spans="1:5" ht="12.75">
      <c r="A11" s="34" t="s">
        <v>56</v>
      </c>
      <c r="E11" s="35" t="s">
        <v>439</v>
      </c>
    </row>
    <row r="12" spans="1:5" ht="12.75">
      <c r="A12" s="36" t="s">
        <v>58</v>
      </c>
      <c r="E12" s="37" t="s">
        <v>479</v>
      </c>
    </row>
    <row r="13" spans="1:5" ht="51">
      <c r="A13" t="s">
        <v>60</v>
      </c>
      <c r="E13" s="35" t="s">
        <v>441</v>
      </c>
    </row>
    <row r="14" spans="1:16" ht="25.5">
      <c r="A14" s="24" t="s">
        <v>50</v>
      </c>
      <c s="29" t="s">
        <v>26</v>
      </c>
      <c s="29" t="s">
        <v>51</v>
      </c>
      <c s="24" t="s">
        <v>52</v>
      </c>
      <c s="30" t="s">
        <v>53</v>
      </c>
      <c s="31" t="s">
        <v>54</v>
      </c>
      <c s="32">
        <v>195.797</v>
      </c>
      <c s="33">
        <v>0</v>
      </c>
      <c s="33">
        <f>ROUND(ROUND(H14,2)*ROUND(G14,3),2)</f>
      </c>
      <c s="31" t="s">
        <v>55</v>
      </c>
      <c r="O14">
        <f>(I14*21)/100</f>
      </c>
      <c t="s">
        <v>26</v>
      </c>
    </row>
    <row r="15" spans="1:5" ht="12.75">
      <c r="A15" s="34" t="s">
        <v>56</v>
      </c>
      <c r="E15" s="35" t="s">
        <v>57</v>
      </c>
    </row>
    <row r="16" spans="1:5" ht="102">
      <c r="A16" s="36" t="s">
        <v>58</v>
      </c>
      <c r="E16" s="37" t="s">
        <v>480</v>
      </c>
    </row>
    <row r="17" spans="1:5" ht="89.25">
      <c r="A17" t="s">
        <v>60</v>
      </c>
      <c r="E17" s="35" t="s">
        <v>61</v>
      </c>
    </row>
    <row r="18" spans="1:16" ht="25.5">
      <c r="A18" s="24" t="s">
        <v>50</v>
      </c>
      <c s="29" t="s">
        <v>25</v>
      </c>
      <c s="29" t="s">
        <v>62</v>
      </c>
      <c s="24" t="s">
        <v>52</v>
      </c>
      <c s="30" t="s">
        <v>53</v>
      </c>
      <c s="31" t="s">
        <v>54</v>
      </c>
      <c s="32">
        <v>176.075</v>
      </c>
      <c s="33">
        <v>0</v>
      </c>
      <c s="33">
        <f>ROUND(ROUND(H18,2)*ROUND(G18,3),2)</f>
      </c>
      <c s="31" t="s">
        <v>55</v>
      </c>
      <c r="O18">
        <f>(I18*21)/100</f>
      </c>
      <c t="s">
        <v>26</v>
      </c>
    </row>
    <row r="19" spans="1:5" ht="25.5">
      <c r="A19" s="34" t="s">
        <v>56</v>
      </c>
      <c r="E19" s="35" t="s">
        <v>63</v>
      </c>
    </row>
    <row r="20" spans="1:5" ht="63.75">
      <c r="A20" s="36" t="s">
        <v>58</v>
      </c>
      <c r="E20" s="37" t="s">
        <v>481</v>
      </c>
    </row>
    <row r="21" spans="1:5" ht="89.25">
      <c r="A21" t="s">
        <v>60</v>
      </c>
      <c r="E21" s="35" t="s">
        <v>61</v>
      </c>
    </row>
    <row r="22" spans="1:16" ht="12.75">
      <c r="A22" s="24" t="s">
        <v>50</v>
      </c>
      <c s="29" t="s">
        <v>36</v>
      </c>
      <c s="29" t="s">
        <v>65</v>
      </c>
      <c s="24" t="s">
        <v>57</v>
      </c>
      <c s="30" t="s">
        <v>66</v>
      </c>
      <c s="31" t="s">
        <v>67</v>
      </c>
      <c s="32">
        <v>1</v>
      </c>
      <c s="33">
        <v>0</v>
      </c>
      <c s="33">
        <f>ROUND(ROUND(H22,2)*ROUND(G22,3),2)</f>
      </c>
      <c s="31" t="s">
        <v>55</v>
      </c>
      <c r="O22">
        <f>(I22*21)/100</f>
      </c>
      <c t="s">
        <v>26</v>
      </c>
    </row>
    <row r="23" spans="1:5" ht="38.25">
      <c r="A23" s="34" t="s">
        <v>56</v>
      </c>
      <c r="E23" s="35" t="s">
        <v>482</v>
      </c>
    </row>
    <row r="24" spans="1:5" ht="12.75">
      <c r="A24" s="36" t="s">
        <v>58</v>
      </c>
      <c r="E24" s="37" t="s">
        <v>57</v>
      </c>
    </row>
    <row r="25" spans="1:5" ht="51">
      <c r="A25" t="s">
        <v>60</v>
      </c>
      <c r="E25" s="35" t="s">
        <v>69</v>
      </c>
    </row>
    <row r="26" spans="1:18" ht="12.75" customHeight="1">
      <c r="A26" s="6" t="s">
        <v>48</v>
      </c>
      <c s="6"/>
      <c s="39" t="s">
        <v>32</v>
      </c>
      <c s="6"/>
      <c s="27" t="s">
        <v>70</v>
      </c>
      <c s="6"/>
      <c s="6"/>
      <c s="6"/>
      <c s="40">
        <f>0+Q26</f>
      </c>
      <c s="6"/>
      <c r="O26">
        <f>0+R26</f>
      </c>
      <c r="Q26">
        <f>0+I27+I31+I35+I39+I43+I47+I51+I55+I59+I63+I67+I71+I75+I79+I83+I87</f>
      </c>
      <c>
        <f>0+O27+O31+O35+O39+O43+O47+O51+O55+O59+O63+O67+O71+O75+O79+O83+O87</f>
      </c>
    </row>
    <row r="27" spans="1:16" ht="12.75">
      <c r="A27" s="24" t="s">
        <v>50</v>
      </c>
      <c s="29" t="s">
        <v>38</v>
      </c>
      <c s="29" t="s">
        <v>235</v>
      </c>
      <c s="24" t="s">
        <v>57</v>
      </c>
      <c s="30" t="s">
        <v>236</v>
      </c>
      <c s="31" t="s">
        <v>74</v>
      </c>
      <c s="32">
        <v>12.998</v>
      </c>
      <c s="33">
        <v>0</v>
      </c>
      <c s="33">
        <f>ROUND(ROUND(H27,2)*ROUND(G27,3),2)</f>
      </c>
      <c s="31" t="s">
        <v>55</v>
      </c>
      <c r="O27">
        <f>(I27*21)/100</f>
      </c>
      <c t="s">
        <v>26</v>
      </c>
    </row>
    <row r="28" spans="1:5" ht="25.5">
      <c r="A28" s="34" t="s">
        <v>56</v>
      </c>
      <c r="E28" s="35" t="s">
        <v>237</v>
      </c>
    </row>
    <row r="29" spans="1:5" ht="25.5">
      <c r="A29" s="36" t="s">
        <v>58</v>
      </c>
      <c r="E29" s="37" t="s">
        <v>483</v>
      </c>
    </row>
    <row r="30" spans="1:5" ht="102">
      <c r="A30" t="s">
        <v>60</v>
      </c>
      <c r="E30" s="35" t="s">
        <v>239</v>
      </c>
    </row>
    <row r="31" spans="1:16" ht="25.5">
      <c r="A31" s="24" t="s">
        <v>50</v>
      </c>
      <c s="29" t="s">
        <v>40</v>
      </c>
      <c s="29" t="s">
        <v>71</v>
      </c>
      <c s="24" t="s">
        <v>72</v>
      </c>
      <c s="30" t="s">
        <v>73</v>
      </c>
      <c s="31" t="s">
        <v>74</v>
      </c>
      <c s="32">
        <v>120.051</v>
      </c>
      <c s="33">
        <v>0</v>
      </c>
      <c s="33">
        <f>ROUND(ROUND(H31,2)*ROUND(G31,3),2)</f>
      </c>
      <c s="31" t="s">
        <v>55</v>
      </c>
      <c r="O31">
        <f>(I31*21)/100</f>
      </c>
      <c t="s">
        <v>26</v>
      </c>
    </row>
    <row r="32" spans="1:5" ht="12.75">
      <c r="A32" s="34" t="s">
        <v>56</v>
      </c>
      <c r="E32" s="35" t="s">
        <v>75</v>
      </c>
    </row>
    <row r="33" spans="1:5" ht="25.5">
      <c r="A33" s="36" t="s">
        <v>58</v>
      </c>
      <c r="E33" s="37" t="s">
        <v>484</v>
      </c>
    </row>
    <row r="34" spans="1:5" ht="89.25">
      <c r="A34" t="s">
        <v>60</v>
      </c>
      <c r="E34" s="35" t="s">
        <v>77</v>
      </c>
    </row>
    <row r="35" spans="1:16" ht="12.75">
      <c r="A35" s="24" t="s">
        <v>50</v>
      </c>
      <c s="29" t="s">
        <v>85</v>
      </c>
      <c s="29" t="s">
        <v>78</v>
      </c>
      <c s="24" t="s">
        <v>72</v>
      </c>
      <c s="30" t="s">
        <v>79</v>
      </c>
      <c s="31" t="s">
        <v>74</v>
      </c>
      <c s="32">
        <v>37.401</v>
      </c>
      <c s="33">
        <v>0</v>
      </c>
      <c s="33">
        <f>ROUND(ROUND(H35,2)*ROUND(G35,3),2)</f>
      </c>
      <c s="31" t="s">
        <v>55</v>
      </c>
      <c r="O35">
        <f>(I35*21)/100</f>
      </c>
      <c t="s">
        <v>26</v>
      </c>
    </row>
    <row r="36" spans="1:5" ht="38.25">
      <c r="A36" s="34" t="s">
        <v>56</v>
      </c>
      <c r="E36" s="35" t="s">
        <v>80</v>
      </c>
    </row>
    <row r="37" spans="1:5" ht="63.75">
      <c r="A37" s="36" t="s">
        <v>58</v>
      </c>
      <c r="E37" s="37" t="s">
        <v>485</v>
      </c>
    </row>
    <row r="38" spans="1:5" ht="89.25">
      <c r="A38" t="s">
        <v>60</v>
      </c>
      <c r="E38" s="35" t="s">
        <v>77</v>
      </c>
    </row>
    <row r="39" spans="1:16" ht="12.75">
      <c r="A39" s="24" t="s">
        <v>50</v>
      </c>
      <c s="29" t="s">
        <v>91</v>
      </c>
      <c s="29" t="s">
        <v>82</v>
      </c>
      <c s="24" t="s">
        <v>57</v>
      </c>
      <c s="30" t="s">
        <v>83</v>
      </c>
      <c s="31" t="s">
        <v>74</v>
      </c>
      <c s="32">
        <v>55.062</v>
      </c>
      <c s="33">
        <v>0</v>
      </c>
      <c s="33">
        <f>ROUND(ROUND(H39,2)*ROUND(G39,3),2)</f>
      </c>
      <c s="31" t="s">
        <v>55</v>
      </c>
      <c r="O39">
        <f>(I39*21)/100</f>
      </c>
      <c t="s">
        <v>26</v>
      </c>
    </row>
    <row r="40" spans="1:5" ht="12.75">
      <c r="A40" s="34" t="s">
        <v>56</v>
      </c>
      <c r="E40" s="35" t="s">
        <v>75</v>
      </c>
    </row>
    <row r="41" spans="1:5" ht="25.5">
      <c r="A41" s="36" t="s">
        <v>58</v>
      </c>
      <c r="E41" s="37" t="s">
        <v>486</v>
      </c>
    </row>
    <row r="42" spans="1:5" ht="89.25">
      <c r="A42" t="s">
        <v>60</v>
      </c>
      <c r="E42" s="35" t="s">
        <v>77</v>
      </c>
    </row>
    <row r="43" spans="1:16" ht="12.75">
      <c r="A43" s="24" t="s">
        <v>50</v>
      </c>
      <c s="29" t="s">
        <v>43</v>
      </c>
      <c s="29" t="s">
        <v>244</v>
      </c>
      <c s="24" t="s">
        <v>72</v>
      </c>
      <c s="30" t="s">
        <v>245</v>
      </c>
      <c s="31" t="s">
        <v>74</v>
      </c>
      <c s="32">
        <v>50.04</v>
      </c>
      <c s="33">
        <v>0</v>
      </c>
      <c s="33">
        <f>ROUND(ROUND(H43,2)*ROUND(G43,3),2)</f>
      </c>
      <c s="31" t="s">
        <v>55</v>
      </c>
      <c r="O43">
        <f>(I43*21)/100</f>
      </c>
      <c t="s">
        <v>26</v>
      </c>
    </row>
    <row r="44" spans="1:5" ht="12.75">
      <c r="A44" s="34" t="s">
        <v>56</v>
      </c>
      <c r="E44" s="35" t="s">
        <v>246</v>
      </c>
    </row>
    <row r="45" spans="1:5" ht="25.5">
      <c r="A45" s="36" t="s">
        <v>58</v>
      </c>
      <c r="E45" s="37" t="s">
        <v>487</v>
      </c>
    </row>
    <row r="46" spans="1:5" ht="63.75">
      <c r="A46" t="s">
        <v>60</v>
      </c>
      <c r="E46" s="35" t="s">
        <v>248</v>
      </c>
    </row>
    <row r="47" spans="1:16" ht="12.75">
      <c r="A47" s="24" t="s">
        <v>50</v>
      </c>
      <c s="29" t="s">
        <v>45</v>
      </c>
      <c s="29" t="s">
        <v>92</v>
      </c>
      <c s="24" t="s">
        <v>72</v>
      </c>
      <c s="30" t="s">
        <v>93</v>
      </c>
      <c s="31" t="s">
        <v>74</v>
      </c>
      <c s="32">
        <v>542.214</v>
      </c>
      <c s="33">
        <v>0</v>
      </c>
      <c s="33">
        <f>ROUND(ROUND(H47,2)*ROUND(G47,3),2)</f>
      </c>
      <c s="31" t="s">
        <v>55</v>
      </c>
      <c r="O47">
        <f>(I47*21)/100</f>
      </c>
      <c t="s">
        <v>26</v>
      </c>
    </row>
    <row r="48" spans="1:5" ht="12.75">
      <c r="A48" s="34" t="s">
        <v>56</v>
      </c>
      <c r="E48" s="35" t="s">
        <v>94</v>
      </c>
    </row>
    <row r="49" spans="1:5" ht="38.25">
      <c r="A49" s="36" t="s">
        <v>58</v>
      </c>
      <c r="E49" s="37" t="s">
        <v>488</v>
      </c>
    </row>
    <row r="50" spans="1:5" ht="318.75">
      <c r="A50" t="s">
        <v>60</v>
      </c>
      <c r="E50" s="35" t="s">
        <v>96</v>
      </c>
    </row>
    <row r="51" spans="1:16" ht="12.75">
      <c r="A51" s="24" t="s">
        <v>50</v>
      </c>
      <c s="29" t="s">
        <v>47</v>
      </c>
      <c s="29" t="s">
        <v>97</v>
      </c>
      <c s="24" t="s">
        <v>72</v>
      </c>
      <c s="30" t="s">
        <v>98</v>
      </c>
      <c s="31" t="s">
        <v>74</v>
      </c>
      <c s="32">
        <v>271.107</v>
      </c>
      <c s="33">
        <v>0</v>
      </c>
      <c s="33">
        <f>ROUND(ROUND(H51,2)*ROUND(G51,3),2)</f>
      </c>
      <c s="31" t="s">
        <v>55</v>
      </c>
      <c r="O51">
        <f>(I51*21)/100</f>
      </c>
      <c t="s">
        <v>26</v>
      </c>
    </row>
    <row r="52" spans="1:5" ht="12.75">
      <c r="A52" s="34" t="s">
        <v>56</v>
      </c>
      <c r="E52" s="35" t="s">
        <v>75</v>
      </c>
    </row>
    <row r="53" spans="1:5" ht="38.25">
      <c r="A53" s="36" t="s">
        <v>58</v>
      </c>
      <c r="E53" s="37" t="s">
        <v>489</v>
      </c>
    </row>
    <row r="54" spans="1:5" ht="344.25">
      <c r="A54" t="s">
        <v>60</v>
      </c>
      <c r="E54" s="35" t="s">
        <v>100</v>
      </c>
    </row>
    <row r="55" spans="1:16" ht="12.75">
      <c r="A55" s="24" t="s">
        <v>50</v>
      </c>
      <c s="29" t="s">
        <v>107</v>
      </c>
      <c s="29" t="s">
        <v>101</v>
      </c>
      <c s="24" t="s">
        <v>72</v>
      </c>
      <c s="30" t="s">
        <v>102</v>
      </c>
      <c s="31" t="s">
        <v>74</v>
      </c>
      <c s="32">
        <v>271.107</v>
      </c>
      <c s="33">
        <v>0</v>
      </c>
      <c s="33">
        <f>ROUND(ROUND(H55,2)*ROUND(G55,3),2)</f>
      </c>
      <c s="31" t="s">
        <v>55</v>
      </c>
      <c r="O55">
        <f>(I55*21)/100</f>
      </c>
      <c t="s">
        <v>26</v>
      </c>
    </row>
    <row r="56" spans="1:5" ht="12.75">
      <c r="A56" s="34" t="s">
        <v>56</v>
      </c>
      <c r="E56" s="35" t="s">
        <v>75</v>
      </c>
    </row>
    <row r="57" spans="1:5" ht="38.25">
      <c r="A57" s="36" t="s">
        <v>58</v>
      </c>
      <c r="E57" s="37" t="s">
        <v>489</v>
      </c>
    </row>
    <row r="58" spans="1:5" ht="344.25">
      <c r="A58" t="s">
        <v>60</v>
      </c>
      <c r="E58" s="35" t="s">
        <v>100</v>
      </c>
    </row>
    <row r="59" spans="1:16" ht="12.75">
      <c r="A59" s="24" t="s">
        <v>50</v>
      </c>
      <c s="29" t="s">
        <v>112</v>
      </c>
      <c s="29" t="s">
        <v>103</v>
      </c>
      <c s="24" t="s">
        <v>72</v>
      </c>
      <c s="30" t="s">
        <v>104</v>
      </c>
      <c s="31" t="s">
        <v>74</v>
      </c>
      <c s="32">
        <v>654.992</v>
      </c>
      <c s="33">
        <v>0</v>
      </c>
      <c s="33">
        <f>ROUND(ROUND(H59,2)*ROUND(G59,3),2)</f>
      </c>
      <c s="31" t="s">
        <v>55</v>
      </c>
      <c r="O59">
        <f>(I59*21)/100</f>
      </c>
      <c t="s">
        <v>26</v>
      </c>
    </row>
    <row r="60" spans="1:5" ht="12.75">
      <c r="A60" s="34" t="s">
        <v>56</v>
      </c>
      <c r="E60" s="35" t="s">
        <v>57</v>
      </c>
    </row>
    <row r="61" spans="1:5" ht="76.5">
      <c r="A61" s="36" t="s">
        <v>58</v>
      </c>
      <c r="E61" s="37" t="s">
        <v>490</v>
      </c>
    </row>
    <row r="62" spans="1:5" ht="216.75">
      <c r="A62" t="s">
        <v>60</v>
      </c>
      <c r="E62" s="35" t="s">
        <v>106</v>
      </c>
    </row>
    <row r="63" spans="1:16" ht="12.75">
      <c r="A63" s="24" t="s">
        <v>50</v>
      </c>
      <c s="29" t="s">
        <v>117</v>
      </c>
      <c s="29" t="s">
        <v>108</v>
      </c>
      <c s="24" t="s">
        <v>72</v>
      </c>
      <c s="30" t="s">
        <v>109</v>
      </c>
      <c s="31" t="s">
        <v>74</v>
      </c>
      <c s="32">
        <v>542.214</v>
      </c>
      <c s="33">
        <v>0</v>
      </c>
      <c s="33">
        <f>ROUND(ROUND(H63,2)*ROUND(G63,3),2)</f>
      </c>
      <c s="31" t="s">
        <v>55</v>
      </c>
      <c r="O63">
        <f>(I63*21)/100</f>
      </c>
      <c t="s">
        <v>26</v>
      </c>
    </row>
    <row r="64" spans="1:5" ht="12.75">
      <c r="A64" s="34" t="s">
        <v>56</v>
      </c>
      <c r="E64" s="35" t="s">
        <v>57</v>
      </c>
    </row>
    <row r="65" spans="1:5" ht="25.5">
      <c r="A65" s="36" t="s">
        <v>58</v>
      </c>
      <c r="E65" s="37" t="s">
        <v>491</v>
      </c>
    </row>
    <row r="66" spans="1:5" ht="255">
      <c r="A66" t="s">
        <v>60</v>
      </c>
      <c r="E66" s="35" t="s">
        <v>111</v>
      </c>
    </row>
    <row r="67" spans="1:16" ht="12.75">
      <c r="A67" s="24" t="s">
        <v>50</v>
      </c>
      <c s="29" t="s">
        <v>122</v>
      </c>
      <c s="29" t="s">
        <v>113</v>
      </c>
      <c s="24" t="s">
        <v>72</v>
      </c>
      <c s="30" t="s">
        <v>114</v>
      </c>
      <c s="31" t="s">
        <v>74</v>
      </c>
      <c s="32">
        <v>112.778</v>
      </c>
      <c s="33">
        <v>0</v>
      </c>
      <c s="33">
        <f>ROUND(ROUND(H67,2)*ROUND(G67,3),2)</f>
      </c>
      <c s="31" t="s">
        <v>55</v>
      </c>
      <c r="O67">
        <f>(I67*21)/100</f>
      </c>
      <c t="s">
        <v>26</v>
      </c>
    </row>
    <row r="68" spans="1:5" ht="12.75">
      <c r="A68" s="34" t="s">
        <v>56</v>
      </c>
      <c r="E68" s="35" t="s">
        <v>57</v>
      </c>
    </row>
    <row r="69" spans="1:5" ht="38.25">
      <c r="A69" s="36" t="s">
        <v>58</v>
      </c>
      <c r="E69" s="37" t="s">
        <v>492</v>
      </c>
    </row>
    <row r="70" spans="1:5" ht="255">
      <c r="A70" t="s">
        <v>60</v>
      </c>
      <c r="E70" s="35" t="s">
        <v>116</v>
      </c>
    </row>
    <row r="71" spans="1:16" ht="12.75">
      <c r="A71" s="24" t="s">
        <v>50</v>
      </c>
      <c s="29" t="s">
        <v>128</v>
      </c>
      <c s="29" t="s">
        <v>123</v>
      </c>
      <c s="24" t="s">
        <v>72</v>
      </c>
      <c s="30" t="s">
        <v>124</v>
      </c>
      <c s="31" t="s">
        <v>125</v>
      </c>
      <c s="32">
        <v>400.17</v>
      </c>
      <c s="33">
        <v>0</v>
      </c>
      <c s="33">
        <f>ROUND(ROUND(H71,2)*ROUND(G71,3),2)</f>
      </c>
      <c s="31" t="s">
        <v>55</v>
      </c>
      <c r="O71">
        <f>(I71*21)/100</f>
      </c>
      <c t="s">
        <v>26</v>
      </c>
    </row>
    <row r="72" spans="1:5" ht="12.75">
      <c r="A72" s="34" t="s">
        <v>56</v>
      </c>
      <c r="E72" s="35" t="s">
        <v>57</v>
      </c>
    </row>
    <row r="73" spans="1:5" ht="12.75">
      <c r="A73" s="36" t="s">
        <v>58</v>
      </c>
      <c r="E73" s="37" t="s">
        <v>493</v>
      </c>
    </row>
    <row r="74" spans="1:5" ht="51">
      <c r="A74" t="s">
        <v>60</v>
      </c>
      <c r="E74" s="35" t="s">
        <v>126</v>
      </c>
    </row>
    <row r="75" spans="1:16" ht="12.75">
      <c r="A75" s="24" t="s">
        <v>50</v>
      </c>
      <c s="29" t="s">
        <v>135</v>
      </c>
      <c s="29" t="s">
        <v>261</v>
      </c>
      <c s="24" t="s">
        <v>72</v>
      </c>
      <c s="30" t="s">
        <v>262</v>
      </c>
      <c s="31" t="s">
        <v>125</v>
      </c>
      <c s="32">
        <v>250.2</v>
      </c>
      <c s="33">
        <v>0</v>
      </c>
      <c s="33">
        <f>ROUND(ROUND(H75,2)*ROUND(G75,3),2)</f>
      </c>
      <c s="31" t="s">
        <v>55</v>
      </c>
      <c r="O75">
        <f>(I75*21)/100</f>
      </c>
      <c t="s">
        <v>26</v>
      </c>
    </row>
    <row r="76" spans="1:5" ht="12.75">
      <c r="A76" s="34" t="s">
        <v>56</v>
      </c>
      <c r="E76" s="35" t="s">
        <v>57</v>
      </c>
    </row>
    <row r="77" spans="1:5" ht="12.75">
      <c r="A77" s="36" t="s">
        <v>58</v>
      </c>
      <c r="E77" s="37" t="s">
        <v>57</v>
      </c>
    </row>
    <row r="78" spans="1:5" ht="51">
      <c r="A78" t="s">
        <v>60</v>
      </c>
      <c r="E78" s="35" t="s">
        <v>263</v>
      </c>
    </row>
    <row r="79" spans="1:16" ht="12.75">
      <c r="A79" s="24" t="s">
        <v>50</v>
      </c>
      <c s="29" t="s">
        <v>141</v>
      </c>
      <c s="29" t="s">
        <v>264</v>
      </c>
      <c s="24" t="s">
        <v>72</v>
      </c>
      <c s="30" t="s">
        <v>265</v>
      </c>
      <c s="31" t="s">
        <v>125</v>
      </c>
      <c s="32">
        <v>250.2</v>
      </c>
      <c s="33">
        <v>0</v>
      </c>
      <c s="33">
        <f>ROUND(ROUND(H79,2)*ROUND(G79,3),2)</f>
      </c>
      <c s="31" t="s">
        <v>55</v>
      </c>
      <c r="O79">
        <f>(I79*21)/100</f>
      </c>
      <c t="s">
        <v>26</v>
      </c>
    </row>
    <row r="80" spans="1:5" ht="12.75">
      <c r="A80" s="34" t="s">
        <v>56</v>
      </c>
      <c r="E80" s="35" t="s">
        <v>57</v>
      </c>
    </row>
    <row r="81" spans="1:5" ht="12.75">
      <c r="A81" s="36" t="s">
        <v>58</v>
      </c>
      <c r="E81" s="37" t="s">
        <v>57</v>
      </c>
    </row>
    <row r="82" spans="1:5" ht="63.75">
      <c r="A82" t="s">
        <v>60</v>
      </c>
      <c r="E82" s="35" t="s">
        <v>266</v>
      </c>
    </row>
    <row r="83" spans="1:16" ht="12.75">
      <c r="A83" s="24" t="s">
        <v>50</v>
      </c>
      <c s="29" t="s">
        <v>147</v>
      </c>
      <c s="29" t="s">
        <v>267</v>
      </c>
      <c s="24" t="s">
        <v>72</v>
      </c>
      <c s="30" t="s">
        <v>268</v>
      </c>
      <c s="31" t="s">
        <v>125</v>
      </c>
      <c s="32">
        <v>250.2</v>
      </c>
      <c s="33">
        <v>0</v>
      </c>
      <c s="33">
        <f>ROUND(ROUND(H83,2)*ROUND(G83,3),2)</f>
      </c>
      <c s="31" t="s">
        <v>55</v>
      </c>
      <c r="O83">
        <f>(I83*21)/100</f>
      </c>
      <c t="s">
        <v>26</v>
      </c>
    </row>
    <row r="84" spans="1:5" ht="12.75">
      <c r="A84" s="34" t="s">
        <v>56</v>
      </c>
      <c r="E84" s="35" t="s">
        <v>57</v>
      </c>
    </row>
    <row r="85" spans="1:5" ht="12.75">
      <c r="A85" s="36" t="s">
        <v>58</v>
      </c>
      <c r="E85" s="37" t="s">
        <v>57</v>
      </c>
    </row>
    <row r="86" spans="1:5" ht="63.75">
      <c r="A86" t="s">
        <v>60</v>
      </c>
      <c r="E86" s="35" t="s">
        <v>269</v>
      </c>
    </row>
    <row r="87" spans="1:16" ht="12.75">
      <c r="A87" s="24" t="s">
        <v>50</v>
      </c>
      <c s="29" t="s">
        <v>153</v>
      </c>
      <c s="29" t="s">
        <v>270</v>
      </c>
      <c s="24" t="s">
        <v>72</v>
      </c>
      <c s="30" t="s">
        <v>271</v>
      </c>
      <c s="31" t="s">
        <v>125</v>
      </c>
      <c s="32">
        <v>250.2</v>
      </c>
      <c s="33">
        <v>0</v>
      </c>
      <c s="33">
        <f>ROUND(ROUND(H87,2)*ROUND(G87,3),2)</f>
      </c>
      <c s="31" t="s">
        <v>55</v>
      </c>
      <c r="O87">
        <f>(I87*21)/100</f>
      </c>
      <c t="s">
        <v>26</v>
      </c>
    </row>
    <row r="88" spans="1:5" ht="12.75">
      <c r="A88" s="34" t="s">
        <v>56</v>
      </c>
      <c r="E88" s="35" t="s">
        <v>272</v>
      </c>
    </row>
    <row r="89" spans="1:5" ht="12.75">
      <c r="A89" s="36" t="s">
        <v>58</v>
      </c>
      <c r="E89" s="37" t="s">
        <v>57</v>
      </c>
    </row>
    <row r="90" spans="1:5" ht="76.5">
      <c r="A90" t="s">
        <v>60</v>
      </c>
      <c r="E90" s="35" t="s">
        <v>273</v>
      </c>
    </row>
    <row r="91" spans="1:18" ht="12.75" customHeight="1">
      <c r="A91" s="6" t="s">
        <v>48</v>
      </c>
      <c s="6"/>
      <c s="39" t="s">
        <v>38</v>
      </c>
      <c s="6"/>
      <c s="27" t="s">
        <v>134</v>
      </c>
      <c s="6"/>
      <c s="6"/>
      <c s="6"/>
      <c s="40">
        <f>0+Q91</f>
      </c>
      <c s="6"/>
      <c r="O91">
        <f>0+R91</f>
      </c>
      <c r="Q91">
        <f>0+I92+I96+I100+I104+I108+I112+I116+I120+I124</f>
      </c>
      <c>
        <f>0+O92+O96+O100+O104+O108+O112+O116+O120+O124</f>
      </c>
    </row>
    <row r="92" spans="1:16" ht="12.75">
      <c r="A92" s="24" t="s">
        <v>50</v>
      </c>
      <c s="29" t="s">
        <v>157</v>
      </c>
      <c s="29" t="s">
        <v>136</v>
      </c>
      <c s="24" t="s">
        <v>137</v>
      </c>
      <c s="30" t="s">
        <v>138</v>
      </c>
      <c s="31" t="s">
        <v>125</v>
      </c>
      <c s="32">
        <v>119.88</v>
      </c>
      <c s="33">
        <v>0</v>
      </c>
      <c s="33">
        <f>ROUND(ROUND(H92,2)*ROUND(G92,3),2)</f>
      </c>
      <c s="31" t="s">
        <v>55</v>
      </c>
      <c r="O92">
        <f>(I92*21)/100</f>
      </c>
      <c t="s">
        <v>26</v>
      </c>
    </row>
    <row r="93" spans="1:5" ht="12.75">
      <c r="A93" s="34" t="s">
        <v>56</v>
      </c>
      <c r="E93" s="35" t="s">
        <v>139</v>
      </c>
    </row>
    <row r="94" spans="1:5" ht="12.75">
      <c r="A94" s="36" t="s">
        <v>58</v>
      </c>
      <c r="E94" s="37" t="s">
        <v>57</v>
      </c>
    </row>
    <row r="95" spans="1:5" ht="140.25">
      <c r="A95" t="s">
        <v>60</v>
      </c>
      <c r="E95" s="35" t="s">
        <v>140</v>
      </c>
    </row>
    <row r="96" spans="1:16" ht="12.75">
      <c r="A96" s="24" t="s">
        <v>50</v>
      </c>
      <c s="29" t="s">
        <v>163</v>
      </c>
      <c s="29" t="s">
        <v>142</v>
      </c>
      <c s="24" t="s">
        <v>72</v>
      </c>
      <c s="30" t="s">
        <v>143</v>
      </c>
      <c s="31" t="s">
        <v>125</v>
      </c>
      <c s="32">
        <v>336.51</v>
      </c>
      <c s="33">
        <v>0</v>
      </c>
      <c s="33">
        <f>ROUND(ROUND(H96,2)*ROUND(G96,3),2)</f>
      </c>
      <c s="31" t="s">
        <v>55</v>
      </c>
      <c r="O96">
        <f>(I96*21)/100</f>
      </c>
      <c t="s">
        <v>26</v>
      </c>
    </row>
    <row r="97" spans="1:5" ht="12.75">
      <c r="A97" s="34" t="s">
        <v>56</v>
      </c>
      <c r="E97" s="35" t="s">
        <v>57</v>
      </c>
    </row>
    <row r="98" spans="1:5" ht="38.25">
      <c r="A98" s="36" t="s">
        <v>58</v>
      </c>
      <c r="E98" s="37" t="s">
        <v>494</v>
      </c>
    </row>
    <row r="99" spans="1:5" ht="76.5">
      <c r="A99" t="s">
        <v>60</v>
      </c>
      <c r="E99" s="35" t="s">
        <v>146</v>
      </c>
    </row>
    <row r="100" spans="1:16" ht="12.75">
      <c r="A100" s="24" t="s">
        <v>50</v>
      </c>
      <c s="29" t="s">
        <v>167</v>
      </c>
      <c s="29" t="s">
        <v>148</v>
      </c>
      <c s="24" t="s">
        <v>57</v>
      </c>
      <c s="30" t="s">
        <v>149</v>
      </c>
      <c s="31" t="s">
        <v>125</v>
      </c>
      <c s="32">
        <v>119.88</v>
      </c>
      <c s="33">
        <v>0</v>
      </c>
      <c s="33">
        <f>ROUND(ROUND(H100,2)*ROUND(G100,3),2)</f>
      </c>
      <c s="31" t="s">
        <v>55</v>
      </c>
      <c r="O100">
        <f>(I100*21)/100</f>
      </c>
      <c t="s">
        <v>26</v>
      </c>
    </row>
    <row r="101" spans="1:5" ht="12.75">
      <c r="A101" s="34" t="s">
        <v>56</v>
      </c>
      <c r="E101" s="35" t="s">
        <v>150</v>
      </c>
    </row>
    <row r="102" spans="1:5" ht="25.5">
      <c r="A102" s="36" t="s">
        <v>58</v>
      </c>
      <c r="E102" s="37" t="s">
        <v>495</v>
      </c>
    </row>
    <row r="103" spans="1:5" ht="51">
      <c r="A103" t="s">
        <v>60</v>
      </c>
      <c r="E103" s="35" t="s">
        <v>152</v>
      </c>
    </row>
    <row r="104" spans="1:16" ht="12.75">
      <c r="A104" s="24" t="s">
        <v>50</v>
      </c>
      <c s="29" t="s">
        <v>171</v>
      </c>
      <c s="29" t="s">
        <v>154</v>
      </c>
      <c s="24" t="s">
        <v>57</v>
      </c>
      <c s="30" t="s">
        <v>155</v>
      </c>
      <c s="31" t="s">
        <v>125</v>
      </c>
      <c s="32">
        <v>306.36</v>
      </c>
      <c s="33">
        <v>0</v>
      </c>
      <c s="33">
        <f>ROUND(ROUND(H104,2)*ROUND(G104,3),2)</f>
      </c>
      <c s="31" t="s">
        <v>55</v>
      </c>
      <c r="O104">
        <f>(I104*21)/100</f>
      </c>
      <c t="s">
        <v>26</v>
      </c>
    </row>
    <row r="105" spans="1:5" ht="12.75">
      <c r="A105" s="34" t="s">
        <v>56</v>
      </c>
      <c r="E105" s="35" t="s">
        <v>150</v>
      </c>
    </row>
    <row r="106" spans="1:5" ht="51">
      <c r="A106" s="36" t="s">
        <v>58</v>
      </c>
      <c r="E106" s="37" t="s">
        <v>496</v>
      </c>
    </row>
    <row r="107" spans="1:5" ht="51">
      <c r="A107" t="s">
        <v>60</v>
      </c>
      <c r="E107" s="35" t="s">
        <v>152</v>
      </c>
    </row>
    <row r="108" spans="1:16" ht="12.75">
      <c r="A108" s="24" t="s">
        <v>50</v>
      </c>
      <c s="29" t="s">
        <v>179</v>
      </c>
      <c s="29" t="s">
        <v>158</v>
      </c>
      <c s="24" t="s">
        <v>72</v>
      </c>
      <c s="30" t="s">
        <v>159</v>
      </c>
      <c s="31" t="s">
        <v>74</v>
      </c>
      <c s="32">
        <v>7.459</v>
      </c>
      <c s="33">
        <v>0</v>
      </c>
      <c s="33">
        <f>ROUND(ROUND(H108,2)*ROUND(G108,3),2)</f>
      </c>
      <c s="31" t="s">
        <v>55</v>
      </c>
      <c r="O108">
        <f>(I108*21)/100</f>
      </c>
      <c t="s">
        <v>26</v>
      </c>
    </row>
    <row r="109" spans="1:5" ht="38.25">
      <c r="A109" s="34" t="s">
        <v>56</v>
      </c>
      <c r="E109" s="35" t="s">
        <v>160</v>
      </c>
    </row>
    <row r="110" spans="1:5" ht="25.5">
      <c r="A110" s="36" t="s">
        <v>58</v>
      </c>
      <c r="E110" s="37" t="s">
        <v>497</v>
      </c>
    </row>
    <row r="111" spans="1:5" ht="165.75">
      <c r="A111" t="s">
        <v>60</v>
      </c>
      <c r="E111" s="35" t="s">
        <v>162</v>
      </c>
    </row>
    <row r="112" spans="1:16" ht="12.75">
      <c r="A112" s="24" t="s">
        <v>50</v>
      </c>
      <c s="29" t="s">
        <v>184</v>
      </c>
      <c s="29" t="s">
        <v>164</v>
      </c>
      <c s="24" t="s">
        <v>72</v>
      </c>
      <c s="30" t="s">
        <v>165</v>
      </c>
      <c s="31" t="s">
        <v>74</v>
      </c>
      <c s="32">
        <v>5.994</v>
      </c>
      <c s="33">
        <v>0</v>
      </c>
      <c s="33">
        <f>ROUND(ROUND(H112,2)*ROUND(G112,3),2)</f>
      </c>
      <c s="31" t="s">
        <v>55</v>
      </c>
      <c r="O112">
        <f>(I112*21)/100</f>
      </c>
      <c t="s">
        <v>26</v>
      </c>
    </row>
    <row r="113" spans="1:5" ht="38.25">
      <c r="A113" s="34" t="s">
        <v>56</v>
      </c>
      <c r="E113" s="35" t="s">
        <v>160</v>
      </c>
    </row>
    <row r="114" spans="1:5" ht="25.5">
      <c r="A114" s="36" t="s">
        <v>58</v>
      </c>
      <c r="E114" s="37" t="s">
        <v>498</v>
      </c>
    </row>
    <row r="115" spans="1:5" ht="165.75">
      <c r="A115" t="s">
        <v>60</v>
      </c>
      <c r="E115" s="35" t="s">
        <v>162</v>
      </c>
    </row>
    <row r="116" spans="1:16" ht="12.75">
      <c r="A116" s="24" t="s">
        <v>50</v>
      </c>
      <c s="29" t="s">
        <v>190</v>
      </c>
      <c s="29" t="s">
        <v>168</v>
      </c>
      <c s="24" t="s">
        <v>72</v>
      </c>
      <c s="30" t="s">
        <v>169</v>
      </c>
      <c s="31" t="s">
        <v>74</v>
      </c>
      <c s="32">
        <v>5.994</v>
      </c>
      <c s="33">
        <v>0</v>
      </c>
      <c s="33">
        <f>ROUND(ROUND(H116,2)*ROUND(G116,3),2)</f>
      </c>
      <c s="31" t="s">
        <v>55</v>
      </c>
      <c r="O116">
        <f>(I116*21)/100</f>
      </c>
      <c t="s">
        <v>26</v>
      </c>
    </row>
    <row r="117" spans="1:5" ht="38.25">
      <c r="A117" s="34" t="s">
        <v>56</v>
      </c>
      <c r="E117" s="35" t="s">
        <v>160</v>
      </c>
    </row>
    <row r="118" spans="1:5" ht="25.5">
      <c r="A118" s="36" t="s">
        <v>58</v>
      </c>
      <c r="E118" s="37" t="s">
        <v>499</v>
      </c>
    </row>
    <row r="119" spans="1:5" ht="165.75">
      <c r="A119" t="s">
        <v>60</v>
      </c>
      <c r="E119" s="35" t="s">
        <v>162</v>
      </c>
    </row>
    <row r="120" spans="1:16" ht="12.75">
      <c r="A120" s="24" t="s">
        <v>50</v>
      </c>
      <c s="29" t="s">
        <v>196</v>
      </c>
      <c s="29" t="s">
        <v>291</v>
      </c>
      <c s="24" t="s">
        <v>72</v>
      </c>
      <c s="30" t="s">
        <v>292</v>
      </c>
      <c s="31" t="s">
        <v>125</v>
      </c>
      <c s="32">
        <v>220.963</v>
      </c>
      <c s="33">
        <v>0</v>
      </c>
      <c s="33">
        <f>ROUND(ROUND(H120,2)*ROUND(G120,3),2)</f>
      </c>
      <c s="31" t="s">
        <v>55</v>
      </c>
      <c r="O120">
        <f>(I120*21)/100</f>
      </c>
      <c t="s">
        <v>26</v>
      </c>
    </row>
    <row r="121" spans="1:5" ht="12.75">
      <c r="A121" s="34" t="s">
        <v>56</v>
      </c>
      <c r="E121" s="35" t="s">
        <v>293</v>
      </c>
    </row>
    <row r="122" spans="1:5" ht="12.75">
      <c r="A122" s="36" t="s">
        <v>58</v>
      </c>
      <c r="E122" s="37" t="s">
        <v>500</v>
      </c>
    </row>
    <row r="123" spans="1:5" ht="178.5">
      <c r="A123" t="s">
        <v>60</v>
      </c>
      <c r="E123" s="35" t="s">
        <v>295</v>
      </c>
    </row>
    <row r="124" spans="1:16" ht="12.75">
      <c r="A124" s="24" t="s">
        <v>50</v>
      </c>
      <c s="29" t="s">
        <v>204</v>
      </c>
      <c s="29" t="s">
        <v>172</v>
      </c>
      <c s="24" t="s">
        <v>57</v>
      </c>
      <c s="30" t="s">
        <v>173</v>
      </c>
      <c s="31" t="s">
        <v>174</v>
      </c>
      <c s="32">
        <v>269.2</v>
      </c>
      <c s="33">
        <v>0</v>
      </c>
      <c s="33">
        <f>ROUND(ROUND(H124,2)*ROUND(G124,3),2)</f>
      </c>
      <c s="31" t="s">
        <v>55</v>
      </c>
      <c r="O124">
        <f>(I124*21)/100</f>
      </c>
      <c t="s">
        <v>26</v>
      </c>
    </row>
    <row r="125" spans="1:5" ht="25.5">
      <c r="A125" s="34" t="s">
        <v>56</v>
      </c>
      <c r="E125" s="35" t="s">
        <v>175</v>
      </c>
    </row>
    <row r="126" spans="1:5" ht="12.75">
      <c r="A126" s="36" t="s">
        <v>58</v>
      </c>
      <c r="E126" s="37" t="s">
        <v>501</v>
      </c>
    </row>
    <row r="127" spans="1:5" ht="63.75">
      <c r="A127" t="s">
        <v>60</v>
      </c>
      <c r="E127" s="35" t="s">
        <v>177</v>
      </c>
    </row>
    <row r="128" spans="1:18" ht="12.75" customHeight="1">
      <c r="A128" s="6" t="s">
        <v>48</v>
      </c>
      <c s="6"/>
      <c s="39" t="s">
        <v>43</v>
      </c>
      <c s="6"/>
      <c s="27" t="s">
        <v>224</v>
      </c>
      <c s="6"/>
      <c s="6"/>
      <c s="6"/>
      <c s="40">
        <f>0+Q128</f>
      </c>
      <c s="6"/>
      <c r="O128">
        <f>0+R128</f>
      </c>
      <c r="Q128">
        <f>0+I129+I133+I137+I141+I145</f>
      </c>
      <c>
        <f>0+O129+O133+O137+O141+O145</f>
      </c>
    </row>
    <row r="129" spans="1:16" ht="12.75">
      <c r="A129" s="24" t="s">
        <v>50</v>
      </c>
      <c s="29" t="s">
        <v>209</v>
      </c>
      <c s="29" t="s">
        <v>226</v>
      </c>
      <c s="24" t="s">
        <v>57</v>
      </c>
      <c s="30" t="s">
        <v>227</v>
      </c>
      <c s="31" t="s">
        <v>174</v>
      </c>
      <c s="32">
        <v>268.2</v>
      </c>
      <c s="33">
        <v>0</v>
      </c>
      <c s="33">
        <f>ROUND(ROUND(H129,2)*ROUND(G129,3),2)</f>
      </c>
      <c s="31" t="s">
        <v>55</v>
      </c>
      <c r="O129">
        <f>(I129*21)/100</f>
      </c>
      <c t="s">
        <v>26</v>
      </c>
    </row>
    <row r="130" spans="1:5" ht="12.75">
      <c r="A130" s="34" t="s">
        <v>56</v>
      </c>
      <c r="E130" s="35" t="s">
        <v>57</v>
      </c>
    </row>
    <row r="131" spans="1:5" ht="12.75">
      <c r="A131" s="36" t="s">
        <v>58</v>
      </c>
      <c r="E131" s="37" t="s">
        <v>502</v>
      </c>
    </row>
    <row r="132" spans="1:5" ht="63.75">
      <c r="A132" t="s">
        <v>60</v>
      </c>
      <c r="E132" s="35" t="s">
        <v>229</v>
      </c>
    </row>
    <row r="133" spans="1:16" ht="12.75">
      <c r="A133" s="24" t="s">
        <v>50</v>
      </c>
      <c s="29" t="s">
        <v>215</v>
      </c>
      <c s="29" t="s">
        <v>463</v>
      </c>
      <c s="24" t="s">
        <v>57</v>
      </c>
      <c s="30" t="s">
        <v>464</v>
      </c>
      <c s="31" t="s">
        <v>74</v>
      </c>
      <c s="32">
        <v>34.267</v>
      </c>
      <c s="33">
        <v>0</v>
      </c>
      <c s="33">
        <f>ROUND(ROUND(H133,2)*ROUND(G133,3),2)</f>
      </c>
      <c s="31" t="s">
        <v>55</v>
      </c>
      <c r="O133">
        <f>(I133*21)/100</f>
      </c>
      <c t="s">
        <v>26</v>
      </c>
    </row>
    <row r="134" spans="1:5" ht="25.5">
      <c r="A134" s="34" t="s">
        <v>56</v>
      </c>
      <c r="E134" s="35" t="s">
        <v>465</v>
      </c>
    </row>
    <row r="135" spans="1:5" ht="12.75">
      <c r="A135" s="36" t="s">
        <v>58</v>
      </c>
      <c r="E135" s="37" t="s">
        <v>503</v>
      </c>
    </row>
    <row r="136" spans="1:5" ht="114.75">
      <c r="A136" t="s">
        <v>60</v>
      </c>
      <c r="E136" s="35" t="s">
        <v>467</v>
      </c>
    </row>
    <row r="137" spans="1:16" ht="12.75">
      <c r="A137" s="24" t="s">
        <v>50</v>
      </c>
      <c s="29" t="s">
        <v>219</v>
      </c>
      <c s="29" t="s">
        <v>468</v>
      </c>
      <c s="24" t="s">
        <v>72</v>
      </c>
      <c s="30" t="s">
        <v>469</v>
      </c>
      <c s="31" t="s">
        <v>54</v>
      </c>
      <c s="32">
        <v>2.1</v>
      </c>
      <c s="33">
        <v>0</v>
      </c>
      <c s="33">
        <f>ROUND(ROUND(H137,2)*ROUND(G137,3),2)</f>
      </c>
      <c s="31" t="s">
        <v>55</v>
      </c>
      <c r="O137">
        <f>(I137*21)/100</f>
      </c>
      <c t="s">
        <v>26</v>
      </c>
    </row>
    <row r="138" spans="1:5" ht="51">
      <c r="A138" s="34" t="s">
        <v>56</v>
      </c>
      <c r="E138" s="35" t="s">
        <v>470</v>
      </c>
    </row>
    <row r="139" spans="1:5" ht="25.5">
      <c r="A139" s="36" t="s">
        <v>58</v>
      </c>
      <c r="E139" s="37" t="s">
        <v>504</v>
      </c>
    </row>
    <row r="140" spans="1:5" ht="89.25">
      <c r="A140" t="s">
        <v>60</v>
      </c>
      <c r="E140" s="35" t="s">
        <v>472</v>
      </c>
    </row>
    <row r="141" spans="1:16" ht="12.75">
      <c r="A141" s="24" t="s">
        <v>50</v>
      </c>
      <c s="29" t="s">
        <v>225</v>
      </c>
      <c s="29" t="s">
        <v>473</v>
      </c>
      <c s="24" t="s">
        <v>198</v>
      </c>
      <c s="30" t="s">
        <v>474</v>
      </c>
      <c s="31" t="s">
        <v>174</v>
      </c>
      <c s="32">
        <v>681.6</v>
      </c>
      <c s="33">
        <v>0</v>
      </c>
      <c s="33">
        <f>ROUND(ROUND(H141,2)*ROUND(G141,3),2)</f>
      </c>
      <c s="31" t="s">
        <v>55</v>
      </c>
      <c r="O141">
        <f>(I141*21)/100</f>
      </c>
      <c t="s">
        <v>26</v>
      </c>
    </row>
    <row r="142" spans="1:5" ht="51">
      <c r="A142" s="34" t="s">
        <v>56</v>
      </c>
      <c r="E142" s="35" t="s">
        <v>470</v>
      </c>
    </row>
    <row r="143" spans="1:5" ht="12.75">
      <c r="A143" s="36" t="s">
        <v>58</v>
      </c>
      <c r="E143" s="37" t="s">
        <v>505</v>
      </c>
    </row>
    <row r="144" spans="1:5" ht="89.25">
      <c r="A144" t="s">
        <v>60</v>
      </c>
      <c r="E144" s="35" t="s">
        <v>476</v>
      </c>
    </row>
    <row r="145" spans="1:16" ht="12.75">
      <c r="A145" s="24" t="s">
        <v>50</v>
      </c>
      <c s="29" t="s">
        <v>290</v>
      </c>
      <c s="29" t="s">
        <v>506</v>
      </c>
      <c s="24" t="s">
        <v>198</v>
      </c>
      <c s="30" t="s">
        <v>507</v>
      </c>
      <c s="31" t="s">
        <v>174</v>
      </c>
      <c s="32">
        <v>22.2</v>
      </c>
      <c s="33">
        <v>0</v>
      </c>
      <c s="33">
        <f>ROUND(ROUND(H145,2)*ROUND(G145,3),2)</f>
      </c>
      <c s="31" t="s">
        <v>55</v>
      </c>
      <c r="O145">
        <f>(I145*21)/100</f>
      </c>
      <c t="s">
        <v>26</v>
      </c>
    </row>
    <row r="146" spans="1:5" ht="51">
      <c r="A146" s="34" t="s">
        <v>56</v>
      </c>
      <c r="E146" s="35" t="s">
        <v>470</v>
      </c>
    </row>
    <row r="147" spans="1:5" ht="12.75">
      <c r="A147" s="36" t="s">
        <v>58</v>
      </c>
      <c r="E147" s="37" t="s">
        <v>57</v>
      </c>
    </row>
    <row r="148" spans="1:5" ht="89.25">
      <c r="A148" t="s">
        <v>60</v>
      </c>
      <c r="E148" s="35" t="s">
        <v>476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9"/>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510</v>
      </c>
      <c s="41">
        <f>0+I9</f>
      </c>
      <c s="10"/>
      <c r="O3" t="s">
        <v>22</v>
      </c>
      <c t="s">
        <v>26</v>
      </c>
    </row>
    <row r="4" spans="1:16" ht="15" customHeight="1">
      <c r="A4" t="s">
        <v>16</v>
      </c>
      <c s="12" t="s">
        <v>17</v>
      </c>
      <c s="13" t="s">
        <v>508</v>
      </c>
      <c s="1"/>
      <c s="14" t="s">
        <v>509</v>
      </c>
      <c s="1"/>
      <c s="1"/>
      <c s="11"/>
      <c s="11"/>
      <c s="1"/>
      <c r="O4" t="s">
        <v>23</v>
      </c>
      <c t="s">
        <v>26</v>
      </c>
    </row>
    <row r="5" spans="1:16" ht="12.75" customHeight="1">
      <c r="A5" t="s">
        <v>20</v>
      </c>
      <c s="16" t="s">
        <v>21</v>
      </c>
      <c s="17" t="s">
        <v>510</v>
      </c>
      <c s="6"/>
      <c s="18" t="s">
        <v>511</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0+I10+I14+I18+I22+I26</f>
      </c>
      <c>
        <f>0+O10+O14+O18+O22+O26</f>
      </c>
    </row>
    <row r="10" spans="1:16" ht="12.75">
      <c r="A10" s="24" t="s">
        <v>50</v>
      </c>
      <c s="29" t="s">
        <v>32</v>
      </c>
      <c s="29" t="s">
        <v>512</v>
      </c>
      <c s="24" t="s">
        <v>513</v>
      </c>
      <c s="30" t="s">
        <v>514</v>
      </c>
      <c s="31" t="s">
        <v>67</v>
      </c>
      <c s="32">
        <v>1</v>
      </c>
      <c s="33">
        <v>0</v>
      </c>
      <c s="33">
        <f>ROUND(ROUND(H10,2)*ROUND(G10,3),2)</f>
      </c>
      <c s="31" t="s">
        <v>55</v>
      </c>
      <c r="O10">
        <f>(I10*21)/100</f>
      </c>
      <c t="s">
        <v>26</v>
      </c>
    </row>
    <row r="11" spans="1:5" ht="12.75">
      <c r="A11" s="34" t="s">
        <v>56</v>
      </c>
      <c r="E11" s="35" t="s">
        <v>515</v>
      </c>
    </row>
    <row r="12" spans="1:5" ht="12.75">
      <c r="A12" s="36" t="s">
        <v>58</v>
      </c>
      <c r="E12" s="37" t="s">
        <v>57</v>
      </c>
    </row>
    <row r="13" spans="1:5" ht="51">
      <c r="A13" t="s">
        <v>60</v>
      </c>
      <c r="E13" s="35" t="s">
        <v>516</v>
      </c>
    </row>
    <row r="14" spans="1:16" ht="12.75">
      <c r="A14" s="24" t="s">
        <v>50</v>
      </c>
      <c s="29" t="s">
        <v>26</v>
      </c>
      <c s="29" t="s">
        <v>512</v>
      </c>
      <c s="24" t="s">
        <v>517</v>
      </c>
      <c s="30" t="s">
        <v>514</v>
      </c>
      <c s="31" t="s">
        <v>67</v>
      </c>
      <c s="32">
        <v>1</v>
      </c>
      <c s="33">
        <v>0</v>
      </c>
      <c s="33">
        <f>ROUND(ROUND(H14,2)*ROUND(G14,3),2)</f>
      </c>
      <c s="31" t="s">
        <v>55</v>
      </c>
      <c r="O14">
        <f>(I14*21)/100</f>
      </c>
      <c t="s">
        <v>26</v>
      </c>
    </row>
    <row r="15" spans="1:5" ht="12.75">
      <c r="A15" s="34" t="s">
        <v>56</v>
      </c>
      <c r="E15" s="35" t="s">
        <v>518</v>
      </c>
    </row>
    <row r="16" spans="1:5" ht="12.75">
      <c r="A16" s="36" t="s">
        <v>58</v>
      </c>
      <c r="E16" s="37" t="s">
        <v>57</v>
      </c>
    </row>
    <row r="17" spans="1:5" ht="51">
      <c r="A17" t="s">
        <v>60</v>
      </c>
      <c r="E17" s="35" t="s">
        <v>516</v>
      </c>
    </row>
    <row r="18" spans="1:16" ht="12.75">
      <c r="A18" s="24" t="s">
        <v>50</v>
      </c>
      <c s="29" t="s">
        <v>25</v>
      </c>
      <c s="29" t="s">
        <v>512</v>
      </c>
      <c s="24" t="s">
        <v>519</v>
      </c>
      <c s="30" t="s">
        <v>514</v>
      </c>
      <c s="31" t="s">
        <v>67</v>
      </c>
      <c s="32">
        <v>1</v>
      </c>
      <c s="33">
        <v>0</v>
      </c>
      <c s="33">
        <f>ROUND(ROUND(H18,2)*ROUND(G18,3),2)</f>
      </c>
      <c s="31" t="s">
        <v>55</v>
      </c>
      <c r="O18">
        <f>(I18*21)/100</f>
      </c>
      <c t="s">
        <v>26</v>
      </c>
    </row>
    <row r="19" spans="1:5" ht="12.75">
      <c r="A19" s="34" t="s">
        <v>56</v>
      </c>
      <c r="E19" s="35" t="s">
        <v>520</v>
      </c>
    </row>
    <row r="20" spans="1:5" ht="12.75">
      <c r="A20" s="36" t="s">
        <v>58</v>
      </c>
      <c r="E20" s="37" t="s">
        <v>57</v>
      </c>
    </row>
    <row r="21" spans="1:5" ht="51">
      <c r="A21" t="s">
        <v>60</v>
      </c>
      <c r="E21" s="35" t="s">
        <v>516</v>
      </c>
    </row>
    <row r="22" spans="1:16" ht="12.75">
      <c r="A22" s="24" t="s">
        <v>50</v>
      </c>
      <c s="29" t="s">
        <v>36</v>
      </c>
      <c s="29" t="s">
        <v>521</v>
      </c>
      <c s="24" t="s">
        <v>57</v>
      </c>
      <c s="30" t="s">
        <v>522</v>
      </c>
      <c s="31" t="s">
        <v>67</v>
      </c>
      <c s="32">
        <v>1</v>
      </c>
      <c s="33">
        <v>0</v>
      </c>
      <c s="33">
        <f>ROUND(ROUND(H22,2)*ROUND(G22,3),2)</f>
      </c>
      <c s="31" t="s">
        <v>55</v>
      </c>
      <c r="O22">
        <f>(I22*21)/100</f>
      </c>
      <c t="s">
        <v>26</v>
      </c>
    </row>
    <row r="23" spans="1:5" ht="12.75">
      <c r="A23" s="34" t="s">
        <v>56</v>
      </c>
      <c r="E23" s="35" t="s">
        <v>57</v>
      </c>
    </row>
    <row r="24" spans="1:5" ht="12.75">
      <c r="A24" s="36" t="s">
        <v>58</v>
      </c>
      <c r="E24" s="37" t="s">
        <v>57</v>
      </c>
    </row>
    <row r="25" spans="1:5" ht="51">
      <c r="A25" t="s">
        <v>60</v>
      </c>
      <c r="E25" s="35" t="s">
        <v>516</v>
      </c>
    </row>
    <row r="26" spans="1:16" ht="12.75">
      <c r="A26" s="24" t="s">
        <v>50</v>
      </c>
      <c s="29" t="s">
        <v>38</v>
      </c>
      <c s="29" t="s">
        <v>523</v>
      </c>
      <c s="24" t="s">
        <v>57</v>
      </c>
      <c s="30" t="s">
        <v>524</v>
      </c>
      <c s="31" t="s">
        <v>67</v>
      </c>
      <c s="32">
        <v>1</v>
      </c>
      <c s="33">
        <v>0</v>
      </c>
      <c s="33">
        <f>ROUND(ROUND(H26,2)*ROUND(G26,3),2)</f>
      </c>
      <c s="31" t="s">
        <v>55</v>
      </c>
      <c r="O26">
        <f>(I26*21)/100</f>
      </c>
      <c t="s">
        <v>26</v>
      </c>
    </row>
    <row r="27" spans="1:5" ht="12.75">
      <c r="A27" s="34" t="s">
        <v>56</v>
      </c>
      <c r="E27" s="35" t="s">
        <v>57</v>
      </c>
    </row>
    <row r="28" spans="1:5" ht="12.75">
      <c r="A28" s="36" t="s">
        <v>58</v>
      </c>
      <c r="E28" s="37" t="s">
        <v>57</v>
      </c>
    </row>
    <row r="29" spans="1:5" ht="51">
      <c r="A29" t="s">
        <v>60</v>
      </c>
      <c r="E29" s="35" t="s">
        <v>516</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0" width="20.7142857142857" customWidth="1"/>
    <col min="15" max="18" width="9.14285714285714" hidden="1" customWidth="1"/>
  </cols>
  <sheetData>
    <row r="1" spans="1:16" ht="12.75" customHeight="1">
      <c r="A1" t="s">
        <v>10</v>
      </c>
      <c s="1"/>
      <c s="1"/>
      <c s="1"/>
      <c s="1"/>
      <c s="1"/>
      <c s="1"/>
      <c s="1"/>
      <c s="1"/>
      <c s="1"/>
      <c r="P1" t="s">
        <v>25</v>
      </c>
    </row>
    <row r="2" spans="2:16" ht="25" customHeight="1">
      <c r="B2" s="1"/>
      <c s="1"/>
      <c s="1"/>
      <c s="2" t="s">
        <v>12</v>
      </c>
      <c s="1"/>
      <c s="1"/>
      <c s="6"/>
      <c s="6"/>
      <c s="1"/>
      <c r="O2">
        <f>0+O9</f>
      </c>
      <c t="s">
        <v>25</v>
      </c>
    </row>
    <row r="3" spans="1:16" ht="15" customHeight="1">
      <c r="A3" t="s">
        <v>11</v>
      </c>
      <c s="12" t="s">
        <v>13</v>
      </c>
      <c s="13" t="s">
        <v>14</v>
      </c>
      <c s="1"/>
      <c s="14" t="s">
        <v>15</v>
      </c>
      <c s="1"/>
      <c s="9"/>
      <c s="8" t="s">
        <v>525</v>
      </c>
      <c s="41">
        <f>0+I9</f>
      </c>
      <c s="10"/>
      <c r="O3" t="s">
        <v>22</v>
      </c>
      <c t="s">
        <v>26</v>
      </c>
    </row>
    <row r="4" spans="1:16" ht="15" customHeight="1">
      <c r="A4" t="s">
        <v>16</v>
      </c>
      <c s="12" t="s">
        <v>17</v>
      </c>
      <c s="13" t="s">
        <v>508</v>
      </c>
      <c s="1"/>
      <c s="14" t="s">
        <v>509</v>
      </c>
      <c s="1"/>
      <c s="1"/>
      <c s="11"/>
      <c s="11"/>
      <c s="1"/>
      <c r="O4" t="s">
        <v>23</v>
      </c>
      <c t="s">
        <v>26</v>
      </c>
    </row>
    <row r="5" spans="1:16" ht="12.75" customHeight="1">
      <c r="A5" t="s">
        <v>20</v>
      </c>
      <c s="16" t="s">
        <v>21</v>
      </c>
      <c s="17" t="s">
        <v>525</v>
      </c>
      <c s="6"/>
      <c s="18" t="s">
        <v>526</v>
      </c>
      <c s="6"/>
      <c s="6"/>
      <c s="6"/>
      <c s="6"/>
      <c s="6"/>
      <c r="O5" t="s">
        <v>24</v>
      </c>
      <c t="s">
        <v>26</v>
      </c>
    </row>
    <row r="6" spans="1:10" ht="12.75" customHeight="1">
      <c r="A6" s="15" t="s">
        <v>29</v>
      </c>
      <c s="15" t="s">
        <v>31</v>
      </c>
      <c s="15" t="s">
        <v>33</v>
      </c>
      <c s="15" t="s">
        <v>34</v>
      </c>
      <c s="15" t="s">
        <v>35</v>
      </c>
      <c s="15" t="s">
        <v>37</v>
      </c>
      <c s="15" t="s">
        <v>39</v>
      </c>
      <c s="15" t="s">
        <v>41</v>
      </c>
      <c s="15"/>
      <c s="15" t="s">
        <v>46</v>
      </c>
    </row>
    <row r="7" spans="1:10" ht="12.75" customHeight="1">
      <c r="A7" s="15"/>
      <c s="15"/>
      <c s="15"/>
      <c s="15"/>
      <c s="15"/>
      <c s="15"/>
      <c s="15"/>
      <c s="15" t="s">
        <v>42</v>
      </c>
      <c s="15" t="s">
        <v>44</v>
      </c>
      <c s="15"/>
    </row>
    <row r="8" spans="1:10" ht="12.75" customHeight="1">
      <c r="A8" s="15" t="s">
        <v>30</v>
      </c>
      <c s="15" t="s">
        <v>32</v>
      </c>
      <c s="15" t="s">
        <v>26</v>
      </c>
      <c s="15" t="s">
        <v>25</v>
      </c>
      <c s="15" t="s">
        <v>36</v>
      </c>
      <c s="15" t="s">
        <v>38</v>
      </c>
      <c s="15" t="s">
        <v>40</v>
      </c>
      <c s="15" t="s">
        <v>43</v>
      </c>
      <c s="15" t="s">
        <v>45</v>
      </c>
      <c s="15" t="s">
        <v>47</v>
      </c>
    </row>
    <row r="9" spans="1:18" ht="12.75" customHeight="1">
      <c r="A9" s="25" t="s">
        <v>48</v>
      </c>
      <c s="25"/>
      <c s="26" t="s">
        <v>30</v>
      </c>
      <c s="25"/>
      <c s="27" t="s">
        <v>49</v>
      </c>
      <c s="25"/>
      <c s="25"/>
      <c s="25"/>
      <c s="28">
        <f>0+Q9</f>
      </c>
      <c s="25"/>
      <c r="O9">
        <f>0+R9</f>
      </c>
      <c r="Q9">
        <f>0+I10</f>
      </c>
      <c>
        <f>0+O10</f>
      </c>
    </row>
    <row r="10" spans="1:16" ht="12.75">
      <c r="A10" s="24" t="s">
        <v>50</v>
      </c>
      <c s="29" t="s">
        <v>32</v>
      </c>
      <c s="29" t="s">
        <v>527</v>
      </c>
      <c s="24" t="s">
        <v>57</v>
      </c>
      <c s="30" t="s">
        <v>528</v>
      </c>
      <c s="31" t="s">
        <v>67</v>
      </c>
      <c s="32">
        <v>1</v>
      </c>
      <c s="33">
        <v>0</v>
      </c>
      <c s="33">
        <f>ROUND(ROUND(H10,2)*ROUND(G10,3),2)</f>
      </c>
      <c s="31" t="s">
        <v>55</v>
      </c>
      <c r="O10">
        <f>(I10*21)/100</f>
      </c>
      <c t="s">
        <v>26</v>
      </c>
    </row>
    <row r="11" spans="1:5" ht="12.75">
      <c r="A11" s="34" t="s">
        <v>56</v>
      </c>
      <c r="E11" s="35" t="s">
        <v>529</v>
      </c>
    </row>
    <row r="12" spans="1:5" ht="12.75">
      <c r="A12" s="36" t="s">
        <v>58</v>
      </c>
      <c r="E12" s="37" t="s">
        <v>57</v>
      </c>
    </row>
    <row r="13" spans="1:5" ht="51">
      <c r="A13" t="s">
        <v>60</v>
      </c>
      <c r="E13" s="35" t="s">
        <v>69</v>
      </c>
    </row>
  </sheetData>
  <mergeCells count="12">
    <mergeCell ref="C3:D3"/>
    <mergeCell ref="C4:D4"/>
    <mergeCell ref="C5:D5"/>
    <mergeCell ref="A6:A7"/>
    <mergeCell ref="B6:B7"/>
    <mergeCell ref="C6:C7"/>
    <mergeCell ref="D6:D7"/>
    <mergeCell ref="E6:E7"/>
    <mergeCell ref="F6:F7"/>
    <mergeCell ref="G6:G7"/>
    <mergeCell ref="H6:I6"/>
    <mergeCell ref="J6:J7"/>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