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86" documentId="8_{65D9DFE3-1119-46CE-8873-F45C596E9BD3}" xr6:coauthVersionLast="47" xr6:coauthVersionMax="47" xr10:uidLastSave="{16A36F91-47E2-4E6F-A6E4-19C07B320272}"/>
  <bookViews>
    <workbookView xWindow="-120" yWindow="-120" windowWidth="29040" windowHeight="15720" xr2:uid="{00000000-000D-0000-FFFF-FFFF00000000}"/>
  </bookViews>
  <sheets>
    <sheet name="VV" sheetId="1" r:id="rId1"/>
    <sheet name="seznam stanic Crossmet" sheetId="2" r:id="rId2"/>
    <sheet name="seznam stanic Lufft" sheetId="3" r:id="rId3"/>
  </sheets>
  <definedNames>
    <definedName name="_xlnm.Print_Area" localSheetId="0">VV!$A$1:$H$76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10" i="1"/>
  <c r="G11" i="1"/>
  <c r="G12" i="1"/>
  <c r="G13" i="1"/>
  <c r="G14" i="1"/>
  <c r="G15" i="1"/>
  <c r="G16" i="1"/>
  <c r="G17" i="1"/>
  <c r="G18" i="1"/>
  <c r="G19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I27" i="2"/>
  <c r="E27" i="2" s="1"/>
  <c r="H18" i="1"/>
  <c r="H14" i="1"/>
  <c r="H13" i="1"/>
  <c r="H35" i="3" l="1"/>
  <c r="H31" i="1" l="1"/>
  <c r="H30" i="1"/>
  <c r="H29" i="1"/>
  <c r="H28" i="1"/>
  <c r="H27" i="1"/>
  <c r="H26" i="1"/>
  <c r="H25" i="1"/>
  <c r="H24" i="1"/>
  <c r="H6" i="1"/>
  <c r="H11" i="1"/>
  <c r="H12" i="1"/>
  <c r="H15" i="1"/>
  <c r="H16" i="1"/>
  <c r="H17" i="1"/>
  <c r="H19" i="1"/>
  <c r="H10" i="1"/>
  <c r="H7" i="1"/>
  <c r="H32" i="1" l="1"/>
  <c r="G20" i="1"/>
  <c r="H20" i="1"/>
  <c r="H8" i="1"/>
  <c r="E36" i="3"/>
  <c r="H21" i="1" l="1"/>
  <c r="H36" i="1"/>
  <c r="H37" i="1"/>
  <c r="H38" i="1"/>
  <c r="H39" i="1"/>
  <c r="H40" i="1"/>
  <c r="H41" i="1"/>
  <c r="H42" i="1"/>
  <c r="H43" i="1"/>
  <c r="H44" i="1"/>
  <c r="H45" i="1"/>
  <c r="H46" i="1"/>
  <c r="H35" i="1"/>
  <c r="H76" i="1" l="1"/>
  <c r="G8" i="1"/>
  <c r="G21" i="1" s="1"/>
</calcChain>
</file>

<file path=xl/sharedStrings.xml><?xml version="1.0" encoding="utf-8"?>
<sst xmlns="http://schemas.openxmlformats.org/spreadsheetml/2006/main" count="412" uniqueCount="214">
  <si>
    <t>Pol.</t>
  </si>
  <si>
    <t>Činnost</t>
  </si>
  <si>
    <t>Cena za jedn. v Kč (bez DPH)</t>
  </si>
  <si>
    <t>Jedn.</t>
  </si>
  <si>
    <t>Zajištění provozu SMS</t>
  </si>
  <si>
    <t>Technický dozor nad každou SMS / měsíc</t>
  </si>
  <si>
    <t>ks</t>
  </si>
  <si>
    <t>Dozor nad technologickým serverem / měsíc</t>
  </si>
  <si>
    <t>Elektrorevize (1x za 2 roky)</t>
  </si>
  <si>
    <t>hod</t>
  </si>
  <si>
    <t>Nespecifikované práce technik</t>
  </si>
  <si>
    <t>Nespecifikované práce montér</t>
  </si>
  <si>
    <t>Čas pracovníka strávený na cestě</t>
  </si>
  <si>
    <t>Doprava (dodávkový vůz)</t>
  </si>
  <si>
    <t>km</t>
  </si>
  <si>
    <t>Vysokozdvižná plošina</t>
  </si>
  <si>
    <t>výkon</t>
  </si>
  <si>
    <t>DIO (uzavírka pruhu)</t>
  </si>
  <si>
    <t>Cena celkem v Kč (bez DPH) / rok</t>
  </si>
  <si>
    <t>Počet činností  za dobu SoD</t>
  </si>
  <si>
    <t>Počet</t>
  </si>
  <si>
    <t>Nespecifikované práce IT technik</t>
  </si>
  <si>
    <t>Revizní kontrola  SMS včetně senzorů a funkčních zkoušek (2x ročně)</t>
  </si>
  <si>
    <t>Počítáno na 48 měsíců</t>
  </si>
  <si>
    <t>den/úkon</t>
  </si>
  <si>
    <t>Meteostanice</t>
  </si>
  <si>
    <t>Typ</t>
  </si>
  <si>
    <t>Šířka</t>
  </si>
  <si>
    <t>Délka</t>
  </si>
  <si>
    <t>Staničení</t>
  </si>
  <si>
    <t>Nové Strašecí</t>
  </si>
  <si>
    <t>Jílové u Prahy</t>
  </si>
  <si>
    <t>Tursko</t>
  </si>
  <si>
    <t>Čistá</t>
  </si>
  <si>
    <t>Olešná</t>
  </si>
  <si>
    <t>Prčice</t>
  </si>
  <si>
    <t>Čechtice</t>
  </si>
  <si>
    <t>Malejovice</t>
  </si>
  <si>
    <t>Zbraslavice</t>
  </si>
  <si>
    <t>Chroustov</t>
  </si>
  <si>
    <t>Dolní Krupá</t>
  </si>
  <si>
    <t>Katusice</t>
  </si>
  <si>
    <t>Škvorec</t>
  </si>
  <si>
    <t>Sulice</t>
  </si>
  <si>
    <t>Bakov</t>
  </si>
  <si>
    <t>Bratronice</t>
  </si>
  <si>
    <t>Bubovice</t>
  </si>
  <si>
    <t>Panoší Újezd</t>
  </si>
  <si>
    <t>Dřevčice</t>
  </si>
  <si>
    <t>Bořetice</t>
  </si>
  <si>
    <t>Milešov</t>
  </si>
  <si>
    <t>Milín</t>
  </si>
  <si>
    <t>Nová Ves pod Pleší</t>
  </si>
  <si>
    <t>Veletov</t>
  </si>
  <si>
    <t>Doubravčice</t>
  </si>
  <si>
    <t>Svojetice</t>
  </si>
  <si>
    <t>Dolní Beřkovice</t>
  </si>
  <si>
    <t>Kladno 3 - Vítězná</t>
  </si>
  <si>
    <t>Kladno 2 - Bezručova</t>
  </si>
  <si>
    <t>Lufft</t>
  </si>
  <si>
    <t>Silnice</t>
  </si>
  <si>
    <t>II/277</t>
  </si>
  <si>
    <t>Litol</t>
  </si>
  <si>
    <t xml:space="preserve">II/272 </t>
  </si>
  <si>
    <t>II/273</t>
  </si>
  <si>
    <t>II/608</t>
  </si>
  <si>
    <t>Dolní Bousov</t>
  </si>
  <si>
    <t xml:space="preserve">II/279 </t>
  </si>
  <si>
    <t>Poděbrady</t>
  </si>
  <si>
    <t xml:space="preserve">II/329 </t>
  </si>
  <si>
    <t>II/237</t>
  </si>
  <si>
    <t>II/105</t>
  </si>
  <si>
    <t>II/240</t>
  </si>
  <si>
    <t>II/229</t>
  </si>
  <si>
    <t>II/117</t>
  </si>
  <si>
    <t>II/121</t>
  </si>
  <si>
    <t>II/150</t>
  </si>
  <si>
    <t>II/125</t>
  </si>
  <si>
    <t>II/328</t>
  </si>
  <si>
    <t>II/268</t>
  </si>
  <si>
    <t>II/259</t>
  </si>
  <si>
    <t>II/101</t>
  </si>
  <si>
    <t>II/603</t>
  </si>
  <si>
    <t>II/118</t>
  </si>
  <si>
    <t>II/201</t>
  </si>
  <si>
    <t>III/11610</t>
  </si>
  <si>
    <t>II/233</t>
  </si>
  <si>
    <t>II/610</t>
  </si>
  <si>
    <t>II/124</t>
  </si>
  <si>
    <t>II/102</t>
  </si>
  <si>
    <t>III/11818</t>
  </si>
  <si>
    <t>II/116</t>
  </si>
  <si>
    <t>II/322</t>
  </si>
  <si>
    <t>II/113</t>
  </si>
  <si>
    <t>III/24637</t>
  </si>
  <si>
    <t>II/238</t>
  </si>
  <si>
    <t xml:space="preserve"> - </t>
  </si>
  <si>
    <t>Počet kamer</t>
  </si>
  <si>
    <t>Čištění a kontrola kamer, kabeláže a přísvitů (2x ročně)</t>
  </si>
  <si>
    <t>Výměna akumulátorů - cena za set na jednu stanici (1 za 2 roky)</t>
  </si>
  <si>
    <t>Kalibrace čidel teploty vzduchu a relativní vlhkosti (1 za 2 roky)</t>
  </si>
  <si>
    <t>Náhradní díly : senzor teploty a vlhkosti vzduchu (CrossMet)</t>
  </si>
  <si>
    <t>Náhradní díly : senzor intenzity a druhu srážek (CrossMet)</t>
  </si>
  <si>
    <t>Náhradní díly : vozovkový senzor (CrossMet)</t>
  </si>
  <si>
    <t>Náhradní díly : kamera s IR přísvitem (CrossMet)</t>
  </si>
  <si>
    <t>Náhradní díly : datalogger stanice (CrossMet)</t>
  </si>
  <si>
    <t>Náhradní díly : modem pro datovou komunikaci (CrossMet)</t>
  </si>
  <si>
    <t>Náhradní díl: rozvaděčová skříň (CrossMet)</t>
  </si>
  <si>
    <t>Náhradní díl: radiační kryt senzoru teploty a vlhkosti vzduchu (CrossMet)</t>
  </si>
  <si>
    <t>Náhradní díl: přepěťové ochrana (CrossMet)</t>
  </si>
  <si>
    <t>Náhradní díl: převodník ISOCON (CrossMet)</t>
  </si>
  <si>
    <t>Náhradní díl: Silniční senzor (Lufft )</t>
  </si>
  <si>
    <t>Náhradní díl: Senzor teploty, vlhkosti, baro (Lufft )</t>
  </si>
  <si>
    <t>Náhradní díl: Switch (Lufft )</t>
  </si>
  <si>
    <t>Náhradní díl: Napájecí zdroj (Lufft )</t>
  </si>
  <si>
    <t>Náhradní díl: 4G modem (Lufft )</t>
  </si>
  <si>
    <t>Náhradní díl: Centrální jednotka SMS (Lufft )</t>
  </si>
  <si>
    <t>Náhradní díl: Nabíječ baterie (Lufft )</t>
  </si>
  <si>
    <t>Náhradní díl: Solární panel 200 Wp (Lufft )</t>
  </si>
  <si>
    <t>Náhradní díl: Senzor směru a rychlosti větru (Lufft )</t>
  </si>
  <si>
    <t>Náhradní díl: Senzor intenzity a typu srážek (Lufft )</t>
  </si>
  <si>
    <t>Cena celkem za zajištění provozu</t>
  </si>
  <si>
    <t>Demontáž , montáž senzoru ve vozovce vč. Zálivky</t>
  </si>
  <si>
    <t>Počet meteostanic Lufft celkem</t>
  </si>
  <si>
    <t>Počet kamer Lufft celkem</t>
  </si>
  <si>
    <t>Seznam meteostanic Crossmet</t>
  </si>
  <si>
    <t>Seznam meteostanic Lufft</t>
  </si>
  <si>
    <t>Servisní a poruchová služba ( měsíčně)</t>
  </si>
  <si>
    <t>Dálkový dohled a dispečerská služba ( měsíčně)</t>
  </si>
  <si>
    <t>max.předpokládané počty dílů/48 měsíců</t>
  </si>
  <si>
    <t>Celkové maximální náklady za 4 roky bez DPH</t>
  </si>
  <si>
    <t>Pravidelný servis</t>
  </si>
  <si>
    <t>Poruchový servis</t>
  </si>
  <si>
    <t>Provoz a servis meteostanic ve správě KSÚS Střed. Kraje</t>
  </si>
  <si>
    <t>Cena celkem v Kč (bez DPH) / SoD</t>
  </si>
  <si>
    <t>Cena celkem za pravidelný servis</t>
  </si>
  <si>
    <t>Náhradní díly včetně montáže    (průměrný odhad potřeby náhradního dílu)</t>
  </si>
  <si>
    <t>celkem zajištění provozu a pravidelný servis</t>
  </si>
  <si>
    <t>x</t>
  </si>
  <si>
    <t>Výměna akumulátorů - cena za set na jednu stanici (CrossMet přípojka VO) (1 za 2 roky)</t>
  </si>
  <si>
    <t>Výměna akumulátorů - cena za set na jednu stanici (2D Road přípojka VO) (1 za 2 roky)</t>
  </si>
  <si>
    <t>Kalibrace stanice (2D Road) (čtvrtletně)</t>
  </si>
  <si>
    <t>Náhradní díl: Kamera dle aktuálních požadavků a standartů nadřazených systémů a platných SW</t>
  </si>
  <si>
    <t>Náhradní díl: Antivandal THOR4 nerez (Lufft)</t>
  </si>
  <si>
    <t>Náhradní díl: MPPT Solární regulátor (Lufft)</t>
  </si>
  <si>
    <t>Náhradní díl: Držák solárního panelu na stožár (Lufft)</t>
  </si>
  <si>
    <t>Náhradní díl: Ochrana baterií (Lufft)</t>
  </si>
  <si>
    <t>Náhradní díl: Stožárový výložník nerez pro čidlo WS (Lufft)</t>
  </si>
  <si>
    <t>Náhradní díl: Jímka silničního čidla, externí čidla teploty a těsnící sada (Lufft)</t>
  </si>
  <si>
    <t>Náhradní díl: Elektroměrový rozvaděč</t>
  </si>
  <si>
    <t>Náhradní díl: Rozvaděčová skříň</t>
  </si>
  <si>
    <t>Náhradní díly : senzor rychlosti a směru větru (CrossMet)</t>
  </si>
  <si>
    <t>Náhradní díly: senzor dohlednosti, druhu a intenzity srážek (CrossMet)</t>
  </si>
  <si>
    <t>Náhradní díly : senzor teploty a vlhkosti vzduchu (2DRoad)</t>
  </si>
  <si>
    <t>Náhradní díly : řídící a záblesková jednotka (2D Road)</t>
  </si>
  <si>
    <t>Náhradní díly : výbojka (2D Road)</t>
  </si>
  <si>
    <t>Náhradní díly : senzor pro měření teploty vozovky (2D Road)</t>
  </si>
  <si>
    <t>Náhradní díly : 2D Road kamera (2D Road)</t>
  </si>
  <si>
    <t>Náhradní díly : Flasher 2D Road (2D Road)</t>
  </si>
  <si>
    <t>Náhradní díly: propojovací kabeláž - VN kabel (2D Road)</t>
  </si>
  <si>
    <t>Náhradní díly: propojovací kabeláž -ovládací / zpětnovazební kabel (2D Road)</t>
  </si>
  <si>
    <t>Náhradní díly : rozvaděčová skříň (2D Road)</t>
  </si>
  <si>
    <t>Náhradní díly : topení / DC zdroj / IP relé (2D Road)</t>
  </si>
  <si>
    <t>Mohelnice nad Jizerou</t>
  </si>
  <si>
    <t>Mnichovo Hradiště</t>
  </si>
  <si>
    <t>CrossMet, pevná přípojka</t>
  </si>
  <si>
    <t>Nebužely</t>
  </si>
  <si>
    <t>Veltrusy</t>
  </si>
  <si>
    <t>Kutná Hora</t>
  </si>
  <si>
    <t xml:space="preserve">II/114 </t>
  </si>
  <si>
    <t>Neveklov</t>
  </si>
  <si>
    <t>Benešov</t>
  </si>
  <si>
    <t>CrossMet, napojení VO</t>
  </si>
  <si>
    <t xml:space="preserve">III/1288 </t>
  </si>
  <si>
    <t>Slavětín</t>
  </si>
  <si>
    <t xml:space="preserve">
III/12550</t>
  </si>
  <si>
    <t>Karlov</t>
  </si>
  <si>
    <t>Ondřejov</t>
  </si>
  <si>
    <t>II/336</t>
  </si>
  <si>
    <t>Čejtice</t>
  </si>
  <si>
    <t>Třeboc</t>
  </si>
  <si>
    <t>Kladno</t>
  </si>
  <si>
    <t>III/23613</t>
  </si>
  <si>
    <t>Kublov</t>
  </si>
  <si>
    <t>Všesulov</t>
  </si>
  <si>
    <t>II/224</t>
  </si>
  <si>
    <t>Všetaty</t>
  </si>
  <si>
    <t>III/25934</t>
  </si>
  <si>
    <t>Horní Vidim</t>
  </si>
  <si>
    <t>Obříství</t>
  </si>
  <si>
    <t>Počet meteostanic Cross celkem</t>
  </si>
  <si>
    <t>II/191</t>
  </si>
  <si>
    <t>Roželov</t>
  </si>
  <si>
    <t>2D Road, napojení VO</t>
  </si>
  <si>
    <t>49.9457933N</t>
  </si>
  <si>
    <t>13.8720531E</t>
  </si>
  <si>
    <t>50.0398931N</t>
  </si>
  <si>
    <t>13.6130339E</t>
  </si>
  <si>
    <t>50.2851814N</t>
  </si>
  <si>
    <t>14.5969364E</t>
  </si>
  <si>
    <t>50.4655942N</t>
  </si>
  <si>
    <t>14.5243825E</t>
  </si>
  <si>
    <t>50.2950106N</t>
  </si>
  <si>
    <t>14.4825167E</t>
  </si>
  <si>
    <t>49.7522250N</t>
  </si>
  <si>
    <t>14.5384825E</t>
  </si>
  <si>
    <t>49.5711247N</t>
  </si>
  <si>
    <t>14.9241572E</t>
  </si>
  <si>
    <t>49.5474656N</t>
  </si>
  <si>
    <t>13.7918694E</t>
  </si>
  <si>
    <t>49.9067133N</t>
  </si>
  <si>
    <t>14.7725728E</t>
  </si>
  <si>
    <t>Cena celkem bez DPH za servisní činnosti</t>
  </si>
  <si>
    <t>Neoceněný soupis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</si>
</sst>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&quot;° &quot;00&quot;' &quot;00.00&quot;''&quot;"/>
    <numFmt numFmtId="165" formatCode="#,##0.00\ &quot;Kč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theme="1"/>
      <name val="Liberation Sans"/>
      <family val="2"/>
      <charset val="238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0563C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0" fontId="5" fillId="0" borderId="0"/>
  </cellStyleXfs>
  <cellXfs count="1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164" fontId="6" fillId="0" borderId="2" xfId="1" applyNumberFormat="1" applyFont="1" applyBorder="1" applyAlignment="1">
      <alignment horizontal="right"/>
    </xf>
    <xf numFmtId="0" fontId="0" fillId="5" borderId="10" xfId="0" applyFill="1" applyBorder="1"/>
    <xf numFmtId="0" fontId="0" fillId="5" borderId="11" xfId="0" applyFill="1" applyBorder="1"/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5" borderId="5" xfId="0" applyFill="1" applyBorder="1"/>
    <xf numFmtId="0" fontId="0" fillId="5" borderId="6" xfId="0" applyFill="1" applyBorder="1"/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/>
    <xf numFmtId="0" fontId="7" fillId="0" borderId="2" xfId="0" applyFont="1" applyBorder="1" applyAlignment="1">
      <alignment horizontal="left" vertical="center" wrapText="1"/>
    </xf>
    <xf numFmtId="0" fontId="0" fillId="5" borderId="4" xfId="0" applyFill="1" applyBorder="1"/>
    <xf numFmtId="0" fontId="9" fillId="0" borderId="0" xfId="0" applyFont="1" applyAlignment="1">
      <alignment horizontal="left"/>
    </xf>
    <xf numFmtId="0" fontId="0" fillId="0" borderId="2" xfId="0" applyBorder="1"/>
    <xf numFmtId="0" fontId="9" fillId="0" borderId="0" xfId="0" applyFont="1"/>
    <xf numFmtId="0" fontId="0" fillId="0" borderId="18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10" xfId="0" applyFont="1" applyBorder="1"/>
    <xf numFmtId="0" fontId="1" fillId="0" borderId="14" xfId="0" applyFont="1" applyBorder="1"/>
    <xf numFmtId="3" fontId="1" fillId="0" borderId="1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1" fillId="3" borderId="22" xfId="0" applyFont="1" applyFill="1" applyBorder="1" applyAlignment="1">
      <alignment horizontal="center" vertical="center"/>
    </xf>
    <xf numFmtId="0" fontId="0" fillId="3" borderId="23" xfId="0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3" borderId="1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/>
    </xf>
    <xf numFmtId="165" fontId="0" fillId="4" borderId="3" xfId="0" applyNumberFormat="1" applyFill="1" applyBorder="1" applyAlignment="1">
      <alignment horizontal="right" vertical="center"/>
    </xf>
    <xf numFmtId="165" fontId="0" fillId="0" borderId="9" xfId="0" applyNumberFormat="1" applyBorder="1" applyAlignment="1">
      <alignment horizontal="right" vertical="center"/>
    </xf>
    <xf numFmtId="165" fontId="0" fillId="4" borderId="2" xfId="0" applyNumberFormat="1" applyFill="1" applyBorder="1" applyAlignment="1">
      <alignment horizontal="right" vertical="center"/>
    </xf>
    <xf numFmtId="165" fontId="0" fillId="0" borderId="12" xfId="0" applyNumberFormat="1" applyBorder="1" applyAlignment="1">
      <alignment horizontal="right" vertical="center"/>
    </xf>
    <xf numFmtId="165" fontId="1" fillId="4" borderId="1" xfId="0" applyNumberFormat="1" applyFont="1" applyFill="1" applyBorder="1" applyAlignment="1">
      <alignment horizontal="right" vertical="center"/>
    </xf>
    <xf numFmtId="165" fontId="1" fillId="0" borderId="25" xfId="0" applyNumberFormat="1" applyFont="1" applyBorder="1" applyAlignment="1">
      <alignment horizontal="right" vertical="center"/>
    </xf>
    <xf numFmtId="165" fontId="0" fillId="0" borderId="10" xfId="0" applyNumberFormat="1" applyBorder="1" applyAlignment="1">
      <alignment horizontal="right" vertical="center"/>
    </xf>
    <xf numFmtId="165" fontId="0" fillId="0" borderId="11" xfId="0" applyNumberForma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165" fontId="0" fillId="0" borderId="25" xfId="0" applyNumberFormat="1" applyBorder="1" applyAlignment="1">
      <alignment horizontal="right" vertical="center"/>
    </xf>
    <xf numFmtId="165" fontId="1" fillId="0" borderId="22" xfId="0" applyNumberFormat="1" applyFont="1" applyBorder="1" applyAlignment="1">
      <alignment horizontal="right" vertical="center"/>
    </xf>
    <xf numFmtId="165" fontId="0" fillId="0" borderId="15" xfId="0" applyNumberFormat="1" applyBorder="1" applyAlignment="1">
      <alignment horizontal="right" vertical="center"/>
    </xf>
    <xf numFmtId="165" fontId="1" fillId="3" borderId="10" xfId="0" applyNumberFormat="1" applyFont="1" applyFill="1" applyBorder="1" applyAlignment="1">
      <alignment horizontal="right" vertical="center"/>
    </xf>
    <xf numFmtId="165" fontId="0" fillId="3" borderId="11" xfId="0" applyNumberFormat="1" applyFill="1" applyBorder="1" applyAlignment="1">
      <alignment horizontal="right" vertical="center"/>
    </xf>
    <xf numFmtId="165" fontId="3" fillId="2" borderId="23" xfId="0" applyNumberFormat="1" applyFont="1" applyFill="1" applyBorder="1" applyAlignment="1">
      <alignment horizontal="right" vertical="center"/>
    </xf>
    <xf numFmtId="13" fontId="0" fillId="0" borderId="3" xfId="0" applyNumberFormat="1" applyBorder="1" applyAlignment="1">
      <alignment horizontal="right" vertical="center"/>
    </xf>
    <xf numFmtId="13" fontId="0" fillId="0" borderId="2" xfId="0" applyNumberFormat="1" applyBorder="1" applyAlignment="1">
      <alignment horizontal="right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1" fillId="3" borderId="10" xfId="0" applyNumberFormat="1" applyFon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3" fillId="2" borderId="22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165" fontId="1" fillId="0" borderId="17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horizontal="center" wrapText="1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165" fontId="0" fillId="0" borderId="3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center" vertical="center"/>
    </xf>
    <xf numFmtId="165" fontId="8" fillId="0" borderId="10" xfId="0" applyNumberFormat="1" applyFont="1" applyBorder="1" applyAlignment="1">
      <alignment horizontal="right" vertical="center"/>
    </xf>
    <xf numFmtId="165" fontId="0" fillId="0" borderId="14" xfId="0" applyNumberFormat="1" applyBorder="1" applyAlignment="1">
      <alignment horizontal="right" vertical="center"/>
    </xf>
    <xf numFmtId="164" fontId="6" fillId="4" borderId="14" xfId="1" applyNumberFormat="1" applyFont="1" applyFill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165" fontId="1" fillId="3" borderId="5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/>
    </xf>
    <xf numFmtId="165" fontId="0" fillId="3" borderId="6" xfId="0" applyNumberFormat="1" applyFill="1" applyBorder="1" applyAlignment="1">
      <alignment horizontal="right" vertical="center"/>
    </xf>
    <xf numFmtId="0" fontId="1" fillId="0" borderId="32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165" fontId="1" fillId="0" borderId="31" xfId="0" applyNumberFormat="1" applyFont="1" applyBorder="1" applyAlignment="1">
      <alignment horizontal="right" vertical="center"/>
    </xf>
    <xf numFmtId="0" fontId="1" fillId="0" borderId="31" xfId="0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165" fontId="1" fillId="0" borderId="33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vertical="center"/>
    </xf>
    <xf numFmtId="165" fontId="3" fillId="3" borderId="34" xfId="0" applyNumberFormat="1" applyFont="1" applyFill="1" applyBorder="1" applyAlignment="1">
      <alignment horizontal="right" vertical="center"/>
    </xf>
    <xf numFmtId="0" fontId="3" fillId="3" borderId="34" xfId="0" applyFont="1" applyFill="1" applyBorder="1" applyAlignment="1">
      <alignment horizontal="center" vertical="center"/>
    </xf>
    <xf numFmtId="3" fontId="3" fillId="3" borderId="34" xfId="0" applyNumberFormat="1" applyFont="1" applyFill="1" applyBorder="1" applyAlignment="1">
      <alignment horizontal="center" vertical="center"/>
    </xf>
    <xf numFmtId="165" fontId="3" fillId="3" borderId="34" xfId="0" applyNumberFormat="1" applyFont="1" applyFill="1" applyBorder="1" applyAlignment="1">
      <alignment horizontal="center" vertical="center"/>
    </xf>
    <xf numFmtId="165" fontId="3" fillId="3" borderId="35" xfId="0" applyNumberFormat="1" applyFont="1" applyFill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36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12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3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center" vertical="center"/>
    </xf>
    <xf numFmtId="165" fontId="3" fillId="2" borderId="22" xfId="0" applyNumberFormat="1" applyFont="1" applyFill="1" applyBorder="1" applyAlignment="1">
      <alignment horizontal="right" vertical="center"/>
    </xf>
    <xf numFmtId="0" fontId="0" fillId="0" borderId="37" xfId="0" applyBorder="1" applyAlignment="1">
      <alignment vertical="center"/>
    </xf>
    <xf numFmtId="165" fontId="0" fillId="0" borderId="3" xfId="0" applyNumberFormat="1" applyBorder="1" applyAlignment="1">
      <alignment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vertical="center"/>
    </xf>
    <xf numFmtId="165" fontId="1" fillId="4" borderId="14" xfId="0" applyNumberFormat="1" applyFont="1" applyFill="1" applyBorder="1" applyAlignment="1">
      <alignment horizontal="right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wrapText="1"/>
    </xf>
    <xf numFmtId="165" fontId="1" fillId="4" borderId="14" xfId="0" applyNumberFormat="1" applyFont="1" applyFill="1" applyBorder="1" applyAlignment="1">
      <alignment horizontal="center" vertical="center" wrapText="1"/>
    </xf>
    <xf numFmtId="165" fontId="1" fillId="4" borderId="15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/>
    </xf>
  </cellXfs>
  <cellStyles count="2">
    <cellStyle name="Normální" xfId="0" builtinId="0"/>
    <cellStyle name="normální 3" xfId="1" xr:uid="{00000000-0005-0000-0000-000001000000}"/>
  </cellStyles>
  <dxfs count="7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9"/>
  <sheetViews>
    <sheetView tabSelected="1" view="pageBreakPreview" topLeftCell="A57" zoomScale="90" zoomScaleNormal="90" zoomScaleSheetLayoutView="90" workbookViewId="0">
      <selection activeCell="B6" sqref="B6"/>
    </sheetView>
  </sheetViews>
  <sheetFormatPr defaultColWidth="9.140625" defaultRowHeight="15"/>
  <cols>
    <col min="1" max="1" width="4.28515625" style="2" customWidth="1"/>
    <col min="2" max="2" width="88" style="1" customWidth="1"/>
    <col min="3" max="3" width="14.140625" style="2" customWidth="1"/>
    <col min="4" max="4" width="9.7109375" style="2" customWidth="1"/>
    <col min="5" max="5" width="8.28515625" style="2" customWidth="1"/>
    <col min="6" max="6" width="12" style="2" customWidth="1"/>
    <col min="7" max="7" width="16.28515625" style="2" bestFit="1" customWidth="1"/>
    <col min="8" max="8" width="21.140625" style="1" customWidth="1"/>
    <col min="9" max="9" width="9.85546875" style="1" bestFit="1" customWidth="1"/>
    <col min="10" max="16384" width="9.140625" style="1"/>
  </cols>
  <sheetData>
    <row r="1" spans="1:8" ht="21">
      <c r="B1" s="31" t="s">
        <v>133</v>
      </c>
    </row>
    <row r="2" spans="1:8" ht="18.75">
      <c r="B2" s="32" t="s">
        <v>213</v>
      </c>
      <c r="D2" s="24"/>
      <c r="H2" s="24" t="s">
        <v>23</v>
      </c>
    </row>
    <row r="3" spans="1:8" ht="15.75" thickBot="1"/>
    <row r="4" spans="1:8" ht="51.75" customHeight="1" thickBot="1">
      <c r="A4" s="28" t="s">
        <v>0</v>
      </c>
      <c r="B4" s="3" t="s">
        <v>1</v>
      </c>
      <c r="C4" s="4" t="s">
        <v>2</v>
      </c>
      <c r="D4" s="4" t="s">
        <v>3</v>
      </c>
      <c r="E4" s="4" t="s">
        <v>20</v>
      </c>
      <c r="F4" s="4" t="s">
        <v>19</v>
      </c>
      <c r="G4" s="5" t="s">
        <v>18</v>
      </c>
      <c r="H4" s="5" t="s">
        <v>134</v>
      </c>
    </row>
    <row r="5" spans="1:8" ht="15.75" thickBot="1">
      <c r="A5" s="60"/>
      <c r="B5" s="61" t="s">
        <v>4</v>
      </c>
      <c r="C5" s="62"/>
      <c r="D5" s="62"/>
      <c r="E5" s="62"/>
      <c r="F5" s="62"/>
      <c r="G5" s="62"/>
      <c r="H5" s="63"/>
    </row>
    <row r="6" spans="1:8">
      <c r="A6" s="30">
        <v>1</v>
      </c>
      <c r="B6" s="6" t="s">
        <v>5</v>
      </c>
      <c r="C6" s="116">
        <v>0</v>
      </c>
      <c r="D6" s="7" t="s">
        <v>6</v>
      </c>
      <c r="E6" s="117">
        <v>47</v>
      </c>
      <c r="F6" s="59">
        <v>48</v>
      </c>
      <c r="G6" s="79">
        <f>C6*E6*12</f>
        <v>0</v>
      </c>
      <c r="H6" s="80">
        <f>C6*E6*F6</f>
        <v>0</v>
      </c>
    </row>
    <row r="7" spans="1:8">
      <c r="A7" s="29">
        <v>2</v>
      </c>
      <c r="B7" s="56" t="s">
        <v>7</v>
      </c>
      <c r="C7" s="87">
        <v>0</v>
      </c>
      <c r="D7" s="9" t="s">
        <v>6</v>
      </c>
      <c r="E7" s="58">
        <v>2</v>
      </c>
      <c r="F7" s="57">
        <v>48</v>
      </c>
      <c r="G7" s="81">
        <f>C7*E7*12</f>
        <v>0</v>
      </c>
      <c r="H7" s="82">
        <f>C7*E7*F7</f>
        <v>0</v>
      </c>
    </row>
    <row r="8" spans="1:8" ht="15.75" thickBot="1">
      <c r="A8" s="66"/>
      <c r="B8" s="64" t="s">
        <v>121</v>
      </c>
      <c r="C8" s="83"/>
      <c r="D8" s="65"/>
      <c r="E8" s="55"/>
      <c r="F8" s="65"/>
      <c r="G8" s="83">
        <f>SUM(G6:G7)</f>
        <v>0</v>
      </c>
      <c r="H8" s="84">
        <f>SUM(H6:H7)</f>
        <v>0</v>
      </c>
    </row>
    <row r="9" spans="1:8" ht="15.75" thickBot="1">
      <c r="A9" s="123"/>
      <c r="B9" s="124" t="s">
        <v>131</v>
      </c>
      <c r="C9" s="125"/>
      <c r="D9" s="126"/>
      <c r="E9" s="126"/>
      <c r="F9" s="126"/>
      <c r="G9" s="125"/>
      <c r="H9" s="127"/>
    </row>
    <row r="10" spans="1:8">
      <c r="A10" s="67">
        <v>3</v>
      </c>
      <c r="B10" s="107" t="s">
        <v>22</v>
      </c>
      <c r="C10" s="85">
        <v>0</v>
      </c>
      <c r="D10" s="68" t="s">
        <v>6</v>
      </c>
      <c r="E10" s="23">
        <v>47</v>
      </c>
      <c r="F10" s="68">
        <v>8</v>
      </c>
      <c r="G10" s="85">
        <f>C10*E10*2</f>
        <v>0</v>
      </c>
      <c r="H10" s="86">
        <f>C10*E10*F10</f>
        <v>0</v>
      </c>
    </row>
    <row r="11" spans="1:8">
      <c r="A11" s="29">
        <v>4</v>
      </c>
      <c r="B11" s="8" t="s">
        <v>8</v>
      </c>
      <c r="C11" s="87">
        <v>0</v>
      </c>
      <c r="D11" s="9" t="s">
        <v>6</v>
      </c>
      <c r="E11" s="58">
        <v>47</v>
      </c>
      <c r="F11" s="9">
        <v>2</v>
      </c>
      <c r="G11" s="87">
        <f>C11*E11*0.5</f>
        <v>0</v>
      </c>
      <c r="H11" s="82">
        <f t="shared" ref="H11:H19" si="0">C11*E11*F11</f>
        <v>0</v>
      </c>
    </row>
    <row r="12" spans="1:8">
      <c r="A12" s="29">
        <v>5</v>
      </c>
      <c r="B12" s="8" t="s">
        <v>98</v>
      </c>
      <c r="C12" s="87">
        <v>0</v>
      </c>
      <c r="D12" s="9" t="s">
        <v>6</v>
      </c>
      <c r="E12" s="58">
        <v>76</v>
      </c>
      <c r="F12" s="9">
        <v>8</v>
      </c>
      <c r="G12" s="87">
        <f>C12*E12*2</f>
        <v>0</v>
      </c>
      <c r="H12" s="82">
        <f t="shared" si="0"/>
        <v>0</v>
      </c>
    </row>
    <row r="13" spans="1:8">
      <c r="A13" s="29">
        <v>6</v>
      </c>
      <c r="B13" s="8" t="s">
        <v>139</v>
      </c>
      <c r="C13" s="87">
        <v>0</v>
      </c>
      <c r="D13" s="9" t="s">
        <v>6</v>
      </c>
      <c r="E13" s="58">
        <v>10</v>
      </c>
      <c r="F13" s="9">
        <v>2</v>
      </c>
      <c r="G13" s="87">
        <f>SUM(C13*E13)</f>
        <v>0</v>
      </c>
      <c r="H13" s="82">
        <f t="shared" si="0"/>
        <v>0</v>
      </c>
    </row>
    <row r="14" spans="1:8">
      <c r="A14" s="29">
        <v>7</v>
      </c>
      <c r="B14" s="8" t="s">
        <v>140</v>
      </c>
      <c r="C14" s="87">
        <v>0</v>
      </c>
      <c r="D14" s="9" t="s">
        <v>6</v>
      </c>
      <c r="E14" s="58">
        <v>10</v>
      </c>
      <c r="F14" s="9">
        <v>2</v>
      </c>
      <c r="G14" s="87">
        <f>SUM(C14*E14)</f>
        <v>0</v>
      </c>
      <c r="H14" s="82">
        <f t="shared" si="0"/>
        <v>0</v>
      </c>
    </row>
    <row r="15" spans="1:8">
      <c r="A15" s="29">
        <v>8</v>
      </c>
      <c r="B15" s="8" t="s">
        <v>99</v>
      </c>
      <c r="C15" s="87">
        <v>0</v>
      </c>
      <c r="D15" s="9" t="s">
        <v>6</v>
      </c>
      <c r="E15" s="58">
        <v>30</v>
      </c>
      <c r="F15" s="9">
        <v>2</v>
      </c>
      <c r="G15" s="87">
        <f>C15*E15*0.5</f>
        <v>0</v>
      </c>
      <c r="H15" s="82">
        <f t="shared" si="0"/>
        <v>0</v>
      </c>
    </row>
    <row r="16" spans="1:8">
      <c r="A16" s="29">
        <v>9</v>
      </c>
      <c r="B16" s="8" t="s">
        <v>100</v>
      </c>
      <c r="C16" s="87">
        <v>0</v>
      </c>
      <c r="D16" s="9" t="s">
        <v>6</v>
      </c>
      <c r="E16" s="58">
        <v>46</v>
      </c>
      <c r="F16" s="9">
        <v>2</v>
      </c>
      <c r="G16" s="87">
        <f>C16*E16*0.5</f>
        <v>0</v>
      </c>
      <c r="H16" s="82">
        <f t="shared" si="0"/>
        <v>0</v>
      </c>
    </row>
    <row r="17" spans="1:9">
      <c r="A17" s="29">
        <v>10</v>
      </c>
      <c r="B17" s="8" t="s">
        <v>141</v>
      </c>
      <c r="C17" s="87">
        <v>0</v>
      </c>
      <c r="D17" s="9" t="s">
        <v>6</v>
      </c>
      <c r="E17" s="58">
        <v>10</v>
      </c>
      <c r="F17" s="9">
        <v>16</v>
      </c>
      <c r="G17" s="87">
        <f>C17*E17*12</f>
        <v>0</v>
      </c>
      <c r="H17" s="82">
        <f t="shared" si="0"/>
        <v>0</v>
      </c>
    </row>
    <row r="18" spans="1:9">
      <c r="A18" s="29">
        <v>11</v>
      </c>
      <c r="B18" s="8" t="s">
        <v>127</v>
      </c>
      <c r="C18" s="87">
        <v>0</v>
      </c>
      <c r="D18" s="9" t="s">
        <v>6</v>
      </c>
      <c r="E18" s="58">
        <v>1</v>
      </c>
      <c r="F18" s="9">
        <v>48</v>
      </c>
      <c r="G18" s="87">
        <f>C18*E18*12</f>
        <v>0</v>
      </c>
      <c r="H18" s="82">
        <f t="shared" si="0"/>
        <v>0</v>
      </c>
    </row>
    <row r="19" spans="1:9" ht="15.75" thickBot="1">
      <c r="A19" s="134">
        <v>12</v>
      </c>
      <c r="B19" s="115" t="s">
        <v>128</v>
      </c>
      <c r="C19" s="119">
        <v>0</v>
      </c>
      <c r="D19" s="27" t="s">
        <v>6</v>
      </c>
      <c r="E19" s="26">
        <v>1</v>
      </c>
      <c r="F19" s="27">
        <v>48</v>
      </c>
      <c r="G19" s="119">
        <f>C19*E19*12</f>
        <v>0</v>
      </c>
      <c r="H19" s="90">
        <f t="shared" si="0"/>
        <v>0</v>
      </c>
      <c r="I19" s="10"/>
    </row>
    <row r="20" spans="1:9" ht="15.75" thickBot="1">
      <c r="A20" s="128"/>
      <c r="B20" s="129" t="s">
        <v>135</v>
      </c>
      <c r="C20" s="130"/>
      <c r="D20" s="131"/>
      <c r="E20" s="132"/>
      <c r="F20" s="131"/>
      <c r="G20" s="130">
        <f>SUM(G10:G19)</f>
        <v>0</v>
      </c>
      <c r="H20" s="133">
        <f>SUM(H10:H19)</f>
        <v>0</v>
      </c>
      <c r="I20" s="10"/>
    </row>
    <row r="21" spans="1:9" ht="15.75" thickBot="1">
      <c r="A21" s="69"/>
      <c r="B21" s="70" t="s">
        <v>137</v>
      </c>
      <c r="C21" s="89"/>
      <c r="D21" s="71"/>
      <c r="E21" s="72"/>
      <c r="F21" s="71"/>
      <c r="G21" s="89">
        <f>G8+G20</f>
        <v>0</v>
      </c>
      <c r="H21" s="89">
        <f>H8+H20</f>
        <v>0</v>
      </c>
      <c r="I21" s="10"/>
    </row>
    <row r="22" spans="1:9" ht="15.75" thickBot="1">
      <c r="A22" s="103"/>
      <c r="B22" s="104"/>
      <c r="C22" s="105"/>
      <c r="D22" s="103"/>
      <c r="E22" s="106"/>
      <c r="F22" s="103"/>
      <c r="G22" s="105"/>
      <c r="H22" s="105"/>
      <c r="I22" s="10"/>
    </row>
    <row r="23" spans="1:9" ht="15.75" thickBot="1">
      <c r="A23" s="123"/>
      <c r="B23" s="124" t="s">
        <v>132</v>
      </c>
      <c r="C23" s="125"/>
      <c r="D23" s="126"/>
      <c r="E23" s="126"/>
      <c r="F23" s="126"/>
      <c r="G23" s="125"/>
      <c r="H23" s="127"/>
    </row>
    <row r="24" spans="1:9">
      <c r="A24" s="67">
        <v>13</v>
      </c>
      <c r="B24" s="107" t="s">
        <v>122</v>
      </c>
      <c r="C24" s="118">
        <v>0</v>
      </c>
      <c r="D24" s="68" t="s">
        <v>6</v>
      </c>
      <c r="E24" s="23">
        <v>1</v>
      </c>
      <c r="F24" s="68">
        <v>10</v>
      </c>
      <c r="G24" s="96" t="s">
        <v>138</v>
      </c>
      <c r="H24" s="86">
        <f t="shared" ref="H24:H31" si="1">C24*E24*F24</f>
        <v>0</v>
      </c>
    </row>
    <row r="25" spans="1:9">
      <c r="A25" s="29">
        <v>14</v>
      </c>
      <c r="B25" s="8" t="s">
        <v>21</v>
      </c>
      <c r="C25" s="87">
        <v>0</v>
      </c>
      <c r="D25" s="9" t="s">
        <v>9</v>
      </c>
      <c r="E25" s="58">
        <v>1</v>
      </c>
      <c r="F25" s="9">
        <v>250</v>
      </c>
      <c r="G25" s="97" t="s">
        <v>138</v>
      </c>
      <c r="H25" s="82">
        <f t="shared" si="1"/>
        <v>0</v>
      </c>
    </row>
    <row r="26" spans="1:9">
      <c r="A26" s="29">
        <v>15</v>
      </c>
      <c r="B26" s="8" t="s">
        <v>10</v>
      </c>
      <c r="C26" s="87">
        <v>0</v>
      </c>
      <c r="D26" s="9" t="s">
        <v>9</v>
      </c>
      <c r="E26" s="58">
        <v>1</v>
      </c>
      <c r="F26" s="9">
        <v>250</v>
      </c>
      <c r="G26" s="97" t="s">
        <v>138</v>
      </c>
      <c r="H26" s="82">
        <f t="shared" si="1"/>
        <v>0</v>
      </c>
    </row>
    <row r="27" spans="1:9">
      <c r="A27" s="29">
        <v>16</v>
      </c>
      <c r="B27" s="8" t="s">
        <v>11</v>
      </c>
      <c r="C27" s="87">
        <v>0</v>
      </c>
      <c r="D27" s="9" t="s">
        <v>9</v>
      </c>
      <c r="E27" s="58">
        <v>1</v>
      </c>
      <c r="F27" s="9">
        <v>250</v>
      </c>
      <c r="G27" s="97" t="s">
        <v>138</v>
      </c>
      <c r="H27" s="82">
        <f t="shared" si="1"/>
        <v>0</v>
      </c>
    </row>
    <row r="28" spans="1:9">
      <c r="A28" s="29">
        <v>17</v>
      </c>
      <c r="B28" s="8" t="s">
        <v>12</v>
      </c>
      <c r="C28" s="87">
        <v>0</v>
      </c>
      <c r="D28" s="9" t="s">
        <v>9</v>
      </c>
      <c r="E28" s="58">
        <v>1</v>
      </c>
      <c r="F28" s="9">
        <v>250</v>
      </c>
      <c r="G28" s="97" t="s">
        <v>138</v>
      </c>
      <c r="H28" s="82">
        <f t="shared" si="1"/>
        <v>0</v>
      </c>
    </row>
    <row r="29" spans="1:9">
      <c r="A29" s="29">
        <v>18</v>
      </c>
      <c r="B29" s="8" t="s">
        <v>13</v>
      </c>
      <c r="C29" s="87">
        <v>0</v>
      </c>
      <c r="D29" s="9" t="s">
        <v>14</v>
      </c>
      <c r="E29" s="58">
        <v>1</v>
      </c>
      <c r="F29" s="9">
        <v>20000</v>
      </c>
      <c r="G29" s="97" t="s">
        <v>138</v>
      </c>
      <c r="H29" s="82">
        <f t="shared" si="1"/>
        <v>0</v>
      </c>
    </row>
    <row r="30" spans="1:9">
      <c r="A30" s="29">
        <v>19</v>
      </c>
      <c r="B30" s="8" t="s">
        <v>15</v>
      </c>
      <c r="C30" s="87">
        <v>0</v>
      </c>
      <c r="D30" s="9" t="s">
        <v>16</v>
      </c>
      <c r="E30" s="58">
        <v>1</v>
      </c>
      <c r="F30" s="9">
        <v>20</v>
      </c>
      <c r="G30" s="97" t="s">
        <v>138</v>
      </c>
      <c r="H30" s="82">
        <f t="shared" si="1"/>
        <v>0</v>
      </c>
    </row>
    <row r="31" spans="1:9" ht="15.75" thickBot="1">
      <c r="A31" s="134">
        <v>20</v>
      </c>
      <c r="B31" s="115" t="s">
        <v>17</v>
      </c>
      <c r="C31" s="119">
        <v>0</v>
      </c>
      <c r="D31" s="27" t="s">
        <v>24</v>
      </c>
      <c r="E31" s="26">
        <v>1</v>
      </c>
      <c r="F31" s="27">
        <v>15</v>
      </c>
      <c r="G31" s="98" t="s">
        <v>138</v>
      </c>
      <c r="H31" s="90">
        <f t="shared" si="1"/>
        <v>0</v>
      </c>
    </row>
    <row r="32" spans="1:9" ht="15.75">
      <c r="A32" s="135"/>
      <c r="B32" s="136" t="s">
        <v>212</v>
      </c>
      <c r="C32" s="137"/>
      <c r="D32" s="138"/>
      <c r="E32" s="139"/>
      <c r="F32" s="138"/>
      <c r="G32" s="140" t="s">
        <v>138</v>
      </c>
      <c r="H32" s="141">
        <f>SUM(H24:H31)</f>
        <v>0</v>
      </c>
    </row>
    <row r="33" spans="1:8" ht="58.5" customHeight="1" thickBot="1">
      <c r="A33" s="152"/>
      <c r="B33" s="153"/>
      <c r="C33" s="154" t="s">
        <v>2</v>
      </c>
      <c r="D33" s="155" t="s">
        <v>3</v>
      </c>
      <c r="E33" s="155" t="s">
        <v>20</v>
      </c>
      <c r="F33" s="156" t="s">
        <v>129</v>
      </c>
      <c r="G33" s="157"/>
      <c r="H33" s="158" t="s">
        <v>134</v>
      </c>
    </row>
    <row r="34" spans="1:8" ht="19.7" customHeight="1">
      <c r="A34" s="73"/>
      <c r="B34" s="74" t="s">
        <v>136</v>
      </c>
      <c r="C34" s="91"/>
      <c r="D34" s="75"/>
      <c r="E34" s="75"/>
      <c r="F34" s="75"/>
      <c r="G34" s="99"/>
      <c r="H34" s="92"/>
    </row>
    <row r="35" spans="1:8">
      <c r="A35" s="30">
        <v>21</v>
      </c>
      <c r="B35" s="150" t="s">
        <v>111</v>
      </c>
      <c r="C35" s="151">
        <v>0</v>
      </c>
      <c r="D35" s="7" t="s">
        <v>6</v>
      </c>
      <c r="E35" s="7">
        <v>1</v>
      </c>
      <c r="F35" s="94">
        <v>10</v>
      </c>
      <c r="G35" s="100" t="s">
        <v>138</v>
      </c>
      <c r="H35" s="80">
        <f t="shared" ref="H35:H75" si="2">SUM(C35*E35*F35)</f>
        <v>0</v>
      </c>
    </row>
    <row r="36" spans="1:8">
      <c r="A36" s="29">
        <v>22</v>
      </c>
      <c r="B36" s="109" t="s">
        <v>112</v>
      </c>
      <c r="C36" s="114">
        <v>0</v>
      </c>
      <c r="D36" s="9" t="s">
        <v>6</v>
      </c>
      <c r="E36" s="7">
        <v>1</v>
      </c>
      <c r="F36" s="95">
        <v>10</v>
      </c>
      <c r="G36" s="97" t="s">
        <v>138</v>
      </c>
      <c r="H36" s="82">
        <f t="shared" si="2"/>
        <v>0</v>
      </c>
    </row>
    <row r="37" spans="1:8">
      <c r="A37" s="30">
        <v>23</v>
      </c>
      <c r="B37" s="109" t="s">
        <v>142</v>
      </c>
      <c r="C37" s="114">
        <v>0</v>
      </c>
      <c r="D37" s="9" t="s">
        <v>6</v>
      </c>
      <c r="E37" s="7">
        <v>1</v>
      </c>
      <c r="F37" s="95">
        <v>10</v>
      </c>
      <c r="G37" s="97" t="s">
        <v>138</v>
      </c>
      <c r="H37" s="82">
        <f t="shared" si="2"/>
        <v>0</v>
      </c>
    </row>
    <row r="38" spans="1:8">
      <c r="A38" s="29">
        <v>24</v>
      </c>
      <c r="B38" s="109" t="s">
        <v>113</v>
      </c>
      <c r="C38" s="114">
        <v>0</v>
      </c>
      <c r="D38" s="9" t="s">
        <v>6</v>
      </c>
      <c r="E38" s="7">
        <v>1</v>
      </c>
      <c r="F38" s="95">
        <v>10</v>
      </c>
      <c r="G38" s="97" t="s">
        <v>138</v>
      </c>
      <c r="H38" s="82">
        <f t="shared" si="2"/>
        <v>0</v>
      </c>
    </row>
    <row r="39" spans="1:8">
      <c r="A39" s="30">
        <v>25</v>
      </c>
      <c r="B39" s="109" t="s">
        <v>114</v>
      </c>
      <c r="C39" s="114">
        <v>0</v>
      </c>
      <c r="D39" s="9" t="s">
        <v>6</v>
      </c>
      <c r="E39" s="7">
        <v>1</v>
      </c>
      <c r="F39" s="95">
        <v>10</v>
      </c>
      <c r="G39" s="97" t="s">
        <v>138</v>
      </c>
      <c r="H39" s="82">
        <f t="shared" si="2"/>
        <v>0</v>
      </c>
    </row>
    <row r="40" spans="1:8">
      <c r="A40" s="29">
        <v>26</v>
      </c>
      <c r="B40" s="109" t="s">
        <v>115</v>
      </c>
      <c r="C40" s="114">
        <v>0</v>
      </c>
      <c r="D40" s="9" t="s">
        <v>6</v>
      </c>
      <c r="E40" s="7">
        <v>1</v>
      </c>
      <c r="F40" s="95">
        <v>10</v>
      </c>
      <c r="G40" s="97" t="s">
        <v>138</v>
      </c>
      <c r="H40" s="82">
        <f t="shared" si="2"/>
        <v>0</v>
      </c>
    </row>
    <row r="41" spans="1:8">
      <c r="A41" s="30">
        <v>27</v>
      </c>
      <c r="B41" s="109" t="s">
        <v>116</v>
      </c>
      <c r="C41" s="114">
        <v>0</v>
      </c>
      <c r="D41" s="9" t="s">
        <v>6</v>
      </c>
      <c r="E41" s="7">
        <v>1</v>
      </c>
      <c r="F41" s="95">
        <v>10</v>
      </c>
      <c r="G41" s="97" t="s">
        <v>138</v>
      </c>
      <c r="H41" s="82">
        <f t="shared" si="2"/>
        <v>0</v>
      </c>
    </row>
    <row r="42" spans="1:8">
      <c r="A42" s="29">
        <v>28</v>
      </c>
      <c r="B42" s="109" t="s">
        <v>117</v>
      </c>
      <c r="C42" s="114">
        <v>0</v>
      </c>
      <c r="D42" s="9" t="s">
        <v>6</v>
      </c>
      <c r="E42" s="7">
        <v>1</v>
      </c>
      <c r="F42" s="95">
        <v>10</v>
      </c>
      <c r="G42" s="97" t="s">
        <v>138</v>
      </c>
      <c r="H42" s="82">
        <f t="shared" si="2"/>
        <v>0</v>
      </c>
    </row>
    <row r="43" spans="1:8">
      <c r="A43" s="30">
        <v>29</v>
      </c>
      <c r="B43" s="109" t="s">
        <v>118</v>
      </c>
      <c r="C43" s="114">
        <v>0</v>
      </c>
      <c r="D43" s="9" t="s">
        <v>6</v>
      </c>
      <c r="E43" s="7">
        <v>1</v>
      </c>
      <c r="F43" s="95">
        <v>10</v>
      </c>
      <c r="G43" s="97" t="s">
        <v>138</v>
      </c>
      <c r="H43" s="82">
        <f t="shared" si="2"/>
        <v>0</v>
      </c>
    </row>
    <row r="44" spans="1:8">
      <c r="A44" s="29">
        <v>30</v>
      </c>
      <c r="B44" s="109" t="s">
        <v>143</v>
      </c>
      <c r="C44" s="114">
        <v>0</v>
      </c>
      <c r="D44" s="9" t="s">
        <v>6</v>
      </c>
      <c r="E44" s="7">
        <v>1</v>
      </c>
      <c r="F44" s="95">
        <v>10</v>
      </c>
      <c r="G44" s="97" t="s">
        <v>138</v>
      </c>
      <c r="H44" s="82">
        <f t="shared" si="2"/>
        <v>0</v>
      </c>
    </row>
    <row r="45" spans="1:8">
      <c r="A45" s="30">
        <v>31</v>
      </c>
      <c r="B45" s="109" t="s">
        <v>119</v>
      </c>
      <c r="C45" s="114">
        <v>0</v>
      </c>
      <c r="D45" s="9" t="s">
        <v>6</v>
      </c>
      <c r="E45" s="7">
        <v>1</v>
      </c>
      <c r="F45" s="95">
        <v>10</v>
      </c>
      <c r="G45" s="97" t="s">
        <v>138</v>
      </c>
      <c r="H45" s="82">
        <f t="shared" si="2"/>
        <v>0</v>
      </c>
    </row>
    <row r="46" spans="1:8">
      <c r="A46" s="29">
        <v>32</v>
      </c>
      <c r="B46" s="109" t="s">
        <v>120</v>
      </c>
      <c r="C46" s="114">
        <v>0</v>
      </c>
      <c r="D46" s="9" t="s">
        <v>6</v>
      </c>
      <c r="E46" s="7">
        <v>1</v>
      </c>
      <c r="F46" s="95">
        <v>10</v>
      </c>
      <c r="G46" s="97" t="s">
        <v>138</v>
      </c>
      <c r="H46" s="82">
        <f t="shared" si="2"/>
        <v>0</v>
      </c>
    </row>
    <row r="47" spans="1:8">
      <c r="A47" s="30">
        <v>33</v>
      </c>
      <c r="B47" s="110" t="s">
        <v>144</v>
      </c>
      <c r="C47" s="114">
        <v>0</v>
      </c>
      <c r="D47" s="9" t="s">
        <v>6</v>
      </c>
      <c r="E47" s="7">
        <v>1</v>
      </c>
      <c r="F47" s="95">
        <v>10</v>
      </c>
      <c r="G47" s="97" t="s">
        <v>138</v>
      </c>
      <c r="H47" s="82">
        <f t="shared" si="2"/>
        <v>0</v>
      </c>
    </row>
    <row r="48" spans="1:8">
      <c r="A48" s="29">
        <v>34</v>
      </c>
      <c r="B48" s="111" t="s">
        <v>145</v>
      </c>
      <c r="C48" s="114">
        <v>0</v>
      </c>
      <c r="D48" s="9" t="s">
        <v>6</v>
      </c>
      <c r="E48" s="7">
        <v>1</v>
      </c>
      <c r="F48" s="95">
        <v>10</v>
      </c>
      <c r="G48" s="97" t="s">
        <v>138</v>
      </c>
      <c r="H48" s="82">
        <f t="shared" si="2"/>
        <v>0</v>
      </c>
    </row>
    <row r="49" spans="1:9">
      <c r="A49" s="30">
        <v>35</v>
      </c>
      <c r="B49" s="111" t="s">
        <v>146</v>
      </c>
      <c r="C49" s="114">
        <v>0</v>
      </c>
      <c r="D49" s="9" t="s">
        <v>6</v>
      </c>
      <c r="E49" s="7">
        <v>1</v>
      </c>
      <c r="F49" s="95">
        <v>10</v>
      </c>
      <c r="G49" s="97" t="s">
        <v>138</v>
      </c>
      <c r="H49" s="82">
        <f t="shared" si="2"/>
        <v>0</v>
      </c>
    </row>
    <row r="50" spans="1:9">
      <c r="A50" s="29">
        <v>36</v>
      </c>
      <c r="B50" s="111" t="s">
        <v>147</v>
      </c>
      <c r="C50" s="114">
        <v>0</v>
      </c>
      <c r="D50" s="9" t="s">
        <v>6</v>
      </c>
      <c r="E50" s="7">
        <v>1</v>
      </c>
      <c r="F50" s="95">
        <v>10</v>
      </c>
      <c r="G50" s="97" t="s">
        <v>138</v>
      </c>
      <c r="H50" s="82">
        <f t="shared" si="2"/>
        <v>0</v>
      </c>
    </row>
    <row r="51" spans="1:9">
      <c r="A51" s="30">
        <v>37</v>
      </c>
      <c r="B51" s="111" t="s">
        <v>148</v>
      </c>
      <c r="C51" s="114">
        <v>0</v>
      </c>
      <c r="D51" s="9" t="s">
        <v>6</v>
      </c>
      <c r="E51" s="7">
        <v>1</v>
      </c>
      <c r="F51" s="95">
        <v>10</v>
      </c>
      <c r="G51" s="97" t="s">
        <v>138</v>
      </c>
      <c r="H51" s="82">
        <f t="shared" si="2"/>
        <v>0</v>
      </c>
    </row>
    <row r="52" spans="1:9">
      <c r="A52" s="29">
        <v>38</v>
      </c>
      <c r="B52" s="111" t="s">
        <v>149</v>
      </c>
      <c r="C52" s="114">
        <v>0</v>
      </c>
      <c r="D52" s="9" t="s">
        <v>6</v>
      </c>
      <c r="E52" s="7">
        <v>1</v>
      </c>
      <c r="F52" s="95">
        <v>10</v>
      </c>
      <c r="G52" s="97" t="s">
        <v>138</v>
      </c>
      <c r="H52" s="82">
        <f t="shared" si="2"/>
        <v>0</v>
      </c>
    </row>
    <row r="53" spans="1:9">
      <c r="A53" s="30">
        <v>39</v>
      </c>
      <c r="B53" s="8" t="s">
        <v>150</v>
      </c>
      <c r="C53" s="114">
        <v>0</v>
      </c>
      <c r="D53" s="9" t="s">
        <v>6</v>
      </c>
      <c r="E53" s="7">
        <v>1</v>
      </c>
      <c r="F53" s="95">
        <v>10</v>
      </c>
      <c r="G53" s="97" t="s">
        <v>138</v>
      </c>
      <c r="H53" s="82">
        <f t="shared" si="2"/>
        <v>0</v>
      </c>
    </row>
    <row r="54" spans="1:9">
      <c r="A54" s="29">
        <v>40</v>
      </c>
      <c r="B54" s="112" t="s">
        <v>101</v>
      </c>
      <c r="C54" s="114">
        <v>0</v>
      </c>
      <c r="D54" s="9" t="s">
        <v>6</v>
      </c>
      <c r="E54" s="7">
        <v>1</v>
      </c>
      <c r="F54" s="95">
        <v>10</v>
      </c>
      <c r="G54" s="97" t="s">
        <v>138</v>
      </c>
      <c r="H54" s="82">
        <f t="shared" si="2"/>
        <v>0</v>
      </c>
    </row>
    <row r="55" spans="1:9">
      <c r="A55" s="30">
        <v>41</v>
      </c>
      <c r="B55" s="113" t="s">
        <v>102</v>
      </c>
      <c r="C55" s="114">
        <v>0</v>
      </c>
      <c r="D55" s="9" t="s">
        <v>6</v>
      </c>
      <c r="E55" s="7">
        <v>1</v>
      </c>
      <c r="F55" s="95">
        <v>10</v>
      </c>
      <c r="G55" s="97" t="s">
        <v>138</v>
      </c>
      <c r="H55" s="82">
        <f t="shared" si="2"/>
        <v>0</v>
      </c>
    </row>
    <row r="56" spans="1:9">
      <c r="A56" s="29">
        <v>42</v>
      </c>
      <c r="B56" s="113" t="s">
        <v>151</v>
      </c>
      <c r="C56" s="114">
        <v>0</v>
      </c>
      <c r="D56" s="9" t="s">
        <v>6</v>
      </c>
      <c r="E56" s="7">
        <v>1</v>
      </c>
      <c r="F56" s="95">
        <v>10</v>
      </c>
      <c r="G56" s="97" t="s">
        <v>138</v>
      </c>
      <c r="H56" s="82">
        <f t="shared" si="2"/>
        <v>0</v>
      </c>
    </row>
    <row r="57" spans="1:9">
      <c r="A57" s="30">
        <v>43</v>
      </c>
      <c r="B57" s="113" t="s">
        <v>152</v>
      </c>
      <c r="C57" s="114">
        <v>0</v>
      </c>
      <c r="D57" s="9" t="s">
        <v>6</v>
      </c>
      <c r="E57" s="7">
        <v>1</v>
      </c>
      <c r="F57" s="95">
        <v>10</v>
      </c>
      <c r="G57" s="97" t="s">
        <v>138</v>
      </c>
      <c r="H57" s="82">
        <f t="shared" si="2"/>
        <v>0</v>
      </c>
      <c r="I57" s="10"/>
    </row>
    <row r="58" spans="1:9">
      <c r="A58" s="29">
        <v>44</v>
      </c>
      <c r="B58" s="113" t="s">
        <v>103</v>
      </c>
      <c r="C58" s="114">
        <v>0</v>
      </c>
      <c r="D58" s="9" t="s">
        <v>6</v>
      </c>
      <c r="E58" s="7">
        <v>1</v>
      </c>
      <c r="F58" s="95">
        <v>10</v>
      </c>
      <c r="G58" s="97" t="s">
        <v>138</v>
      </c>
      <c r="H58" s="82">
        <f t="shared" si="2"/>
        <v>0</v>
      </c>
      <c r="I58" s="10"/>
    </row>
    <row r="59" spans="1:9">
      <c r="A59" s="30">
        <v>45</v>
      </c>
      <c r="B59" s="113" t="s">
        <v>104</v>
      </c>
      <c r="C59" s="114">
        <v>0</v>
      </c>
      <c r="D59" s="9" t="s">
        <v>6</v>
      </c>
      <c r="E59" s="7">
        <v>1</v>
      </c>
      <c r="F59" s="95">
        <v>10</v>
      </c>
      <c r="G59" s="97" t="s">
        <v>138</v>
      </c>
      <c r="H59" s="82">
        <f t="shared" si="2"/>
        <v>0</v>
      </c>
      <c r="I59" s="10"/>
    </row>
    <row r="60" spans="1:9">
      <c r="A60" s="29">
        <v>46</v>
      </c>
      <c r="B60" s="113" t="s">
        <v>105</v>
      </c>
      <c r="C60" s="114">
        <v>0</v>
      </c>
      <c r="D60" s="9" t="s">
        <v>6</v>
      </c>
      <c r="E60" s="7">
        <v>1</v>
      </c>
      <c r="F60" s="95">
        <v>10</v>
      </c>
      <c r="G60" s="97" t="s">
        <v>138</v>
      </c>
      <c r="H60" s="82">
        <f t="shared" si="2"/>
        <v>0</v>
      </c>
      <c r="I60" s="10"/>
    </row>
    <row r="61" spans="1:9">
      <c r="A61" s="30">
        <v>47</v>
      </c>
      <c r="B61" s="113" t="s">
        <v>106</v>
      </c>
      <c r="C61" s="114">
        <v>0</v>
      </c>
      <c r="D61" s="9" t="s">
        <v>6</v>
      </c>
      <c r="E61" s="7">
        <v>1</v>
      </c>
      <c r="F61" s="95">
        <v>10</v>
      </c>
      <c r="G61" s="97" t="s">
        <v>138</v>
      </c>
      <c r="H61" s="82">
        <f t="shared" si="2"/>
        <v>0</v>
      </c>
      <c r="I61" s="10"/>
    </row>
    <row r="62" spans="1:9">
      <c r="A62" s="29">
        <v>48</v>
      </c>
      <c r="B62" s="113" t="s">
        <v>107</v>
      </c>
      <c r="C62" s="114">
        <v>0</v>
      </c>
      <c r="D62" s="9" t="s">
        <v>6</v>
      </c>
      <c r="E62" s="7">
        <v>1</v>
      </c>
      <c r="F62" s="95">
        <v>10</v>
      </c>
      <c r="G62" s="97" t="s">
        <v>138</v>
      </c>
      <c r="H62" s="82">
        <f t="shared" si="2"/>
        <v>0</v>
      </c>
      <c r="I62" s="10"/>
    </row>
    <row r="63" spans="1:9">
      <c r="A63" s="30">
        <v>49</v>
      </c>
      <c r="B63" s="113" t="s">
        <v>108</v>
      </c>
      <c r="C63" s="114">
        <v>0</v>
      </c>
      <c r="D63" s="9" t="s">
        <v>6</v>
      </c>
      <c r="E63" s="7">
        <v>1</v>
      </c>
      <c r="F63" s="95">
        <v>10</v>
      </c>
      <c r="G63" s="97" t="s">
        <v>138</v>
      </c>
      <c r="H63" s="82">
        <f t="shared" si="2"/>
        <v>0</v>
      </c>
      <c r="I63" s="10"/>
    </row>
    <row r="64" spans="1:9">
      <c r="A64" s="29">
        <v>50</v>
      </c>
      <c r="B64" s="113" t="s">
        <v>109</v>
      </c>
      <c r="C64" s="114">
        <v>0</v>
      </c>
      <c r="D64" s="9" t="s">
        <v>6</v>
      </c>
      <c r="E64" s="7">
        <v>1</v>
      </c>
      <c r="F64" s="95">
        <v>10</v>
      </c>
      <c r="G64" s="97" t="s">
        <v>138</v>
      </c>
      <c r="H64" s="82">
        <f t="shared" si="2"/>
        <v>0</v>
      </c>
      <c r="I64" s="10"/>
    </row>
    <row r="65" spans="1:9">
      <c r="A65" s="30">
        <v>51</v>
      </c>
      <c r="B65" s="113" t="s">
        <v>110</v>
      </c>
      <c r="C65" s="114">
        <v>0</v>
      </c>
      <c r="D65" s="9" t="s">
        <v>6</v>
      </c>
      <c r="E65" s="7">
        <v>1</v>
      </c>
      <c r="F65" s="95">
        <v>10</v>
      </c>
      <c r="G65" s="97" t="s">
        <v>138</v>
      </c>
      <c r="H65" s="82">
        <f t="shared" si="2"/>
        <v>0</v>
      </c>
    </row>
    <row r="66" spans="1:9">
      <c r="A66" s="29">
        <v>52</v>
      </c>
      <c r="B66" s="112" t="s">
        <v>153</v>
      </c>
      <c r="C66" s="114">
        <v>0</v>
      </c>
      <c r="D66" s="9" t="s">
        <v>6</v>
      </c>
      <c r="E66" s="7">
        <v>1</v>
      </c>
      <c r="F66" s="95">
        <v>10</v>
      </c>
      <c r="G66" s="97" t="s">
        <v>138</v>
      </c>
      <c r="H66" s="82">
        <f t="shared" si="2"/>
        <v>0</v>
      </c>
    </row>
    <row r="67" spans="1:9">
      <c r="A67" s="30">
        <v>53</v>
      </c>
      <c r="B67" s="113" t="s">
        <v>154</v>
      </c>
      <c r="C67" s="114">
        <v>0</v>
      </c>
      <c r="D67" s="9" t="s">
        <v>6</v>
      </c>
      <c r="E67" s="7">
        <v>1</v>
      </c>
      <c r="F67" s="95">
        <v>10</v>
      </c>
      <c r="G67" s="97" t="s">
        <v>138</v>
      </c>
      <c r="H67" s="82">
        <f t="shared" si="2"/>
        <v>0</v>
      </c>
    </row>
    <row r="68" spans="1:9">
      <c r="A68" s="29">
        <v>54</v>
      </c>
      <c r="B68" s="113" t="s">
        <v>155</v>
      </c>
      <c r="C68" s="114">
        <v>0</v>
      </c>
      <c r="D68" s="9" t="s">
        <v>6</v>
      </c>
      <c r="E68" s="7">
        <v>1</v>
      </c>
      <c r="F68" s="95">
        <v>10</v>
      </c>
      <c r="G68" s="97" t="s">
        <v>138</v>
      </c>
      <c r="H68" s="82">
        <f t="shared" si="2"/>
        <v>0</v>
      </c>
    </row>
    <row r="69" spans="1:9">
      <c r="A69" s="30">
        <v>55</v>
      </c>
      <c r="B69" s="113" t="s">
        <v>156</v>
      </c>
      <c r="C69" s="114">
        <v>0</v>
      </c>
      <c r="D69" s="9" t="s">
        <v>6</v>
      </c>
      <c r="E69" s="7">
        <v>1</v>
      </c>
      <c r="F69" s="95">
        <v>10</v>
      </c>
      <c r="G69" s="97" t="s">
        <v>138</v>
      </c>
      <c r="H69" s="82">
        <f t="shared" si="2"/>
        <v>0</v>
      </c>
    </row>
    <row r="70" spans="1:9">
      <c r="A70" s="29">
        <v>56</v>
      </c>
      <c r="B70" s="113" t="s">
        <v>157</v>
      </c>
      <c r="C70" s="114">
        <v>0</v>
      </c>
      <c r="D70" s="9" t="s">
        <v>6</v>
      </c>
      <c r="E70" s="7">
        <v>1</v>
      </c>
      <c r="F70" s="95">
        <v>10</v>
      </c>
      <c r="G70" s="97" t="s">
        <v>138</v>
      </c>
      <c r="H70" s="82">
        <f t="shared" si="2"/>
        <v>0</v>
      </c>
    </row>
    <row r="71" spans="1:9">
      <c r="A71" s="30">
        <v>57</v>
      </c>
      <c r="B71" s="113" t="s">
        <v>158</v>
      </c>
      <c r="C71" s="114">
        <v>0</v>
      </c>
      <c r="D71" s="9" t="s">
        <v>6</v>
      </c>
      <c r="E71" s="7">
        <v>1</v>
      </c>
      <c r="F71" s="95">
        <v>10</v>
      </c>
      <c r="G71" s="97" t="s">
        <v>138</v>
      </c>
      <c r="H71" s="82">
        <f t="shared" si="2"/>
        <v>0</v>
      </c>
    </row>
    <row r="72" spans="1:9">
      <c r="A72" s="29">
        <v>58</v>
      </c>
      <c r="B72" s="113" t="s">
        <v>159</v>
      </c>
      <c r="C72" s="114">
        <v>0</v>
      </c>
      <c r="D72" s="9" t="s">
        <v>6</v>
      </c>
      <c r="E72" s="7">
        <v>1</v>
      </c>
      <c r="F72" s="95">
        <v>10</v>
      </c>
      <c r="G72" s="97" t="s">
        <v>138</v>
      </c>
      <c r="H72" s="82">
        <f t="shared" si="2"/>
        <v>0</v>
      </c>
    </row>
    <row r="73" spans="1:9">
      <c r="A73" s="30">
        <v>59</v>
      </c>
      <c r="B73" s="113" t="s">
        <v>160</v>
      </c>
      <c r="C73" s="114">
        <v>0</v>
      </c>
      <c r="D73" s="9" t="s">
        <v>6</v>
      </c>
      <c r="E73" s="7">
        <v>1</v>
      </c>
      <c r="F73" s="95">
        <v>10</v>
      </c>
      <c r="G73" s="97" t="s">
        <v>138</v>
      </c>
      <c r="H73" s="82">
        <f t="shared" si="2"/>
        <v>0</v>
      </c>
      <c r="I73" s="10"/>
    </row>
    <row r="74" spans="1:9">
      <c r="A74" s="29">
        <v>60</v>
      </c>
      <c r="B74" s="113" t="s">
        <v>161</v>
      </c>
      <c r="C74" s="114">
        <v>0</v>
      </c>
      <c r="D74" s="9" t="s">
        <v>6</v>
      </c>
      <c r="E74" s="7">
        <v>1</v>
      </c>
      <c r="F74" s="95">
        <v>10</v>
      </c>
      <c r="G74" s="97" t="s">
        <v>138</v>
      </c>
      <c r="H74" s="82">
        <f t="shared" si="2"/>
        <v>0</v>
      </c>
      <c r="I74" s="10"/>
    </row>
    <row r="75" spans="1:9" ht="16.5" thickBot="1">
      <c r="A75" s="142">
        <v>61</v>
      </c>
      <c r="B75" s="143" t="s">
        <v>162</v>
      </c>
      <c r="C75" s="144">
        <v>0</v>
      </c>
      <c r="D75" s="145" t="s">
        <v>6</v>
      </c>
      <c r="E75" s="146">
        <v>1</v>
      </c>
      <c r="F75" s="147">
        <v>10</v>
      </c>
      <c r="G75" s="148" t="s">
        <v>138</v>
      </c>
      <c r="H75" s="88">
        <f t="shared" si="2"/>
        <v>0</v>
      </c>
      <c r="I75" s="10"/>
    </row>
    <row r="76" spans="1:9" ht="27.75" customHeight="1" thickBot="1">
      <c r="A76" s="76"/>
      <c r="B76" s="77" t="s">
        <v>130</v>
      </c>
      <c r="C76" s="149"/>
      <c r="D76" s="78"/>
      <c r="E76" s="78"/>
      <c r="F76" s="78"/>
      <c r="G76" s="101" t="s">
        <v>138</v>
      </c>
      <c r="H76" s="93">
        <f>SUM(H35:H75)</f>
        <v>0</v>
      </c>
    </row>
    <row r="77" spans="1:9">
      <c r="G77" s="22"/>
    </row>
    <row r="79" spans="1:9">
      <c r="H79" s="102"/>
    </row>
  </sheetData>
  <pageMargins left="0.39370078740157483" right="0.39370078740157483" top="0.39370078740157483" bottom="0.39370078740157483" header="0" footer="0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I35"/>
  <sheetViews>
    <sheetView workbookViewId="0">
      <selection activeCell="C27" sqref="C27"/>
    </sheetView>
  </sheetViews>
  <sheetFormatPr defaultRowHeight="15"/>
  <cols>
    <col min="2" max="2" width="13.7109375" customWidth="1"/>
    <col min="3" max="3" width="26.85546875" bestFit="1" customWidth="1"/>
    <col min="4" max="4" width="28.5703125" customWidth="1"/>
    <col min="5" max="5" width="25.85546875" customWidth="1"/>
    <col min="6" max="8" width="18" customWidth="1"/>
    <col min="9" max="9" width="12.28515625" customWidth="1"/>
  </cols>
  <sheetData>
    <row r="3" spans="1:9">
      <c r="B3" s="159" t="s">
        <v>125</v>
      </c>
      <c r="C3" s="159"/>
      <c r="D3" s="159"/>
    </row>
    <row r="4" spans="1:9" ht="15.75" thickBot="1">
      <c r="B4" s="40"/>
      <c r="C4" s="40"/>
      <c r="D4" s="40"/>
    </row>
    <row r="5" spans="1:9">
      <c r="A5" s="14"/>
      <c r="B5" s="14" t="s">
        <v>60</v>
      </c>
      <c r="C5" s="14" t="s">
        <v>25</v>
      </c>
      <c r="D5" s="14" t="s">
        <v>26</v>
      </c>
      <c r="E5" s="14" t="s">
        <v>27</v>
      </c>
      <c r="F5" s="14" t="s">
        <v>28</v>
      </c>
      <c r="G5" s="14" t="s">
        <v>27</v>
      </c>
      <c r="H5" s="14" t="s">
        <v>29</v>
      </c>
      <c r="I5" s="15" t="s">
        <v>97</v>
      </c>
    </row>
    <row r="6" spans="1:9">
      <c r="A6" s="16">
        <v>1</v>
      </c>
      <c r="B6" s="21" t="s">
        <v>61</v>
      </c>
      <c r="C6" s="11" t="s">
        <v>163</v>
      </c>
      <c r="D6" s="11" t="s">
        <v>164</v>
      </c>
      <c r="E6" s="12" t="s">
        <v>165</v>
      </c>
      <c r="F6" s="13">
        <v>145846.22</v>
      </c>
      <c r="G6" s="13">
        <v>503327.15</v>
      </c>
      <c r="H6" s="12">
        <v>4.5999999999999996</v>
      </c>
      <c r="I6" s="17">
        <v>1</v>
      </c>
    </row>
    <row r="7" spans="1:9">
      <c r="A7" s="16">
        <v>2</v>
      </c>
      <c r="B7" s="21" t="s">
        <v>63</v>
      </c>
      <c r="C7" s="11" t="s">
        <v>62</v>
      </c>
      <c r="D7" s="11" t="s">
        <v>164</v>
      </c>
      <c r="E7" s="12" t="s">
        <v>165</v>
      </c>
      <c r="F7" s="13">
        <v>145114.62</v>
      </c>
      <c r="G7" s="13">
        <v>501035.3</v>
      </c>
      <c r="H7" s="12">
        <v>12.4</v>
      </c>
      <c r="I7" s="17">
        <v>1</v>
      </c>
    </row>
    <row r="8" spans="1:9">
      <c r="A8" s="16">
        <v>3</v>
      </c>
      <c r="B8" s="21" t="s">
        <v>64</v>
      </c>
      <c r="C8" s="11" t="s">
        <v>166</v>
      </c>
      <c r="D8" s="11" t="s">
        <v>164</v>
      </c>
      <c r="E8" s="12" t="s">
        <v>165</v>
      </c>
      <c r="F8" s="13">
        <v>143615.4</v>
      </c>
      <c r="G8" s="13">
        <v>502358.92</v>
      </c>
      <c r="H8" s="12">
        <v>11.3</v>
      </c>
      <c r="I8" s="17">
        <v>1</v>
      </c>
    </row>
    <row r="9" spans="1:9">
      <c r="A9" s="16">
        <v>4</v>
      </c>
      <c r="B9" s="21" t="s">
        <v>65</v>
      </c>
      <c r="C9" s="11" t="s">
        <v>167</v>
      </c>
      <c r="D9" s="11" t="s">
        <v>164</v>
      </c>
      <c r="E9" s="12" t="s">
        <v>165</v>
      </c>
      <c r="F9" s="13">
        <v>141857.29</v>
      </c>
      <c r="G9" s="13">
        <v>501650.89</v>
      </c>
      <c r="H9" s="12"/>
      <c r="I9" s="17">
        <v>1</v>
      </c>
    </row>
    <row r="10" spans="1:9">
      <c r="A10" s="16">
        <v>5</v>
      </c>
      <c r="B10" s="21" t="s">
        <v>67</v>
      </c>
      <c r="C10" s="11" t="s">
        <v>66</v>
      </c>
      <c r="D10" s="11" t="s">
        <v>164</v>
      </c>
      <c r="E10" s="12" t="s">
        <v>165</v>
      </c>
      <c r="F10" s="13">
        <v>150703.43</v>
      </c>
      <c r="G10" s="13">
        <v>502607.57</v>
      </c>
      <c r="H10" s="12"/>
      <c r="I10" s="17">
        <v>1</v>
      </c>
    </row>
    <row r="11" spans="1:9" ht="15.75" thickBot="1">
      <c r="A11" s="16">
        <v>6</v>
      </c>
      <c r="B11" s="21" t="s">
        <v>69</v>
      </c>
      <c r="C11" s="11" t="s">
        <v>68</v>
      </c>
      <c r="D11" s="11" t="s">
        <v>168</v>
      </c>
      <c r="E11" s="12" t="s">
        <v>165</v>
      </c>
      <c r="F11" s="120">
        <v>150712.9</v>
      </c>
      <c r="G11" s="120">
        <v>500902</v>
      </c>
      <c r="H11" s="12"/>
      <c r="I11" s="17">
        <v>1</v>
      </c>
    </row>
    <row r="12" spans="1:9" ht="15.75">
      <c r="A12" s="16">
        <v>7</v>
      </c>
      <c r="B12" s="21" t="s">
        <v>169</v>
      </c>
      <c r="C12" s="11" t="s">
        <v>170</v>
      </c>
      <c r="D12" s="11" t="s">
        <v>171</v>
      </c>
      <c r="E12" s="12" t="s">
        <v>172</v>
      </c>
      <c r="F12" s="121" t="s">
        <v>205</v>
      </c>
      <c r="G12" s="121" t="s">
        <v>204</v>
      </c>
      <c r="H12" s="12"/>
      <c r="I12" s="17">
        <v>1</v>
      </c>
    </row>
    <row r="13" spans="1:9" ht="15.75">
      <c r="A13" s="16">
        <v>8</v>
      </c>
      <c r="B13" s="21" t="s">
        <v>173</v>
      </c>
      <c r="C13" s="11" t="s">
        <v>174</v>
      </c>
      <c r="D13" s="11" t="s">
        <v>171</v>
      </c>
      <c r="E13" s="12" t="s">
        <v>172</v>
      </c>
      <c r="F13" s="121" t="s">
        <v>207</v>
      </c>
      <c r="G13" s="121" t="s">
        <v>206</v>
      </c>
      <c r="H13" s="12"/>
      <c r="I13" s="17">
        <v>1</v>
      </c>
    </row>
    <row r="14" spans="1:9" ht="19.5" customHeight="1">
      <c r="A14" s="16">
        <v>9</v>
      </c>
      <c r="B14" s="108" t="s">
        <v>175</v>
      </c>
      <c r="C14" s="11" t="s">
        <v>176</v>
      </c>
      <c r="D14" s="11" t="s">
        <v>168</v>
      </c>
      <c r="E14" s="12" t="s">
        <v>172</v>
      </c>
      <c r="F14" s="13"/>
      <c r="G14" s="13"/>
      <c r="H14" s="12"/>
      <c r="I14" s="17">
        <v>1</v>
      </c>
    </row>
    <row r="15" spans="1:9" ht="15.75">
      <c r="A15" s="16">
        <v>10</v>
      </c>
      <c r="B15" s="21" t="s">
        <v>93</v>
      </c>
      <c r="C15" s="11" t="s">
        <v>177</v>
      </c>
      <c r="D15" s="11" t="s">
        <v>168</v>
      </c>
      <c r="E15" s="12" t="s">
        <v>172</v>
      </c>
      <c r="F15" s="121" t="s">
        <v>211</v>
      </c>
      <c r="G15" s="121" t="s">
        <v>210</v>
      </c>
      <c r="H15" s="12"/>
      <c r="I15" s="17">
        <v>1</v>
      </c>
    </row>
    <row r="16" spans="1:9">
      <c r="A16" s="16">
        <v>11</v>
      </c>
      <c r="B16" s="21" t="s">
        <v>178</v>
      </c>
      <c r="C16" s="11" t="s">
        <v>179</v>
      </c>
      <c r="D16" s="11" t="s">
        <v>168</v>
      </c>
      <c r="E16" s="12" t="s">
        <v>172</v>
      </c>
      <c r="F16" s="13"/>
      <c r="G16" s="13"/>
      <c r="H16" s="12"/>
      <c r="I16" s="17">
        <v>1</v>
      </c>
    </row>
    <row r="17" spans="1:9">
      <c r="A17" s="16">
        <v>12</v>
      </c>
      <c r="B17" s="21" t="s">
        <v>73</v>
      </c>
      <c r="C17" s="11" t="s">
        <v>180</v>
      </c>
      <c r="D17" s="11" t="s">
        <v>181</v>
      </c>
      <c r="E17" s="12" t="s">
        <v>172</v>
      </c>
      <c r="F17" s="13"/>
      <c r="G17" s="13"/>
      <c r="H17" s="12"/>
      <c r="I17" s="17">
        <v>1</v>
      </c>
    </row>
    <row r="18" spans="1:9" ht="15.75">
      <c r="A18" s="16">
        <v>13</v>
      </c>
      <c r="B18" s="21" t="s">
        <v>182</v>
      </c>
      <c r="C18" s="11" t="s">
        <v>183</v>
      </c>
      <c r="D18" s="11" t="s">
        <v>181</v>
      </c>
      <c r="E18" s="12" t="s">
        <v>172</v>
      </c>
      <c r="F18" s="121" t="s">
        <v>195</v>
      </c>
      <c r="G18" s="121" t="s">
        <v>194</v>
      </c>
      <c r="H18" s="12"/>
      <c r="I18" s="17">
        <v>1</v>
      </c>
    </row>
    <row r="19" spans="1:9" ht="15.75">
      <c r="A19" s="16">
        <v>14</v>
      </c>
      <c r="B19" s="21" t="s">
        <v>73</v>
      </c>
      <c r="C19" s="11" t="s">
        <v>184</v>
      </c>
      <c r="D19" s="11" t="s">
        <v>181</v>
      </c>
      <c r="E19" s="12" t="s">
        <v>172</v>
      </c>
      <c r="F19" s="121" t="s">
        <v>197</v>
      </c>
      <c r="G19" s="121" t="s">
        <v>196</v>
      </c>
      <c r="H19" s="12"/>
      <c r="I19" s="17">
        <v>1</v>
      </c>
    </row>
    <row r="20" spans="1:9" ht="15.75">
      <c r="A20" s="16">
        <v>15</v>
      </c>
      <c r="B20" s="21" t="s">
        <v>185</v>
      </c>
      <c r="C20" s="11" t="s">
        <v>186</v>
      </c>
      <c r="D20" s="11" t="s">
        <v>164</v>
      </c>
      <c r="E20" s="12" t="s">
        <v>172</v>
      </c>
      <c r="F20" s="121" t="s">
        <v>199</v>
      </c>
      <c r="G20" s="121" t="s">
        <v>198</v>
      </c>
      <c r="H20" s="12"/>
      <c r="I20" s="17">
        <v>1</v>
      </c>
    </row>
    <row r="21" spans="1:9" ht="15.75">
      <c r="A21" s="16">
        <v>16</v>
      </c>
      <c r="B21" s="21" t="s">
        <v>187</v>
      </c>
      <c r="C21" s="11" t="s">
        <v>188</v>
      </c>
      <c r="D21" s="11" t="s">
        <v>164</v>
      </c>
      <c r="E21" s="12" t="s">
        <v>172</v>
      </c>
      <c r="F21" s="121" t="s">
        <v>201</v>
      </c>
      <c r="G21" s="121" t="s">
        <v>200</v>
      </c>
      <c r="H21" s="12"/>
      <c r="I21" s="17">
        <v>1</v>
      </c>
    </row>
    <row r="22" spans="1:9" ht="15.75">
      <c r="A22" s="16">
        <v>17</v>
      </c>
      <c r="B22" s="21" t="s">
        <v>81</v>
      </c>
      <c r="C22" s="11" t="s">
        <v>189</v>
      </c>
      <c r="D22" s="11" t="s">
        <v>164</v>
      </c>
      <c r="E22" s="12" t="s">
        <v>172</v>
      </c>
      <c r="F22" s="121" t="s">
        <v>203</v>
      </c>
      <c r="G22" s="121" t="s">
        <v>202</v>
      </c>
      <c r="H22" s="12"/>
      <c r="I22" s="17">
        <v>1</v>
      </c>
    </row>
    <row r="23" spans="1:9" ht="15.75">
      <c r="A23" s="16">
        <v>18</v>
      </c>
      <c r="B23" s="21" t="s">
        <v>191</v>
      </c>
      <c r="C23" s="11" t="s">
        <v>192</v>
      </c>
      <c r="D23" s="11" t="s">
        <v>171</v>
      </c>
      <c r="E23" s="12" t="s">
        <v>193</v>
      </c>
      <c r="F23" s="121" t="s">
        <v>209</v>
      </c>
      <c r="G23" s="121" t="s">
        <v>208</v>
      </c>
      <c r="H23" s="12"/>
      <c r="I23" s="17">
        <v>1</v>
      </c>
    </row>
    <row r="24" spans="1:9">
      <c r="A24" s="16"/>
      <c r="B24" s="21"/>
      <c r="C24" s="11"/>
      <c r="D24" s="12"/>
      <c r="E24" s="13"/>
      <c r="F24" s="13"/>
      <c r="G24" s="13"/>
      <c r="H24" s="12"/>
      <c r="I24" s="17"/>
    </row>
    <row r="25" spans="1:9" ht="15.75" thickBot="1">
      <c r="A25" s="16"/>
      <c r="B25" s="21"/>
      <c r="C25" s="11"/>
      <c r="D25" s="12"/>
      <c r="E25" s="13"/>
      <c r="F25" s="13"/>
      <c r="G25" s="13"/>
      <c r="H25" s="12"/>
      <c r="I25" s="17"/>
    </row>
    <row r="26" spans="1:9">
      <c r="A26" s="43"/>
      <c r="B26" s="53" t="s">
        <v>190</v>
      </c>
      <c r="C26" s="53"/>
      <c r="D26" s="53"/>
      <c r="E26" s="53">
        <v>18</v>
      </c>
      <c r="F26" s="44"/>
      <c r="G26" s="44"/>
      <c r="H26" s="44"/>
      <c r="I26" s="45"/>
    </row>
    <row r="27" spans="1:9" ht="15.75" thickBot="1">
      <c r="A27" s="46"/>
      <c r="B27" s="54" t="s">
        <v>124</v>
      </c>
      <c r="C27" s="54"/>
      <c r="D27" s="54"/>
      <c r="E27" s="54">
        <f>I27</f>
        <v>18</v>
      </c>
      <c r="F27" s="47"/>
      <c r="G27" s="47"/>
      <c r="H27" s="47"/>
      <c r="I27" s="48">
        <f>SUM(I6:I26)</f>
        <v>18</v>
      </c>
    </row>
    <row r="28" spans="1:9">
      <c r="B28" s="25"/>
    </row>
    <row r="32" spans="1:9" ht="15.75">
      <c r="C32" s="121"/>
    </row>
    <row r="33" spans="3:3" ht="15.75">
      <c r="C33" s="122"/>
    </row>
    <row r="34" spans="3:3" ht="15.75">
      <c r="C34" s="121"/>
    </row>
    <row r="35" spans="3:3" ht="15.75">
      <c r="C35" s="121"/>
    </row>
  </sheetData>
  <mergeCells count="1">
    <mergeCell ref="B3:D3"/>
  </mergeCells>
  <conditionalFormatting sqref="C6:E13 H6:I13 C14:I14 C15:E15 H15:I15 C16:I17 C18:E23 H18:I23 C24:I25">
    <cfRule type="containsBlanks" dxfId="6" priority="3">
      <formula>LEN(TRIM(C6))=0</formula>
    </cfRule>
  </conditionalFormatting>
  <conditionalFormatting sqref="F6:G11">
    <cfRule type="containsBlanks" dxfId="5" priority="1">
      <formula>LEN(TRIM(F6))=0</formula>
    </cfRule>
  </conditionalFormatting>
  <pageMargins left="0.7" right="0.7" top="0.78740157499999996" bottom="0.78740157499999996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36"/>
  <sheetViews>
    <sheetView workbookViewId="0">
      <selection activeCell="K32" sqref="K32"/>
    </sheetView>
  </sheetViews>
  <sheetFormatPr defaultRowHeight="15"/>
  <cols>
    <col min="2" max="2" width="13.7109375" customWidth="1"/>
    <col min="3" max="3" width="26.85546875" bestFit="1" customWidth="1"/>
    <col min="4" max="4" width="13" customWidth="1"/>
    <col min="5" max="5" width="12.28515625" bestFit="1" customWidth="1"/>
    <col min="6" max="6" width="15" customWidth="1"/>
    <col min="8" max="8" width="12.28515625" customWidth="1"/>
  </cols>
  <sheetData>
    <row r="2" spans="1:8">
      <c r="B2" s="42" t="s">
        <v>126</v>
      </c>
    </row>
    <row r="3" spans="1:8" ht="15.75" thickBot="1">
      <c r="B3" s="42"/>
    </row>
    <row r="4" spans="1:8" ht="15.75" thickBot="1">
      <c r="A4" s="39"/>
      <c r="B4" s="33" t="s">
        <v>60</v>
      </c>
      <c r="C4" s="33" t="s">
        <v>25</v>
      </c>
      <c r="D4" s="33" t="s">
        <v>26</v>
      </c>
      <c r="E4" s="33" t="s">
        <v>27</v>
      </c>
      <c r="F4" s="33" t="s">
        <v>28</v>
      </c>
      <c r="G4" s="33" t="s">
        <v>29</v>
      </c>
      <c r="H4" s="34" t="s">
        <v>97</v>
      </c>
    </row>
    <row r="5" spans="1:8" ht="15.75" thickBot="1">
      <c r="A5" s="35">
        <v>1</v>
      </c>
      <c r="B5" s="49" t="s">
        <v>70</v>
      </c>
      <c r="C5" s="50" t="s">
        <v>30</v>
      </c>
      <c r="D5" s="49" t="s">
        <v>59</v>
      </c>
      <c r="E5" s="9">
        <v>50.155805829999998</v>
      </c>
      <c r="F5" s="9">
        <v>13.89226</v>
      </c>
      <c r="G5" s="49" t="s">
        <v>96</v>
      </c>
      <c r="H5" s="51">
        <v>2</v>
      </c>
    </row>
    <row r="6" spans="1:8" ht="15.75" thickBot="1">
      <c r="A6" s="16">
        <v>2</v>
      </c>
      <c r="B6" s="12" t="s">
        <v>71</v>
      </c>
      <c r="C6" s="11" t="s">
        <v>31</v>
      </c>
      <c r="D6" s="12" t="s">
        <v>59</v>
      </c>
      <c r="E6" s="9">
        <v>49.905517500000002</v>
      </c>
      <c r="F6" s="9">
        <v>14.493024999999999</v>
      </c>
      <c r="G6" s="12" t="s">
        <v>96</v>
      </c>
      <c r="H6" s="51">
        <v>2</v>
      </c>
    </row>
    <row r="7" spans="1:8" ht="15.75" thickBot="1">
      <c r="A7" s="16">
        <v>3</v>
      </c>
      <c r="B7" s="12" t="s">
        <v>72</v>
      </c>
      <c r="C7" s="11" t="s">
        <v>32</v>
      </c>
      <c r="D7" s="12" t="s">
        <v>59</v>
      </c>
      <c r="E7" s="9">
        <v>50.176882499999998</v>
      </c>
      <c r="F7" s="9">
        <v>14.319080830000001</v>
      </c>
      <c r="G7" s="12" t="s">
        <v>96</v>
      </c>
      <c r="H7" s="51">
        <v>2</v>
      </c>
    </row>
    <row r="8" spans="1:8" ht="15.75" thickBot="1">
      <c r="A8" s="16">
        <v>4</v>
      </c>
      <c r="B8" s="12" t="s">
        <v>73</v>
      </c>
      <c r="C8" s="11" t="s">
        <v>33</v>
      </c>
      <c r="D8" s="12" t="s">
        <v>59</v>
      </c>
      <c r="E8" s="9">
        <v>50.02407917</v>
      </c>
      <c r="F8" s="9">
        <v>13.565872779999999</v>
      </c>
      <c r="G8" s="12" t="s">
        <v>96</v>
      </c>
      <c r="H8" s="51">
        <v>2</v>
      </c>
    </row>
    <row r="9" spans="1:8" ht="15.75" thickBot="1">
      <c r="A9" s="16">
        <v>5</v>
      </c>
      <c r="B9" s="12" t="s">
        <v>74</v>
      </c>
      <c r="C9" s="11" t="s">
        <v>34</v>
      </c>
      <c r="D9" s="12" t="s">
        <v>59</v>
      </c>
      <c r="E9" s="9">
        <v>49.776774699999997</v>
      </c>
      <c r="F9" s="9">
        <v>13.805469199999999</v>
      </c>
      <c r="G9" s="12" t="s">
        <v>96</v>
      </c>
      <c r="H9" s="51">
        <v>2</v>
      </c>
    </row>
    <row r="10" spans="1:8" ht="15.75" thickBot="1">
      <c r="A10" s="16">
        <v>6</v>
      </c>
      <c r="B10" s="12" t="s">
        <v>75</v>
      </c>
      <c r="C10" s="11" t="s">
        <v>35</v>
      </c>
      <c r="D10" s="12" t="s">
        <v>59</v>
      </c>
      <c r="E10" s="9">
        <v>49.5601439</v>
      </c>
      <c r="F10" s="9">
        <v>14.5034022</v>
      </c>
      <c r="G10" s="12" t="s">
        <v>96</v>
      </c>
      <c r="H10" s="51">
        <v>2</v>
      </c>
    </row>
    <row r="11" spans="1:8" ht="15.75" thickBot="1">
      <c r="A11" s="16">
        <v>7</v>
      </c>
      <c r="B11" s="12" t="s">
        <v>76</v>
      </c>
      <c r="C11" s="11" t="s">
        <v>36</v>
      </c>
      <c r="D11" s="12" t="s">
        <v>59</v>
      </c>
      <c r="E11" s="9">
        <v>49.624121700000003</v>
      </c>
      <c r="F11" s="9">
        <v>15.0525544</v>
      </c>
      <c r="G11" s="12" t="s">
        <v>96</v>
      </c>
      <c r="H11" s="51">
        <v>2</v>
      </c>
    </row>
    <row r="12" spans="1:8" ht="15.75" thickBot="1">
      <c r="A12" s="16">
        <v>8</v>
      </c>
      <c r="B12" s="12" t="s">
        <v>77</v>
      </c>
      <c r="C12" s="11" t="s">
        <v>37</v>
      </c>
      <c r="D12" s="12" t="s">
        <v>59</v>
      </c>
      <c r="E12" s="9">
        <v>49.8465147</v>
      </c>
      <c r="F12" s="9">
        <v>15.038691399999999</v>
      </c>
      <c r="G12" s="38" t="s">
        <v>96</v>
      </c>
      <c r="H12" s="51">
        <v>2</v>
      </c>
    </row>
    <row r="13" spans="1:8" ht="15.75" thickBot="1">
      <c r="A13" s="16">
        <v>9</v>
      </c>
      <c r="B13" s="12" t="s">
        <v>77</v>
      </c>
      <c r="C13" s="41" t="s">
        <v>38</v>
      </c>
      <c r="D13" s="12" t="s">
        <v>59</v>
      </c>
      <c r="E13" s="9">
        <v>49.8081569</v>
      </c>
      <c r="F13" s="9">
        <v>15.1831342</v>
      </c>
      <c r="G13" s="41" t="s">
        <v>96</v>
      </c>
      <c r="H13" s="51">
        <v>2</v>
      </c>
    </row>
    <row r="14" spans="1:8" ht="15.75" thickBot="1">
      <c r="A14" s="16">
        <v>10</v>
      </c>
      <c r="B14" s="12" t="s">
        <v>78</v>
      </c>
      <c r="C14" s="11" t="s">
        <v>39</v>
      </c>
      <c r="D14" s="12" t="s">
        <v>59</v>
      </c>
      <c r="E14" s="9">
        <v>50.2898353</v>
      </c>
      <c r="F14" s="9">
        <v>15.3465828</v>
      </c>
      <c r="G14" s="11" t="s">
        <v>96</v>
      </c>
      <c r="H14" s="51">
        <v>2</v>
      </c>
    </row>
    <row r="15" spans="1:8" ht="15.75" thickBot="1">
      <c r="A15" s="16">
        <v>11</v>
      </c>
      <c r="B15" s="12" t="s">
        <v>79</v>
      </c>
      <c r="C15" s="11" t="s">
        <v>40</v>
      </c>
      <c r="D15" s="12" t="s">
        <v>59</v>
      </c>
      <c r="E15" s="9">
        <v>50.551400600000001</v>
      </c>
      <c r="F15" s="9">
        <v>14.8535231</v>
      </c>
      <c r="G15" s="11" t="s">
        <v>96</v>
      </c>
      <c r="H15" s="51">
        <v>2</v>
      </c>
    </row>
    <row r="16" spans="1:8" ht="15.75" thickBot="1">
      <c r="A16" s="16">
        <v>12</v>
      </c>
      <c r="B16" s="12" t="s">
        <v>80</v>
      </c>
      <c r="C16" s="11" t="s">
        <v>41</v>
      </c>
      <c r="D16" s="12" t="s">
        <v>59</v>
      </c>
      <c r="E16" s="9">
        <v>50.449135599999998</v>
      </c>
      <c r="F16" s="9">
        <v>14.7803042</v>
      </c>
      <c r="G16" s="11" t="s">
        <v>96</v>
      </c>
      <c r="H16" s="51">
        <v>2</v>
      </c>
    </row>
    <row r="17" spans="1:8" ht="15.75" thickBot="1">
      <c r="A17" s="16">
        <v>13</v>
      </c>
      <c r="B17" s="12" t="s">
        <v>81</v>
      </c>
      <c r="C17" s="11" t="s">
        <v>42</v>
      </c>
      <c r="D17" s="12" t="s">
        <v>59</v>
      </c>
      <c r="E17" s="9">
        <v>50.047783899999999</v>
      </c>
      <c r="F17" s="9">
        <v>14.7270483</v>
      </c>
      <c r="G17" s="11" t="s">
        <v>96</v>
      </c>
      <c r="H17" s="51">
        <v>2</v>
      </c>
    </row>
    <row r="18" spans="1:8" ht="15.75" thickBot="1">
      <c r="A18" s="16">
        <v>14</v>
      </c>
      <c r="B18" s="12" t="s">
        <v>82</v>
      </c>
      <c r="C18" s="11" t="s">
        <v>43</v>
      </c>
      <c r="D18" s="12" t="s">
        <v>59</v>
      </c>
      <c r="E18" s="9">
        <v>49.922617500000001</v>
      </c>
      <c r="F18" s="9">
        <v>14.5762997</v>
      </c>
      <c r="G18" s="11" t="s">
        <v>96</v>
      </c>
      <c r="H18" s="51">
        <v>2</v>
      </c>
    </row>
    <row r="19" spans="1:8" ht="15.75" thickBot="1">
      <c r="A19" s="16">
        <v>15</v>
      </c>
      <c r="B19" s="12" t="s">
        <v>83</v>
      </c>
      <c r="C19" s="11" t="s">
        <v>44</v>
      </c>
      <c r="D19" s="12" t="s">
        <v>59</v>
      </c>
      <c r="E19" s="9">
        <v>50.266150600000003</v>
      </c>
      <c r="F19" s="9">
        <v>14.095817200000001</v>
      </c>
      <c r="G19" s="11" t="s">
        <v>96</v>
      </c>
      <c r="H19" s="51">
        <v>2</v>
      </c>
    </row>
    <row r="20" spans="1:8" ht="15.75" thickBot="1">
      <c r="A20" s="16">
        <v>16</v>
      </c>
      <c r="B20" s="12" t="s">
        <v>84</v>
      </c>
      <c r="C20" s="41" t="s">
        <v>45</v>
      </c>
      <c r="D20" s="12" t="s">
        <v>59</v>
      </c>
      <c r="E20" s="9">
        <v>50.066150800000003</v>
      </c>
      <c r="F20" s="9">
        <v>14.0085344</v>
      </c>
      <c r="G20" s="11">
        <v>15</v>
      </c>
      <c r="H20" s="51">
        <v>2</v>
      </c>
    </row>
    <row r="21" spans="1:8" ht="15.75" thickBot="1">
      <c r="A21" s="16">
        <v>17</v>
      </c>
      <c r="B21" s="12" t="s">
        <v>85</v>
      </c>
      <c r="C21" s="11" t="s">
        <v>46</v>
      </c>
      <c r="D21" s="12" t="s">
        <v>59</v>
      </c>
      <c r="E21" s="9">
        <v>49.972025600000002</v>
      </c>
      <c r="F21" s="9">
        <v>14.174391699999999</v>
      </c>
      <c r="G21" s="11">
        <v>3.6</v>
      </c>
      <c r="H21" s="51">
        <v>2</v>
      </c>
    </row>
    <row r="22" spans="1:8" ht="15.75" thickBot="1">
      <c r="A22" s="16">
        <v>18</v>
      </c>
      <c r="B22" s="12" t="s">
        <v>86</v>
      </c>
      <c r="C22" s="11" t="s">
        <v>47</v>
      </c>
      <c r="D22" s="12" t="s">
        <v>59</v>
      </c>
      <c r="E22" s="9">
        <v>50.033680799999999</v>
      </c>
      <c r="F22" s="9">
        <v>13.7079039</v>
      </c>
      <c r="G22" s="11">
        <v>7.9</v>
      </c>
      <c r="H22" s="51">
        <v>2</v>
      </c>
    </row>
    <row r="23" spans="1:8" ht="15.75" thickBot="1">
      <c r="A23" s="16">
        <v>19</v>
      </c>
      <c r="B23" s="12" t="s">
        <v>87</v>
      </c>
      <c r="C23" s="11" t="s">
        <v>48</v>
      </c>
      <c r="D23" s="12" t="s">
        <v>59</v>
      </c>
      <c r="E23" s="9">
        <v>50.165268900000001</v>
      </c>
      <c r="F23" s="9">
        <v>14.6245119</v>
      </c>
      <c r="G23" s="11">
        <v>2.5</v>
      </c>
      <c r="H23" s="51">
        <v>2</v>
      </c>
    </row>
    <row r="24" spans="1:8" ht="15.75" thickBot="1">
      <c r="A24" s="16">
        <v>20</v>
      </c>
      <c r="B24" s="12" t="s">
        <v>88</v>
      </c>
      <c r="C24" s="11" t="s">
        <v>49</v>
      </c>
      <c r="D24" s="12" t="s">
        <v>59</v>
      </c>
      <c r="E24" s="9">
        <v>49.6119281</v>
      </c>
      <c r="F24" s="9">
        <v>14.71</v>
      </c>
      <c r="G24" s="11">
        <v>4.0999999999999996</v>
      </c>
      <c r="H24" s="51">
        <v>2</v>
      </c>
    </row>
    <row r="25" spans="1:8" ht="15.75" thickBot="1">
      <c r="A25" s="16">
        <v>21</v>
      </c>
      <c r="B25" s="12" t="s">
        <v>89</v>
      </c>
      <c r="C25" s="41" t="s">
        <v>50</v>
      </c>
      <c r="D25" s="12" t="s">
        <v>59</v>
      </c>
      <c r="E25" s="9">
        <v>49.588876900000002</v>
      </c>
      <c r="F25" s="9">
        <v>14.226266900000001</v>
      </c>
      <c r="G25" s="11">
        <v>65</v>
      </c>
      <c r="H25" s="51">
        <v>2</v>
      </c>
    </row>
    <row r="26" spans="1:8" ht="15.75" thickBot="1">
      <c r="A26" s="16">
        <v>22</v>
      </c>
      <c r="B26" s="12" t="s">
        <v>90</v>
      </c>
      <c r="C26" s="11" t="s">
        <v>51</v>
      </c>
      <c r="D26" s="12" t="s">
        <v>59</v>
      </c>
      <c r="E26" s="9">
        <v>49.6356319</v>
      </c>
      <c r="F26" s="9">
        <v>14.047661099999999</v>
      </c>
      <c r="G26" s="11">
        <v>13.5</v>
      </c>
      <c r="H26" s="51">
        <v>2</v>
      </c>
    </row>
    <row r="27" spans="1:8" ht="15.75" thickBot="1">
      <c r="A27" s="16">
        <v>23</v>
      </c>
      <c r="B27" s="12" t="s">
        <v>91</v>
      </c>
      <c r="C27" s="11" t="s">
        <v>52</v>
      </c>
      <c r="D27" s="12" t="s">
        <v>59</v>
      </c>
      <c r="E27" s="9">
        <v>49.843104400000001</v>
      </c>
      <c r="F27" s="9">
        <v>14.27618</v>
      </c>
      <c r="G27" s="11">
        <v>56.8</v>
      </c>
      <c r="H27" s="51">
        <v>2</v>
      </c>
    </row>
    <row r="28" spans="1:8" ht="15.75" thickBot="1">
      <c r="A28" s="16">
        <v>24</v>
      </c>
      <c r="B28" s="12" t="s">
        <v>92</v>
      </c>
      <c r="C28" s="11" t="s">
        <v>53</v>
      </c>
      <c r="D28" s="12" t="s">
        <v>59</v>
      </c>
      <c r="E28" s="9">
        <v>50.032621900000002</v>
      </c>
      <c r="F28" s="9">
        <v>15.3057531</v>
      </c>
      <c r="G28" s="11">
        <v>7.4</v>
      </c>
      <c r="H28" s="51">
        <v>2</v>
      </c>
    </row>
    <row r="29" spans="1:8" ht="15.75" thickBot="1">
      <c r="A29" s="16">
        <v>25</v>
      </c>
      <c r="B29" s="12" t="s">
        <v>93</v>
      </c>
      <c r="C29" s="11" t="s">
        <v>54</v>
      </c>
      <c r="D29" s="12" t="s">
        <v>59</v>
      </c>
      <c r="E29" s="9">
        <v>50.015960800000002</v>
      </c>
      <c r="F29" s="9">
        <v>14.7835456</v>
      </c>
      <c r="G29" s="11">
        <v>10.6</v>
      </c>
      <c r="H29" s="51">
        <v>2</v>
      </c>
    </row>
    <row r="30" spans="1:8" ht="15.75" thickBot="1">
      <c r="A30" s="16">
        <v>26</v>
      </c>
      <c r="B30" s="12" t="s">
        <v>93</v>
      </c>
      <c r="C30" s="41" t="s">
        <v>55</v>
      </c>
      <c r="D30" s="12" t="s">
        <v>59</v>
      </c>
      <c r="E30" s="9">
        <v>49.962679999999999</v>
      </c>
      <c r="F30" s="9">
        <v>14.745456900000001</v>
      </c>
      <c r="G30" s="11">
        <v>18.399999999999999</v>
      </c>
      <c r="H30" s="51">
        <v>2</v>
      </c>
    </row>
    <row r="31" spans="1:8" ht="15.75" thickBot="1">
      <c r="A31" s="16">
        <v>27</v>
      </c>
      <c r="B31" s="12" t="s">
        <v>94</v>
      </c>
      <c r="C31" s="11" t="s">
        <v>56</v>
      </c>
      <c r="D31" s="12" t="s">
        <v>59</v>
      </c>
      <c r="E31" s="9">
        <v>50.392712500000002</v>
      </c>
      <c r="F31" s="9">
        <v>14.4515461</v>
      </c>
      <c r="G31" s="11">
        <v>4.5999999999999996</v>
      </c>
      <c r="H31" s="51">
        <v>2</v>
      </c>
    </row>
    <row r="32" spans="1:8" ht="15.75" thickBot="1">
      <c r="A32" s="16">
        <v>28</v>
      </c>
      <c r="B32" s="12" t="s">
        <v>95</v>
      </c>
      <c r="C32" s="11" t="s">
        <v>57</v>
      </c>
      <c r="D32" s="12" t="s">
        <v>59</v>
      </c>
      <c r="E32" s="9">
        <v>50.141150830000001</v>
      </c>
      <c r="F32" s="9">
        <v>14.08410694</v>
      </c>
      <c r="G32" s="11" t="s">
        <v>96</v>
      </c>
      <c r="H32" s="51">
        <v>2</v>
      </c>
    </row>
    <row r="33" spans="1:8" ht="15.75" thickBot="1">
      <c r="A33" s="18">
        <v>29</v>
      </c>
      <c r="B33" s="20"/>
      <c r="C33" s="19" t="s">
        <v>58</v>
      </c>
      <c r="D33" s="20" t="s">
        <v>59</v>
      </c>
      <c r="E33" s="27">
        <v>50.14139806</v>
      </c>
      <c r="F33" s="27">
        <v>14.099916390000001</v>
      </c>
      <c r="G33" s="19" t="s">
        <v>96</v>
      </c>
      <c r="H33" s="51">
        <v>2</v>
      </c>
    </row>
    <row r="34" spans="1:8" ht="15.75" thickBot="1">
      <c r="A34" s="52"/>
      <c r="B34" s="36"/>
      <c r="G34" s="36"/>
      <c r="H34" s="37"/>
    </row>
    <row r="35" spans="1:8">
      <c r="A35" s="43"/>
      <c r="B35" s="53" t="s">
        <v>123</v>
      </c>
      <c r="C35" s="53"/>
      <c r="D35" s="53"/>
      <c r="E35" s="53">
        <v>29</v>
      </c>
      <c r="F35" s="44"/>
      <c r="G35" s="44"/>
      <c r="H35" s="45">
        <f>SUM(H5:H34)</f>
        <v>58</v>
      </c>
    </row>
    <row r="36" spans="1:8" ht="15.75" thickBot="1">
      <c r="A36" s="46"/>
      <c r="B36" s="54" t="s">
        <v>124</v>
      </c>
      <c r="C36" s="54"/>
      <c r="D36" s="54"/>
      <c r="E36" s="54">
        <f>SUM(H5:H33)</f>
        <v>58</v>
      </c>
      <c r="F36" s="47"/>
      <c r="G36" s="47"/>
      <c r="H36" s="48"/>
    </row>
  </sheetData>
  <conditionalFormatting sqref="C16:C19 C21:C24 C26:C29">
    <cfRule type="containsBlanks" dxfId="4" priority="2">
      <formula>LEN(TRIM(C16))=0</formula>
    </cfRule>
  </conditionalFormatting>
  <conditionalFormatting sqref="C31:C33">
    <cfRule type="containsBlanks" dxfId="3" priority="3">
      <formula>LEN(TRIM(C31))=0</formula>
    </cfRule>
  </conditionalFormatting>
  <conditionalFormatting sqref="C14:D15 G14:G33 D19:D33">
    <cfRule type="containsBlanks" dxfId="2" priority="8">
      <formula>LEN(TRIM(C14))=0</formula>
    </cfRule>
  </conditionalFormatting>
  <conditionalFormatting sqref="C5:H5 C6:G12 H6:H33">
    <cfRule type="containsBlanks" dxfId="1" priority="1">
      <formula>LEN(TRIM(C5))=0</formula>
    </cfRule>
  </conditionalFormatting>
  <conditionalFormatting sqref="E16:F18">
    <cfRule type="containsBlanks" dxfId="0" priority="7">
      <formula>LEN(TRIM(E16))=0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VV</vt:lpstr>
      <vt:lpstr>seznam stanic Crossmet</vt:lpstr>
      <vt:lpstr>seznam stanic Lufft</vt:lpstr>
      <vt:lpstr>VV!Oblast_tisku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2020-09-17T05:03:48Z</dcterms:created>
  <dcterms:modified xsi:type="dcterms:W3CDTF">2025-04-29T11:43:46Z</dcterms:modified>
</cp:coreProperties>
</file>