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8"/>
  <workbookPr codeName="ThisWorkbook"/>
  <mc:AlternateContent xmlns:mc="http://schemas.openxmlformats.org/markup-compatibility/2006">
    <mc:Choice Requires="x15">
      <x15ac:absPath xmlns:x15ac="http://schemas.microsoft.com/office/spreadsheetml/2010/11/ac" url="/Users/pavelkova/Desktop/Revize ZD/"/>
    </mc:Choice>
  </mc:AlternateContent>
  <xr:revisionPtr revIDLastSave="0" documentId="13_ncr:1_{F0D4108A-3170-CB4D-8F7F-980A079014D5}" xr6:coauthVersionLast="47" xr6:coauthVersionMax="47" xr10:uidLastSave="{00000000-0000-0000-0000-000000000000}"/>
  <workbookProtection workbookAlgorithmName="SHA-512" workbookHashValue="dllIAMPbU2F2rNy3cm6sxk5/MK7fd7ye11T4XV1eCiF7r0oVBSXe6AbZMRubp4BU0HxpTqJx8wJTI6GQd+MixA==" workbookSaltValue="rQfD6UfPEJHMesBpq4Pbmw==" workbookSpinCount="100000" lockStructure="1"/>
  <bookViews>
    <workbookView xWindow="0" yWindow="500" windowWidth="38400" windowHeight="19380" tabRatio="703" firstSheet="1" activeTab="4" xr2:uid="{00000000-000D-0000-FFFF-FFFF00000000}"/>
  </bookViews>
  <sheets>
    <sheet name="BÚ_Mechanizace" sheetId="17" state="hidden" r:id="rId1"/>
    <sheet name="Rekapitulace" sheetId="1" r:id="rId2"/>
    <sheet name="Pokyny k ocenění" sheetId="24" r:id="rId3"/>
    <sheet name="BÚ_Všeobecné položky" sheetId="21" r:id="rId4"/>
    <sheet name="BÚ_1_Zimní údržba" sheetId="2" r:id="rId5"/>
    <sheet name="BÚ_2_Vozovky" sheetId="5" r:id="rId6"/>
    <sheet name="BÚ_3_Dopravní značení" sheetId="12" r:id="rId7"/>
    <sheet name="BÚ_4_Bezpečnostní zařízení" sheetId="10" r:id="rId8"/>
    <sheet name="BÚ_5_Silniční tělesa a odvodněn" sheetId="11" r:id="rId9"/>
    <sheet name="BÚ_6_Mosty" sheetId="6" r:id="rId10"/>
    <sheet name="BÚ_7_Ostatní silniční objekty" sheetId="7" r:id="rId11"/>
    <sheet name="BÚ_8_Sadovnictví" sheetId="9" r:id="rId12"/>
    <sheet name="BÚ_9_Ostatní činnosti během LÚ" sheetId="8" r:id="rId13"/>
    <sheet name="BÚ_VŠE_bez úpravy" sheetId="4" state="hidden" r:id="rId14"/>
    <sheet name="BÚ_ŘSD" sheetId="13" state="hidden" r:id="rId15"/>
    <sheet name="BÚ_DOPLNĚNÍ" sheetId="3" state="hidden" r:id="rId16"/>
    <sheet name="BÚ_Materiály" sheetId="19" state="hidden" r:id="rId17"/>
    <sheet name="BÚ_Propustky" sheetId="14" r:id="rId18"/>
    <sheet name="BÚ_Položky mechanizace" sheetId="23" r:id="rId19"/>
    <sheet name="BÚ_MOST" sheetId="16" state="hidden" r:id="rId20"/>
  </sheets>
  <definedNames>
    <definedName name="_xlnm._FilterDatabase" localSheetId="4" hidden="1">'BÚ_1_Zimní údržba'!$A$9:$K$132</definedName>
    <definedName name="_xlnm._FilterDatabase" localSheetId="5" hidden="1">BÚ_2_Vozovky!$A$10:$K$253</definedName>
    <definedName name="_xlnm._FilterDatabase" localSheetId="6" hidden="1">'BÚ_3_Dopravní značení'!$A$11:$K$439</definedName>
    <definedName name="_xlnm._FilterDatabase" localSheetId="7" hidden="1">'BÚ_4_Bezpečnostní zařízení'!$A$11:$K$207</definedName>
    <definedName name="_xlnm._FilterDatabase" localSheetId="8" hidden="1">'BÚ_5_Silniční tělesa a odvodněn'!$A$11:$K$268</definedName>
    <definedName name="_xlnm._FilterDatabase" localSheetId="9" hidden="1">BÚ_6_Mosty!$A$11:$K$238</definedName>
    <definedName name="_xlnm._FilterDatabase" localSheetId="10" hidden="1">'BÚ_7_Ostatní silniční objekty'!$A$11:$K$178</definedName>
    <definedName name="_xlnm._FilterDatabase" localSheetId="11" hidden="1">BÚ_8_Sadovnictví!$A$11:$K$213</definedName>
    <definedName name="_xlnm._FilterDatabase" localSheetId="12" hidden="1">'BÚ_9_Ostatní činnosti během LÚ'!$A$11:$K$15</definedName>
    <definedName name="_xlnm._FilterDatabase" localSheetId="15" hidden="1">BÚ_DOPLNĚNÍ!$C$1:$C$657</definedName>
    <definedName name="_xlnm._FilterDatabase" localSheetId="19" hidden="1">BÚ_MOST!$C$1:$C$8</definedName>
    <definedName name="_xlnm._FilterDatabase" localSheetId="18" hidden="1">'BÚ_Položky mechanizace'!$A$11:$K$27</definedName>
    <definedName name="_xlnm._FilterDatabase" localSheetId="17" hidden="1">BÚ_Propustky!$A$11:$K$171</definedName>
    <definedName name="_xlnm._FilterDatabase" localSheetId="14" hidden="1">BÚ_ŘSD!$C$1:$C$805</definedName>
    <definedName name="_xlnm._FilterDatabase" localSheetId="13" hidden="1">'BÚ_VŠE_bez úpravy'!$E$1:$E$2552</definedName>
    <definedName name="_xlnm._FilterDatabase" localSheetId="3" hidden="1">'BÚ_Všeobecné položky'!$A$10:$V$107</definedName>
    <definedName name="_xlnm.Print_Area" localSheetId="4">'BÚ_1_Zimní údržba'!$B$1:$K$132</definedName>
    <definedName name="_xlnm.Print_Area" localSheetId="5">BÚ_2_Vozovky!$A$1:$K$214</definedName>
    <definedName name="_xlnm.Print_Area" localSheetId="6">'BÚ_3_Dopravní značení'!$B$1:$K$439</definedName>
    <definedName name="_xlnm.Print_Area" localSheetId="7">'BÚ_4_Bezpečnostní zařízení'!$A$1:$K$207</definedName>
    <definedName name="_xlnm.Print_Area" localSheetId="8">'BÚ_5_Silniční tělesa a odvodněn'!$B$1:$K$135</definedName>
    <definedName name="_xlnm.Print_Area" localSheetId="9">BÚ_6_Mosty!$B$1:$K$227</definedName>
    <definedName name="_xlnm.Print_Area" localSheetId="10">'BÚ_7_Ostatní silniční objekty'!$B$1:$K$54</definedName>
    <definedName name="_xlnm.Print_Area" localSheetId="11">BÚ_8_Sadovnictví!$B$1:$K$143</definedName>
    <definedName name="_xlnm.Print_Area" localSheetId="12">'BÚ_9_Ostatní činnosti během LÚ'!$A$1:$K$15</definedName>
    <definedName name="_xlnm.Print_Area" localSheetId="18">'BÚ_Položky mechanizace'!$A$1:$K$27</definedName>
    <definedName name="_xlnm.Print_Area" localSheetId="17">BÚ_Propustky!$B$1:$K$149</definedName>
    <definedName name="_xlnm.Print_Area" localSheetId="3">'BÚ_Všeobecné položky'!$A$1:$K$107</definedName>
    <definedName name="_xlnm.Print_Area" localSheetId="2">'Pokyny k ocenění'!$A$1:$G$48</definedName>
    <definedName name="_xlnm.Print_Area" localSheetId="1">Rekapitulace!$A$1:$F$21</definedName>
  </definedNames>
  <calcPr calcId="191028"/>
  <webPublishing codePag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 l="1"/>
  <c r="F16" i="1"/>
  <c r="E16" i="1"/>
  <c r="E14" i="1"/>
  <c r="C18" i="1"/>
  <c r="C17" i="1"/>
  <c r="C16" i="1"/>
  <c r="C15" i="1"/>
  <c r="C14" i="1"/>
  <c r="C13" i="1"/>
  <c r="K1" i="23"/>
  <c r="K3" i="8"/>
  <c r="K1" i="8"/>
  <c r="K1" i="9"/>
  <c r="K1" i="6"/>
  <c r="K11" i="21" l="1"/>
  <c r="K19" i="21" l="1"/>
  <c r="K23" i="21"/>
  <c r="K27" i="21"/>
  <c r="K31" i="21"/>
  <c r="K35" i="21"/>
  <c r="K40" i="21"/>
  <c r="K45" i="21"/>
  <c r="K48" i="21"/>
  <c r="K52" i="21"/>
  <c r="K56" i="21"/>
  <c r="K60" i="21"/>
  <c r="K64" i="21"/>
  <c r="K68" i="21"/>
  <c r="K72" i="21"/>
  <c r="K76" i="21"/>
  <c r="K80" i="21"/>
  <c r="K88" i="21"/>
  <c r="K100" i="21"/>
  <c r="K3" i="21" l="1"/>
  <c r="K6" i="21"/>
  <c r="E7" i="1"/>
  <c r="F7" i="1" s="1"/>
  <c r="I124" i="6"/>
  <c r="K124" i="6"/>
  <c r="I129" i="2"/>
  <c r="K129" i="2"/>
  <c r="I125" i="2"/>
  <c r="K125" i="2"/>
  <c r="I121" i="2"/>
  <c r="K121" i="2"/>
  <c r="I117" i="2"/>
  <c r="K117" i="2"/>
  <c r="I113" i="2"/>
  <c r="K113" i="2"/>
  <c r="I109" i="2"/>
  <c r="K109" i="2"/>
  <c r="I105" i="2"/>
  <c r="K105" i="2"/>
  <c r="I101" i="2"/>
  <c r="K101" i="2"/>
  <c r="I97" i="2"/>
  <c r="K97" i="2"/>
  <c r="I94" i="2"/>
  <c r="K94" i="2"/>
  <c r="I91" i="2"/>
  <c r="K91" i="2"/>
  <c r="I87" i="2"/>
  <c r="K87" i="2"/>
  <c r="I83" i="2"/>
  <c r="K83" i="2"/>
  <c r="I79" i="2"/>
  <c r="K79" i="2"/>
  <c r="I75" i="2"/>
  <c r="K75" i="2"/>
  <c r="I71" i="2"/>
  <c r="K71" i="2"/>
  <c r="I67" i="2"/>
  <c r="K67" i="2"/>
  <c r="I63" i="2"/>
  <c r="K63" i="2"/>
  <c r="I59" i="2"/>
  <c r="K59" i="2"/>
  <c r="I55" i="2"/>
  <c r="K55" i="2"/>
  <c r="I51" i="2"/>
  <c r="K51" i="2"/>
  <c r="I47" i="2"/>
  <c r="K47" i="2"/>
  <c r="I43" i="2"/>
  <c r="K43" i="2"/>
  <c r="I39" i="2"/>
  <c r="K39" i="2"/>
  <c r="I35" i="2"/>
  <c r="K35" i="2"/>
  <c r="I31" i="2"/>
  <c r="K31" i="2"/>
  <c r="I27" i="2"/>
  <c r="K27" i="2"/>
  <c r="I23" i="2"/>
  <c r="K23" i="2"/>
  <c r="I19" i="2"/>
  <c r="K19" i="2"/>
  <c r="I15" i="2"/>
  <c r="K15" i="2"/>
  <c r="K3" i="2" l="1"/>
  <c r="K1" i="2"/>
  <c r="I36" i="10"/>
  <c r="K36" i="10"/>
  <c r="I32" i="10"/>
  <c r="K32" i="10"/>
  <c r="I28" i="10"/>
  <c r="K28" i="10"/>
  <c r="I12" i="8"/>
  <c r="K12" i="8"/>
  <c r="K6" i="8" s="1"/>
  <c r="K6" i="2" l="1"/>
  <c r="E8" i="1"/>
  <c r="F8" i="1" s="1"/>
  <c r="K4" i="2"/>
  <c r="C8" i="1"/>
  <c r="K4" i="8"/>
  <c r="I59" i="5"/>
  <c r="I20" i="23" l="1"/>
  <c r="I24" i="23"/>
  <c r="I12" i="23"/>
  <c r="I16" i="6"/>
  <c r="I20" i="6"/>
  <c r="I32" i="6"/>
  <c r="I36" i="6"/>
  <c r="I40" i="6"/>
  <c r="I52" i="6"/>
  <c r="I68" i="6"/>
  <c r="I72" i="6"/>
  <c r="I80" i="6"/>
  <c r="I84" i="6"/>
  <c r="I88" i="6"/>
  <c r="I92" i="6"/>
  <c r="I96" i="6"/>
  <c r="I100" i="6"/>
  <c r="I104" i="6"/>
  <c r="I128" i="6"/>
  <c r="I132" i="6"/>
  <c r="I136" i="6"/>
  <c r="I140" i="6"/>
  <c r="I144" i="6"/>
  <c r="I152" i="6"/>
  <c r="I156" i="6"/>
  <c r="I160" i="6"/>
  <c r="I168" i="6"/>
  <c r="I172" i="6"/>
  <c r="I176" i="6"/>
  <c r="I180" i="6"/>
  <c r="I184" i="6"/>
  <c r="I192" i="6"/>
  <c r="I196" i="6"/>
  <c r="I200" i="6"/>
  <c r="I204" i="6"/>
  <c r="I208" i="6"/>
  <c r="I212" i="6"/>
  <c r="I220" i="6"/>
  <c r="I44" i="11"/>
  <c r="I104" i="11"/>
  <c r="I16" i="10"/>
  <c r="I72" i="10"/>
  <c r="I96" i="10"/>
  <c r="I100" i="10"/>
  <c r="I104" i="10"/>
  <c r="I108" i="10"/>
  <c r="I112" i="10"/>
  <c r="I132" i="10"/>
  <c r="I176" i="10"/>
  <c r="K1" i="10" s="1"/>
  <c r="C11" i="1" s="1"/>
  <c r="I196" i="10"/>
  <c r="I16" i="12"/>
  <c r="I200" i="12"/>
  <c r="I212" i="12"/>
  <c r="I392" i="12"/>
  <c r="I12" i="12"/>
  <c r="I15" i="21"/>
  <c r="I19" i="21"/>
  <c r="I23" i="21"/>
  <c r="I27" i="21"/>
  <c r="I31" i="21"/>
  <c r="I35" i="21"/>
  <c r="I40" i="21"/>
  <c r="I45" i="21"/>
  <c r="I48" i="21"/>
  <c r="I52" i="21"/>
  <c r="I56" i="21"/>
  <c r="I60" i="21"/>
  <c r="I64" i="21"/>
  <c r="I68" i="21"/>
  <c r="I72" i="21"/>
  <c r="I76" i="21"/>
  <c r="I80" i="21"/>
  <c r="I84" i="21"/>
  <c r="I88" i="21"/>
  <c r="I100" i="21"/>
  <c r="I104" i="21"/>
  <c r="I11" i="21"/>
  <c r="I15" i="5"/>
  <c r="I19" i="5"/>
  <c r="I23" i="5"/>
  <c r="I27" i="5"/>
  <c r="I31" i="5"/>
  <c r="I35" i="5"/>
  <c r="I39" i="5"/>
  <c r="I43" i="5"/>
  <c r="I47" i="5"/>
  <c r="I51" i="5"/>
  <c r="I55" i="5"/>
  <c r="I63" i="5"/>
  <c r="I67" i="5"/>
  <c r="I71" i="5"/>
  <c r="I75" i="5"/>
  <c r="I79" i="5"/>
  <c r="I83" i="5"/>
  <c r="I87" i="5"/>
  <c r="I91" i="5"/>
  <c r="I95" i="5"/>
  <c r="I99" i="5"/>
  <c r="I103" i="5"/>
  <c r="I107" i="5"/>
  <c r="I111" i="5"/>
  <c r="I115" i="5"/>
  <c r="I119" i="5"/>
  <c r="I123" i="5"/>
  <c r="I127" i="5"/>
  <c r="I131" i="5"/>
  <c r="I135" i="5"/>
  <c r="I139" i="5"/>
  <c r="I143" i="5"/>
  <c r="I147" i="5"/>
  <c r="I151" i="5"/>
  <c r="I155" i="5"/>
  <c r="I159" i="5"/>
  <c r="I163" i="5"/>
  <c r="I167" i="5"/>
  <c r="I171" i="5"/>
  <c r="I175" i="5"/>
  <c r="I179" i="5"/>
  <c r="I183" i="5"/>
  <c r="I187" i="5"/>
  <c r="I191" i="5"/>
  <c r="I195" i="5"/>
  <c r="I199" i="5"/>
  <c r="I203" i="5"/>
  <c r="I207" i="5"/>
  <c r="I211" i="5"/>
  <c r="K120" i="6"/>
  <c r="K1" i="21" l="1"/>
  <c r="K4" i="21" s="1"/>
  <c r="C7" i="1"/>
  <c r="I48" i="9"/>
  <c r="I44" i="9"/>
  <c r="I56" i="9"/>
  <c r="I124" i="9"/>
  <c r="I48" i="7"/>
  <c r="I40" i="7"/>
  <c r="I320" i="12"/>
  <c r="I224" i="12"/>
  <c r="K1" i="5"/>
  <c r="C9" i="1" s="1"/>
  <c r="I376" i="12"/>
  <c r="I232" i="12"/>
  <c r="I184" i="12"/>
  <c r="I136" i="12"/>
  <c r="I88" i="12"/>
  <c r="I380" i="12"/>
  <c r="I140" i="12"/>
  <c r="I372" i="12"/>
  <c r="I324" i="12"/>
  <c r="I228" i="12"/>
  <c r="I180" i="12"/>
  <c r="I132" i="12"/>
  <c r="I84" i="12"/>
  <c r="I364" i="12"/>
  <c r="I220" i="12"/>
  <c r="I172" i="12"/>
  <c r="I408" i="12"/>
  <c r="I312" i="12"/>
  <c r="I308" i="12"/>
  <c r="I164" i="12"/>
  <c r="I116" i="12"/>
  <c r="I68" i="12"/>
  <c r="I168" i="12"/>
  <c r="I400" i="12"/>
  <c r="I256" i="12"/>
  <c r="I64" i="12"/>
  <c r="I120" i="12"/>
  <c r="I352" i="12"/>
  <c r="I396" i="12"/>
  <c r="I348" i="12"/>
  <c r="I300" i="12"/>
  <c r="I204" i="12"/>
  <c r="I344" i="12"/>
  <c r="I296" i="12"/>
  <c r="I152" i="12"/>
  <c r="I104" i="12"/>
  <c r="I56" i="12"/>
  <c r="I244" i="12"/>
  <c r="I196" i="12"/>
  <c r="I148" i="12"/>
  <c r="I100" i="12"/>
  <c r="I360" i="12"/>
  <c r="I264" i="12"/>
  <c r="I336" i="12"/>
  <c r="I288" i="12"/>
  <c r="I240" i="12"/>
  <c r="I192" i="12"/>
  <c r="I144" i="12"/>
  <c r="I96" i="12"/>
  <c r="I156" i="10"/>
  <c r="I152" i="10"/>
  <c r="I184" i="10"/>
  <c r="I84" i="10"/>
  <c r="I160" i="10"/>
  <c r="I64" i="10"/>
  <c r="I24" i="10"/>
  <c r="I40" i="10"/>
  <c r="I68" i="10"/>
  <c r="I32" i="12"/>
  <c r="I24" i="12"/>
  <c r="I48" i="12"/>
  <c r="I44" i="12"/>
  <c r="I36" i="12"/>
  <c r="I16" i="11"/>
  <c r="I68" i="11"/>
  <c r="I96" i="11"/>
  <c r="I92" i="11"/>
  <c r="I124" i="11"/>
  <c r="I40" i="11"/>
  <c r="I80" i="11"/>
  <c r="I36" i="11"/>
  <c r="I60" i="11"/>
  <c r="I12" i="11"/>
  <c r="I16" i="23"/>
  <c r="I60" i="14"/>
  <c r="I12" i="14"/>
  <c r="I52" i="14"/>
  <c r="I136" i="14"/>
  <c r="I132" i="14"/>
  <c r="I128" i="14"/>
  <c r="I88" i="14"/>
  <c r="I48" i="14"/>
  <c r="I80" i="14"/>
  <c r="I32" i="14"/>
  <c r="I28" i="14"/>
  <c r="I72" i="14"/>
  <c r="I16" i="14"/>
  <c r="I108" i="14"/>
  <c r="I68" i="14"/>
  <c r="I24" i="14"/>
  <c r="I104" i="14"/>
  <c r="I64" i="14"/>
  <c r="I20" i="14"/>
  <c r="I136" i="9"/>
  <c r="I24" i="9"/>
  <c r="I132" i="9"/>
  <c r="I76" i="9"/>
  <c r="I128" i="9"/>
  <c r="I16" i="9"/>
  <c r="I88" i="9"/>
  <c r="I32" i="9"/>
  <c r="I84" i="9"/>
  <c r="I64" i="9"/>
  <c r="I116" i="9"/>
  <c r="I52" i="9"/>
  <c r="I28" i="9"/>
  <c r="I112" i="9"/>
  <c r="I36" i="9"/>
  <c r="I100" i="9"/>
  <c r="I92" i="9"/>
  <c r="I140" i="9"/>
  <c r="I96" i="9"/>
  <c r="I40" i="9"/>
  <c r="I32" i="7"/>
  <c r="I28" i="7"/>
  <c r="I24" i="7"/>
  <c r="I20" i="7"/>
  <c r="I44" i="7"/>
  <c r="I16" i="7"/>
  <c r="I12" i="7"/>
  <c r="I52" i="7"/>
  <c r="I108" i="6"/>
  <c r="I188" i="6"/>
  <c r="I76" i="6"/>
  <c r="I148" i="6"/>
  <c r="I120" i="6"/>
  <c r="I216" i="6"/>
  <c r="I116" i="6"/>
  <c r="I164" i="6"/>
  <c r="I112" i="6"/>
  <c r="I28" i="6"/>
  <c r="I64" i="6"/>
  <c r="I44" i="6"/>
  <c r="I60" i="6"/>
  <c r="I56" i="6"/>
  <c r="I48" i="6"/>
  <c r="I160" i="12"/>
  <c r="I436" i="12"/>
  <c r="I388" i="12"/>
  <c r="I340" i="12"/>
  <c r="I292" i="12"/>
  <c r="I304" i="12"/>
  <c r="I384" i="12"/>
  <c r="I428" i="12"/>
  <c r="I332" i="12"/>
  <c r="I284" i="12"/>
  <c r="I236" i="12"/>
  <c r="I188" i="12"/>
  <c r="I92" i="12"/>
  <c r="I156" i="12"/>
  <c r="I432" i="12"/>
  <c r="I424" i="12"/>
  <c r="I328" i="12"/>
  <c r="I280" i="12"/>
  <c r="I404" i="12"/>
  <c r="I208" i="12"/>
  <c r="I420" i="12"/>
  <c r="I276" i="12"/>
  <c r="I260" i="12"/>
  <c r="I112" i="12"/>
  <c r="I252" i="12"/>
  <c r="I416" i="12"/>
  <c r="I368" i="12"/>
  <c r="I272" i="12"/>
  <c r="I176" i="12"/>
  <c r="I128" i="12"/>
  <c r="I80" i="12"/>
  <c r="I108" i="12"/>
  <c r="I412" i="12"/>
  <c r="I316" i="12"/>
  <c r="I268" i="12"/>
  <c r="I124" i="12"/>
  <c r="I76" i="12"/>
  <c r="I356" i="12"/>
  <c r="I60" i="12"/>
  <c r="I248" i="12"/>
  <c r="I216" i="12"/>
  <c r="I72" i="12"/>
  <c r="I116" i="14" l="1"/>
  <c r="I72" i="9"/>
  <c r="I20" i="9"/>
  <c r="I80" i="9"/>
  <c r="I68" i="9"/>
  <c r="I120" i="9"/>
  <c r="I36" i="7"/>
  <c r="K1" i="7" s="1"/>
  <c r="I128" i="11"/>
  <c r="I108" i="11"/>
  <c r="I40" i="12"/>
  <c r="I20" i="12"/>
  <c r="I52" i="12"/>
  <c r="I28" i="12"/>
  <c r="I112" i="14"/>
  <c r="I84" i="11"/>
  <c r="I120" i="11"/>
  <c r="I52" i="11"/>
  <c r="I76" i="14"/>
  <c r="I32" i="11"/>
  <c r="I56" i="11"/>
  <c r="I200" i="10"/>
  <c r="I168" i="10"/>
  <c r="I148" i="10"/>
  <c r="I140" i="10"/>
  <c r="I144" i="10"/>
  <c r="I128" i="10"/>
  <c r="I188" i="10"/>
  <c r="I164" i="10"/>
  <c r="I120" i="10"/>
  <c r="I192" i="10"/>
  <c r="I124" i="10"/>
  <c r="I204" i="10"/>
  <c r="I172" i="10"/>
  <c r="I116" i="10"/>
  <c r="I12" i="10"/>
  <c r="I88" i="10"/>
  <c r="I180" i="10"/>
  <c r="I52" i="10"/>
  <c r="I44" i="10"/>
  <c r="I48" i="10"/>
  <c r="I136" i="10"/>
  <c r="I56" i="10"/>
  <c r="I60" i="10"/>
  <c r="I92" i="10"/>
  <c r="I20" i="10"/>
  <c r="I80" i="10"/>
  <c r="I76" i="10"/>
  <c r="I24" i="11"/>
  <c r="I36" i="14"/>
  <c r="K1" i="14" s="1"/>
  <c r="I100" i="14"/>
  <c r="I44" i="14"/>
  <c r="I124" i="14"/>
  <c r="I120" i="14"/>
  <c r="I96" i="14"/>
  <c r="I112" i="11"/>
  <c r="I88" i="11"/>
  <c r="I116" i="11"/>
  <c r="I76" i="11"/>
  <c r="I20" i="11"/>
  <c r="I28" i="11"/>
  <c r="K1" i="11" s="1"/>
  <c r="C12" i="1" s="1"/>
  <c r="I100" i="11"/>
  <c r="I64" i="11"/>
  <c r="I72" i="11"/>
  <c r="I132" i="11"/>
  <c r="I48" i="11"/>
  <c r="I84" i="14"/>
  <c r="I92" i="14"/>
  <c r="I56" i="14"/>
  <c r="I40" i="14"/>
  <c r="I140" i="14"/>
  <c r="I60" i="9"/>
  <c r="I104" i="9"/>
  <c r="I12" i="9"/>
  <c r="I108" i="9"/>
  <c r="I24" i="6"/>
  <c r="K24" i="23"/>
  <c r="K20" i="23"/>
  <c r="K16" i="23"/>
  <c r="K12" i="23"/>
  <c r="K140" i="14"/>
  <c r="K136" i="14"/>
  <c r="K132" i="14"/>
  <c r="K128" i="14"/>
  <c r="K124" i="14"/>
  <c r="K120" i="14"/>
  <c r="K116" i="14"/>
  <c r="K112" i="14"/>
  <c r="K108" i="14"/>
  <c r="K104" i="14"/>
  <c r="K100" i="14"/>
  <c r="K96" i="14"/>
  <c r="K92" i="14"/>
  <c r="K88" i="14"/>
  <c r="K84" i="14"/>
  <c r="K80" i="14"/>
  <c r="K76" i="14"/>
  <c r="K72" i="14"/>
  <c r="K68" i="14"/>
  <c r="K64" i="14"/>
  <c r="K60" i="14"/>
  <c r="K56" i="14"/>
  <c r="K52" i="14"/>
  <c r="K48" i="14"/>
  <c r="K44" i="14"/>
  <c r="K40" i="14"/>
  <c r="K36" i="14"/>
  <c r="K32" i="14"/>
  <c r="K28" i="14"/>
  <c r="K24" i="14"/>
  <c r="K20" i="14"/>
  <c r="K16" i="14"/>
  <c r="K12" i="14"/>
  <c r="K140" i="9"/>
  <c r="K3" i="9" s="1"/>
  <c r="E15" i="1" s="1"/>
  <c r="F15" i="1" s="1"/>
  <c r="K136" i="9"/>
  <c r="K132" i="9"/>
  <c r="K128" i="9"/>
  <c r="K124" i="9"/>
  <c r="K120" i="9"/>
  <c r="K116" i="9"/>
  <c r="K112" i="9"/>
  <c r="K108" i="9"/>
  <c r="K104" i="9"/>
  <c r="K100" i="9"/>
  <c r="K96" i="9"/>
  <c r="K92" i="9"/>
  <c r="K88" i="9"/>
  <c r="K84" i="9"/>
  <c r="K80" i="9"/>
  <c r="K76" i="9"/>
  <c r="K72" i="9"/>
  <c r="K68" i="9"/>
  <c r="K64" i="9"/>
  <c r="K60" i="9"/>
  <c r="K56" i="9"/>
  <c r="K52" i="9"/>
  <c r="K48" i="9"/>
  <c r="K44" i="9"/>
  <c r="K40" i="9"/>
  <c r="K36" i="9"/>
  <c r="K32" i="9"/>
  <c r="K28" i="9"/>
  <c r="K24" i="9"/>
  <c r="K20" i="9"/>
  <c r="K16" i="9"/>
  <c r="K12" i="9"/>
  <c r="K52" i="7"/>
  <c r="K48" i="7"/>
  <c r="K44" i="7"/>
  <c r="K40" i="7"/>
  <c r="K36" i="7"/>
  <c r="K32" i="7"/>
  <c r="K28" i="7"/>
  <c r="K24" i="7"/>
  <c r="K20" i="7"/>
  <c r="K16" i="7"/>
  <c r="K12" i="7"/>
  <c r="K216" i="6"/>
  <c r="K212" i="6"/>
  <c r="K208" i="6"/>
  <c r="K204" i="6"/>
  <c r="K200" i="6"/>
  <c r="K196" i="6"/>
  <c r="K192" i="6"/>
  <c r="K188" i="6"/>
  <c r="K184" i="6"/>
  <c r="K180" i="6"/>
  <c r="K176" i="6"/>
  <c r="K172" i="6"/>
  <c r="K168" i="6"/>
  <c r="K164" i="6"/>
  <c r="K160" i="6"/>
  <c r="K156" i="6"/>
  <c r="K152" i="6"/>
  <c r="K148" i="6"/>
  <c r="K144" i="6"/>
  <c r="K140" i="6"/>
  <c r="K136" i="6"/>
  <c r="K132" i="6"/>
  <c r="K128" i="6"/>
  <c r="K116" i="6"/>
  <c r="K112" i="6"/>
  <c r="K108" i="6"/>
  <c r="K104" i="6"/>
  <c r="K100" i="6"/>
  <c r="K96" i="6"/>
  <c r="K92" i="6"/>
  <c r="K88" i="6"/>
  <c r="K84" i="6"/>
  <c r="K80" i="6"/>
  <c r="K76" i="6"/>
  <c r="K72" i="6"/>
  <c r="K68" i="6"/>
  <c r="K64" i="6"/>
  <c r="K60" i="6"/>
  <c r="K56" i="6"/>
  <c r="K52" i="6"/>
  <c r="K48" i="6"/>
  <c r="K44" i="6"/>
  <c r="K40" i="6"/>
  <c r="K36" i="6"/>
  <c r="K32" i="6"/>
  <c r="K28" i="6"/>
  <c r="K24" i="6"/>
  <c r="K20" i="6"/>
  <c r="K16" i="6"/>
  <c r="K3" i="6" s="1"/>
  <c r="E13" i="1" s="1"/>
  <c r="F13" i="1" s="1"/>
  <c r="K36" i="11"/>
  <c r="K132" i="11"/>
  <c r="K128" i="11"/>
  <c r="K124" i="11"/>
  <c r="K120" i="11"/>
  <c r="K116" i="11"/>
  <c r="K112" i="11"/>
  <c r="K108" i="11"/>
  <c r="K104" i="11"/>
  <c r="K100" i="11"/>
  <c r="K96" i="11"/>
  <c r="K92" i="11"/>
  <c r="K88" i="11"/>
  <c r="K84" i="11"/>
  <c r="K80" i="11"/>
  <c r="K76" i="11"/>
  <c r="K72" i="11"/>
  <c r="K68" i="11"/>
  <c r="K64" i="11"/>
  <c r="K60" i="11"/>
  <c r="K56" i="11"/>
  <c r="K52" i="11"/>
  <c r="K48" i="11"/>
  <c r="K44" i="11"/>
  <c r="K40" i="11"/>
  <c r="K32" i="11"/>
  <c r="K28" i="11"/>
  <c r="K24" i="11"/>
  <c r="K20" i="11"/>
  <c r="K16" i="11"/>
  <c r="K12" i="11"/>
  <c r="K3" i="11" s="1"/>
  <c r="E12" i="1" s="1"/>
  <c r="F12" i="1" s="1"/>
  <c r="K136" i="10"/>
  <c r="K12" i="10"/>
  <c r="K204" i="10"/>
  <c r="K200" i="10"/>
  <c r="K196" i="10"/>
  <c r="K192" i="10"/>
  <c r="K188" i="10"/>
  <c r="K184" i="10"/>
  <c r="K180" i="10"/>
  <c r="K176" i="10"/>
  <c r="K172" i="10"/>
  <c r="K168" i="10"/>
  <c r="K164" i="10"/>
  <c r="K160" i="10"/>
  <c r="K156" i="10"/>
  <c r="K152" i="10"/>
  <c r="K148" i="10"/>
  <c r="K144" i="10"/>
  <c r="K140" i="10"/>
  <c r="K132" i="10"/>
  <c r="K128" i="10"/>
  <c r="K124" i="10"/>
  <c r="K120" i="10"/>
  <c r="K116" i="10"/>
  <c r="K112" i="10"/>
  <c r="K108" i="10"/>
  <c r="K104" i="10"/>
  <c r="K100" i="10"/>
  <c r="K96" i="10"/>
  <c r="K92" i="10"/>
  <c r="K88" i="10"/>
  <c r="K84" i="10"/>
  <c r="K80" i="10"/>
  <c r="K76" i="10"/>
  <c r="K72" i="10"/>
  <c r="K68" i="10"/>
  <c r="K64" i="10"/>
  <c r="K60" i="10"/>
  <c r="K56" i="10"/>
  <c r="K52" i="10"/>
  <c r="K48" i="10"/>
  <c r="K44" i="10"/>
  <c r="K40" i="10"/>
  <c r="K24" i="10"/>
  <c r="K20" i="10"/>
  <c r="K16" i="10"/>
  <c r="K436" i="12"/>
  <c r="K432" i="12"/>
  <c r="K428" i="12"/>
  <c r="K424" i="12"/>
  <c r="K420" i="12"/>
  <c r="K416" i="12"/>
  <c r="K412" i="12"/>
  <c r="K408" i="12"/>
  <c r="K404" i="12"/>
  <c r="K400" i="12"/>
  <c r="K396" i="12"/>
  <c r="K392" i="12"/>
  <c r="K388" i="12"/>
  <c r="K384" i="12"/>
  <c r="K380" i="12"/>
  <c r="K376" i="12"/>
  <c r="K372" i="12"/>
  <c r="K368" i="12"/>
  <c r="K364" i="12"/>
  <c r="K360" i="12"/>
  <c r="K356" i="12"/>
  <c r="K352" i="12"/>
  <c r="K348" i="12"/>
  <c r="K344" i="12"/>
  <c r="K340" i="12"/>
  <c r="K336" i="12"/>
  <c r="K332" i="12"/>
  <c r="K328" i="12"/>
  <c r="K324" i="12"/>
  <c r="K320" i="12"/>
  <c r="K316" i="12"/>
  <c r="K312" i="12"/>
  <c r="K308" i="12"/>
  <c r="K304" i="12"/>
  <c r="K300" i="12"/>
  <c r="K296" i="12"/>
  <c r="K292" i="12"/>
  <c r="K288" i="12"/>
  <c r="K284" i="12"/>
  <c r="K280" i="12"/>
  <c r="K276" i="12"/>
  <c r="K272" i="12"/>
  <c r="K268" i="12"/>
  <c r="K264" i="12"/>
  <c r="K260" i="12"/>
  <c r="K256" i="12"/>
  <c r="K252" i="12"/>
  <c r="K248" i="12"/>
  <c r="K244" i="12"/>
  <c r="K240" i="12"/>
  <c r="K236" i="12"/>
  <c r="K232" i="12"/>
  <c r="K228" i="12"/>
  <c r="K224" i="12"/>
  <c r="K220" i="12"/>
  <c r="K216" i="12"/>
  <c r="K212" i="12"/>
  <c r="K208" i="12"/>
  <c r="K204" i="12"/>
  <c r="K200" i="12"/>
  <c r="K196" i="12"/>
  <c r="K192" i="12"/>
  <c r="K188" i="12"/>
  <c r="K184" i="12"/>
  <c r="K180" i="12"/>
  <c r="K176" i="12"/>
  <c r="K172" i="12"/>
  <c r="K168" i="12"/>
  <c r="K164" i="12"/>
  <c r="K160" i="12"/>
  <c r="K156" i="12"/>
  <c r="K152" i="12"/>
  <c r="K148" i="12"/>
  <c r="K144" i="12"/>
  <c r="K140" i="12"/>
  <c r="K136" i="12"/>
  <c r="K132" i="12"/>
  <c r="K128" i="12"/>
  <c r="K124" i="12"/>
  <c r="K120" i="12"/>
  <c r="K116" i="12"/>
  <c r="K112" i="12"/>
  <c r="K108" i="12"/>
  <c r="K104" i="12"/>
  <c r="K100" i="12"/>
  <c r="K96" i="12"/>
  <c r="K92" i="12"/>
  <c r="K88" i="12"/>
  <c r="K84" i="12"/>
  <c r="K80" i="12"/>
  <c r="K76" i="12"/>
  <c r="K72" i="12"/>
  <c r="K68" i="12"/>
  <c r="K64" i="12"/>
  <c r="K60" i="12"/>
  <c r="K56" i="12"/>
  <c r="K52" i="12"/>
  <c r="K48" i="12"/>
  <c r="K44" i="12"/>
  <c r="K40" i="12"/>
  <c r="K36" i="12"/>
  <c r="K32" i="12"/>
  <c r="K28" i="12"/>
  <c r="K24" i="12"/>
  <c r="K20" i="12"/>
  <c r="K16" i="12"/>
  <c r="K12" i="12"/>
  <c r="K211" i="5"/>
  <c r="K207" i="5"/>
  <c r="K203" i="5"/>
  <c r="K199" i="5"/>
  <c r="K195" i="5"/>
  <c r="K191" i="5"/>
  <c r="K187" i="5"/>
  <c r="K183" i="5"/>
  <c r="K179" i="5"/>
  <c r="K175" i="5"/>
  <c r="K171" i="5"/>
  <c r="K167" i="5"/>
  <c r="K163" i="5"/>
  <c r="K159" i="5"/>
  <c r="K155" i="5"/>
  <c r="K151" i="5"/>
  <c r="K147" i="5"/>
  <c r="K143" i="5"/>
  <c r="K139" i="5"/>
  <c r="K135" i="5"/>
  <c r="K131" i="5"/>
  <c r="K127" i="5"/>
  <c r="K123" i="5"/>
  <c r="K119" i="5"/>
  <c r="K115" i="5"/>
  <c r="K111" i="5"/>
  <c r="K107" i="5"/>
  <c r="K103" i="5"/>
  <c r="K99" i="5"/>
  <c r="K95" i="5"/>
  <c r="K91" i="5"/>
  <c r="K87" i="5"/>
  <c r="K83" i="5"/>
  <c r="K79" i="5"/>
  <c r="K75" i="5"/>
  <c r="K71" i="5"/>
  <c r="K67" i="5"/>
  <c r="K63" i="5"/>
  <c r="K59" i="5"/>
  <c r="K55" i="5"/>
  <c r="K51" i="5"/>
  <c r="K47" i="5"/>
  <c r="K43" i="5"/>
  <c r="K39" i="5"/>
  <c r="K35" i="5"/>
  <c r="K31" i="5"/>
  <c r="K27" i="5"/>
  <c r="K23" i="5"/>
  <c r="K19" i="5"/>
  <c r="K15" i="5"/>
  <c r="K3" i="10" l="1"/>
  <c r="E11" i="1" s="1"/>
  <c r="F11" i="1" s="1"/>
  <c r="K3" i="23"/>
  <c r="E18" i="1" s="1"/>
  <c r="F18" i="1" s="1"/>
  <c r="K3" i="14"/>
  <c r="K6" i="9"/>
  <c r="K3" i="7"/>
  <c r="K6" i="7" s="1"/>
  <c r="K6" i="6"/>
  <c r="K6" i="11"/>
  <c r="K3" i="12"/>
  <c r="K1" i="12"/>
  <c r="C10" i="1" s="1"/>
  <c r="K3" i="5"/>
  <c r="E9" i="1" s="1"/>
  <c r="F9" i="1" s="1"/>
  <c r="K6" i="10" l="1"/>
  <c r="K6" i="12"/>
  <c r="E10" i="1"/>
  <c r="F10" i="1" s="1"/>
  <c r="K6" i="14"/>
  <c r="E17" i="1"/>
  <c r="F17" i="1" s="1"/>
  <c r="K6" i="23"/>
  <c r="K4" i="23"/>
  <c r="K4" i="14"/>
  <c r="K4" i="9"/>
  <c r="K4" i="7"/>
  <c r="K4" i="6"/>
  <c r="K4" i="11"/>
  <c r="K4" i="10"/>
  <c r="K4" i="12"/>
  <c r="K6" i="5"/>
  <c r="K4" i="5"/>
  <c r="F20" i="1" l="1"/>
  <c r="E20" i="1"/>
  <c r="M90" i="21"/>
  <c r="D17" i="1" l="1"/>
  <c r="D13" i="1" l="1"/>
  <c r="D18" i="1"/>
  <c r="I146" i="19"/>
  <c r="D14" i="1" l="1"/>
  <c r="I40" i="17"/>
  <c r="I36" i="17"/>
  <c r="D7" i="1" l="1"/>
  <c r="D15" i="1"/>
  <c r="I138" i="19"/>
  <c r="I134" i="19"/>
  <c r="I130" i="19"/>
  <c r="I126" i="19"/>
  <c r="I122" i="19"/>
  <c r="I118" i="19"/>
  <c r="I114" i="19"/>
  <c r="I110" i="19"/>
  <c r="I106" i="19"/>
  <c r="I102" i="19"/>
  <c r="I98" i="19"/>
  <c r="I94" i="19"/>
  <c r="I90" i="19"/>
  <c r="I86" i="19"/>
  <c r="I82" i="19"/>
  <c r="I78" i="19"/>
  <c r="I74" i="19"/>
  <c r="I70" i="19"/>
  <c r="I66" i="19"/>
  <c r="I62" i="19"/>
  <c r="I58" i="19"/>
  <c r="I54" i="19"/>
  <c r="I50" i="19"/>
  <c r="I46" i="19"/>
  <c r="I42" i="19"/>
  <c r="I38" i="19"/>
  <c r="I34" i="19"/>
  <c r="I30" i="19"/>
  <c r="I26" i="19"/>
  <c r="I22" i="19"/>
  <c r="I18" i="19"/>
  <c r="I14" i="19"/>
  <c r="I10" i="19"/>
  <c r="I6" i="19"/>
  <c r="I2" i="19"/>
  <c r="I1" i="19"/>
  <c r="I579" i="3"/>
  <c r="I583" i="3"/>
  <c r="O583" i="3" s="1"/>
  <c r="I587" i="3"/>
  <c r="O587" i="3" s="1"/>
  <c r="I591" i="3"/>
  <c r="O591" i="3" s="1"/>
  <c r="I595" i="3"/>
  <c r="O595" i="3" s="1"/>
  <c r="I599" i="3"/>
  <c r="O599" i="3" s="1"/>
  <c r="I603" i="3"/>
  <c r="O603" i="3" s="1"/>
  <c r="I607" i="3"/>
  <c r="O607" i="3" s="1"/>
  <c r="I611" i="3"/>
  <c r="O611" i="3" s="1"/>
  <c r="I615" i="3"/>
  <c r="O615" i="3" s="1"/>
  <c r="I619" i="3"/>
  <c r="O619" i="3" s="1"/>
  <c r="I623" i="3"/>
  <c r="O623" i="3" s="1"/>
  <c r="I627" i="3"/>
  <c r="O627" i="3" s="1"/>
  <c r="I631" i="3"/>
  <c r="O631" i="3" s="1"/>
  <c r="I30" i="17"/>
  <c r="O30" i="17" s="1"/>
  <c r="I26" i="17"/>
  <c r="O26" i="17" s="1"/>
  <c r="I22" i="17"/>
  <c r="O22" i="17" s="1"/>
  <c r="I18" i="17"/>
  <c r="O18" i="17" s="1"/>
  <c r="I14" i="17"/>
  <c r="O14" i="17" s="1"/>
  <c r="I10" i="17"/>
  <c r="O10" i="17" s="1"/>
  <c r="I6" i="17"/>
  <c r="O6" i="17" s="1"/>
  <c r="O29" i="16"/>
  <c r="O25" i="16"/>
  <c r="O21" i="16"/>
  <c r="O17" i="16"/>
  <c r="O13" i="16"/>
  <c r="O9" i="16"/>
  <c r="O110" i="3"/>
  <c r="R5" i="17" l="1"/>
  <c r="O5" i="17" s="1"/>
  <c r="R8" i="16"/>
  <c r="O8" i="16" s="1"/>
  <c r="O2" i="16" s="1"/>
  <c r="Q578" i="3"/>
  <c r="I578" i="3" s="1"/>
  <c r="O579" i="3"/>
  <c r="R578" i="3" s="1"/>
  <c r="O578" i="3" s="1"/>
  <c r="Q5" i="17"/>
  <c r="I5" i="17" s="1"/>
  <c r="Q8" i="16"/>
  <c r="I8" i="16" s="1"/>
  <c r="I3" i="16" s="1"/>
  <c r="I802" i="13" l="1"/>
  <c r="O802" i="13" s="1"/>
  <c r="I798" i="13"/>
  <c r="O798" i="13" s="1"/>
  <c r="I794" i="13"/>
  <c r="O794" i="13" s="1"/>
  <c r="I790" i="13"/>
  <c r="Q789" i="13" s="1"/>
  <c r="I789" i="13" s="1"/>
  <c r="O788" i="13"/>
  <c r="I788" i="13"/>
  <c r="O787" i="13"/>
  <c r="I787" i="13"/>
  <c r="O786" i="13"/>
  <c r="I786" i="13"/>
  <c r="I782" i="13"/>
  <c r="O782" i="13" s="1"/>
  <c r="I778" i="13"/>
  <c r="O778" i="13" s="1"/>
  <c r="O774" i="13"/>
  <c r="I774" i="13"/>
  <c r="I770" i="13"/>
  <c r="O770" i="13" s="1"/>
  <c r="I766" i="13"/>
  <c r="O766" i="13" s="1"/>
  <c r="I762" i="13"/>
  <c r="O760" i="13"/>
  <c r="I760" i="13"/>
  <c r="I756" i="13"/>
  <c r="O756" i="13" s="1"/>
  <c r="O752" i="13"/>
  <c r="I752" i="13"/>
  <c r="I748" i="13"/>
  <c r="O748" i="13" s="1"/>
  <c r="I744" i="13"/>
  <c r="I740" i="13"/>
  <c r="O740" i="13" s="1"/>
  <c r="I736" i="13"/>
  <c r="O736" i="13" s="1"/>
  <c r="I732" i="13"/>
  <c r="O732" i="13" s="1"/>
  <c r="O727" i="13"/>
  <c r="I727" i="13"/>
  <c r="I723" i="13"/>
  <c r="O723" i="13" s="1"/>
  <c r="I719" i="13"/>
  <c r="O719" i="13" s="1"/>
  <c r="I715" i="13"/>
  <c r="O715" i="13" s="1"/>
  <c r="I711" i="13"/>
  <c r="O711" i="13" s="1"/>
  <c r="I707" i="13"/>
  <c r="O707" i="13" s="1"/>
  <c r="I703" i="13"/>
  <c r="O703" i="13" s="1"/>
  <c r="I699" i="13"/>
  <c r="O699" i="13" s="1"/>
  <c r="I695" i="13"/>
  <c r="O695" i="13" s="1"/>
  <c r="I691" i="13"/>
  <c r="O691" i="13" s="1"/>
  <c r="I687" i="13"/>
  <c r="O687" i="13" s="1"/>
  <c r="I683" i="13"/>
  <c r="O683" i="13" s="1"/>
  <c r="I679" i="13"/>
  <c r="O679" i="13" s="1"/>
  <c r="I675" i="13"/>
  <c r="O675" i="13" s="1"/>
  <c r="I671" i="13"/>
  <c r="O671" i="13" s="1"/>
  <c r="I667" i="13"/>
  <c r="O667" i="13" s="1"/>
  <c r="I663" i="13"/>
  <c r="O663" i="13" s="1"/>
  <c r="I659" i="13"/>
  <c r="O659" i="13" s="1"/>
  <c r="I655" i="13"/>
  <c r="O655" i="13" s="1"/>
  <c r="I651" i="13"/>
  <c r="O651" i="13" s="1"/>
  <c r="I647" i="13"/>
  <c r="O647" i="13" s="1"/>
  <c r="I643" i="13"/>
  <c r="O643" i="13" s="1"/>
  <c r="I639" i="13"/>
  <c r="O639" i="13" s="1"/>
  <c r="I635" i="13"/>
  <c r="O635" i="13" s="1"/>
  <c r="O631" i="13"/>
  <c r="I631" i="13"/>
  <c r="I627" i="13"/>
  <c r="O627" i="13" s="1"/>
  <c r="I623" i="13"/>
  <c r="O623" i="13" s="1"/>
  <c r="I619" i="13"/>
  <c r="O619" i="13" s="1"/>
  <c r="I615" i="13"/>
  <c r="O615" i="13" s="1"/>
  <c r="I611" i="13"/>
  <c r="O611" i="13" s="1"/>
  <c r="I607" i="13"/>
  <c r="O607" i="13" s="1"/>
  <c r="I603" i="13"/>
  <c r="O603" i="13" s="1"/>
  <c r="O599" i="13"/>
  <c r="I599" i="13"/>
  <c r="I595" i="13"/>
  <c r="O595" i="13" s="1"/>
  <c r="I591" i="13"/>
  <c r="O591" i="13" s="1"/>
  <c r="I587" i="13"/>
  <c r="O587" i="13" s="1"/>
  <c r="I583" i="13"/>
  <c r="O583" i="13" s="1"/>
  <c r="I579" i="13"/>
  <c r="O579" i="13" s="1"/>
  <c r="I575" i="13"/>
  <c r="O575" i="13" s="1"/>
  <c r="I571" i="13"/>
  <c r="O571" i="13" s="1"/>
  <c r="I567" i="13"/>
  <c r="O567" i="13" s="1"/>
  <c r="I563" i="13"/>
  <c r="O563" i="13" s="1"/>
  <c r="I559" i="13"/>
  <c r="O559" i="13" s="1"/>
  <c r="I555" i="13"/>
  <c r="O555" i="13" s="1"/>
  <c r="I551" i="13"/>
  <c r="O551" i="13" s="1"/>
  <c r="I547" i="13"/>
  <c r="O547" i="13" s="1"/>
  <c r="I543" i="13"/>
  <c r="O543" i="13" s="1"/>
  <c r="I539" i="13"/>
  <c r="O539" i="13" s="1"/>
  <c r="I535" i="13"/>
  <c r="O535" i="13" s="1"/>
  <c r="I531" i="13"/>
  <c r="O531" i="13" s="1"/>
  <c r="I527" i="13"/>
  <c r="O527" i="13" s="1"/>
  <c r="I523" i="13"/>
  <c r="O523" i="13" s="1"/>
  <c r="I519" i="13"/>
  <c r="O519" i="13" s="1"/>
  <c r="I515" i="13"/>
  <c r="O515" i="13" s="1"/>
  <c r="I511" i="13"/>
  <c r="O511" i="13" s="1"/>
  <c r="I507" i="13"/>
  <c r="O507" i="13" s="1"/>
  <c r="I503" i="13"/>
  <c r="O503" i="13" s="1"/>
  <c r="I498" i="13"/>
  <c r="O498" i="13" s="1"/>
  <c r="I494" i="13"/>
  <c r="O494" i="13" s="1"/>
  <c r="I490" i="13"/>
  <c r="O490" i="13" s="1"/>
  <c r="I486" i="13"/>
  <c r="O486" i="13" s="1"/>
  <c r="I482" i="13"/>
  <c r="O482" i="13" s="1"/>
  <c r="I478" i="13"/>
  <c r="O478" i="13" s="1"/>
  <c r="I474" i="13"/>
  <c r="O474" i="13" s="1"/>
  <c r="I470" i="13"/>
  <c r="O470" i="13" s="1"/>
  <c r="I466" i="13"/>
  <c r="O466" i="13" s="1"/>
  <c r="I462" i="13"/>
  <c r="O462" i="13" s="1"/>
  <c r="I458" i="13"/>
  <c r="O458" i="13" s="1"/>
  <c r="I454" i="13"/>
  <c r="O454" i="13" s="1"/>
  <c r="I450" i="13"/>
  <c r="O450" i="13" s="1"/>
  <c r="I446" i="13"/>
  <c r="O446" i="13" s="1"/>
  <c r="I442" i="13"/>
  <c r="O442" i="13" s="1"/>
  <c r="I438" i="13"/>
  <c r="O438" i="13" s="1"/>
  <c r="I434" i="13"/>
  <c r="O434" i="13" s="1"/>
  <c r="I430" i="13"/>
  <c r="O430" i="13" s="1"/>
  <c r="I426" i="13"/>
  <c r="O426" i="13" s="1"/>
  <c r="I422" i="13"/>
  <c r="O422" i="13" s="1"/>
  <c r="I418" i="13"/>
  <c r="O418" i="13" s="1"/>
  <c r="I414" i="13"/>
  <c r="O414" i="13" s="1"/>
  <c r="I410" i="13"/>
  <c r="O410" i="13" s="1"/>
  <c r="I406" i="13"/>
  <c r="O406" i="13" s="1"/>
  <c r="I402" i="13"/>
  <c r="O402" i="13" s="1"/>
  <c r="I398" i="13"/>
  <c r="O398" i="13" s="1"/>
  <c r="I394" i="13"/>
  <c r="O394" i="13" s="1"/>
  <c r="I390" i="13"/>
  <c r="O390" i="13" s="1"/>
  <c r="I386" i="13"/>
  <c r="O386" i="13" s="1"/>
  <c r="I382" i="13"/>
  <c r="O382" i="13" s="1"/>
  <c r="I378" i="13"/>
  <c r="O378" i="13" s="1"/>
  <c r="I374" i="13"/>
  <c r="O374" i="13" s="1"/>
  <c r="I370" i="13"/>
  <c r="O370" i="13" s="1"/>
  <c r="I366" i="13"/>
  <c r="O366" i="13" s="1"/>
  <c r="I362" i="13"/>
  <c r="O362" i="13" s="1"/>
  <c r="I358" i="13"/>
  <c r="O358" i="13" s="1"/>
  <c r="I354" i="13"/>
  <c r="O354" i="13" s="1"/>
  <c r="I350" i="13"/>
  <c r="O350" i="13" s="1"/>
  <c r="I346" i="13"/>
  <c r="O346" i="13" s="1"/>
  <c r="I342" i="13"/>
  <c r="O342" i="13" s="1"/>
  <c r="I338" i="13"/>
  <c r="O338" i="13" s="1"/>
  <c r="I334" i="13"/>
  <c r="O334" i="13" s="1"/>
  <c r="I330" i="13"/>
  <c r="O330" i="13" s="1"/>
  <c r="O326" i="13"/>
  <c r="I326" i="13"/>
  <c r="I322" i="13"/>
  <c r="O322" i="13" s="1"/>
  <c r="I318" i="13"/>
  <c r="O318" i="13" s="1"/>
  <c r="I314" i="13"/>
  <c r="O314" i="13" s="1"/>
  <c r="I310" i="13"/>
  <c r="O310" i="13" s="1"/>
  <c r="I306" i="13"/>
  <c r="O306" i="13" s="1"/>
  <c r="I302" i="13"/>
  <c r="O302" i="13" s="1"/>
  <c r="I298" i="13"/>
  <c r="O298" i="13" s="1"/>
  <c r="I294" i="13"/>
  <c r="O294" i="13" s="1"/>
  <c r="I290" i="13"/>
  <c r="O290" i="13" s="1"/>
  <c r="I286" i="13"/>
  <c r="O286" i="13" s="1"/>
  <c r="O282" i="13"/>
  <c r="I282" i="13"/>
  <c r="I278" i="13"/>
  <c r="O278" i="13" s="1"/>
  <c r="I274" i="13"/>
  <c r="O274" i="13" s="1"/>
  <c r="I270" i="13"/>
  <c r="O270" i="13" s="1"/>
  <c r="O266" i="13"/>
  <c r="I266" i="13"/>
  <c r="I262" i="13"/>
  <c r="O262" i="13" s="1"/>
  <c r="I258" i="13"/>
  <c r="O258" i="13" s="1"/>
  <c r="I254" i="13"/>
  <c r="O254" i="13" s="1"/>
  <c r="I250" i="13"/>
  <c r="O250" i="13" s="1"/>
  <c r="I246" i="13"/>
  <c r="O246" i="13" s="1"/>
  <c r="I241" i="13"/>
  <c r="O241" i="13" s="1"/>
  <c r="I237" i="13"/>
  <c r="O237" i="13" s="1"/>
  <c r="I233" i="13"/>
  <c r="O233" i="13" s="1"/>
  <c r="I229" i="13"/>
  <c r="O229" i="13" s="1"/>
  <c r="O225" i="13"/>
  <c r="I225" i="13"/>
  <c r="I221" i="13"/>
  <c r="O221" i="13" s="1"/>
  <c r="I217" i="13"/>
  <c r="O217" i="13" s="1"/>
  <c r="I213" i="13"/>
  <c r="O213" i="13" s="1"/>
  <c r="I209" i="13"/>
  <c r="O209" i="13" s="1"/>
  <c r="I205" i="13"/>
  <c r="O205" i="13" s="1"/>
  <c r="I201" i="13"/>
  <c r="O201" i="13" s="1"/>
  <c r="I197" i="13"/>
  <c r="O197" i="13" s="1"/>
  <c r="I193" i="13"/>
  <c r="O193" i="13" s="1"/>
  <c r="I189" i="13"/>
  <c r="O189" i="13" s="1"/>
  <c r="I185" i="13"/>
  <c r="O185" i="13" s="1"/>
  <c r="I181" i="13"/>
  <c r="O181" i="13" s="1"/>
  <c r="I177" i="13"/>
  <c r="O177" i="13" s="1"/>
  <c r="I173" i="13"/>
  <c r="O173" i="13" s="1"/>
  <c r="I169" i="13"/>
  <c r="O169" i="13" s="1"/>
  <c r="I165" i="13"/>
  <c r="O165" i="13" s="1"/>
  <c r="I161" i="13"/>
  <c r="O161" i="13" s="1"/>
  <c r="I157" i="13"/>
  <c r="O157" i="13" s="1"/>
  <c r="I153" i="13"/>
  <c r="O153" i="13" s="1"/>
  <c r="I149" i="13"/>
  <c r="O149" i="13" s="1"/>
  <c r="I145" i="13"/>
  <c r="O145" i="13" s="1"/>
  <c r="I141" i="13"/>
  <c r="O141" i="13" s="1"/>
  <c r="I137" i="13"/>
  <c r="O137" i="13" s="1"/>
  <c r="I133" i="13"/>
  <c r="O133" i="13" s="1"/>
  <c r="I129" i="13"/>
  <c r="O129" i="13" s="1"/>
  <c r="I125" i="13"/>
  <c r="O125" i="13" s="1"/>
  <c r="I121" i="13"/>
  <c r="O121" i="13" s="1"/>
  <c r="I117" i="13"/>
  <c r="O117" i="13" s="1"/>
  <c r="I113" i="13"/>
  <c r="O113" i="13" s="1"/>
  <c r="I109" i="13"/>
  <c r="O109" i="13" s="1"/>
  <c r="I105" i="13"/>
  <c r="O105" i="13" s="1"/>
  <c r="I101" i="13"/>
  <c r="O101" i="13" s="1"/>
  <c r="O97" i="13"/>
  <c r="I97" i="13"/>
  <c r="I93" i="13"/>
  <c r="O93" i="13" s="1"/>
  <c r="I89" i="13"/>
  <c r="O89" i="13" s="1"/>
  <c r="I85" i="13"/>
  <c r="O85" i="13" s="1"/>
  <c r="I81" i="13"/>
  <c r="O81" i="13" s="1"/>
  <c r="I77" i="13"/>
  <c r="O77" i="13" s="1"/>
  <c r="I73" i="13"/>
  <c r="O73" i="13" s="1"/>
  <c r="I69" i="13"/>
  <c r="O69" i="13" s="1"/>
  <c r="I65" i="13"/>
  <c r="O65" i="13" s="1"/>
  <c r="I61" i="13"/>
  <c r="O61" i="13" s="1"/>
  <c r="I57" i="13"/>
  <c r="O57" i="13" s="1"/>
  <c r="I53" i="13"/>
  <c r="O53" i="13" s="1"/>
  <c r="I49" i="13"/>
  <c r="O49" i="13" s="1"/>
  <c r="I45" i="13"/>
  <c r="O45" i="13" s="1"/>
  <c r="I41" i="13"/>
  <c r="O41" i="13" s="1"/>
  <c r="I37" i="13"/>
  <c r="O37" i="13" s="1"/>
  <c r="I33" i="13"/>
  <c r="O33" i="13" s="1"/>
  <c r="I29" i="13"/>
  <c r="O29" i="13" s="1"/>
  <c r="I25" i="13"/>
  <c r="O25" i="13" s="1"/>
  <c r="I21" i="13"/>
  <c r="O21" i="13" s="1"/>
  <c r="I17" i="13"/>
  <c r="O17" i="13" s="1"/>
  <c r="I13" i="13"/>
  <c r="O13" i="13" s="1"/>
  <c r="I9" i="13"/>
  <c r="O9" i="13" s="1"/>
  <c r="I2549" i="4"/>
  <c r="O2549" i="4" s="1"/>
  <c r="I2545" i="4"/>
  <c r="O2545" i="4" s="1"/>
  <c r="I2540" i="4"/>
  <c r="O2540" i="4" s="1"/>
  <c r="I2536" i="4"/>
  <c r="O2536" i="4" s="1"/>
  <c r="O2532" i="4"/>
  <c r="I2532" i="4"/>
  <c r="O2528" i="4"/>
  <c r="I2528" i="4"/>
  <c r="I2524" i="4"/>
  <c r="O2524" i="4" s="1"/>
  <c r="I2520" i="4"/>
  <c r="O2520" i="4" s="1"/>
  <c r="O2516" i="4"/>
  <c r="I2516" i="4"/>
  <c r="I2512" i="4"/>
  <c r="O2512" i="4" s="1"/>
  <c r="I2508" i="4"/>
  <c r="O2508" i="4" s="1"/>
  <c r="I2504" i="4"/>
  <c r="O2504" i="4" s="1"/>
  <c r="O2500" i="4"/>
  <c r="I2500" i="4"/>
  <c r="I2496" i="4"/>
  <c r="O2496" i="4" s="1"/>
  <c r="I2492" i="4"/>
  <c r="O2492" i="4" s="1"/>
  <c r="I2488" i="4"/>
  <c r="O2488" i="4" s="1"/>
  <c r="I2484" i="4"/>
  <c r="O2484" i="4" s="1"/>
  <c r="I2480" i="4"/>
  <c r="O2480" i="4" s="1"/>
  <c r="I2476" i="4"/>
  <c r="O2476" i="4" s="1"/>
  <c r="I2472" i="4"/>
  <c r="O2472" i="4" s="1"/>
  <c r="I2468" i="4"/>
  <c r="O2468" i="4" s="1"/>
  <c r="I2464" i="4"/>
  <c r="O2464" i="4" s="1"/>
  <c r="I2460" i="4"/>
  <c r="O2460" i="4" s="1"/>
  <c r="I2456" i="4"/>
  <c r="O2456" i="4" s="1"/>
  <c r="I2452" i="4"/>
  <c r="O2452" i="4" s="1"/>
  <c r="I2448" i="4"/>
  <c r="O2448" i="4" s="1"/>
  <c r="I2444" i="4"/>
  <c r="O2444" i="4" s="1"/>
  <c r="I2440" i="4"/>
  <c r="O2440" i="4" s="1"/>
  <c r="I2436" i="4"/>
  <c r="O2436" i="4" s="1"/>
  <c r="I2432" i="4"/>
  <c r="O2432" i="4" s="1"/>
  <c r="I2428" i="4"/>
  <c r="O2428" i="4" s="1"/>
  <c r="I2424" i="4"/>
  <c r="O2424" i="4" s="1"/>
  <c r="I2420" i="4"/>
  <c r="O2420" i="4" s="1"/>
  <c r="I2416" i="4"/>
  <c r="O2416" i="4" s="1"/>
  <c r="I2412" i="4"/>
  <c r="O2412" i="4" s="1"/>
  <c r="I2408" i="4"/>
  <c r="O2408" i="4" s="1"/>
  <c r="O2404" i="4"/>
  <c r="I2404" i="4"/>
  <c r="I2400" i="4"/>
  <c r="O2400" i="4" s="1"/>
  <c r="I2396" i="4"/>
  <c r="O2396" i="4" s="1"/>
  <c r="I2392" i="4"/>
  <c r="O2392" i="4" s="1"/>
  <c r="I2388" i="4"/>
  <c r="O2388" i="4" s="1"/>
  <c r="I2384" i="4"/>
  <c r="O2384" i="4" s="1"/>
  <c r="I2380" i="4"/>
  <c r="O2380" i="4" s="1"/>
  <c r="I2376" i="4"/>
  <c r="O2376" i="4" s="1"/>
  <c r="O2372" i="4"/>
  <c r="I2372" i="4"/>
  <c r="I2368" i="4"/>
  <c r="O2368" i="4" s="1"/>
  <c r="I2364" i="4"/>
  <c r="O2364" i="4" s="1"/>
  <c r="I2360" i="4"/>
  <c r="O2360" i="4" s="1"/>
  <c r="I2356" i="4"/>
  <c r="O2356" i="4" s="1"/>
  <c r="I2352" i="4"/>
  <c r="O2352" i="4" s="1"/>
  <c r="I2348" i="4"/>
  <c r="O2348" i="4" s="1"/>
  <c r="I2344" i="4"/>
  <c r="O2344" i="4" s="1"/>
  <c r="O2340" i="4"/>
  <c r="I2340" i="4"/>
  <c r="Q2339" i="4" s="1"/>
  <c r="I2339" i="4" s="1"/>
  <c r="I2335" i="4"/>
  <c r="O2335" i="4" s="1"/>
  <c r="I2331" i="4"/>
  <c r="O2331" i="4" s="1"/>
  <c r="I2327" i="4"/>
  <c r="O2327" i="4" s="1"/>
  <c r="I2323" i="4"/>
  <c r="O2323" i="4" s="1"/>
  <c r="I2319" i="4"/>
  <c r="O2319" i="4" s="1"/>
  <c r="I2315" i="4"/>
  <c r="O2315" i="4" s="1"/>
  <c r="O2311" i="4"/>
  <c r="I2311" i="4"/>
  <c r="I2307" i="4"/>
  <c r="O2307" i="4" s="1"/>
  <c r="I2302" i="4"/>
  <c r="O2302" i="4" s="1"/>
  <c r="I2298" i="4"/>
  <c r="O2298" i="4" s="1"/>
  <c r="I2294" i="4"/>
  <c r="O2294" i="4" s="1"/>
  <c r="O2290" i="4"/>
  <c r="I2290" i="4"/>
  <c r="I2286" i="4"/>
  <c r="O2286" i="4" s="1"/>
  <c r="I2282" i="4"/>
  <c r="O2282" i="4" s="1"/>
  <c r="I2278" i="4"/>
  <c r="O2278" i="4" s="1"/>
  <c r="I2274" i="4"/>
  <c r="O2274" i="4" s="1"/>
  <c r="I2270" i="4"/>
  <c r="O2270" i="4" s="1"/>
  <c r="O2265" i="4"/>
  <c r="I2265" i="4"/>
  <c r="O2261" i="4"/>
  <c r="I2261" i="4"/>
  <c r="I2257" i="4"/>
  <c r="O2257" i="4" s="1"/>
  <c r="I2253" i="4"/>
  <c r="O2253" i="4" s="1"/>
  <c r="I2249" i="4"/>
  <c r="O2249" i="4" s="1"/>
  <c r="I2245" i="4"/>
  <c r="O2245" i="4" s="1"/>
  <c r="I2241" i="4"/>
  <c r="O2241" i="4" s="1"/>
  <c r="I2237" i="4"/>
  <c r="O2237" i="4" s="1"/>
  <c r="O2233" i="4"/>
  <c r="I2233" i="4"/>
  <c r="O2229" i="4"/>
  <c r="I2229" i="4"/>
  <c r="I2225" i="4"/>
  <c r="O2225" i="4" s="1"/>
  <c r="I2221" i="4"/>
  <c r="O2221" i="4" s="1"/>
  <c r="I2217" i="4"/>
  <c r="O2217" i="4" s="1"/>
  <c r="I2213" i="4"/>
  <c r="O2213" i="4" s="1"/>
  <c r="I2209" i="4"/>
  <c r="O2209" i="4" s="1"/>
  <c r="I2205" i="4"/>
  <c r="O2205" i="4" s="1"/>
  <c r="O2201" i="4"/>
  <c r="I2201" i="4"/>
  <c r="O2197" i="4"/>
  <c r="I2197" i="4"/>
  <c r="I2193" i="4"/>
  <c r="O2193" i="4" s="1"/>
  <c r="I2189" i="4"/>
  <c r="O2189" i="4" s="1"/>
  <c r="I2185" i="4"/>
  <c r="O2185" i="4" s="1"/>
  <c r="I2181" i="4"/>
  <c r="O2181" i="4" s="1"/>
  <c r="I2177" i="4"/>
  <c r="O2177" i="4" s="1"/>
  <c r="I2173" i="4"/>
  <c r="O2173" i="4" s="1"/>
  <c r="O2169" i="4"/>
  <c r="I2169" i="4"/>
  <c r="O2165" i="4"/>
  <c r="I2165" i="4"/>
  <c r="I2161" i="4"/>
  <c r="O2161" i="4" s="1"/>
  <c r="I2157" i="4"/>
  <c r="O2157" i="4" s="1"/>
  <c r="I2153" i="4"/>
  <c r="O2153" i="4" s="1"/>
  <c r="I2149" i="4"/>
  <c r="O2149" i="4" s="1"/>
  <c r="I2145" i="4"/>
  <c r="O2145" i="4" s="1"/>
  <c r="I2141" i="4"/>
  <c r="O2141" i="4" s="1"/>
  <c r="O2137" i="4"/>
  <c r="I2137" i="4"/>
  <c r="O2133" i="4"/>
  <c r="I2133" i="4"/>
  <c r="I2129" i="4"/>
  <c r="O2129" i="4" s="1"/>
  <c r="I2125" i="4"/>
  <c r="O2125" i="4" s="1"/>
  <c r="I2121" i="4"/>
  <c r="O2121" i="4" s="1"/>
  <c r="I2117" i="4"/>
  <c r="O2117" i="4" s="1"/>
  <c r="I2113" i="4"/>
  <c r="O2113" i="4" s="1"/>
  <c r="I2109" i="4"/>
  <c r="O2109" i="4" s="1"/>
  <c r="O2105" i="4"/>
  <c r="I2105" i="4"/>
  <c r="O2101" i="4"/>
  <c r="I2101" i="4"/>
  <c r="I2097" i="4"/>
  <c r="O2097" i="4" s="1"/>
  <c r="I2093" i="4"/>
  <c r="O2093" i="4" s="1"/>
  <c r="I2089" i="4"/>
  <c r="O2089" i="4" s="1"/>
  <c r="I2085" i="4"/>
  <c r="O2085" i="4" s="1"/>
  <c r="I2081" i="4"/>
  <c r="O2081" i="4" s="1"/>
  <c r="I2077" i="4"/>
  <c r="O2077" i="4" s="1"/>
  <c r="O2073" i="4"/>
  <c r="I2073" i="4"/>
  <c r="O2069" i="4"/>
  <c r="I2069" i="4"/>
  <c r="I2065" i="4"/>
  <c r="O2065" i="4" s="1"/>
  <c r="I2061" i="4"/>
  <c r="O2061" i="4" s="1"/>
  <c r="I2057" i="4"/>
  <c r="O2057" i="4" s="1"/>
  <c r="I2053" i="4"/>
  <c r="O2053" i="4" s="1"/>
  <c r="I2049" i="4"/>
  <c r="O2049" i="4" s="1"/>
  <c r="I2045" i="4"/>
  <c r="O2045" i="4" s="1"/>
  <c r="O2041" i="4"/>
  <c r="I2041" i="4"/>
  <c r="O2037" i="4"/>
  <c r="I2037" i="4"/>
  <c r="I2033" i="4"/>
  <c r="O2033" i="4" s="1"/>
  <c r="I2029" i="4"/>
  <c r="O2029" i="4" s="1"/>
  <c r="I2025" i="4"/>
  <c r="O2025" i="4" s="1"/>
  <c r="I2021" i="4"/>
  <c r="O2021" i="4" s="1"/>
  <c r="I2017" i="4"/>
  <c r="O2017" i="4" s="1"/>
  <c r="I2013" i="4"/>
  <c r="O2013" i="4" s="1"/>
  <c r="O2009" i="4"/>
  <c r="I2009" i="4"/>
  <c r="I2005" i="4"/>
  <c r="O2005" i="4" s="1"/>
  <c r="I2001" i="4"/>
  <c r="O2001" i="4" s="1"/>
  <c r="I1997" i="4"/>
  <c r="O1997" i="4" s="1"/>
  <c r="I1993" i="4"/>
  <c r="O1993" i="4" s="1"/>
  <c r="I1989" i="4"/>
  <c r="O1989" i="4" s="1"/>
  <c r="I1985" i="4"/>
  <c r="O1985" i="4" s="1"/>
  <c r="I1981" i="4"/>
  <c r="O1981" i="4" s="1"/>
  <c r="O1977" i="4"/>
  <c r="I1977" i="4"/>
  <c r="I1973" i="4"/>
  <c r="O1973" i="4" s="1"/>
  <c r="I1969" i="4"/>
  <c r="O1969" i="4" s="1"/>
  <c r="I1965" i="4"/>
  <c r="O1965" i="4" s="1"/>
  <c r="I1961" i="4"/>
  <c r="O1961" i="4" s="1"/>
  <c r="I1957" i="4"/>
  <c r="O1957" i="4" s="1"/>
  <c r="I1953" i="4"/>
  <c r="O1953" i="4" s="1"/>
  <c r="I1949" i="4"/>
  <c r="O1949" i="4" s="1"/>
  <c r="O1945" i="4"/>
  <c r="I1945" i="4"/>
  <c r="I1941" i="4"/>
  <c r="O1941" i="4" s="1"/>
  <c r="I1937" i="4"/>
  <c r="O1937" i="4" s="1"/>
  <c r="I1933" i="4"/>
  <c r="O1933" i="4" s="1"/>
  <c r="I1929" i="4"/>
  <c r="O1929" i="4" s="1"/>
  <c r="I1925" i="4"/>
  <c r="O1925" i="4" s="1"/>
  <c r="I1921" i="4"/>
  <c r="O1921" i="4" s="1"/>
  <c r="I1917" i="4"/>
  <c r="O1917" i="4" s="1"/>
  <c r="O1913" i="4"/>
  <c r="I1913" i="4"/>
  <c r="I1909" i="4"/>
  <c r="O1909" i="4" s="1"/>
  <c r="I1905" i="4"/>
  <c r="O1905" i="4" s="1"/>
  <c r="I1901" i="4"/>
  <c r="O1901" i="4" s="1"/>
  <c r="I1897" i="4"/>
  <c r="O1897" i="4" s="1"/>
  <c r="I1893" i="4"/>
  <c r="O1893" i="4" s="1"/>
  <c r="I1889" i="4"/>
  <c r="O1889" i="4" s="1"/>
  <c r="I1885" i="4"/>
  <c r="O1885" i="4" s="1"/>
  <c r="O1881" i="4"/>
  <c r="I1881" i="4"/>
  <c r="I1877" i="4"/>
  <c r="O1877" i="4" s="1"/>
  <c r="I1873" i="4"/>
  <c r="O1873" i="4" s="1"/>
  <c r="I1869" i="4"/>
  <c r="O1869" i="4" s="1"/>
  <c r="I1865" i="4"/>
  <c r="O1865" i="4" s="1"/>
  <c r="I1861" i="4"/>
  <c r="O1861" i="4" s="1"/>
  <c r="I1857" i="4"/>
  <c r="O1857" i="4" s="1"/>
  <c r="I1853" i="4"/>
  <c r="O1853" i="4" s="1"/>
  <c r="O1849" i="4"/>
  <c r="I1849" i="4"/>
  <c r="I1845" i="4"/>
  <c r="O1845" i="4" s="1"/>
  <c r="I1841" i="4"/>
  <c r="O1841" i="4" s="1"/>
  <c r="I1837" i="4"/>
  <c r="O1837" i="4" s="1"/>
  <c r="I1833" i="4"/>
  <c r="O1833" i="4" s="1"/>
  <c r="I1829" i="4"/>
  <c r="O1829" i="4" s="1"/>
  <c r="I1825" i="4"/>
  <c r="O1825" i="4" s="1"/>
  <c r="I1821" i="4"/>
  <c r="O1821" i="4" s="1"/>
  <c r="O1817" i="4"/>
  <c r="I1817" i="4"/>
  <c r="I1813" i="4"/>
  <c r="O1813" i="4" s="1"/>
  <c r="I1809" i="4"/>
  <c r="O1809" i="4" s="1"/>
  <c r="I1805" i="4"/>
  <c r="O1805" i="4" s="1"/>
  <c r="I1801" i="4"/>
  <c r="O1801" i="4" s="1"/>
  <c r="I1797" i="4"/>
  <c r="O1797" i="4" s="1"/>
  <c r="I1793" i="4"/>
  <c r="O1793" i="4" s="1"/>
  <c r="I1789" i="4"/>
  <c r="O1789" i="4" s="1"/>
  <c r="O1785" i="4"/>
  <c r="I1785" i="4"/>
  <c r="I1781" i="4"/>
  <c r="O1781" i="4" s="1"/>
  <c r="I1777" i="4"/>
  <c r="O1777" i="4" s="1"/>
  <c r="I1773" i="4"/>
  <c r="O1773" i="4" s="1"/>
  <c r="I1769" i="4"/>
  <c r="O1769" i="4" s="1"/>
  <c r="I1765" i="4"/>
  <c r="O1765" i="4" s="1"/>
  <c r="I1761" i="4"/>
  <c r="O1761" i="4" s="1"/>
  <c r="I1757" i="4"/>
  <c r="O1757" i="4" s="1"/>
  <c r="O1753" i="4"/>
  <c r="I1753" i="4"/>
  <c r="I1749" i="4"/>
  <c r="I1744" i="4"/>
  <c r="O1744" i="4" s="1"/>
  <c r="I1740" i="4"/>
  <c r="O1740" i="4" s="1"/>
  <c r="I1736" i="4"/>
  <c r="O1736" i="4" s="1"/>
  <c r="I1732" i="4"/>
  <c r="O1732" i="4" s="1"/>
  <c r="I1728" i="4"/>
  <c r="O1728" i="4" s="1"/>
  <c r="O1724" i="4"/>
  <c r="I1724" i="4"/>
  <c r="I1720" i="4"/>
  <c r="O1720" i="4" s="1"/>
  <c r="I1716" i="4"/>
  <c r="O1716" i="4" s="1"/>
  <c r="I1712" i="4"/>
  <c r="O1712" i="4" s="1"/>
  <c r="I1708" i="4"/>
  <c r="O1708" i="4" s="1"/>
  <c r="I1704" i="4"/>
  <c r="O1704" i="4" s="1"/>
  <c r="I1700" i="4"/>
  <c r="O1700" i="4" s="1"/>
  <c r="I1696" i="4"/>
  <c r="O1696" i="4" s="1"/>
  <c r="I1692" i="4"/>
  <c r="O1692" i="4" s="1"/>
  <c r="I1688" i="4"/>
  <c r="O1688" i="4" s="1"/>
  <c r="I1684" i="4"/>
  <c r="O1684" i="4" s="1"/>
  <c r="O1680" i="4"/>
  <c r="I1680" i="4"/>
  <c r="I1676" i="4"/>
  <c r="O1676" i="4" s="1"/>
  <c r="I1672" i="4"/>
  <c r="O1672" i="4" s="1"/>
  <c r="I1668" i="4"/>
  <c r="O1668" i="4" s="1"/>
  <c r="I1664" i="4"/>
  <c r="O1664" i="4" s="1"/>
  <c r="I1660" i="4"/>
  <c r="O1660" i="4" s="1"/>
  <c r="I1656" i="4"/>
  <c r="O1656" i="4" s="1"/>
  <c r="I1652" i="4"/>
  <c r="O1652" i="4" s="1"/>
  <c r="I1648" i="4"/>
  <c r="O1648" i="4" s="1"/>
  <c r="I1644" i="4"/>
  <c r="O1644" i="4" s="1"/>
  <c r="I1640" i="4"/>
  <c r="O1640" i="4" s="1"/>
  <c r="I1636" i="4"/>
  <c r="O1636" i="4" s="1"/>
  <c r="I1632" i="4"/>
  <c r="O1632" i="4" s="1"/>
  <c r="I1628" i="4"/>
  <c r="O1628" i="4" s="1"/>
  <c r="I1624" i="4"/>
  <c r="O1624" i="4" s="1"/>
  <c r="I1620" i="4"/>
  <c r="O1620" i="4" s="1"/>
  <c r="I1616" i="4"/>
  <c r="O1616" i="4" s="1"/>
  <c r="I1612" i="4"/>
  <c r="O1612" i="4" s="1"/>
  <c r="I1608" i="4"/>
  <c r="O1608" i="4" s="1"/>
  <c r="I1604" i="4"/>
  <c r="O1604" i="4" s="1"/>
  <c r="O1600" i="4"/>
  <c r="I1600" i="4"/>
  <c r="I1596" i="4"/>
  <c r="O1596" i="4" s="1"/>
  <c r="I1592" i="4"/>
  <c r="O1592" i="4" s="1"/>
  <c r="I1588" i="4"/>
  <c r="O1588" i="4" s="1"/>
  <c r="I1584" i="4"/>
  <c r="O1584" i="4" s="1"/>
  <c r="I1580" i="4"/>
  <c r="O1580" i="4" s="1"/>
  <c r="I1576" i="4"/>
  <c r="O1576" i="4" s="1"/>
  <c r="I1572" i="4"/>
  <c r="O1572" i="4" s="1"/>
  <c r="I1568" i="4"/>
  <c r="O1568" i="4" s="1"/>
  <c r="I1564" i="4"/>
  <c r="O1564" i="4" s="1"/>
  <c r="I1560" i="4"/>
  <c r="O1560" i="4" s="1"/>
  <c r="I1556" i="4"/>
  <c r="O1556" i="4" s="1"/>
  <c r="I1552" i="4"/>
  <c r="O1552" i="4" s="1"/>
  <c r="I1548" i="4"/>
  <c r="O1548" i="4" s="1"/>
  <c r="I1544" i="4"/>
  <c r="O1544" i="4" s="1"/>
  <c r="I1540" i="4"/>
  <c r="O1540" i="4" s="1"/>
  <c r="I1536" i="4"/>
  <c r="O1536" i="4" s="1"/>
  <c r="O1532" i="4"/>
  <c r="I1532" i="4"/>
  <c r="I1528" i="4"/>
  <c r="O1528" i="4" s="1"/>
  <c r="I1524" i="4"/>
  <c r="O1524" i="4" s="1"/>
  <c r="I1520" i="4"/>
  <c r="O1520" i="4" s="1"/>
  <c r="O1516" i="4"/>
  <c r="I1516" i="4"/>
  <c r="I1512" i="4"/>
  <c r="O1512" i="4" s="1"/>
  <c r="I1508" i="4"/>
  <c r="O1508" i="4" s="1"/>
  <c r="I1504" i="4"/>
  <c r="O1504" i="4" s="1"/>
  <c r="I1500" i="4"/>
  <c r="O1500" i="4" s="1"/>
  <c r="I1496" i="4"/>
  <c r="O1496" i="4" s="1"/>
  <c r="I1492" i="4"/>
  <c r="O1492" i="4" s="1"/>
  <c r="I1488" i="4"/>
  <c r="O1488" i="4" s="1"/>
  <c r="I1484" i="4"/>
  <c r="O1484" i="4" s="1"/>
  <c r="I1480" i="4"/>
  <c r="O1480" i="4" s="1"/>
  <c r="I1476" i="4"/>
  <c r="O1476" i="4" s="1"/>
  <c r="I1472" i="4"/>
  <c r="O1472" i="4" s="1"/>
  <c r="I1468" i="4"/>
  <c r="O1468" i="4" s="1"/>
  <c r="I1464" i="4"/>
  <c r="O1464" i="4" s="1"/>
  <c r="I1460" i="4"/>
  <c r="O1460" i="4" s="1"/>
  <c r="I1456" i="4"/>
  <c r="O1456" i="4" s="1"/>
  <c r="I1452" i="4"/>
  <c r="O1452" i="4" s="1"/>
  <c r="I1448" i="4"/>
  <c r="O1448" i="4" s="1"/>
  <c r="I1444" i="4"/>
  <c r="O1444" i="4" s="1"/>
  <c r="O1440" i="4"/>
  <c r="I1440" i="4"/>
  <c r="I1436" i="4"/>
  <c r="O1436" i="4" s="1"/>
  <c r="I1432" i="4"/>
  <c r="O1432" i="4" s="1"/>
  <c r="I1428" i="4"/>
  <c r="O1428" i="4" s="1"/>
  <c r="O1424" i="4"/>
  <c r="I1424" i="4"/>
  <c r="I1420" i="4"/>
  <c r="I1415" i="4"/>
  <c r="O1415" i="4" s="1"/>
  <c r="I1411" i="4"/>
  <c r="O1411" i="4" s="1"/>
  <c r="I1407" i="4"/>
  <c r="O1407" i="4" s="1"/>
  <c r="I1403" i="4"/>
  <c r="O1403" i="4" s="1"/>
  <c r="I1399" i="4"/>
  <c r="O1399" i="4" s="1"/>
  <c r="I1395" i="4"/>
  <c r="O1395" i="4" s="1"/>
  <c r="I1391" i="4"/>
  <c r="O1391" i="4" s="1"/>
  <c r="I1387" i="4"/>
  <c r="O1387" i="4" s="1"/>
  <c r="I1383" i="4"/>
  <c r="O1383" i="4" s="1"/>
  <c r="I1379" i="4"/>
  <c r="O1379" i="4" s="1"/>
  <c r="I1375" i="4"/>
  <c r="O1375" i="4" s="1"/>
  <c r="I1371" i="4"/>
  <c r="O1371" i="4" s="1"/>
  <c r="I1367" i="4"/>
  <c r="O1367" i="4" s="1"/>
  <c r="I1363" i="4"/>
  <c r="O1363" i="4" s="1"/>
  <c r="I1359" i="4"/>
  <c r="O1359" i="4" s="1"/>
  <c r="I1355" i="4"/>
  <c r="O1355" i="4" s="1"/>
  <c r="I1351" i="4"/>
  <c r="O1351" i="4" s="1"/>
  <c r="I1347" i="4"/>
  <c r="O1347" i="4" s="1"/>
  <c r="I1343" i="4"/>
  <c r="O1343" i="4" s="1"/>
  <c r="I1339" i="4"/>
  <c r="O1339" i="4" s="1"/>
  <c r="I1335" i="4"/>
  <c r="O1335" i="4" s="1"/>
  <c r="I1331" i="4"/>
  <c r="O1331" i="4" s="1"/>
  <c r="I1327" i="4"/>
  <c r="O1327" i="4" s="1"/>
  <c r="I1323" i="4"/>
  <c r="O1323" i="4" s="1"/>
  <c r="I1319" i="4"/>
  <c r="O1319" i="4" s="1"/>
  <c r="I1315" i="4"/>
  <c r="O1315" i="4" s="1"/>
  <c r="I1311" i="4"/>
  <c r="O1311" i="4" s="1"/>
  <c r="I1307" i="4"/>
  <c r="O1307" i="4" s="1"/>
  <c r="I1303" i="4"/>
  <c r="O1303" i="4" s="1"/>
  <c r="I1299" i="4"/>
  <c r="O1299" i="4" s="1"/>
  <c r="I1295" i="4"/>
  <c r="O1295" i="4" s="1"/>
  <c r="I1291" i="4"/>
  <c r="O1291" i="4" s="1"/>
  <c r="O1287" i="4"/>
  <c r="I1287" i="4"/>
  <c r="I1283" i="4"/>
  <c r="O1283" i="4" s="1"/>
  <c r="I1279" i="4"/>
  <c r="O1279" i="4" s="1"/>
  <c r="I1275" i="4"/>
  <c r="O1275" i="4" s="1"/>
  <c r="I1271" i="4"/>
  <c r="O1271" i="4" s="1"/>
  <c r="O1267" i="4"/>
  <c r="I1267" i="4"/>
  <c r="I1263" i="4"/>
  <c r="O1263" i="4" s="1"/>
  <c r="I1259" i="4"/>
  <c r="O1259" i="4" s="1"/>
  <c r="I1255" i="4"/>
  <c r="O1255" i="4" s="1"/>
  <c r="I1251" i="4"/>
  <c r="O1251" i="4" s="1"/>
  <c r="I1247" i="4"/>
  <c r="O1247" i="4" s="1"/>
  <c r="I1243" i="4"/>
  <c r="O1243" i="4" s="1"/>
  <c r="I1239" i="4"/>
  <c r="O1239" i="4" s="1"/>
  <c r="I1235" i="4"/>
  <c r="O1235" i="4" s="1"/>
  <c r="I1231" i="4"/>
  <c r="O1231" i="4" s="1"/>
  <c r="I1227" i="4"/>
  <c r="O1227" i="4" s="1"/>
  <c r="I1223" i="4"/>
  <c r="O1223" i="4" s="1"/>
  <c r="I1219" i="4"/>
  <c r="O1219" i="4" s="1"/>
  <c r="I1215" i="4"/>
  <c r="O1215" i="4" s="1"/>
  <c r="I1211" i="4"/>
  <c r="O1211" i="4" s="1"/>
  <c r="I1207" i="4"/>
  <c r="O1207" i="4" s="1"/>
  <c r="I1203" i="4"/>
  <c r="O1203" i="4" s="1"/>
  <c r="I1199" i="4"/>
  <c r="O1199" i="4" s="1"/>
  <c r="I1195" i="4"/>
  <c r="O1195" i="4" s="1"/>
  <c r="I1191" i="4"/>
  <c r="O1191" i="4" s="1"/>
  <c r="I1187" i="4"/>
  <c r="O1187" i="4" s="1"/>
  <c r="I1183" i="4"/>
  <c r="O1183" i="4" s="1"/>
  <c r="I1179" i="4"/>
  <c r="O1179" i="4" s="1"/>
  <c r="I1175" i="4"/>
  <c r="O1175" i="4" s="1"/>
  <c r="I1171" i="4"/>
  <c r="O1171" i="4" s="1"/>
  <c r="I1167" i="4"/>
  <c r="O1167" i="4" s="1"/>
  <c r="I1163" i="4"/>
  <c r="O1163" i="4" s="1"/>
  <c r="I1159" i="4"/>
  <c r="O1159" i="4" s="1"/>
  <c r="I1155" i="4"/>
  <c r="O1155" i="4" s="1"/>
  <c r="I1151" i="4"/>
  <c r="O1151" i="4" s="1"/>
  <c r="I1147" i="4"/>
  <c r="O1147" i="4" s="1"/>
  <c r="I1143" i="4"/>
  <c r="O1143" i="4" s="1"/>
  <c r="I1139" i="4"/>
  <c r="O1139" i="4" s="1"/>
  <c r="I1135" i="4"/>
  <c r="O1135" i="4" s="1"/>
  <c r="I1131" i="4"/>
  <c r="O1131" i="4" s="1"/>
  <c r="I1127" i="4"/>
  <c r="O1127" i="4" s="1"/>
  <c r="I1123" i="4"/>
  <c r="O1123" i="4" s="1"/>
  <c r="I1119" i="4"/>
  <c r="O1119" i="4" s="1"/>
  <c r="I1115" i="4"/>
  <c r="O1115" i="4" s="1"/>
  <c r="I1111" i="4"/>
  <c r="O1111" i="4" s="1"/>
  <c r="I1107" i="4"/>
  <c r="O1107" i="4" s="1"/>
  <c r="I1103" i="4"/>
  <c r="O1103" i="4" s="1"/>
  <c r="I1099" i="4"/>
  <c r="O1099" i="4" s="1"/>
  <c r="I1094" i="4"/>
  <c r="O1094" i="4" s="1"/>
  <c r="I1090" i="4"/>
  <c r="O1090" i="4" s="1"/>
  <c r="I1086" i="4"/>
  <c r="O1086" i="4" s="1"/>
  <c r="I1082" i="4"/>
  <c r="O1082" i="4" s="1"/>
  <c r="I1078" i="4"/>
  <c r="O1078" i="4" s="1"/>
  <c r="I1074" i="4"/>
  <c r="O1074" i="4" s="1"/>
  <c r="I1070" i="4"/>
  <c r="O1070" i="4" s="1"/>
  <c r="I1066" i="4"/>
  <c r="O1066" i="4" s="1"/>
  <c r="I1062" i="4"/>
  <c r="O1062" i="4" s="1"/>
  <c r="I1058" i="4"/>
  <c r="O1058" i="4" s="1"/>
  <c r="I1054" i="4"/>
  <c r="O1054" i="4" s="1"/>
  <c r="I1050" i="4"/>
  <c r="O1050" i="4" s="1"/>
  <c r="I1046" i="4"/>
  <c r="O1046" i="4" s="1"/>
  <c r="I1042" i="4"/>
  <c r="O1042" i="4" s="1"/>
  <c r="I1038" i="4"/>
  <c r="O1038" i="4" s="1"/>
  <c r="I1034" i="4"/>
  <c r="O1034" i="4" s="1"/>
  <c r="I1030" i="4"/>
  <c r="O1030" i="4" s="1"/>
  <c r="I1026" i="4"/>
  <c r="O1026" i="4" s="1"/>
  <c r="I1022" i="4"/>
  <c r="O1022" i="4" s="1"/>
  <c r="I1018" i="4"/>
  <c r="O1018" i="4" s="1"/>
  <c r="I1014" i="4"/>
  <c r="O1014" i="4" s="1"/>
  <c r="I1010" i="4"/>
  <c r="O1010" i="4" s="1"/>
  <c r="I1006" i="4"/>
  <c r="O1006" i="4" s="1"/>
  <c r="I1002" i="4"/>
  <c r="O1002" i="4" s="1"/>
  <c r="I998" i="4"/>
  <c r="O998" i="4" s="1"/>
  <c r="I994" i="4"/>
  <c r="O994" i="4" s="1"/>
  <c r="I990" i="4"/>
  <c r="O990" i="4" s="1"/>
  <c r="I986" i="4"/>
  <c r="O986" i="4" s="1"/>
  <c r="I982" i="4"/>
  <c r="O982" i="4" s="1"/>
  <c r="I978" i="4"/>
  <c r="O978" i="4" s="1"/>
  <c r="I974" i="4"/>
  <c r="O974" i="4" s="1"/>
  <c r="I970" i="4"/>
  <c r="O970" i="4" s="1"/>
  <c r="I966" i="4"/>
  <c r="O966" i="4" s="1"/>
  <c r="I962" i="4"/>
  <c r="O962" i="4" s="1"/>
  <c r="I958" i="4"/>
  <c r="O958" i="4" s="1"/>
  <c r="I954" i="4"/>
  <c r="O954" i="4" s="1"/>
  <c r="I950" i="4"/>
  <c r="O950" i="4" s="1"/>
  <c r="I946" i="4"/>
  <c r="O946" i="4" s="1"/>
  <c r="I942" i="4"/>
  <c r="O942" i="4" s="1"/>
  <c r="I938" i="4"/>
  <c r="O938" i="4" s="1"/>
  <c r="I934" i="4"/>
  <c r="O934" i="4" s="1"/>
  <c r="I930" i="4"/>
  <c r="O930" i="4" s="1"/>
  <c r="I926" i="4"/>
  <c r="O926" i="4" s="1"/>
  <c r="I922" i="4"/>
  <c r="O922" i="4" s="1"/>
  <c r="I918" i="4"/>
  <c r="O918" i="4" s="1"/>
  <c r="I914" i="4"/>
  <c r="O914" i="4" s="1"/>
  <c r="I910" i="4"/>
  <c r="O910" i="4" s="1"/>
  <c r="I906" i="4"/>
  <c r="O906" i="4" s="1"/>
  <c r="I902" i="4"/>
  <c r="O902" i="4" s="1"/>
  <c r="I898" i="4"/>
  <c r="O898" i="4" s="1"/>
  <c r="I894" i="4"/>
  <c r="O894" i="4" s="1"/>
  <c r="I890" i="4"/>
  <c r="O890" i="4" s="1"/>
  <c r="I886" i="4"/>
  <c r="O886" i="4" s="1"/>
  <c r="I882" i="4"/>
  <c r="O882" i="4" s="1"/>
  <c r="I878" i="4"/>
  <c r="O878" i="4" s="1"/>
  <c r="I874" i="4"/>
  <c r="O874" i="4" s="1"/>
  <c r="I870" i="4"/>
  <c r="O870" i="4" s="1"/>
  <c r="I866" i="4"/>
  <c r="O866" i="4" s="1"/>
  <c r="I862" i="4"/>
  <c r="O862" i="4" s="1"/>
  <c r="I858" i="4"/>
  <c r="O858" i="4" s="1"/>
  <c r="I854" i="4"/>
  <c r="O854" i="4" s="1"/>
  <c r="I850" i="4"/>
  <c r="O850" i="4" s="1"/>
  <c r="I846" i="4"/>
  <c r="O846" i="4" s="1"/>
  <c r="I842" i="4"/>
  <c r="O842" i="4" s="1"/>
  <c r="I838" i="4"/>
  <c r="O838" i="4" s="1"/>
  <c r="I834" i="4"/>
  <c r="O834" i="4" s="1"/>
  <c r="I830" i="4"/>
  <c r="O830" i="4" s="1"/>
  <c r="I826" i="4"/>
  <c r="O826" i="4" s="1"/>
  <c r="I822" i="4"/>
  <c r="O822" i="4" s="1"/>
  <c r="I818" i="4"/>
  <c r="O818" i="4" s="1"/>
  <c r="I814" i="4"/>
  <c r="O814" i="4" s="1"/>
  <c r="I810" i="4"/>
  <c r="O810" i="4" s="1"/>
  <c r="I806" i="4"/>
  <c r="O806" i="4" s="1"/>
  <c r="I802" i="4"/>
  <c r="O802" i="4" s="1"/>
  <c r="I798" i="4"/>
  <c r="O798" i="4" s="1"/>
  <c r="I794" i="4"/>
  <c r="O794" i="4" s="1"/>
  <c r="I790" i="4"/>
  <c r="O790" i="4" s="1"/>
  <c r="I786" i="4"/>
  <c r="O786" i="4" s="1"/>
  <c r="I782" i="4"/>
  <c r="O782" i="4" s="1"/>
  <c r="I778" i="4"/>
  <c r="O778" i="4" s="1"/>
  <c r="I774" i="4"/>
  <c r="O774" i="4" s="1"/>
  <c r="I770" i="4"/>
  <c r="O770" i="4" s="1"/>
  <c r="I766" i="4"/>
  <c r="O766" i="4" s="1"/>
  <c r="I762" i="4"/>
  <c r="O762" i="4" s="1"/>
  <c r="I758" i="4"/>
  <c r="O758" i="4" s="1"/>
  <c r="I754" i="4"/>
  <c r="O754" i="4" s="1"/>
  <c r="I750" i="4"/>
  <c r="O750" i="4" s="1"/>
  <c r="I746" i="4"/>
  <c r="O746" i="4" s="1"/>
  <c r="I742" i="4"/>
  <c r="O742" i="4" s="1"/>
  <c r="I738" i="4"/>
  <c r="O738" i="4" s="1"/>
  <c r="I734" i="4"/>
  <c r="O734" i="4" s="1"/>
  <c r="I730" i="4"/>
  <c r="O730" i="4" s="1"/>
  <c r="I726" i="4"/>
  <c r="O726" i="4" s="1"/>
  <c r="I722" i="4"/>
  <c r="O722" i="4" s="1"/>
  <c r="I718" i="4"/>
  <c r="O718" i="4" s="1"/>
  <c r="I714" i="4"/>
  <c r="O714" i="4" s="1"/>
  <c r="I710" i="4"/>
  <c r="O710" i="4" s="1"/>
  <c r="I706" i="4"/>
  <c r="O706" i="4" s="1"/>
  <c r="I702" i="4"/>
  <c r="O702" i="4" s="1"/>
  <c r="I698" i="4"/>
  <c r="O698" i="4" s="1"/>
  <c r="I694" i="4"/>
  <c r="O694" i="4" s="1"/>
  <c r="I690" i="4"/>
  <c r="O690" i="4" s="1"/>
  <c r="I686" i="4"/>
  <c r="O686" i="4" s="1"/>
  <c r="I682" i="4"/>
  <c r="O682" i="4" s="1"/>
  <c r="I678" i="4"/>
  <c r="O678" i="4" s="1"/>
  <c r="I674" i="4"/>
  <c r="O674" i="4" s="1"/>
  <c r="I670" i="4"/>
  <c r="O670" i="4" s="1"/>
  <c r="I666" i="4"/>
  <c r="O666" i="4" s="1"/>
  <c r="I662" i="4"/>
  <c r="O662" i="4" s="1"/>
  <c r="I658" i="4"/>
  <c r="O658" i="4" s="1"/>
  <c r="I654" i="4"/>
  <c r="O654" i="4" s="1"/>
  <c r="I650" i="4"/>
  <c r="O650" i="4" s="1"/>
  <c r="I646" i="4"/>
  <c r="O646" i="4" s="1"/>
  <c r="I642" i="4"/>
  <c r="O642" i="4" s="1"/>
  <c r="I638" i="4"/>
  <c r="O638" i="4" s="1"/>
  <c r="I634" i="4"/>
  <c r="O634" i="4" s="1"/>
  <c r="I630" i="4"/>
  <c r="O630" i="4" s="1"/>
  <c r="I626" i="4"/>
  <c r="O626" i="4" s="1"/>
  <c r="I622" i="4"/>
  <c r="O622" i="4" s="1"/>
  <c r="I618" i="4"/>
  <c r="O618" i="4" s="1"/>
  <c r="I614" i="4"/>
  <c r="O614" i="4" s="1"/>
  <c r="I610" i="4"/>
  <c r="O610" i="4" s="1"/>
  <c r="I606" i="4"/>
  <c r="O606" i="4" s="1"/>
  <c r="I602" i="4"/>
  <c r="O602" i="4" s="1"/>
  <c r="I598" i="4"/>
  <c r="O598" i="4" s="1"/>
  <c r="I594" i="4"/>
  <c r="O594" i="4" s="1"/>
  <c r="I590" i="4"/>
  <c r="O590" i="4" s="1"/>
  <c r="I586" i="4"/>
  <c r="O586" i="4" s="1"/>
  <c r="I582" i="4"/>
  <c r="O582" i="4" s="1"/>
  <c r="I578" i="4"/>
  <c r="O578" i="4" s="1"/>
  <c r="I574" i="4"/>
  <c r="O574" i="4" s="1"/>
  <c r="I570" i="4"/>
  <c r="O570" i="4" s="1"/>
  <c r="I566" i="4"/>
  <c r="O566" i="4" s="1"/>
  <c r="I562" i="4"/>
  <c r="O562" i="4" s="1"/>
  <c r="I558" i="4"/>
  <c r="O558" i="4" s="1"/>
  <c r="I554" i="4"/>
  <c r="O554" i="4" s="1"/>
  <c r="I550" i="4"/>
  <c r="O550" i="4" s="1"/>
  <c r="I546" i="4"/>
  <c r="O546" i="4" s="1"/>
  <c r="I542" i="4"/>
  <c r="O542" i="4" s="1"/>
  <c r="I538" i="4"/>
  <c r="O538" i="4" s="1"/>
  <c r="I534" i="4"/>
  <c r="O534" i="4" s="1"/>
  <c r="I530" i="4"/>
  <c r="O530" i="4" s="1"/>
  <c r="I526" i="4"/>
  <c r="O526" i="4" s="1"/>
  <c r="I522" i="4"/>
  <c r="O522" i="4" s="1"/>
  <c r="I518" i="4"/>
  <c r="O518" i="4" s="1"/>
  <c r="I514" i="4"/>
  <c r="O514" i="4" s="1"/>
  <c r="I510" i="4"/>
  <c r="O510" i="4" s="1"/>
  <c r="I506" i="4"/>
  <c r="O506" i="4" s="1"/>
  <c r="I502" i="4"/>
  <c r="O502" i="4" s="1"/>
  <c r="I498" i="4"/>
  <c r="O498" i="4" s="1"/>
  <c r="I494" i="4"/>
  <c r="O494" i="4" s="1"/>
  <c r="I490" i="4"/>
  <c r="O490" i="4" s="1"/>
  <c r="I486" i="4"/>
  <c r="O486" i="4" s="1"/>
  <c r="I482" i="4"/>
  <c r="O482" i="4" s="1"/>
  <c r="I478" i="4"/>
  <c r="O478" i="4" s="1"/>
  <c r="I474" i="4"/>
  <c r="O474" i="4" s="1"/>
  <c r="I470" i="4"/>
  <c r="O470" i="4" s="1"/>
  <c r="I466" i="4"/>
  <c r="O466" i="4" s="1"/>
  <c r="I462" i="4"/>
  <c r="O462" i="4" s="1"/>
  <c r="I458" i="4"/>
  <c r="O458" i="4" s="1"/>
  <c r="I454" i="4"/>
  <c r="O454" i="4" s="1"/>
  <c r="I450" i="4"/>
  <c r="O450" i="4" s="1"/>
  <c r="I446" i="4"/>
  <c r="O446" i="4" s="1"/>
  <c r="I442" i="4"/>
  <c r="O442" i="4" s="1"/>
  <c r="I438" i="4"/>
  <c r="O438" i="4" s="1"/>
  <c r="I434" i="4"/>
  <c r="O434" i="4" s="1"/>
  <c r="I430" i="4"/>
  <c r="O430" i="4" s="1"/>
  <c r="I426" i="4"/>
  <c r="O426" i="4" s="1"/>
  <c r="I422" i="4"/>
  <c r="O422" i="4" s="1"/>
  <c r="I418" i="4"/>
  <c r="O418" i="4" s="1"/>
  <c r="I414" i="4"/>
  <c r="O414" i="4" s="1"/>
  <c r="I410" i="4"/>
  <c r="O410" i="4" s="1"/>
  <c r="I406" i="4"/>
  <c r="O406" i="4" s="1"/>
  <c r="I402" i="4"/>
  <c r="O402" i="4" s="1"/>
  <c r="I398" i="4"/>
  <c r="O398" i="4" s="1"/>
  <c r="I394" i="4"/>
  <c r="O394" i="4" s="1"/>
  <c r="I390" i="4"/>
  <c r="O390" i="4" s="1"/>
  <c r="I386" i="4"/>
  <c r="O386" i="4" s="1"/>
  <c r="I382" i="4"/>
  <c r="O382" i="4" s="1"/>
  <c r="I378" i="4"/>
  <c r="O378" i="4" s="1"/>
  <c r="I374" i="4"/>
  <c r="O374" i="4" s="1"/>
  <c r="I370" i="4"/>
  <c r="O370" i="4" s="1"/>
  <c r="I366" i="4"/>
  <c r="O366" i="4" s="1"/>
  <c r="I362" i="4"/>
  <c r="O362" i="4" s="1"/>
  <c r="I358" i="4"/>
  <c r="O358" i="4" s="1"/>
  <c r="I354" i="4"/>
  <c r="O354" i="4" s="1"/>
  <c r="I350" i="4"/>
  <c r="O350" i="4" s="1"/>
  <c r="I346" i="4"/>
  <c r="O346" i="4" s="1"/>
  <c r="I342" i="4"/>
  <c r="O342" i="4" s="1"/>
  <c r="I338" i="4"/>
  <c r="O338" i="4" s="1"/>
  <c r="I334" i="4"/>
  <c r="O334" i="4" s="1"/>
  <c r="I330" i="4"/>
  <c r="O330" i="4" s="1"/>
  <c r="I326" i="4"/>
  <c r="O326" i="4" s="1"/>
  <c r="I322" i="4"/>
  <c r="O322" i="4" s="1"/>
  <c r="I318" i="4"/>
  <c r="O318" i="4" s="1"/>
  <c r="I314" i="4"/>
  <c r="O314" i="4" s="1"/>
  <c r="I310" i="4"/>
  <c r="O310" i="4" s="1"/>
  <c r="I306" i="4"/>
  <c r="O306" i="4" s="1"/>
  <c r="I302" i="4"/>
  <c r="O302" i="4" s="1"/>
  <c r="I298" i="4"/>
  <c r="O298" i="4" s="1"/>
  <c r="I294" i="4"/>
  <c r="O294" i="4" s="1"/>
  <c r="I290" i="4"/>
  <c r="O290" i="4" s="1"/>
  <c r="I286" i="4"/>
  <c r="O286" i="4" s="1"/>
  <c r="I282" i="4"/>
  <c r="O282" i="4" s="1"/>
  <c r="I278" i="4"/>
  <c r="O278" i="4" s="1"/>
  <c r="I274" i="4"/>
  <c r="O274" i="4" s="1"/>
  <c r="I270" i="4"/>
  <c r="O270" i="4" s="1"/>
  <c r="I266" i="4"/>
  <c r="O266" i="4" s="1"/>
  <c r="I262" i="4"/>
  <c r="O262" i="4" s="1"/>
  <c r="I258" i="4"/>
  <c r="O258" i="4" s="1"/>
  <c r="I254" i="4"/>
  <c r="O254" i="4" s="1"/>
  <c r="I250" i="4"/>
  <c r="O250" i="4" s="1"/>
  <c r="I246" i="4"/>
  <c r="O246" i="4" s="1"/>
  <c r="I242" i="4"/>
  <c r="O242" i="4" s="1"/>
  <c r="I238" i="4"/>
  <c r="O238" i="4" s="1"/>
  <c r="I234" i="4"/>
  <c r="O234" i="4" s="1"/>
  <c r="I229" i="4"/>
  <c r="O229" i="4" s="1"/>
  <c r="I225" i="4"/>
  <c r="O225" i="4" s="1"/>
  <c r="I221" i="4"/>
  <c r="O221" i="4" s="1"/>
  <c r="I217" i="4"/>
  <c r="O217" i="4" s="1"/>
  <c r="I213" i="4"/>
  <c r="O213" i="4" s="1"/>
  <c r="I209" i="4"/>
  <c r="O209" i="4" s="1"/>
  <c r="I205" i="4"/>
  <c r="O205" i="4" s="1"/>
  <c r="I201" i="4"/>
  <c r="O201" i="4" s="1"/>
  <c r="I197" i="4"/>
  <c r="O197" i="4" s="1"/>
  <c r="I193" i="4"/>
  <c r="O193" i="4" s="1"/>
  <c r="I189" i="4"/>
  <c r="O189" i="4" s="1"/>
  <c r="I185" i="4"/>
  <c r="O185" i="4" s="1"/>
  <c r="I181" i="4"/>
  <c r="O181" i="4" s="1"/>
  <c r="I177" i="4"/>
  <c r="O177" i="4" s="1"/>
  <c r="I173" i="4"/>
  <c r="O173" i="4" s="1"/>
  <c r="I169" i="4"/>
  <c r="O169" i="4" s="1"/>
  <c r="I165" i="4"/>
  <c r="O165" i="4" s="1"/>
  <c r="I161" i="4"/>
  <c r="O161" i="4" s="1"/>
  <c r="I157" i="4"/>
  <c r="O157" i="4" s="1"/>
  <c r="I153" i="4"/>
  <c r="O153" i="4" s="1"/>
  <c r="I149" i="4"/>
  <c r="O149" i="4" s="1"/>
  <c r="I145" i="4"/>
  <c r="O145" i="4" s="1"/>
  <c r="I141" i="4"/>
  <c r="O141" i="4" s="1"/>
  <c r="I137" i="4"/>
  <c r="O137" i="4" s="1"/>
  <c r="I133" i="4"/>
  <c r="O133" i="4" s="1"/>
  <c r="I129" i="4"/>
  <c r="O129" i="4" s="1"/>
  <c r="I125" i="4"/>
  <c r="O125" i="4" s="1"/>
  <c r="I121" i="4"/>
  <c r="O121" i="4" s="1"/>
  <c r="I117" i="4"/>
  <c r="O117" i="4" s="1"/>
  <c r="I113" i="4"/>
  <c r="O113" i="4" s="1"/>
  <c r="I109" i="4"/>
  <c r="O109" i="4" s="1"/>
  <c r="I105" i="4"/>
  <c r="O105" i="4" s="1"/>
  <c r="I101" i="4"/>
  <c r="O101" i="4" s="1"/>
  <c r="I97" i="4"/>
  <c r="O97" i="4" s="1"/>
  <c r="I93" i="4"/>
  <c r="O93" i="4" s="1"/>
  <c r="I89" i="4"/>
  <c r="O89" i="4" s="1"/>
  <c r="I85" i="4"/>
  <c r="O85" i="4" s="1"/>
  <c r="I81" i="4"/>
  <c r="O81" i="4" s="1"/>
  <c r="I77" i="4"/>
  <c r="O77" i="4" s="1"/>
  <c r="I73" i="4"/>
  <c r="O73" i="4" s="1"/>
  <c r="I69" i="4"/>
  <c r="O69" i="4" s="1"/>
  <c r="I65" i="4"/>
  <c r="O65" i="4" s="1"/>
  <c r="I61" i="4"/>
  <c r="O61" i="4" s="1"/>
  <c r="I57" i="4"/>
  <c r="O57" i="4" s="1"/>
  <c r="I53" i="4"/>
  <c r="O53" i="4" s="1"/>
  <c r="I49" i="4"/>
  <c r="O49" i="4" s="1"/>
  <c r="I45" i="4"/>
  <c r="O45" i="4" s="1"/>
  <c r="I41" i="4"/>
  <c r="O41" i="4" s="1"/>
  <c r="I37" i="4"/>
  <c r="O37" i="4" s="1"/>
  <c r="I33" i="4"/>
  <c r="O33" i="4" s="1"/>
  <c r="I29" i="4"/>
  <c r="O29" i="4" s="1"/>
  <c r="I25" i="4"/>
  <c r="O25" i="4" s="1"/>
  <c r="I21" i="4"/>
  <c r="I17" i="4"/>
  <c r="O17" i="4" s="1"/>
  <c r="I13" i="4"/>
  <c r="O13" i="4" s="1"/>
  <c r="I9" i="4"/>
  <c r="O9" i="4" s="1"/>
  <c r="O315" i="3"/>
  <c r="O535" i="3"/>
  <c r="O531" i="3"/>
  <c r="O527" i="3"/>
  <c r="O523" i="3"/>
  <c r="O519" i="3"/>
  <c r="O515" i="3"/>
  <c r="O511" i="3"/>
  <c r="O507" i="3"/>
  <c r="O503" i="3"/>
  <c r="O499" i="3"/>
  <c r="O495" i="3"/>
  <c r="O491" i="3"/>
  <c r="O487" i="3"/>
  <c r="O483" i="3"/>
  <c r="O479" i="3"/>
  <c r="O475" i="3"/>
  <c r="O471" i="3"/>
  <c r="O467" i="3"/>
  <c r="O463" i="3"/>
  <c r="O459" i="3"/>
  <c r="O455" i="3"/>
  <c r="O451" i="3"/>
  <c r="O447" i="3"/>
  <c r="O443" i="3"/>
  <c r="O439" i="3"/>
  <c r="O435" i="3"/>
  <c r="O431" i="3"/>
  <c r="O427" i="3"/>
  <c r="O423" i="3"/>
  <c r="O419" i="3"/>
  <c r="O415" i="3"/>
  <c r="O411" i="3"/>
  <c r="O407" i="3"/>
  <c r="O403" i="3"/>
  <c r="O399" i="3"/>
  <c r="O395" i="3"/>
  <c r="O391" i="3"/>
  <c r="O387" i="3"/>
  <c r="O383" i="3"/>
  <c r="O379" i="3"/>
  <c r="O375" i="3"/>
  <c r="O371" i="3"/>
  <c r="O367" i="3"/>
  <c r="O363" i="3"/>
  <c r="O359" i="3"/>
  <c r="O355" i="3"/>
  <c r="O351" i="3"/>
  <c r="O347" i="3"/>
  <c r="O343" i="3"/>
  <c r="O339" i="3"/>
  <c r="O335" i="3"/>
  <c r="O331" i="3"/>
  <c r="O327" i="3"/>
  <c r="O323" i="3"/>
  <c r="O319" i="3"/>
  <c r="I540" i="3"/>
  <c r="D16" i="1" l="1"/>
  <c r="D12" i="1"/>
  <c r="D11" i="1"/>
  <c r="D10" i="1"/>
  <c r="Q1419" i="4"/>
  <c r="I1419" i="4" s="1"/>
  <c r="Q2269" i="4"/>
  <c r="I2269" i="4" s="1"/>
  <c r="O1420" i="4"/>
  <c r="Q8" i="4"/>
  <c r="I8" i="4" s="1"/>
  <c r="Q2306" i="4"/>
  <c r="I2306" i="4" s="1"/>
  <c r="R2544" i="4"/>
  <c r="O2544" i="4" s="1"/>
  <c r="Q1748" i="4"/>
  <c r="I1748" i="4" s="1"/>
  <c r="R2339" i="4"/>
  <c r="O2339" i="4" s="1"/>
  <c r="O1749" i="4"/>
  <c r="R1748" i="4" s="1"/>
  <c r="O1748" i="4" s="1"/>
  <c r="D9" i="1"/>
  <c r="O790" i="13"/>
  <c r="Q731" i="13"/>
  <c r="I731" i="13" s="1"/>
  <c r="R245" i="13"/>
  <c r="O245" i="13" s="1"/>
  <c r="R8" i="13"/>
  <c r="O8" i="13" s="1"/>
  <c r="Q8" i="13"/>
  <c r="I8" i="13" s="1"/>
  <c r="O744" i="13"/>
  <c r="R731" i="13" s="1"/>
  <c r="O731" i="13" s="1"/>
  <c r="Q761" i="13"/>
  <c r="I761" i="13" s="1"/>
  <c r="O762" i="13"/>
  <c r="R761" i="13" s="1"/>
  <c r="O761" i="13" s="1"/>
  <c r="Q502" i="13"/>
  <c r="I502" i="13" s="1"/>
  <c r="Q245" i="13"/>
  <c r="I245" i="13" s="1"/>
  <c r="R789" i="13"/>
  <c r="O789" i="13" s="1"/>
  <c r="R502" i="13"/>
  <c r="O502" i="13" s="1"/>
  <c r="R233" i="4"/>
  <c r="O233" i="4" s="1"/>
  <c r="R1098" i="4"/>
  <c r="O1098" i="4" s="1"/>
  <c r="Q1098" i="4"/>
  <c r="I1098" i="4" s="1"/>
  <c r="O21" i="4"/>
  <c r="R8" i="4" s="1"/>
  <c r="O8" i="4" s="1"/>
  <c r="R2306" i="4"/>
  <c r="O2306" i="4" s="1"/>
  <c r="Q233" i="4"/>
  <c r="I233" i="4" s="1"/>
  <c r="I3" i="4" s="1"/>
  <c r="R1419" i="4"/>
  <c r="O1419" i="4" s="1"/>
  <c r="R2269" i="4"/>
  <c r="O2269" i="4" s="1"/>
  <c r="Q2544" i="4"/>
  <c r="I2544" i="4" s="1"/>
  <c r="O540" i="3"/>
  <c r="I646" i="3"/>
  <c r="O646" i="3" s="1"/>
  <c r="I642" i="3"/>
  <c r="O642" i="3" s="1"/>
  <c r="I638" i="3"/>
  <c r="O638" i="3" s="1"/>
  <c r="I634" i="3"/>
  <c r="I573" i="3"/>
  <c r="O573" i="3" s="1"/>
  <c r="I569" i="3"/>
  <c r="O569" i="3" s="1"/>
  <c r="I565" i="3"/>
  <c r="O565" i="3" s="1"/>
  <c r="I561" i="3"/>
  <c r="O561" i="3" s="1"/>
  <c r="I557" i="3"/>
  <c r="O557" i="3" s="1"/>
  <c r="I553" i="3"/>
  <c r="O553" i="3" s="1"/>
  <c r="I549" i="3"/>
  <c r="O549" i="3" s="1"/>
  <c r="I544" i="3"/>
  <c r="Q539" i="3" s="1"/>
  <c r="I539" i="3" s="1"/>
  <c r="O311" i="3"/>
  <c r="O307" i="3"/>
  <c r="O303" i="3"/>
  <c r="O299" i="3"/>
  <c r="O295" i="3"/>
  <c r="O291" i="3"/>
  <c r="O287" i="3"/>
  <c r="O283" i="3"/>
  <c r="O279" i="3"/>
  <c r="O275" i="3"/>
  <c r="O271" i="3"/>
  <c r="O267" i="3"/>
  <c r="O263" i="3"/>
  <c r="O259" i="3"/>
  <c r="O255" i="3"/>
  <c r="O251" i="3"/>
  <c r="O242" i="3"/>
  <c r="O238" i="3"/>
  <c r="O234" i="3"/>
  <c r="O230" i="3"/>
  <c r="O226" i="3"/>
  <c r="O222" i="3"/>
  <c r="O218" i="3"/>
  <c r="O214" i="3"/>
  <c r="O210" i="3"/>
  <c r="O206" i="3"/>
  <c r="O202" i="3"/>
  <c r="O198" i="3"/>
  <c r="O194" i="3"/>
  <c r="O190" i="3"/>
  <c r="O186" i="3"/>
  <c r="O182" i="3"/>
  <c r="O178" i="3"/>
  <c r="O174" i="3"/>
  <c r="O170" i="3"/>
  <c r="O166" i="3"/>
  <c r="O162" i="3"/>
  <c r="O158" i="3"/>
  <c r="O154" i="3"/>
  <c r="O150" i="3"/>
  <c r="O146" i="3"/>
  <c r="O142" i="3"/>
  <c r="O138" i="3"/>
  <c r="O134" i="3"/>
  <c r="O130" i="3"/>
  <c r="O126" i="3"/>
  <c r="O122" i="3"/>
  <c r="O118" i="3"/>
  <c r="O114" i="3"/>
  <c r="O106" i="3"/>
  <c r="O102" i="3"/>
  <c r="O98" i="3"/>
  <c r="O94" i="3"/>
  <c r="O90" i="3"/>
  <c r="O86" i="3"/>
  <c r="O81" i="3"/>
  <c r="O77" i="3"/>
  <c r="O73" i="3"/>
  <c r="O69" i="3"/>
  <c r="O65" i="3"/>
  <c r="O61" i="3"/>
  <c r="O57" i="3"/>
  <c r="O53" i="3"/>
  <c r="O49" i="3"/>
  <c r="O45" i="3"/>
  <c r="O41" i="3"/>
  <c r="O37" i="3"/>
  <c r="O33" i="3"/>
  <c r="O29" i="3"/>
  <c r="O21" i="3"/>
  <c r="O17" i="3"/>
  <c r="O13" i="3"/>
  <c r="O9" i="3"/>
  <c r="D8" i="1" l="1"/>
  <c r="O2" i="4"/>
  <c r="I3" i="13"/>
  <c r="O2" i="13"/>
  <c r="Q633" i="3"/>
  <c r="I633" i="3" s="1"/>
  <c r="O634" i="3"/>
  <c r="R633" i="3" s="1"/>
  <c r="O633" i="3" s="1"/>
  <c r="Q548" i="3"/>
  <c r="I548" i="3" s="1"/>
  <c r="O544" i="3"/>
  <c r="R539" i="3" s="1"/>
  <c r="O539" i="3" s="1"/>
  <c r="O25" i="3"/>
  <c r="R8" i="3" s="1"/>
  <c r="O8" i="3" s="1"/>
  <c r="Q8" i="3"/>
  <c r="R548" i="3"/>
  <c r="O548" i="3" s="1"/>
  <c r="Q246" i="3"/>
  <c r="O247" i="3"/>
  <c r="R246" i="3" s="1"/>
  <c r="O246" i="3" s="1"/>
  <c r="C20" i="1" l="1"/>
  <c r="D20" i="1"/>
  <c r="I3" i="3"/>
  <c r="O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tc={AF46130D-3606-1F44-810E-D8DB59818123}</author>
  </authors>
  <commentList>
    <comment ref="B44" authorId="0" shapeId="0" xr:uid="{AF46130D-3606-1F44-810E-D8DB59818123}">
      <text>
        <t>[Komentář ve vlákně]
Vaše verze aplikace Excel vám umožňuje číst tento komentář ve vlákně, ale jakékoli jeho úpravy se odeberou, pokud se soubor otevře v novější verzi aplikace Excel. Další informace: https://go.microsoft.com/fwlink/?linkid=870924
Komentář:
    RL: Zde je uvedena nepřesnost - k vyplnění jsou určena pole, která jsou podbarvena zeleně. Je tedy nutné učinit úpravu.</t>
      </text>
    </comment>
  </commentList>
</comments>
</file>

<file path=xl/sharedStrings.xml><?xml version="1.0" encoding="utf-8"?>
<sst xmlns="http://schemas.openxmlformats.org/spreadsheetml/2006/main" count="15981" uniqueCount="3117">
  <si>
    <t>Mechanizace</t>
  </si>
  <si>
    <t/>
  </si>
  <si>
    <t>Rypadlonakladač</t>
  </si>
  <si>
    <t>SH</t>
  </si>
  <si>
    <t>MJ?</t>
  </si>
  <si>
    <t>2</t>
  </si>
  <si>
    <t>1=1,000 [A]</t>
  </si>
  <si>
    <t>zahrnuje práci techniky a obsluhy</t>
  </si>
  <si>
    <t>Otočný bagr na pásovém podvozku do 16 tun</t>
  </si>
  <si>
    <t>Otočný bagr na pásovém podvozku do 4 tuny</t>
  </si>
  <si>
    <t>v položkách poznámka - včetně veškeré potřebné mechanizace, včetně bagru a kropýcího vozu</t>
  </si>
  <si>
    <t>Kropící vůz</t>
  </si>
  <si>
    <t>Nákladní automobil s hydroulickou rukou</t>
  </si>
  <si>
    <t>Pásové rypadlo</t>
  </si>
  <si>
    <t>rozlišit dimenze</t>
  </si>
  <si>
    <t>rozlišit šírku radlice</t>
  </si>
  <si>
    <t>1</t>
  </si>
  <si>
    <t>Kolové rypadlo</t>
  </si>
  <si>
    <t>propsat seznam techniky ze zadání -hodinové sazby</t>
  </si>
  <si>
    <t>Pronájem plošiny</t>
  </si>
  <si>
    <t>hod.</t>
  </si>
  <si>
    <t xml:space="preserve">položka zahrnuje: 
</t>
  </si>
  <si>
    <t>37</t>
  </si>
  <si>
    <t>20205</t>
  </si>
  <si>
    <t>Pronájem JSB nakladače</t>
  </si>
  <si>
    <t>HOD</t>
  </si>
  <si>
    <t>přesunout k mechanizaci, pokud tam není</t>
  </si>
  <si>
    <t xml:space="preserve">položka zahrnuje: 
položka nezahrnuje: 
</t>
  </si>
  <si>
    <t>Krajská správa a údržba silnic Středočeského kraje, p.o.</t>
  </si>
  <si>
    <t>Záložky</t>
  </si>
  <si>
    <t>Popis</t>
  </si>
  <si>
    <t>Předpokládaná cena stanovená na základě jednotkových cen uchazeče
za 12 měsíců (1rok)</t>
  </si>
  <si>
    <t>Předpokládaná cena stanovená na základě jednotkových cen uchazeče
za 96 měsíců (8let)</t>
  </si>
  <si>
    <t>Pokyny k ocenění</t>
  </si>
  <si>
    <t>BÚ_Všeobecné položky</t>
  </si>
  <si>
    <t>Položky používané ve všech oblastech ceníku</t>
  </si>
  <si>
    <t>BÚ_1_Zimní údržba</t>
  </si>
  <si>
    <t>Položky využívané v rámci zimní údržby</t>
  </si>
  <si>
    <t>BÚ_2_Vozovky</t>
  </si>
  <si>
    <t>Položky pro běžnou údržbu vozovek</t>
  </si>
  <si>
    <t>BÚ_3_Dopravní značení</t>
  </si>
  <si>
    <t>Položky, které se týkají dopravního značení na komunikacích</t>
  </si>
  <si>
    <t>BÚ_4_Bezpečnostní zařízení</t>
  </si>
  <si>
    <t>Položky pro bezpečností nařízení, například svodidla</t>
  </si>
  <si>
    <t>BÚ_5_Silniční tělesa a odvodnění</t>
  </si>
  <si>
    <t>Položky, které se týkají například krajnic a dovodnění komunikace</t>
  </si>
  <si>
    <t>BÚ_6_Mosty</t>
  </si>
  <si>
    <t>Položky pro činností a práce na mostech v rámci běžné údržby</t>
  </si>
  <si>
    <t>BÚ_7_Ostatní silniční objekty</t>
  </si>
  <si>
    <t>Položky, které se týkají zárubních zdí a protihlukových stěn</t>
  </si>
  <si>
    <t>BÚ_8_Sadovnictví</t>
  </si>
  <si>
    <t>Položky, které se týkají vegetace v okolí komunikací</t>
  </si>
  <si>
    <t>BÚ_9_Ostatní činnosti pro letní údržbu</t>
  </si>
  <si>
    <t>Položky pro letní pohotovosti a dispečink</t>
  </si>
  <si>
    <t>BÚ_Propustek</t>
  </si>
  <si>
    <t>Položky pro provádění prací a činností v rámci propustků</t>
  </si>
  <si>
    <t>BÚ_Položky mechanizace</t>
  </si>
  <si>
    <t>Položky mechanizace pro potřeby mimo položky ceníku</t>
  </si>
  <si>
    <t>Celkové náklady v Kč bez DPH</t>
  </si>
  <si>
    <t>1rok</t>
  </si>
  <si>
    <t xml:space="preserve"> 8let</t>
  </si>
  <si>
    <t>Ceník běžné údržby</t>
  </si>
  <si>
    <t>Úvod</t>
  </si>
  <si>
    <r>
      <rPr>
        <b/>
        <sz val="12"/>
        <rFont val="Arial"/>
        <family val="2"/>
        <charset val="238"/>
      </rPr>
      <t>Běžná údržba zahrnuje práce a činnosti, jejichž potřeba vyplývá z běžných a mimořádných prohlídek silnic a mostů, požadavků BESIP, odstraňování havarijních stavů a plnění požadavků z řad třetích osob.</t>
    </r>
    <r>
      <rPr>
        <sz val="10"/>
        <rFont val="Arial"/>
        <family val="2"/>
        <charset val="238"/>
      </rPr>
      <t xml:space="preserve">
Jedná se zejména o opravy a čištění vozovek, údržbu dopravního značení, zřizování dopravních zařízení a dalšího příslušenství včetně systematického čištění, odstraňování závad na svislém i vodorovném dopravním značení, údržbu krajnic a příkopů nebo mostů apod. V zimním období je pak zajištován nepřetržitý výkon směřující ke zmírňování následků povětrnostních vlivů. </t>
    </r>
  </si>
  <si>
    <t xml:space="preserve">Uvedené předepsané množství u každé z položek nebo cenový objem u položek s MJ "kpl" je indikátorem k předpokládanému objemu prováděného v rámci jednoho roku v dané oblasti. Uvedený objem je orientační a nikterak nezavazuje Objednatele vůči zhotoviteli k povinnosti jeho plnění. </t>
  </si>
  <si>
    <t>Velkoplošné opravy předpokládá Objednatel v rámci běžné údržby řešit do rozsahu 1000 m2.</t>
  </si>
  <si>
    <t xml:space="preserve">Obecné pokyny, návody k ceníku : </t>
  </si>
  <si>
    <t xml:space="preserve">V ceníku jsou k vyplnění pouze žlutě podbarvená pole. Ostatní pole není možné editovat. </t>
  </si>
  <si>
    <t>Bez vyplnění všech editovatelných polí není možné akceptovat nabídku.</t>
  </si>
  <si>
    <t>V rámci zakázky je možné čerpat položky z více listů oceněného ceníku. Například opravy vozovek z listu "BÚ_2_vozovky" a poplatky za skládky z "BÚ_Všeobecné položky".</t>
  </si>
  <si>
    <t>Položky listu "BÚ_Mechanizace" budou oceněny a jejích čerpání je podmíněno přímým požadavkem Objednatele.</t>
  </si>
  <si>
    <t>VŠEOBECNÉ POLOŽKY</t>
  </si>
  <si>
    <t>Poř. číslo</t>
  </si>
  <si>
    <t>Kód položky</t>
  </si>
  <si>
    <t>Varianta</t>
  </si>
  <si>
    <t>Název položky</t>
  </si>
  <si>
    <t>MJ</t>
  </si>
  <si>
    <t>Množství</t>
  </si>
  <si>
    <t>3</t>
  </si>
  <si>
    <t>4</t>
  </si>
  <si>
    <t>5</t>
  </si>
  <si>
    <t>6</t>
  </si>
  <si>
    <t>9</t>
  </si>
  <si>
    <t>10</t>
  </si>
  <si>
    <t>SD</t>
  </si>
  <si>
    <t>0xxxx</t>
  </si>
  <si>
    <t>020111</t>
  </si>
  <si>
    <t>Řízení provozu</t>
  </si>
  <si>
    <t>položka zahrnuje: 
- kompletní zajištění řízení provozu dle potřeb výkonu Zhotovitele, při dodržení platných TP a BESIP</t>
  </si>
  <si>
    <t>041200</t>
  </si>
  <si>
    <t>KPL</t>
  </si>
  <si>
    <t>020161</t>
  </si>
  <si>
    <t>Dopravné technologickým vozidlem - neodkladné zásahy BESIP a dle požadavku Objednatele</t>
  </si>
  <si>
    <t>KM</t>
  </si>
  <si>
    <t>vozidlo do 3,5 tuny</t>
  </si>
  <si>
    <t>položka zahrnuje :
- práci techniky a obsluhy
- pojištění, spotřební materiál a provozní kapaliny</t>
  </si>
  <si>
    <t>020162</t>
  </si>
  <si>
    <t>Dopravné nákladním automobilem - neodkladné zásahy BESIP a dle požadavku Objednatele</t>
  </si>
  <si>
    <t>min.nosnost NA 10t</t>
  </si>
  <si>
    <t>020191</t>
  </si>
  <si>
    <t>T</t>
  </si>
  <si>
    <t>položka zahrnuje: 
- poplatky (skládkovné, poplatek za uložení odpadů, rekultivační rezerva) za uložení odpadu na řízenou skládku</t>
  </si>
  <si>
    <t>020192</t>
  </si>
  <si>
    <t>Poplatek za skládku  - materiál získaný podél silnic, případně po dopravních nehodách (kov, plast, sklo)</t>
  </si>
  <si>
    <t xml:space="preserve">položka zahrnuje: 
- poplatky (skládkovné, poplatek za uložení odpadů, rekultivační rezerva) za uložení odpadu na řízenou skládku
</t>
  </si>
  <si>
    <t>020193</t>
  </si>
  <si>
    <t>Poplatek za skládku  - zemina, kamení, drny</t>
  </si>
  <si>
    <t>použitelné jako technologický materiál</t>
  </si>
  <si>
    <t>nespadající do kategorie NO</t>
  </si>
  <si>
    <t>020196</t>
  </si>
  <si>
    <t>Poplatek za skládku  - betonové, kamenné či cihelné části z vybouraných kcí</t>
  </si>
  <si>
    <t>020197</t>
  </si>
  <si>
    <t xml:space="preserve">Poplatek za skládku  - Stavební a demoliční odpady
- nepoužitelné jako technologický materiál	     </t>
  </si>
  <si>
    <t>020194</t>
  </si>
  <si>
    <t>Poplatek za skládku  - nebezpečný materiál nevhodný pro další zpracování (např.asf.směsi, zametený sorbent, demoliční odpady a další)</t>
  </si>
  <si>
    <t>020195</t>
  </si>
  <si>
    <t>Poplatek za skládku  - bioodpad</t>
  </si>
  <si>
    <t xml:space="preserve">položka zahrnuje: 
- poplatky ( skládkovné, poplatek za uložení odpadů, rekultivační rezerva) za uložení odpadu na řízenou skládku
</t>
  </si>
  <si>
    <t>020140</t>
  </si>
  <si>
    <t>Očištění vozovek zametením ručně</t>
  </si>
  <si>
    <t>M2</t>
  </si>
  <si>
    <t>020150</t>
  </si>
  <si>
    <t>M</t>
  </si>
  <si>
    <t>rozsah do šířky 5m od hrany vozovky</t>
  </si>
  <si>
    <t>020160</t>
  </si>
  <si>
    <t>Kamerová prohlídka potrubí do DN 300</t>
  </si>
  <si>
    <t xml:space="preserve">položka zahrnuje :
- provedení prohlídky potrubí televizní kamerou,
- zpracování a předání záznamu prohlídky na nosičích DVD 
- vyhotovení závěrečného písemného protokolu
</t>
  </si>
  <si>
    <t>021510</t>
  </si>
  <si>
    <t>m</t>
  </si>
  <si>
    <t>Sorbent</t>
  </si>
  <si>
    <t>KG</t>
  </si>
  <si>
    <t xml:space="preserve">položka zahrnuje: 
- nákup materiálu
- uskladnění
Aplikace položky proběhne v rámci neodkladných zásahů BESIP. 
</t>
  </si>
  <si>
    <t>032100</t>
  </si>
  <si>
    <t>Odstranění sesuvů (kamení, hlína)</t>
  </si>
  <si>
    <t>M3</t>
  </si>
  <si>
    <t xml:space="preserve">položka zahrnuje: 
- provedení prací a činností potřebných po odstranění sesuvů
- manipulace s odpadem (naložení) a odvoz nánosu (odpadu)
Neobsahuje poplatek za skládku.
</t>
  </si>
  <si>
    <t>032200</t>
  </si>
  <si>
    <t>Odstranění splavenin</t>
  </si>
  <si>
    <t xml:space="preserve">položka zahrnuje: 
- provedení prací a činností potřebných po splavení materiálu na komunikaci
- manipulace s odpadem (naložení) a odvoz nánosu (odpadu)
Neobsahuje poplatek za skládku.
</t>
  </si>
  <si>
    <t>032400</t>
  </si>
  <si>
    <t>Zkrápění prašných komunikací</t>
  </si>
  <si>
    <t>032500</t>
  </si>
  <si>
    <t xml:space="preserve">Zpracování posudků (např. PAU), protokolů o měření, hutnění,  aj.  </t>
  </si>
  <si>
    <t xml:space="preserve">položka zahrnuje: 
zpracování dokumentů dle požadavku Objednatele </t>
  </si>
  <si>
    <t>VV</t>
  </si>
  <si>
    <t>032501</t>
  </si>
  <si>
    <t xml:space="preserve">Stavební a pomocné práce drobného charakteru  </t>
  </si>
  <si>
    <t>TS</t>
  </si>
  <si>
    <t xml:space="preserve">HZS za 1 pracovníka - výkon na místě </t>
  </si>
  <si>
    <t>P</t>
  </si>
  <si>
    <t>PP</t>
  </si>
  <si>
    <t>032502</t>
  </si>
  <si>
    <t>Stavební kusový materiál pro zajištění stavebních prací dle pol.032501</t>
  </si>
  <si>
    <t>NEOCEŇOVAT - ÚČETNÍ OKRUH</t>
  </si>
  <si>
    <t>032503</t>
  </si>
  <si>
    <t xml:space="preserve">Neodkladné zásahy BESIP během BÚ (zima, léto)  </t>
  </si>
  <si>
    <t>Použití této položky bude podloženo podrobným soupisem skutečně provedených prací dle tohoto ceníku pro BÚ.</t>
  </si>
  <si>
    <t>032504</t>
  </si>
  <si>
    <t>Neodkladné zásahy BESIP během BÚ (zima, léto)  - práce při výkonu</t>
  </si>
  <si>
    <t>032555</t>
  </si>
  <si>
    <t>Geodetické práce</t>
  </si>
  <si>
    <t>Položka zahrnuje :
- přípravu podkladů, určení pevného měřického bodu pro mapování 1:500, technická nivelace, zaměření a zpracování mapy M1:500, digitální model terénu pro měřítko 1:500, předání zaměření skutečného stavu potřebných dat v tzv. jednotném výměnném formátu (JVF - dle specifik Vyhlášky o DTM 393/2020 Sb. Vyhláška o digitální technické mapě kraje. 
- Dopravu.</t>
  </si>
  <si>
    <t>O</t>
  </si>
  <si>
    <t>ZIMNÍ ÚDRŽBA</t>
  </si>
  <si>
    <t>15,00</t>
  </si>
  <si>
    <t>Typ</t>
  </si>
  <si>
    <t>21,00</t>
  </si>
  <si>
    <t>0</t>
  </si>
  <si>
    <t>1xxxx</t>
  </si>
  <si>
    <t>11109</t>
  </si>
  <si>
    <t>Zimní údržba - celkem dle požadavků dispečera zimní údržby</t>
  </si>
  <si>
    <t>NEOCEŇOVAT! - pro účetní okruh</t>
  </si>
  <si>
    <t xml:space="preserve">položka zahrnuje: 
dle požadavků dispečera zimní údržby
</t>
  </si>
  <si>
    <t>17210</t>
  </si>
  <si>
    <t>Solanka NaCL roztok ke zkrápění</t>
  </si>
  <si>
    <t>L</t>
  </si>
  <si>
    <t xml:space="preserve">položka zahrnuje: 
- nákup materiálu
- manipulace s materiálem - nakládka, vykládka, překládka
- náklady na uskladnění
</t>
  </si>
  <si>
    <t>17220</t>
  </si>
  <si>
    <t>Chlorid vápenatý CaCL2- roztok ke zkrápění</t>
  </si>
  <si>
    <t>17320</t>
  </si>
  <si>
    <t>Posypový materiál - inert jiný (písek)</t>
  </si>
  <si>
    <t>17310</t>
  </si>
  <si>
    <t>Posypový materiál - drť</t>
  </si>
  <si>
    <t>17120</t>
  </si>
  <si>
    <t>Posypový materiál - sůl NaCl2</t>
  </si>
  <si>
    <t>11111</t>
  </si>
  <si>
    <t>Provedení posypu vozovek inertním materiálem s plužením</t>
  </si>
  <si>
    <t xml:space="preserve">položka zahrnuje: 
- výkon posypu (bez přejezdů)
- veškeré náklady nutné k provedení prací
-  práce obsluhy
- pojištění a provozní kapaliny
Přejezdové kilometry jsou řešeny vlastní položkou.
Položka pouze pro zimní údržbu.
</t>
  </si>
  <si>
    <t>Provedení posypu vozovek inertním materiálem bez plužení</t>
  </si>
  <si>
    <t>Provedení posypu vozovek chemickým materiálem vč. skrápění, s plužením</t>
  </si>
  <si>
    <t xml:space="preserve">Provedení posypu vozovek chemickým materiálem vč. skrápění bez plužení </t>
  </si>
  <si>
    <t>Provedení posypu vozovek chemickým materiálem bez skrápění, bez plužení</t>
  </si>
  <si>
    <t>11820</t>
  </si>
  <si>
    <t>Kontrolní jízdy a přejezdové kilometry</t>
  </si>
  <si>
    <t>sypače a ostatní mechanizace pro zimní údržbu</t>
  </si>
  <si>
    <t xml:space="preserve">položka zahrnuje: 
- práce obsluhy
- pojištění a provozní kapaliny
Položka pouze pro zimní údržbu.
</t>
  </si>
  <si>
    <t>Kontrolní jízdy osobním automobilem</t>
  </si>
  <si>
    <t>12120</t>
  </si>
  <si>
    <t>Odstranění sněhu traktorovou radlicí s GPS</t>
  </si>
  <si>
    <t>Položka zahrnuje:
- prohrnování
- práce obsluhy
- pojištění a provozní kapaliny
Položka nezahrnuje posyp.
Položka pouze pro zimní údržbu.</t>
  </si>
  <si>
    <t>12210</t>
  </si>
  <si>
    <t>Odstraňování sněhu silničními frézami</t>
  </si>
  <si>
    <t>12310</t>
  </si>
  <si>
    <t>Odstraňování sněhu šípovými pluhy</t>
  </si>
  <si>
    <t>Položka zahrnuje:
- prohrnování
- práce obsluhy
- pojištění a provozní kapaliny
Položka nezahrnuje posyp.
Přejezdové kilometry jsou řešeny vlastní položkou.
Položka pouze pro zimní údržbu.</t>
  </si>
  <si>
    <t>12330</t>
  </si>
  <si>
    <t>Odstranění sněhu traktorovou radlicí bez GPS</t>
  </si>
  <si>
    <t>v případě kalamitního stavu pro posílení kapacit z jiných zdrojů</t>
  </si>
  <si>
    <t>Položka zahrnuje:
- prohrnování
- práce obsluhy
- pojištění a provozní kapaliny
Položka nezahrnuje posyp a požadavek na GPS.
Položka pouze pro zimní údržbu.</t>
  </si>
  <si>
    <t>12520</t>
  </si>
  <si>
    <t>Odstraňování sněhu nakladačem</t>
  </si>
  <si>
    <t xml:space="preserve">Položka zahrnuje:
- odstraňování sněhu a sněhových bariér 
- naložení na příslušný dopravní prostředek
- odvoz na místo určení
- práce obsluhy
- pojištění a provozní kapaliny
</t>
  </si>
  <si>
    <t>12610</t>
  </si>
  <si>
    <t>Odstraňování zmrazků z vozovky</t>
  </si>
  <si>
    <t>náklad na jednoho pracovníka</t>
  </si>
  <si>
    <t>12620</t>
  </si>
  <si>
    <t>Mostní objekty -  úklid sněhu a následný posyp (chodníky, cyklostezky )</t>
  </si>
  <si>
    <t xml:space="preserve">položka zahrnuje : 
- úklid chodníků, cyklostezek na mostech a lávkách
- posyp solí vč.dodávky soli
- šířka chodníků, cyklostezek  do 1,5m
</t>
  </si>
  <si>
    <t>12720</t>
  </si>
  <si>
    <t>Úklid sněhu včetně odvozu do 1km</t>
  </si>
  <si>
    <t xml:space="preserve">Položka zahrnuje:
- odstraňování 
- odklizení naložením na příslušný dopravní prostředek
- odvoz
- práce obsluhy
- pojištění a provozní kapaliny
</t>
  </si>
  <si>
    <t>13100</t>
  </si>
  <si>
    <t>13210</t>
  </si>
  <si>
    <t>13431</t>
  </si>
  <si>
    <t>16120</t>
  </si>
  <si>
    <t xml:space="preserve">Zásněžky - osazení </t>
  </si>
  <si>
    <t>BM</t>
  </si>
  <si>
    <t>16130</t>
  </si>
  <si>
    <t>Zásněžky - odstranění</t>
  </si>
  <si>
    <t>16211</t>
  </si>
  <si>
    <t>Zásněžky - dodávka nových</t>
  </si>
  <si>
    <t>16230</t>
  </si>
  <si>
    <t>Sněhové tyče - osazení</t>
  </si>
  <si>
    <t>KS</t>
  </si>
  <si>
    <t>16240</t>
  </si>
  <si>
    <t>Sněhové tyče - odstranění</t>
  </si>
  <si>
    <t>16311</t>
  </si>
  <si>
    <t>Sněhové tyče - dodávka nových</t>
  </si>
  <si>
    <t>17110</t>
  </si>
  <si>
    <t>Úklid inertního posypu po zimě (samosběr v celé šíři vozovky)</t>
  </si>
  <si>
    <t>šíře max. do 6m</t>
  </si>
  <si>
    <t>VOZOVKY</t>
  </si>
  <si>
    <t>2xxxx</t>
  </si>
  <si>
    <t>Opravy vozovek - rozpočet</t>
  </si>
  <si>
    <t>NEOCEŇOVAT</t>
  </si>
  <si>
    <t>pro účetní okruh. Položka bude použita na vyčíslení prací a dodávek, které nelze v celém rozsahu popsat položkami uvedenými v tomto ceníku.</t>
  </si>
  <si>
    <t>20110</t>
  </si>
  <si>
    <t>Čištění vozovek - strojně traktorový zametač</t>
  </si>
  <si>
    <t>položka zahrnuje: 
- očištění předepsaným způsobem dle TP
- manipulace s odpadem (naložení) a odvoz nánosu (odpadu)
Neobsahuje poplatek za skládku.</t>
  </si>
  <si>
    <t>20111</t>
  </si>
  <si>
    <t>Čištění vozovek - metením strojně se samosběrem</t>
  </si>
  <si>
    <t>20121</t>
  </si>
  <si>
    <t>Čištění vozovek - splachováním strojně</t>
  </si>
  <si>
    <t>20140</t>
  </si>
  <si>
    <t>Čištění vozovek lokálně - odkopem do tloušťky vrstvy 10 cm - ručně</t>
  </si>
  <si>
    <t>20197</t>
  </si>
  <si>
    <t xml:space="preserve">Zásahy/práce při výkonu </t>
  </si>
  <si>
    <t>ocenit HZS za 1 osobu</t>
  </si>
  <si>
    <t>21110</t>
  </si>
  <si>
    <t>Letní pohoz drtí</t>
  </si>
  <si>
    <t xml:space="preserve">položka zahrnuje:
- dodávka kameniva fr.2/5
- strojní nebo ruční posyp
-  úklid zbytkového kameniva zametením 
- manipulace s odpadem (naložení) a odvoz nánosu (odpadu)
Součástí položky je ponechání DZ omezující dovolenou rychlost B20a, B20b a upozorňující na odlétávající štěrk A17 na místě zásahu po dobu minimálně 1 týdne. Pronájem DZ bude řešen položkou 39201 pronájem DZ.
Neobsahuje poplatek za skládku.
</t>
  </si>
  <si>
    <t>Infiltrační postřik z emulze do 1,0kg/m2</t>
  </si>
  <si>
    <t xml:space="preserve">položka zahrnuje: 
- provedení dle předepsaného technologického předpisu
</t>
  </si>
  <si>
    <t>Infiltrační postřik z emulze do 1,5kg/m2</t>
  </si>
  <si>
    <t>21518</t>
  </si>
  <si>
    <t>Výsprava výtluků - s použitím turbomechanizmů</t>
  </si>
  <si>
    <t>položka zahrnuje: 
- odstranění uvolněných poškozených vozovkových vrstev včetně likvidace
- vyčištění
- dodání veškerého provozního materiálu 
- provedení spojovacího postřiku do 1,0kg/m2, vyplnění výtluku směsí
- úklid zbytkového kameniva zametením 
- manipulace s odpadem (naložení) a odvoz nánosu (odpadu) předepsaného kameniva a asfaltové emulze, posyp kamenivem
Součástí položky je ponechání DZ omezující dovolenou rychlost B20a, B20b a upozorňující na odlétávající štěrk A17 na místě zásahu po dobu minimálně 1 týdne. Pronájem DZ bude řešen položkou 39201 pronájem DZ.
Neobsahuje poplatek za skládku.</t>
  </si>
  <si>
    <t>21600</t>
  </si>
  <si>
    <t>Vysprávky vytluků litým asfaltem do upravených výtluků</t>
  </si>
  <si>
    <t>položka zahrnuje: 
- vyčištění
- provedení spojovacího postřiku do 1,0kg/m2, vyplnění výtluku směsí předepsaného kameniva a asfaltové emulze, posyp kamenivem
- manipulace s odpadem (naložení) a odvoz nánosu (odpadu)
Neobsahuje poplatek za skládku.</t>
  </si>
  <si>
    <t>21711</t>
  </si>
  <si>
    <t xml:space="preserve">Vysprávka - asfaltovou směsí za horka (ACO11 50/70) </t>
  </si>
  <si>
    <t>položka zahrnuje: 
- vyčištění
- nátěr hran, aplikace spojovacího postřiku do 1,0kg/m2
- dodání a výplň předepsanou zhutněnou obalovanou asfaltovou směsí
- manipulace s odpadem (naložení) a odvoz nánosu (odpadu)
Neobsahuje poplatek za skládku.</t>
  </si>
  <si>
    <t>21712</t>
  </si>
  <si>
    <t xml:space="preserve">Vysprávky - asfaltovou směsí za horka (ACO8 50/70) </t>
  </si>
  <si>
    <t>21713</t>
  </si>
  <si>
    <t>Vysprávky - asftaltovou směsí za studena se zaříznutím hran a mechanickou úpravou výtluků</t>
  </si>
  <si>
    <t>položka zahrnuje: 
- mechanické odstranění poškozených vozovkových vrstev
- zaříznutí hran 
- vyčištění
- dodání a výplň předepsanou zhutněnou obalovanou asfaltovou směsí v souladu s technologickým postupem použité obalované směsi
- manipulace s odpadem (naložení) a odvoz nánosu (odpadu)
Neobsahuje poplatek za skládku.</t>
  </si>
  <si>
    <t>Vysprávky - asfaltovou směsí za studena bez zaříznutí hran</t>
  </si>
  <si>
    <t>položka zahrnuje: 
- mechanické odstranění poškozených vozovkových vrstev
- vyčištění
- dodání a výplň předepsanou zhutněnou obalovanou asfaltovou směsí, v souladu s technologickým postupem použité obalované směsi
- manipulace s odpadem (naložení) a odvoz nánosu (odpadu)
Neobsahuje poplatek za skládku.</t>
  </si>
  <si>
    <t>21810</t>
  </si>
  <si>
    <t>položka zahrnuje: 
- lokání strojní provedení pokládky 
- dodávka materiálu 
- dodávka a aplikace spojovacího postřiku do 1,0kg/m2
- očištění a zametení před pokládkou
- manipulace s odpadem (naložení) a odvoz nánosu (odpadu)
Neobsahuje poplatek za skládku.</t>
  </si>
  <si>
    <t>21811</t>
  </si>
  <si>
    <t>21812</t>
  </si>
  <si>
    <t>21820</t>
  </si>
  <si>
    <t>21821</t>
  </si>
  <si>
    <t>21822</t>
  </si>
  <si>
    <t>21827</t>
  </si>
  <si>
    <t>21828</t>
  </si>
  <si>
    <t>21832</t>
  </si>
  <si>
    <t>21833</t>
  </si>
  <si>
    <t>22613</t>
  </si>
  <si>
    <t>Frézování ploch do hloubky 4 cm</t>
  </si>
  <si>
    <t>22615</t>
  </si>
  <si>
    <t>Frézování ploch do hloubky 6 cm</t>
  </si>
  <si>
    <t>22713</t>
  </si>
  <si>
    <t>Odstranění živičných krytů - tl. 1 - 15 cm</t>
  </si>
  <si>
    <t>22811</t>
  </si>
  <si>
    <t>položka zahrnuje: 
- provedení vlastního řezání do předepsané hloubky a profilu
- manipulace s odpadem (naložení) a odvoz nánosu (odpadu)
Neobsahuje poplatek za skládku.</t>
  </si>
  <si>
    <t>22812</t>
  </si>
  <si>
    <t>22813</t>
  </si>
  <si>
    <t>22817</t>
  </si>
  <si>
    <t>Frézování spár a prasklin</t>
  </si>
  <si>
    <t>položka zahrnuje: 
- provedení vlastního frézování do předepsané hloubky a profilu
- manipulace s odpadem (naložení) a odvoz nánosu (odpadu)
Neobsahuje poplatek za skládku.</t>
  </si>
  <si>
    <t>22831</t>
  </si>
  <si>
    <t>Zalévání spár asfaltovou zálivkou</t>
  </si>
  <si>
    <t>položka zahrnuje: 
- příprava a použití mechanizace, ohřev zálivkové hmoty, vyčíštění a profouknutí spáry včetně vyhřátí
- vlastní zalévání spar
- manipulace s odpadem (naložení) a odvoz nánosu (odpadu)
Neobsahuje poplatek za skládku.</t>
  </si>
  <si>
    <t>24120</t>
  </si>
  <si>
    <t>Zalévání trhlin asfaltovou zálivkou</t>
  </si>
  <si>
    <t>položka zahrnuje: 
- zalévání drážky šířky do 20mm hloubky do 40mm
- příprava a použití mechanizace, ohřev zálivkové hmoty, vyčíštění a profouknutí trhliny včetně vyhřátí
- vlastní zalévání trhlin
- manipulace s odpadem (naložení) a odvoz nánosu (odpadu)
Neobsahuje poplatek za skládku.</t>
  </si>
  <si>
    <t>23000</t>
  </si>
  <si>
    <t>položka zahrnuje: 
- přespárování včetně dodávky materiálu
- příprava podkladu
- manipulace s odpadem (naložení) a odvoz nánosu (odpadu)
Neobsahuje poplatek za skládku.</t>
  </si>
  <si>
    <t>položka zahrnuje: 
- předlážení včetně doplnění kostek do 10 % plochy
- dosypávka vč.dodání materiálu
- manipulace s odpadem (naložení) a odvoz nánosu (odpadu)
Neobsahuje poplatek za skládku.</t>
  </si>
  <si>
    <t>23110</t>
  </si>
  <si>
    <t>Dlažba z kostek velkých   16x16x16 cm</t>
  </si>
  <si>
    <t>položka zahrnuje: 
- dodání dlažebního materiálu v kvalitě dle TP
- očištění podkladu
- uložení dlažby dle předepsaného technologického předpisu včetně předepsané podkladní vrstvy a předepsané výplně spar
- zřízení vrstvy bez rozlišení šířky, pokládání vrstvy po etapách 
- úpravu napojení, ukončení podél obrubníků, dilatačních zařízení, odvodňovacích proužků, odvodňovačů, vpustí, šachet a podobně
- manipulace s odpadem (naložení) a odvoz nánosu (odpadu)
Neobsahuje poplatek za skládku.</t>
  </si>
  <si>
    <t>23120</t>
  </si>
  <si>
    <t>Dlažba z kostek drobných  do 10×10×10 cm</t>
  </si>
  <si>
    <t>23410</t>
  </si>
  <si>
    <t>Rozebrání dlažby - kostky velké  16x16x16 cm</t>
  </si>
  <si>
    <t>položka zahrnuje: 
- odstranění stávající dlažby z kostek velkých včetně požadované úpravy podkladu
- odvoz na určenou deponii
- manipulace s odpadem (naložení) a odvoz nánosu (odpadu)
Neobsahuje poplatek za skládku.</t>
  </si>
  <si>
    <t>23420</t>
  </si>
  <si>
    <t>Rozebraní dlažby - kostky drobné  do 10×10×10 cm</t>
  </si>
  <si>
    <t>Pronájem silničních panelů</t>
  </si>
  <si>
    <t>M2DEN</t>
  </si>
  <si>
    <r>
      <rPr>
        <sz val="10"/>
        <rFont val="Arial"/>
        <family val="2"/>
        <charset val="238"/>
      </rPr>
      <t>položka zahrnuje:
- pronájem</t>
    </r>
    <r>
      <rPr>
        <strike/>
        <sz val="10"/>
        <rFont val="Arial"/>
        <family val="2"/>
        <charset val="238"/>
      </rPr>
      <t xml:space="preserve">
</t>
    </r>
  </si>
  <si>
    <t>26210</t>
  </si>
  <si>
    <t>Dodávka a uložení silničních panelů</t>
  </si>
  <si>
    <t>26310</t>
  </si>
  <si>
    <t>Rozebrání panelů</t>
  </si>
  <si>
    <t>položka zahrnuje: 
- odstranění stávající konstrukce z panelů včetně požadované úpravy podkladu, vč. odvozu
- manipulace s odpadem (naložení) a odvoz nánosu (odpadu)
Neobsahuje poplatek za skládku.</t>
  </si>
  <si>
    <t>Vrstvy z geotextilie do 300g/m2</t>
  </si>
  <si>
    <t>Položka zahrnuje:
- dodávku předepsané geotextilie
- úpravu, očištění a ochranu podkladu
- přichycení k podkladu, případně zatížení
- úpravy spojů a zajištění okrajů
- úpravy pro odvodnění
- nutné přesahy
- manipulace s odpadem (naložení) a odvoz nánosu (odpadu)
Neobsahuje poplatek za skládku.</t>
  </si>
  <si>
    <t>Vrstvy z geotextilie do 600g/m2</t>
  </si>
  <si>
    <t>Vrstvy z geomřížoviny</t>
  </si>
  <si>
    <t>Vrstvy pro obnovu a opravy z kameniva zpevněného cementem SC 8/10</t>
  </si>
  <si>
    <t>Položka zahrnuje:
- dodání směsi v požadované kvalitě
- očištění podkladu
- uložení směsi dle předepsaného technologického předpisu a zhutnění vrstvy v předepsané tloušťce
- zřízení vrstvy bez rozlišení šířky, pokládání vrstvy po etapách, včetně pracovních spar a spojů
- úpravu napojení, ukončení
- úpravu dilatačních spar
- manipulace s odpadem (naložení) a odvoz nánosu (odpadu)
Neobsahuje poplatek za skládku.</t>
  </si>
  <si>
    <t>Vozovkové vrstvy ze štěrkodrti ŠD 0-32</t>
  </si>
  <si>
    <t>Položka obsahuje: 
- nákup a dodání štěrkodrtě v požadované kvalitě
- očištění podkladu, případně zřízení spojovací vrstvy 
- uložení štěrkodrtě dle předepsaného technologického předpisu 
- manipulace s odpadem (naložení) a odvoz nánosu (odpadu)
Neobsahuje poplatek za skládku.</t>
  </si>
  <si>
    <t>Vozovkové vrstvy ze štěrkodrti ŠD 32-63</t>
  </si>
  <si>
    <t>Odkopávky a prokopávky obecné</t>
  </si>
  <si>
    <t>položka zahrnuje: 
- vodorovná a svislá doprava, přemístění, přeložení, manipulace s výkopkem
- kompletní provedení vykopávky nezapažené i zapažené
- ošetření výkopiště po celou dobu práce v něm vč. klimatických opatření
- příplatek za lepivost
- ruční dokopávky
- manipulace s odpadem (naložení) a odvoz nánosu (odpadu)
Neobsahuje poplatek za skládku.</t>
  </si>
  <si>
    <t>Výšková úprava poklopů</t>
  </si>
  <si>
    <t>KUS</t>
  </si>
  <si>
    <t>položka zahrnuje:
- všechny nutné práce a materiály pro zvýšení nebo snížení zařízení (včetně nutné úpravy stávajícího povrchu vozovky nebo chodníku).
- manipulace s odpadem (naložení) a odvoz nánosu (odpadu)
Neobsahuje poplatek za skládku.</t>
  </si>
  <si>
    <t>Výšková úprava mříží</t>
  </si>
  <si>
    <t>Výšková úprava krycích hrnců</t>
  </si>
  <si>
    <t>DOPRAVNÍ ZNAČENÍ</t>
  </si>
  <si>
    <t>3xxxx</t>
  </si>
  <si>
    <t>31110</t>
  </si>
  <si>
    <t>Čištění SDZ mytím strojně</t>
  </si>
  <si>
    <t>položka zahrnuje: 
veškeré práce a dodávky nutné k provedení mytí vč. potřebné mechanizace a strojů</t>
  </si>
  <si>
    <t>31120</t>
  </si>
  <si>
    <t>Čištění SDZ mytím ručně</t>
  </si>
  <si>
    <t>32112</t>
  </si>
  <si>
    <t>Mytí velkoplošných značek</t>
  </si>
  <si>
    <t>31310</t>
  </si>
  <si>
    <t>SDZ - narovnání</t>
  </si>
  <si>
    <t xml:space="preserve">položka zahrnuje: 
- narovnání stojanu
- utažení objímek
- kontrola základu
- vyrovnání orientace SDZ
</t>
  </si>
  <si>
    <t>Výměna SDZ na původním stojanu - typ B - kulatá</t>
  </si>
  <si>
    <t xml:space="preserve">položka zahrnuje:
- demontáž stávající značky včetně kotevních prkvů 
- dodávka a montáž nové značky včetně nových objímek a spojovacího materiálu
- likvidace původní značky 
- manipulace s demontovanými částmi a odvoz.
Neobsahuje poplatek za skládku..
</t>
  </si>
  <si>
    <t>7</t>
  </si>
  <si>
    <t>Výměna SDZ na původním stojanu - typ A - trojúhelník</t>
  </si>
  <si>
    <t>8</t>
  </si>
  <si>
    <t>Výměna SDZ na původním stojanu - typ A - návěstní</t>
  </si>
  <si>
    <t>A31a, A31b, A31c</t>
  </si>
  <si>
    <t>Výměna SDZ na původním stojanu - typ A - kříž</t>
  </si>
  <si>
    <t>A32a, A32b</t>
  </si>
  <si>
    <t>Výměna SDZ na původním stojanu - typ P</t>
  </si>
  <si>
    <t>11</t>
  </si>
  <si>
    <t>Výměna SDZ na původním stojanu - typ C - kulatá</t>
  </si>
  <si>
    <t>12</t>
  </si>
  <si>
    <t>Výměna SDZ na původním stojanu - typ IZ - čtverec</t>
  </si>
  <si>
    <t>13</t>
  </si>
  <si>
    <t>Výměna SDZ na původním stojanu - typ IZ - tunel</t>
  </si>
  <si>
    <t>IZ3a, IZ3b</t>
  </si>
  <si>
    <t>14</t>
  </si>
  <si>
    <t>Výměna SDZ na původním stojanu - typ IZ - obec</t>
  </si>
  <si>
    <t>IZ4a-IZ4d</t>
  </si>
  <si>
    <t>15</t>
  </si>
  <si>
    <t>Výměna SDZ na původním stojanu - typ IZ - obytná zóna</t>
  </si>
  <si>
    <t>IZ5a, IZ5b</t>
  </si>
  <si>
    <t>16</t>
  </si>
  <si>
    <t>Výměna SDZ na původním stojanu - typ IZ - velká</t>
  </si>
  <si>
    <t>IZ6a, IZ6b, IZ7a, IZ7b, IZ8a, IZ8b</t>
  </si>
  <si>
    <t>17</t>
  </si>
  <si>
    <t>Výměna SDZ na původním stojanu - typ IP - čtverec</t>
  </si>
  <si>
    <t>18</t>
  </si>
  <si>
    <t>Výměna SDZ na původním stojanu - typ IP - obdelník velký</t>
  </si>
  <si>
    <t>19</t>
  </si>
  <si>
    <t xml:space="preserve">Výměna SDZ na původním stojanu - typ IP - obdelník </t>
  </si>
  <si>
    <t>20</t>
  </si>
  <si>
    <t>Výměna SDZ na původním stojanu - typ IP - obytná zóna</t>
  </si>
  <si>
    <t>IP26a, IP26b</t>
  </si>
  <si>
    <t>21</t>
  </si>
  <si>
    <t>Výměna SDZ na původním stojanu - typ IS</t>
  </si>
  <si>
    <t>22</t>
  </si>
  <si>
    <t>Výměna SDZ na původním stojanu - typ IS - směrová, návěstová a dálková</t>
  </si>
  <si>
    <t>23</t>
  </si>
  <si>
    <t>Výměna SDZ na původním stojanu - typ IS - objižďka</t>
  </si>
  <si>
    <t>24</t>
  </si>
  <si>
    <t>Výměna SDZ na původním stojanu - typ IS - označení</t>
  </si>
  <si>
    <t>IS 16 , IS 17, IS 18, IS 21</t>
  </si>
  <si>
    <t>25</t>
  </si>
  <si>
    <t>Výměna SDZ na původním stojanu - typ IJ</t>
  </si>
  <si>
    <t>26</t>
  </si>
  <si>
    <t>Výměna SDZ na původním stojanu - typ E - dodatková tabulka</t>
  </si>
  <si>
    <t>27</t>
  </si>
  <si>
    <t>Dodávka nové SDZ - typ B - kulatá</t>
  </si>
  <si>
    <t>položka zahrnuje: 
- dodávka a montáž nové značky včetně objímek a spojovacího materiálu
Bez dodávky nového sloupku/stojanu.</t>
  </si>
  <si>
    <t>28</t>
  </si>
  <si>
    <t>Dodávka nové SDZ - typ A - trojúhelník</t>
  </si>
  <si>
    <t>29</t>
  </si>
  <si>
    <t>Dodávka nové SDZ - typ A - návěstní</t>
  </si>
  <si>
    <t xml:space="preserve">A31a, A31b, A31c - </t>
  </si>
  <si>
    <t>30</t>
  </si>
  <si>
    <t>Dodávka nové SDZ - typ A - kříž</t>
  </si>
  <si>
    <t xml:space="preserve">A32a, A32b - </t>
  </si>
  <si>
    <t>31</t>
  </si>
  <si>
    <t>Dodávka nové SDZ - typ P</t>
  </si>
  <si>
    <t>32</t>
  </si>
  <si>
    <t>Dodávka nové SDZ - typ C - kulatá</t>
  </si>
  <si>
    <t>33</t>
  </si>
  <si>
    <t>Dodávka nové SDZ - typ IZ - čtverec</t>
  </si>
  <si>
    <t>34</t>
  </si>
  <si>
    <t>Dodávka nové SDZ - typ IZ - tunel</t>
  </si>
  <si>
    <t xml:space="preserve">IZ3a, IZ3b - </t>
  </si>
  <si>
    <t>35</t>
  </si>
  <si>
    <t>Dodávka nové SDZ - typ IZ - obec</t>
  </si>
  <si>
    <t xml:space="preserve">IZ4a-IZ4d - </t>
  </si>
  <si>
    <t>36</t>
  </si>
  <si>
    <t>Dodávka nové SDZ - typ IZ - obytná zóna</t>
  </si>
  <si>
    <t xml:space="preserve">IZ5a, IZ5b - </t>
  </si>
  <si>
    <t>Dodávka nové SDZ - typ IZ - velká</t>
  </si>
  <si>
    <t xml:space="preserve">IZ6a, IZ6b, IZ7a, IZ7b, IZ8a, IZ8b - </t>
  </si>
  <si>
    <t>38</t>
  </si>
  <si>
    <t>Dodávka nové SDZ - typ IP - čtverec</t>
  </si>
  <si>
    <t>39</t>
  </si>
  <si>
    <t>Dodávka nové SDZ - typ IP - obdelník velký</t>
  </si>
  <si>
    <t>40</t>
  </si>
  <si>
    <t xml:space="preserve">Dodávka nové SDZ - typ IP - obdelník </t>
  </si>
  <si>
    <t>41</t>
  </si>
  <si>
    <t>Dodávka nové SDZ - typ IP - obytná zóna</t>
  </si>
  <si>
    <t xml:space="preserve">IP26a, IP26b </t>
  </si>
  <si>
    <t>42</t>
  </si>
  <si>
    <t>Dodávka nové SDZ - typ IS</t>
  </si>
  <si>
    <t>43</t>
  </si>
  <si>
    <t>Dodávka nové SDZ - typ IS - směrová, návěstová a dálková</t>
  </si>
  <si>
    <t>44</t>
  </si>
  <si>
    <t>Dodávka nové SDZ - typ IS - objižďka</t>
  </si>
  <si>
    <t>45</t>
  </si>
  <si>
    <t>Dodávka nové SDZ - typ IS - označení</t>
  </si>
  <si>
    <t xml:space="preserve">IS 16 , IS 17, IS 18, IS 21 </t>
  </si>
  <si>
    <t>46</t>
  </si>
  <si>
    <t>Dodávka nové SDZ - typ IJ</t>
  </si>
  <si>
    <t>47</t>
  </si>
  <si>
    <t>Dodávka nové SDZ - typ E - dodatková tabulka</t>
  </si>
  <si>
    <t>48</t>
  </si>
  <si>
    <t>Výměna SDZ v retroreflexním žlutozeleném fluorescenčním podkladu na původním stojanu - typ B - kulatá</t>
  </si>
  <si>
    <t xml:space="preserve">položka zahrnuje:
- demontáž stávající značky včetně kotevních prkvů 
- dodávka a montáž nové značky včetně nových objímek a spojovacího materiálu
- likvidace původní značky 
- manipulace s demontovanými částmi a odvoz.
Bez dodávky nového sloupku/stojanu.
Neobsahuje poplatek za skládku.
</t>
  </si>
  <si>
    <t>Výměna SDZ v retroreflexním žlutozeleném fluorescenčním podkladu na původním stojanu - typ A - trojúhelník</t>
  </si>
  <si>
    <t>49</t>
  </si>
  <si>
    <t>Výměna SDZ v retroreflexním žlutozeleném fluorescenčním podkladu na původním stojanu - typ A - návěstní</t>
  </si>
  <si>
    <t>50</t>
  </si>
  <si>
    <t>Výměna SDZ v retroreflexním žlutozeleném fluorescenčním podkladu na původním stojanu - typ A - kříž</t>
  </si>
  <si>
    <t>51</t>
  </si>
  <si>
    <t>Výměna SDZ v retroreflexním žlutozeleném fluorescenčním podkladu na původním stojanu - typ P</t>
  </si>
  <si>
    <t>52</t>
  </si>
  <si>
    <t>Výměna SDZ v retroreflexním žlutozeleném fluorescenčním podkladu na původním stojanu - typ C - kulatá</t>
  </si>
  <si>
    <t>53</t>
  </si>
  <si>
    <t>Výměna SDZ v retroreflexním žlutozeleném fluorescenčním podkladu na původním stojanu - typ IZ - čtverec</t>
  </si>
  <si>
    <t>58</t>
  </si>
  <si>
    <t>Výměna SDZ v retroreflexním žlutozeleném fluorescenčním podkladu na původním stojanu - typ IP - čtverec</t>
  </si>
  <si>
    <t>60</t>
  </si>
  <si>
    <t xml:space="preserve">Výměna SDZ v retroreflexním žlutozeleném fluorescenčním podkladu na původním stojanu - typ IP - obdelník </t>
  </si>
  <si>
    <t>62</t>
  </si>
  <si>
    <t>Výměna SDZ v retroreflexním žlutozeleném fluorescenčním podkladu na původním stojanu - typ IS</t>
  </si>
  <si>
    <t>65</t>
  </si>
  <si>
    <t>Výměna SDZ v retroreflexním žlutozeleném fluorescenčním podkladu na původním stojanu - typ IS - označení</t>
  </si>
  <si>
    <t>66</t>
  </si>
  <si>
    <t>Výměna SDZ v retroreflexním žlutozeleném fluorescenčním podkladu na původním stojanu - typ IJ</t>
  </si>
  <si>
    <t>67</t>
  </si>
  <si>
    <t>Výměna SDZ v retroreflexním žlutozeleném fluorescenčním podkladu na původním stojanu - typ E - dodatková tabulka</t>
  </si>
  <si>
    <t>68</t>
  </si>
  <si>
    <t>69</t>
  </si>
  <si>
    <t>Dodávka nové SDZ v retroreflexním žlutozeleném fluorescenčním podkladu - typ A - trojúhelník</t>
  </si>
  <si>
    <t>70</t>
  </si>
  <si>
    <t>Dodávka nové SDZ v retroreflexním žlutozeleném fluorescenčním podkladu  - typ A - návěstní</t>
  </si>
  <si>
    <t>71</t>
  </si>
  <si>
    <t>Dodávka nové SDZ v retroreflexním žlutozeleném fluorescenčním podkladu  - typ A - kříž</t>
  </si>
  <si>
    <t>72</t>
  </si>
  <si>
    <t>Dodávka nové SDZ v retroreflexním žlutozeleném fluorescenčním podkladu  - typ P</t>
  </si>
  <si>
    <t>73</t>
  </si>
  <si>
    <t>Dodávka nové SDZ v retroreflexním žlutozeleném fluorescenčním podkladu  - typ C - kulatá</t>
  </si>
  <si>
    <t>74</t>
  </si>
  <si>
    <t>Dodávka nové SDZ v retroreflexním žlutozeleném fluorescenčním podkladu  - typ IZ - čtverec</t>
  </si>
  <si>
    <t>75</t>
  </si>
  <si>
    <t>Dodávka nové SDZ v retroreflexním žlutozeleném fluorescenčním podkladu  - typ IZ - tunel</t>
  </si>
  <si>
    <t>78</t>
  </si>
  <si>
    <t>Dodávka nové SDZ v retroreflexním žlutozeleném fluorescenčním podkladu  - typ IZ - velká</t>
  </si>
  <si>
    <t>79</t>
  </si>
  <si>
    <t>Dodávka nové SDZ v retroreflexním žlutozeleném fluorescenčním podkladu  - typ IP - čtverec</t>
  </si>
  <si>
    <t>80</t>
  </si>
  <si>
    <t>Dodávka nové SDZ v retroreflexním žlutozeleném fluorescenčním podkladu  - typ IP - obdelník velký</t>
  </si>
  <si>
    <t>81</t>
  </si>
  <si>
    <t xml:space="preserve">Dodávka nové SDZ v retroreflexním žlutozeleném fluorescenčním podkladu  - typ IP - obdelník </t>
  </si>
  <si>
    <t>83</t>
  </si>
  <si>
    <t>Dodávka nové SDZ v retroreflexním žlutozeleném fluorescenčním podkladu  - typ IS</t>
  </si>
  <si>
    <t>84</t>
  </si>
  <si>
    <t>Dodávka nové SDZ v retroreflexním žlutozeleném fluorescenčním podkladu  - typ IS - směrová, návěstová a dálková</t>
  </si>
  <si>
    <t>86</t>
  </si>
  <si>
    <t>Dodávka nové SDZ v retroreflexním žlutozeleném fluorescenčním podkladu  - typ IS - označení</t>
  </si>
  <si>
    <t>87</t>
  </si>
  <si>
    <t>Dodávka nové SDZ v retroreflexním žlutozeleném fluorescenčním podkladu  - typ IJ</t>
  </si>
  <si>
    <t>88</t>
  </si>
  <si>
    <t>Dodávka nové SDZ v retroreflexním žlutozeleném fluorescenčním podkladu  - typ E - dodatková tabulka</t>
  </si>
  <si>
    <t xml:space="preserve">Dodávka sloupku (stojanu) SDZ </t>
  </si>
  <si>
    <t xml:space="preserve">Položka obsahuje:
- dodání sloupku/stojanu v příslušném provedení dle TP výrobce, včetně provedení ukotvení, vyrovnání. Sloupek bude s protikorozní úpravou, není-li tato provedena již z výroby nebo daná vlastnostmi použitého materiálu.
</t>
  </si>
  <si>
    <t>Likvidace sloupku (stojanu), patky, základu SDZ</t>
  </si>
  <si>
    <t>Položka obsahuje:
- demontáž sloupku/stojanu, patky, základu
- provedení vykopů za účelem vybourání betonových konstrukcí
- provedení terenních úprav vč.zásypů
- manipulace s demontovanými/vybouranými částmi a odvoz.
Neobsahuje poplatek za skládku.</t>
  </si>
  <si>
    <t>Kotvící patka SDZ</t>
  </si>
  <si>
    <t>Položka obsahuje:
- dodání patky v příslušném provedení dle TP výrobce, včetně provedení funkčního osazení. Patka bude s protikorozní úpravou, není-li tato provedena již z výroby nebo daná vlastnostmi použitého materiálu.</t>
  </si>
  <si>
    <t>Kotvící patka SDZ - výměna</t>
  </si>
  <si>
    <t>Položka obsahuje:
- demontáž patky
- dodání a osazení nové patky v příslušném provedení dle TP výrobce, včetně kotvení. Patka bude s protikorozní úpravou, není-li tato provedena již z výroby nebo daná vlastnostmi použitého materiálu.
- manipulace s demontovanými/vybouranými částmi a odvoz.
Neobsahuje poplatek za skládku.</t>
  </si>
  <si>
    <t>Betonový základ SDZ</t>
  </si>
  <si>
    <t xml:space="preserve">minimální rozměr základu betonové patky 0,4mx0,4mx0,7m </t>
  </si>
  <si>
    <t xml:space="preserve">Položka obsahuje:
- zemní práce/výkop
- betonáž základu včetně zřízení a odstranění bednění
- zásyp/terenní úpravy
Základ pro SDZ bude proveden dle TP výrobce SDZ.
</t>
  </si>
  <si>
    <t>Betonový základ velkoplošné SDZ</t>
  </si>
  <si>
    <t>Víčko sloupku SDZ</t>
  </si>
  <si>
    <t xml:space="preserve">Položka obsahuje:
- dodání víčka v příslušném provedení dle TP výrobce SDZ, včetně osazení. </t>
  </si>
  <si>
    <t>Hliníková objímka sloupku vč.spojovacího materiálu SDZ</t>
  </si>
  <si>
    <t xml:space="preserve">Položka obsahuje:
- dodání objímky a spojovacího materiálu  v příslušném provedení dle TP výrobce SDZ, včetně osazení. </t>
  </si>
  <si>
    <t>Dodávka dopravního zrcadla kulatého 900 mm - nové</t>
  </si>
  <si>
    <t>položka zahrnuje: 
- dodávka a montáž zrcadla včetně spojovacího materiálu.
- seřízení nastavení zrcadla
Bez dodávky nového sloupku/stojanu.</t>
  </si>
  <si>
    <t>Dodávka dopravního zrcadla 800x1000 mm - nové</t>
  </si>
  <si>
    <t>Dodávka nového dopravního zrcadla kulatého 1200 mm</t>
  </si>
  <si>
    <t>Demontáž a likvidace dopravního zrcadla všech typů</t>
  </si>
  <si>
    <t xml:space="preserve">položka zahrnuje: 
- demontáž stávajícího zrcadla 
- manipulace s demontovanými částmi a odvoz.
Bez demontáže sloupku/stojanu.
Neobsahuje poplatek za skládku.
</t>
  </si>
  <si>
    <t>Dodávka a aplikace protizamlžovací fólie na zrcadla</t>
  </si>
  <si>
    <t>položka zahrnuje: 
- dodávku a aplikaci fólie dle TP výrobce SDZ na stávající dopravní zrcadlo</t>
  </si>
  <si>
    <t xml:space="preserve">Likvidace celé SDZ </t>
  </si>
  <si>
    <t>Položka obsahuje:
- demontáž značky, sloupku/stojanu, patky
- provedení vykopů 
- vybourání betonových konstrukcí - základu 
- provedení terenních úprav vč.zásypů
- manipulace s demontovanými/vybouranými částmi a odvoz.
Neobsahuje poplatek za skládku.</t>
  </si>
  <si>
    <t xml:space="preserve">Sejmutí SDZ ze stojanu/sloupku </t>
  </si>
  <si>
    <t>položka zahrnuje: 
- sejmutí značky ze sloupku/stojanu včetně odstranění spojovacích prvků
- manipulace s demontovanými částmi a odvoz
Neobsahuje poplatek za skládku.</t>
  </si>
  <si>
    <t>32310</t>
  </si>
  <si>
    <t xml:space="preserve">Likvidace velkoplošné SDZ </t>
  </si>
  <si>
    <t>32325</t>
  </si>
  <si>
    <t>Výměna velkoplošných SDZ na původní konstrukci</t>
  </si>
  <si>
    <t xml:space="preserve">položka zahrnuje: 
- demontáž stávající značky včetně spojovacích prvků
- dodávka a montáž nové značky včetně nových objímek a spojovacího materiálu
- likvidace původní značky
- manipulace s demontovanými částmi a odvoz.
Neobsahuje poplatek za skládku..
</t>
  </si>
  <si>
    <t>32345</t>
  </si>
  <si>
    <t>Výměna a doplnění lamel</t>
  </si>
  <si>
    <t>položka zahrnuje: 
- demontáž poškozených lamel původní značky
- dodávka a montáž nových lamel dané značky
- likvidace poškozených lamel
- manipulace s demontovanými částmi a odvoz.
Neobsahuje poplatek za skládku..</t>
  </si>
  <si>
    <t>32525</t>
  </si>
  <si>
    <t>Dodávka a montáž velkoplošných DZ včetně nosné konstrukce</t>
  </si>
  <si>
    <t xml:space="preserve">položka zahrnuje: 
- statický výpočet
- dodávka a montáž nosné ocelové konstrukce včetně kotvení
- provedení zemních prací,
- betonový základ  pro zakotvení a upevnění nosné konstrukce
- zřízení a odstranění bednění základu
- proměření
- dodávka a osazení velkoplošné DZ včetně spojovacího materiálu
</t>
  </si>
  <si>
    <t>35110</t>
  </si>
  <si>
    <t>Vodorovné dopravní značky plošné - barva</t>
  </si>
  <si>
    <t>položka zahrnuje: 
- příprava podkladu
- předznačení 
- dodávka a pokládka nátěrového materiálu (měří se pouze natíraná plocha)
s reflexní úpravou</t>
  </si>
  <si>
    <t>36110</t>
  </si>
  <si>
    <t>Vodorovné dopravní značení - dělicí a vodící čáry - barva</t>
  </si>
  <si>
    <t>Vodorovné dopravní značení - plošné - plast</t>
  </si>
  <si>
    <t>Vodorovné dopravní značení - dělicí a vodící čáry - plast</t>
  </si>
  <si>
    <t>Vodorovné dopravní značení - plošné - plast - zvučící</t>
  </si>
  <si>
    <t>Vodorovné dopravní značení - dělicí a vodící čáry - plast - zvučící</t>
  </si>
  <si>
    <t>38910</t>
  </si>
  <si>
    <t>Odstranění vodorovného dopravního značení frézováním - plast</t>
  </si>
  <si>
    <t xml:space="preserve">položka zahrnuje: 
- odstranění plastového vodorovného dopravního značení
- zametení
- manipulace s odpadem a odvoz.
Neobsahuje poplatek za skládku..
</t>
  </si>
  <si>
    <t xml:space="preserve">Odstranění VDZ provedené barvou - zatřením </t>
  </si>
  <si>
    <t xml:space="preserve">položka zahrnuje: 
- zametení 
- odstranění vodorovného dopravního značení provedeného barvou zatřením </t>
  </si>
  <si>
    <t>Použití světelných signalizačních zařízení - světelná šipka - pronájem (1ks)</t>
  </si>
  <si>
    <t>KSDEN</t>
  </si>
  <si>
    <t>pojízdná uzavírková tabule Z7</t>
  </si>
  <si>
    <t>položka zahrnuje: 
- náklady na zapůjčení zařízení
- osazení na místo
- uvedení do provozu a údržba během pronájmu</t>
  </si>
  <si>
    <t>Pronájem semaforu</t>
  </si>
  <si>
    <t>SADADEN</t>
  </si>
  <si>
    <t>tříbarevná soustava s plnými signály</t>
  </si>
  <si>
    <t>Pronájem blikačů</t>
  </si>
  <si>
    <t>přerušované žluté světlo S7</t>
  </si>
  <si>
    <t>Pronájem SDZ včetně podstavce, sloupku a příchytek</t>
  </si>
  <si>
    <t xml:space="preserve">položka zahrnuje: 
náklady na zapůjčení svislého dopravního značení
osazení na místo,průběžná údržba a následná demontáž/odvoz 
</t>
  </si>
  <si>
    <t>BEZPEČNOSTNÍ ZAŘÍZENÍ</t>
  </si>
  <si>
    <t>4xxxx</t>
  </si>
  <si>
    <t>41110</t>
  </si>
  <si>
    <t>Čištění svodidel mytím</t>
  </si>
  <si>
    <t xml:space="preserve">položka zahrnuje: 
- veškeré potřebné práce a dodávky pro provedení včetně nutné mechanizace a strojů  </t>
  </si>
  <si>
    <t>41210</t>
  </si>
  <si>
    <t>Nátěr svodidel s očištěním</t>
  </si>
  <si>
    <t>položka zahrnuje: 
- veškeré potřebné práce a dodávky pro provedení včetně nutné mechanizace a strojů
- příprava podkladu mechanickým očištěním 
- provedení kompletního dvouvrstvého nátěru dle požadavku a typu konstrukce
a to včetně nátěrové hmoty
- manipulace s odpadem (naložení) a odvoz nánosu (odpadu)
Neobsahuje poplatek za skládku.</t>
  </si>
  <si>
    <t>41311</t>
  </si>
  <si>
    <t>Ocelová svodidla - rovnání včetně rektifikace</t>
  </si>
  <si>
    <t>položka zahrnuje: 
- veškeré potřebné práce a dodávky pro provedení včetně nutné mechanizace a strojů</t>
  </si>
  <si>
    <t>41420</t>
  </si>
  <si>
    <t>41510</t>
  </si>
  <si>
    <t>Ocelová svodidla - likvidace</t>
  </si>
  <si>
    <t>položka zahrnuje: 
- demontáž a odstranění zařízení
- provedení terenních úprav vč.zásypů
- manipulace s odpadem (naložení) a odvoz nánosu (odpadu)
Neobsahuje poplatek za skládku..</t>
  </si>
  <si>
    <t>Ocelová svodidla - výměna sloupku svodidla</t>
  </si>
  <si>
    <t>položka zahrnuje: 
- demontáž starého kusu
- dodávka a osazení nového kusu v délce 2m, povrch pozink
- manipulace s odpadem (naložení) a odvoz nánosu (odpadu)
Neobsahuje poplatek za skládku.</t>
  </si>
  <si>
    <t>Svodidlový deformační díl - výměna</t>
  </si>
  <si>
    <t>položka zahrnuje: 
- demontáž starého kusu
- dodávka a osazení nového kusu
- manipulace s odpadem (naložení) a odvoz nánosu (odpadu)
Neobsahuje poplatek za skládku.</t>
  </si>
  <si>
    <t>Zkosené náběhy svodidel - výměna</t>
  </si>
  <si>
    <t>položka zahrnuje: 
- demontáž 
- dodávka a montáž nového náběhu včetně kotvení, propojení 
- ukončení zapuštěním do země
- zemní práce a terénní úpravy 
- manipulace s odpadem (naložení) a odvoz nánosu (odpadu)
Neobsahuje poplatek za skládku.</t>
  </si>
  <si>
    <t>Obloukové náběhy svodidel - výměna</t>
  </si>
  <si>
    <t>položka zahrnuje: 
- demontáž
- dodávka a montáž nového náběhu včetně kotvení, propojení 
- manipulace s odpadem (naložení) a odvoz nánosu (odpadu)
Neobsahuje poplatek za skládku..</t>
  </si>
  <si>
    <t>Ocelová svodidla - dotažení kotvení</t>
  </si>
  <si>
    <t>1ks šroubení</t>
  </si>
  <si>
    <t xml:space="preserve">položka zahrnuje: 
- dotažení kotvení včetně dodávky případného materiálu 
</t>
  </si>
  <si>
    <t>42110</t>
  </si>
  <si>
    <t>Obnova nátěru zábradlí se svislou výplní včetně očištění</t>
  </si>
  <si>
    <t>Měří se délka zábradlí, tzn.od paty po madlo v délkových metrech.</t>
  </si>
  <si>
    <t>položka zahrnuje: 
- veškeré potřebné práce a dodávky pro provedení včetně nutné mechanizace a strojů
- příprava podkladu očištěním dle TP
- provedení kompletního dvouvrstvého nátěru dle požadavku a typu konstrukce
a to včetně nátěrové hmoty ve stanovené RAL
- manipulace s odpadem (naložení) a odvoz nánosu (odpadu)
Neobsahuje poplatek za skládku.</t>
  </si>
  <si>
    <t>Obnova nátěru zábradlí s vodorovnou výplní včetně očištění</t>
  </si>
  <si>
    <t>42310</t>
  </si>
  <si>
    <t>Dodávka a osazení zábradlí se svislou výplní</t>
  </si>
  <si>
    <t>Dodávka a osazení zábradlí s vodorovnou výplní</t>
  </si>
  <si>
    <t>42510</t>
  </si>
  <si>
    <t xml:space="preserve">Zábradlí se svislou výplní - likvidace </t>
  </si>
  <si>
    <t xml:space="preserve">položka zahrnuje: 
- demontáž a odstranění zábradlí
- manipulace s odpadem (naložení) a odvoz nánosu (odpadu)
Neobsahuje poplatek za skládku.
</t>
  </si>
  <si>
    <t>Zábradlí s vodorovnou výplní - likvidace</t>
  </si>
  <si>
    <t>44210</t>
  </si>
  <si>
    <t>Nástavce na svodidla - zřízení</t>
  </si>
  <si>
    <t>položka zahrnuje: 
- veškeré potřebné práce a dodávky pro provedení včetně nutné mechanizace a strojů
- dodávku a montáž nástavce</t>
  </si>
  <si>
    <t>44411</t>
  </si>
  <si>
    <t>Odrazky na svodidlech - nové</t>
  </si>
  <si>
    <t>položka zahrnuje: 
- veškeré potřebné práce a dodávky pro provedení včetně nutné mechanizace a strojů
- dodávku a montáž odrazky</t>
  </si>
  <si>
    <t>44910</t>
  </si>
  <si>
    <t>Nástavce na svodidla - výměna za nový</t>
  </si>
  <si>
    <t>položka zahrnuje: 
- demontáž nástavce
- dodávku a montáž nástavce včetně kotvení
- manipulace s odpadem (naložení) a odvoz nánosu (odpadu)
Neobsahuje poplatek za skládku.</t>
  </si>
  <si>
    <t>46610</t>
  </si>
  <si>
    <t xml:space="preserve">Dopravní knoflíky - nové </t>
  </si>
  <si>
    <t>položka zahrnuje: 
- veškeré potřebné práce a dodávky pro provedení včetně nutné mechanizace a strojů
- dodávku a montáž knoflíku</t>
  </si>
  <si>
    <t>Dopravní knoflíky - výměna</t>
  </si>
  <si>
    <t>položka zahrnuje: 
- demontáž knoflíku
- dodávka a montáž nového knoflíku včetně kotvení
- manipulace s odpadem (naložení) a odvoz nánosu (odpadu)
Neobsahuje poplatek za skládku.</t>
  </si>
  <si>
    <t>Dopravní knoflíky -likvidace</t>
  </si>
  <si>
    <t>položka zahrnuje: 
- demontáž knoflíku
- manipulace s odpadem (naložení) a odvoz nánosu (odpadu)
Neobsahuje poplatek za skládku.</t>
  </si>
  <si>
    <t>Odrazník 30 x 30 - likvidace</t>
  </si>
  <si>
    <t>položka zahrnuje: 
- demontáž a odstranění odrazníku
- provedení terenních úprav vč.zásypů
- manipulace s odpadem (naložení) a odvoz nánosu (odpadu)
Neobsahuje poplatek za skládku.</t>
  </si>
  <si>
    <t>46920</t>
  </si>
  <si>
    <t>Směrový sloupek 15x15 - likvidace</t>
  </si>
  <si>
    <t>položka zahrnuje: 
- demontáž a odstranění směrového sloupku
- provedení terenních úprav vč.zásypů
- manipulace s odpadem (naložení) a odvoz nánosu (odpadu)
Neobsahuje poplatek za skládku.</t>
  </si>
  <si>
    <t>PVC vodící obrubníky - nové</t>
  </si>
  <si>
    <t>červený/bílý segment</t>
  </si>
  <si>
    <t>položka zahrnuje: 
- veškeré potřebné práce a dodávky pro provedení včetně kotvení a nutné mechanizace a strojů
- dodávku a montáž vodícího obrubníku včetně kotvení</t>
  </si>
  <si>
    <t>PVC vodící obrubníky - výměna</t>
  </si>
  <si>
    <t>položka zahrnuje: 
- demontáž vodícího obrubníku 
- dodávka a montáž vodícího obrubníku včetně kotvení 
- rozměry : Š-160mm, D-580mm, V-158mm
- manipulace s odpadem (naložení) a odvoz nánosu (odpadu)
Neobsahuje poplatek za skládku.</t>
  </si>
  <si>
    <t>PVC vodící obrubníky - likvidace</t>
  </si>
  <si>
    <t>položka zahrnuje: 
- demontáž vodícího obrubníku 
- manipulace s odpadem (naložení) a odvoz nánosu (odpadu)
Neobsahuje poplatek za skládku.</t>
  </si>
  <si>
    <t>Provizorní ochrana betonovými svodidly do výšky 500mm (mobiliář KSÚS)</t>
  </si>
  <si>
    <t xml:space="preserve">položka zahrnuje:
- nakládka, přesun, osazení
- provedení běžné údržby svodidel do doby demontáže </t>
  </si>
  <si>
    <t>Provizorní ochrana betonovými svodidly do výšky 1000mm (mobiliář KSÚS)</t>
  </si>
  <si>
    <t>Provizorní ochrana betonovými svodidly do výšky 500mm (mobiliář KSÚS) - demontáž</t>
  </si>
  <si>
    <t xml:space="preserve">položka zahrnuje:
- demontáž, nakládka, přesun na určené místo
</t>
  </si>
  <si>
    <t>Provizorní ochrana betonovými svodidly do výšky 1000mm (mobiliář KSÚS) - demontáž</t>
  </si>
  <si>
    <t>Provizorní ochrana betonovými svodidly do výšky 500mm</t>
  </si>
  <si>
    <t>BMDEN</t>
  </si>
  <si>
    <t xml:space="preserve">položka zahrnuje:
- nakládka, přesun, osazení, pronájem
- provedení běžné údržby svodidel do doby demontáže </t>
  </si>
  <si>
    <t>Provizorní ochrana betonovými svodidly do výšky 1000mm</t>
  </si>
  <si>
    <t>Provizorní ochrana betonovými svodidly do výšky 500mm - nákup nových</t>
  </si>
  <si>
    <t xml:space="preserve">položka zahrnuje:
- nákup s tím, že se svodidla stanou mobiliářem KSUS
</t>
  </si>
  <si>
    <t>Provizorní ochrana betonovými svodidly do výšky 1000mm - nákup nových</t>
  </si>
  <si>
    <t>Bezpečnostní nátěr betonových svodidel</t>
  </si>
  <si>
    <t xml:space="preserve">položka zahrnuje: 
- příprava podkladu očištěním
- provedení dvouvrstvého nátěru dle TP včetně posypu balotinou 
</t>
  </si>
  <si>
    <t>45110</t>
  </si>
  <si>
    <t>Směrové sloupky - mytí</t>
  </si>
  <si>
    <t>klasické/trn - červený, bílý, modrý - Z11</t>
  </si>
  <si>
    <t>položka zahrnuje: 
- veškeré potřebné práce a dodávky pro provedení včetně nutné mechanizace a strojů  
- provedení mytí</t>
  </si>
  <si>
    <t>Směrové sloupky - likvidace</t>
  </si>
  <si>
    <t>položka zahrnuje: 
- demontáž směrového sloupku 
- manipulace s odpadem (naložení) a odvoz nánosu (odpadu)
Neobsahuje poplatek za skládku.</t>
  </si>
  <si>
    <t>45210</t>
  </si>
  <si>
    <t xml:space="preserve">Směrové sloupky - nové </t>
  </si>
  <si>
    <t>položka zahrnuje: 
- veškeré potřebné práce a dodávky pro provedení včetně kotvení a nutné mechanizace a strojů
- dodávku a montáž směrového sloupku</t>
  </si>
  <si>
    <t>45220</t>
  </si>
  <si>
    <t xml:space="preserve">Směrové sloupky - nové včetně prefa základu </t>
  </si>
  <si>
    <t>klasický - červený, bílý, modrý - Z11</t>
  </si>
  <si>
    <t>položka zahrnuje: 
- dodávku a nmontáž sloupku včetně kotvení
- dodávku a usazení prefabrikovaného bet.základu 
- zemní práce a terenní úpravy
- manipulace s odpadem (naložení) a odvoz nánosu (odpadu)
Neobsahuje poplatek za skládku..</t>
  </si>
  <si>
    <t>45330</t>
  </si>
  <si>
    <t>Směrové sloupky - znovuosazení</t>
  </si>
  <si>
    <t xml:space="preserve">položka zahrnuje: 
- demontáž směrového sloupku 
- dočasné uložení sloupků
- následná zpětná montáž bez dodávky 
</t>
  </si>
  <si>
    <t>45410</t>
  </si>
  <si>
    <t>Směrové sloupky - vyrovnání</t>
  </si>
  <si>
    <t xml:space="preserve">položka zahrnuje: 
- oprava stávajícího kusu bez výměny
</t>
  </si>
  <si>
    <t>Balisety z plastických hmot - nové</t>
  </si>
  <si>
    <t>položka zahrnuje: 
- veškeré potřebné práce a dodávky pro provedení včetně kotvení a nutné mechanizace a strojů
- dodávku a montáž balisety</t>
  </si>
  <si>
    <t>Balisety z plastických hmot - výměna</t>
  </si>
  <si>
    <t>položka zahrnuje: 
- demontáž balisety
- dodávku a montáž balisety včetně kotvení
- manipulace s odpadem (naložení) a odvoz nánosu (odpadu)
Neobsahuje poplatek za skládku..</t>
  </si>
  <si>
    <t>Balisety z plastických hmot - likvidace</t>
  </si>
  <si>
    <t>položka zahrnuje: 
- demontáž balisety
- manipulace s odpadem (naložení) a odvoz nánosu (odpadu)
Neobsahuje poplatek za skládku.</t>
  </si>
  <si>
    <t>Odrážeče proti zvěři</t>
  </si>
  <si>
    <t xml:space="preserve">položka zahrnuje:
- dodání a montáž odrážeče včetně připevňovacích dílů
</t>
  </si>
  <si>
    <t>SILNIČNÍ TĚLESA A ODVODNĚNÍ</t>
  </si>
  <si>
    <t>5xxxx</t>
  </si>
  <si>
    <t>51220</t>
  </si>
  <si>
    <t>Krajnice nezpevněná - seřezávání s naložením</t>
  </si>
  <si>
    <t>položka zahrnuje: 
- seřezávání krajnice s nakládáním seřezaného nánosu a drnu na dopravní prostředek
- odvoz seřezaného nánosu
- manipulace s odpadem (naložení) a odvoz nánosu (odpadu)
Neobsahuje poplatek za skládku..</t>
  </si>
  <si>
    <t>51310</t>
  </si>
  <si>
    <t>Krajnice nezpevněná do tl. 100mm - seřezávání a odhoz do příkopů</t>
  </si>
  <si>
    <t xml:space="preserve">položka zahrnuje: 
- seřezávání nezpěvněné krajnice s odhozem do příkopu
</t>
  </si>
  <si>
    <t>51311</t>
  </si>
  <si>
    <t>Krajnice nezpevněná - úpravy</t>
  </si>
  <si>
    <t xml:space="preserve">dosypávka, urovnání do tvaru a přehutnění
včetně dodání materiálu 
</t>
  </si>
  <si>
    <t>51720</t>
  </si>
  <si>
    <t>Zřízení krajnice nezpevněná - štěrkodrť frakce 0-32</t>
  </si>
  <si>
    <t>položka zahrnuje:
- příprava založení krajnice
- kompletní provedení zemní konstrukce včetně dodávky materiálu dle TP
- úprava  ukládaného  materiálu  vlhčením,  tříděním,  promícháním  nebo  vysoušením
- svahování, hutnění 
- manipulace s odpadem (naložení) a odvoz nánosu (odpadu)
Neobsahuje poplatek za skládku..</t>
  </si>
  <si>
    <t>Zřízení krajnice nezpevněná z recyklovaného asfaltového materiálu frakce 0/22</t>
  </si>
  <si>
    <t>položka zahrnuje:
- příprava založení krajnice
- kompletní provedení zemní konstrukce včetně dodávky recyklovaného materiálu dle TP
- úprava  ukládaného  materiálu  vlhčením,  tříděním,  promícháním  nebo  vysoušením
- svahování, hutnění 
- manipulace s odpadem (naložení) a odvoz nánosu (odpadu)
Neobsahuje poplatek za skládku..</t>
  </si>
  <si>
    <t>51730</t>
  </si>
  <si>
    <t>Svahování</t>
  </si>
  <si>
    <t>položka zahrnuje: 
- upravení zemního tělesa do požadovaného tvaru
- manipulace s odpadem (naložení) a odvoz nánosu (odpadu)
Neobsahuje poplatek za skládku.</t>
  </si>
  <si>
    <t>52110</t>
  </si>
  <si>
    <t>Čištění příkopů strojně při šířce dna do 400mm - příkopovou frézou</t>
  </si>
  <si>
    <t xml:space="preserve">položka zahrnuje: 
Čištění příkopů komunikací s odstraněním travnatého porostu nebo nánosu.
</t>
  </si>
  <si>
    <t>Hloubení/zřízení příkopu strojně</t>
  </si>
  <si>
    <t>položka zahrnuje: 
- vodorovná a svislá doprava, přemístění, přeložení, manipulace s výkopkem
- kompletní provedení vykopávky nezapažené i zapažené
- příplatek za lepivost
- ruční dokopávky
- manipulace s odpadem (naložení) a odvoz nánosu (odpadu)
Neobsahuje poplatek za skládku..</t>
  </si>
  <si>
    <t>53110</t>
  </si>
  <si>
    <t>Rigoly - čištění nánosu - ručně</t>
  </si>
  <si>
    <t>bm</t>
  </si>
  <si>
    <t>položka zahrnuje: 
- čištění rigolů komunikací s odstraněním travnatého porostu nebo nánosu.
- manipulace s odpadem (naložení) a odvoz nánosu (odpadu)
Neobsahuje poplatek za skládku.</t>
  </si>
  <si>
    <t>Zřížení rigolu ze žlabovek</t>
  </si>
  <si>
    <t>položka zahrnuje: 
- dodávku a uložení příkopových tvárnic předepsaného rozměru a kvality
- dodání a rozprostření lože z předepsaného materiálu v předepsané kvalitě a v předepsané tloušťce
- ukončení, patky, spárování vodostavebním betonem</t>
  </si>
  <si>
    <t>53710</t>
  </si>
  <si>
    <t>Zřízení dlážděného rigolu z lomového kamene</t>
  </si>
  <si>
    <t>položka zahrnuje:
- dodání a uložení předepsaného dlažebního materiálu v požadované kvalitě do předepsaného tvaru a v předepsané šířce
- dodání a rozprostření betonového lože C30/37 v předepsané tloušťce a šířce
- úpravu napojení a ukončení</t>
  </si>
  <si>
    <t>55610</t>
  </si>
  <si>
    <t>Zemní práce - těžení</t>
  </si>
  <si>
    <t>položka zahrnuje: 
- vodorovná a svislá doprava, přemístění, přeložení, manipulace s výkopkem
- kompletní provedení vykopávky nezapažené i zapažené
- Třída I. Těžba je prováděna běžnými výkopovými mechanismy (buldozery, rypadla, ručně prováděné
výkopy).
- ošetření výkopiště po celou dobu práce v něm vč. klimatických opatření
- ztížení vykopávek v blízkosti podzemního vedení, konstrukcí a objektů vč. jejich dočasného zajištění
- příplatek za lepivost
- ruční dokopávky
- manipulace s odpadem (naložení) a odvoz nánosu (odpadu)
Neobsahuje poplatek za skládku.</t>
  </si>
  <si>
    <t>položka zahrnuje: 
- veškeré potřebné práce a dodávky pro provedení číštění včetně nutné mechanizace a strojů
- manipulace s odpadem (naložení) a odvoz nánosu (odpadu)
Neobsahuje poplatek za skládku.</t>
  </si>
  <si>
    <t>56110</t>
  </si>
  <si>
    <t>Silniční dešťová kanalizace do DN 300  - čištění</t>
  </si>
  <si>
    <t>57110</t>
  </si>
  <si>
    <t>Zdrže dešťové - čištění, odstranění nánosu</t>
  </si>
  <si>
    <t>58111</t>
  </si>
  <si>
    <t>58141</t>
  </si>
  <si>
    <t>Revizní šachty - čištění</t>
  </si>
  <si>
    <t>58143</t>
  </si>
  <si>
    <t>Revizní šachty - výměna poklopu a rámu</t>
  </si>
  <si>
    <t>položka zahrnuje: 
- demontáž stávajícího poklopu a rámu
- dodávka nového poklopu a rámu 
- likvidace původního poklopu a rámu 
- manipulace s odpadem (naložení) a odvoz nánosu (odpadu)
Neobsahuje poplatek za skládku.</t>
  </si>
  <si>
    <t>58210</t>
  </si>
  <si>
    <t>Vpustě - výměna mříže</t>
  </si>
  <si>
    <t>položka zahrnuje: 
- demontáž stávající mříže
- dodávka a montáž nové mříže 
- likvidace původní mříže
- manipulace s odpadem (naložení) a odvoz nánosu (odpadu)
Neobsahuje poplatek za skládku.</t>
  </si>
  <si>
    <t>Vpustě - výměna rámu</t>
  </si>
  <si>
    <t>položka zahrnuje: 
- demontáž stávajícího rámu
- dodávka a montáž nového rámu
- likvidace původního rámu
- manipulace s odpadem (naložení) a odvoz nánosu (odpadu)
Neobsahuje poplatek za skládku.</t>
  </si>
  <si>
    <t>58220</t>
  </si>
  <si>
    <t>Vpustě - výměna koše</t>
  </si>
  <si>
    <t>položka zahrnuje: 
- demontáž stávajícího koše
- dodávka a montáž nového koše
- likvidace původního koše
- manipulace s odpadem (naložení) a odvoz nánosu (odpadu)
Neobsahuje poplatek za skládku.</t>
  </si>
  <si>
    <t>59110</t>
  </si>
  <si>
    <t>Obrubník ostrůvkový vnější oblouk se zkosenou hranou - výměna</t>
  </si>
  <si>
    <t>527x300x195mm</t>
  </si>
  <si>
    <t xml:space="preserve">položka zahrnuje: 
- vybourání poškozených obrub
- příprava podkladu včetně případného doplnění podkladního materiálu
- dodávka a uložení nové obruby do betonového lože
- boční betonovou opěrku
- řezání - úprava tvaru
- manipulace s odpadem (naložení) a odvoz nánosu (odpadu)
Neobsahuje poplatek za skládku.
</t>
  </si>
  <si>
    <t>Obrubník ostrůvkový přímý se zkosenou hranou - výměna</t>
  </si>
  <si>
    <t>600x300x195mm</t>
  </si>
  <si>
    <t>Silniční obrubník betonový přímý - výměna</t>
  </si>
  <si>
    <t>100x250x1000mm</t>
  </si>
  <si>
    <t>Silniční obrubník betonový oblouk - výměna</t>
  </si>
  <si>
    <t>Silniční obrubník kamenný - výměna</t>
  </si>
  <si>
    <t>12x25 x 80-120 cm</t>
  </si>
  <si>
    <t xml:space="preserve">položka zahrnuje: 
- vybourání poškozených obrub
- příprava podkladu včetně případného doplnění podkladního materiálu
- dodávka a uložení nové žulové obruby do betonového lože
- boční betonovou opěrku
- řezání - úprava tvaru
- manipulace s odpadem (naložení) a odvoz nánosu (odpadu)
Neobsahuje poplatek za skládku.
</t>
  </si>
  <si>
    <t>Silniční obrubník - znovuosazení</t>
  </si>
  <si>
    <t xml:space="preserve">položka zahrnuje: 
- vyjmutí poškozené obruby
- příprava podkladu včetně případného doplnění podkladního materiálu
- provedení betonového lože
- boční betonovou opěrku
- znovuuložení obruby 
- manipulace s odpadem (naložení) a odvoz nánosu (odpadu)
Neobsahuje poplatek za skládku.
</t>
  </si>
  <si>
    <t>59710</t>
  </si>
  <si>
    <t>Silniční obruby betonové přímé - nové - pokládka</t>
  </si>
  <si>
    <t xml:space="preserve">položka zahrnuje: 
- příprava podkladu včetně dodávky podkladního materiálu
- dodání a uložení nové obruby do betonového lože  
- boční betonovou opěrku
- řezání - úprava tvaru
- manipulace s odpadem (naložení) a odvoz nánosu (odpadu)
Nákup nového obrubníku bude řešen oceněním viz položka 032502 - Všeobecné položky. 
Neobsahuje poplatek za skládku.
</t>
  </si>
  <si>
    <t>Silniční obruby kamenné - nové - pokládka</t>
  </si>
  <si>
    <t xml:space="preserve">položka zahrnuje: 
- příprava podkladu včetně dodávky podkladního materiálu
- dodání a uložení nové obruby do betonového lože  
- Žulový obrubník, tryskaný povrch, rozměr 12x25 x 80-120 cm
- boční betonovou opěrku
- řezání - úprava tvaru
- manipulace s odpadem (naložení) a odvoz nánosu (odpadu)
Nákup nového obrubníku bude řešen oceněním viz položka 032502 - Všeobecné položky. Neobsahuje poplatek za skládku.
</t>
  </si>
  <si>
    <t>59910</t>
  </si>
  <si>
    <t>Silniční obruby - likvidace</t>
  </si>
  <si>
    <t xml:space="preserve">položka zahrnuje: 
- vybourání poškozených obrub včetně lože a opěry
- terenní úpravy
- manipulace s odpadem (naložení) a odvoz nánosu (odpadu)
Neobsahuje poplatek za skládku.
</t>
  </si>
  <si>
    <t>Štěrbinové žlaby - čištění</t>
  </si>
  <si>
    <t>Vpustě horské - čištění</t>
  </si>
  <si>
    <t>MOSTY</t>
  </si>
  <si>
    <t>6xxxx</t>
  </si>
  <si>
    <t>60710</t>
  </si>
  <si>
    <t>Oprava mostu - rozpočet</t>
  </si>
  <si>
    <t xml:space="preserve">pro účetní okruh, pokud se bude jednat o opravu, kterou nelze popsat položkami uvedenými v tomto ceníku.
</t>
  </si>
  <si>
    <t>Čištění mostních odvodňovačů</t>
  </si>
  <si>
    <t xml:space="preserve">Položka zahrnuje : 
- zajištění průchodnosti potrubí do vzdálenosti 3,0m od čištěného odvodňovače
- vyčištění odvodňovačů od nánosů včetně propláchnutí vodou
- manipulace s odpadem (naložení) a odvoz nánosu (odpadu)
Neobsahuje poplatek za skládku.
</t>
  </si>
  <si>
    <t>Čištění žlabovek skluzu (ve svahu)</t>
  </si>
  <si>
    <t xml:space="preserve">Položka zahrnuje : 
- čištění žlabovek skluzu (ve svahu)
- manipulace s odpadem (naložení) a odvoz nánosu (odpadu)
Neobsahuje poplatek za skládku.
</t>
  </si>
  <si>
    <t>Zhotovení odvodňovacího žlabu z kamene do betonu tl.20cm</t>
  </si>
  <si>
    <t xml:space="preserve">Položka zahrnuje : 
- odkopávky pro položení odvodňovacího žlabu včetně naložení
- zhotovení ovodňovacího žlabu z kamene do betonu tl.20cm
- dodávka kamene a betonu
</t>
  </si>
  <si>
    <t>Zhotovení odvodňovacího žlabu z bet. žlabovnic do betonu tl.20cm</t>
  </si>
  <si>
    <t xml:space="preserve">Položka zahrnuje : 
- odkopávky pro položení odvodňovacího žlabu včetně naložení
- zhotovení ovodňovacího žlabu z bet. žlabovnic do betonu tl.20cm
- dodávku a uložení bet žlabovnic šířky do 80cm 
- dodávku betonu
</t>
  </si>
  <si>
    <t>Zhotovení flexibilní zálivky u říms š. do 5cm, hloubky min 3cm</t>
  </si>
  <si>
    <t>Položka zahrnuje : 
- vyčištění spáry pro zálivku a penetrace podkladu pro zvýšení soudržnosti s podkladem
- provedení flexibilní zálivky</t>
  </si>
  <si>
    <t>Zhotovení flexibilní zálivky u říms šíř. do 5cm, hl min 4cm - s profrézováním drážky</t>
  </si>
  <si>
    <t>Položka zahrnuje : 
- profrézování drážky šířky do 5cm včetně likvidace odpadu
- vyčištění spáry pro zálivku a penetrace podkladu pro zvýšení soudržnosti s podkladem
- provedení flexibilní zálivky</t>
  </si>
  <si>
    <t>Celoplošná výsprava vozovky mostů ACO11 50/70  tl. 5cm položení finišerem</t>
  </si>
  <si>
    <t xml:space="preserve">Položka zahrnuje : 
- očištění podkladu vozovky
- celoplošná výsprava vozovky tl. 5cm položení finišerem 
- manipulace s odpadem (naložení) a odvoz nánosu (odpadu)
Neobsahuje poplatek za skládku.
</t>
  </si>
  <si>
    <t xml:space="preserve">Položka zahrnuje : 
- očištění a odkopání neúnosné krajnice včetně likvidace odpadu
(nesmí dojít k narušení izolace mostu)
- dodávku a aplikace asfaltového spojovacího nátěru
- dodávku a uložení živičné směsi ACO 11 včetně uválcování
- manipulace s odpadem (naložení) a odvoz nánosu (odpadu)
Neobsahuje poplatek za skládku.
</t>
  </si>
  <si>
    <t>Odstranění nekvalitního asfaltového koberce podél mostních říms do tl.10cm</t>
  </si>
  <si>
    <t>Položka zahrnuje : 
- očištění a odkopání neúnosné krajnice
- manipulace s odpadem (naložení) a odvoz nánosu (odpadu)
Nesmí dojít k porušení izolace.
Neobsahuje poplatek za skládku.</t>
  </si>
  <si>
    <t>Odbourání betonových plomb podél mostních říms do tl.10cm</t>
  </si>
  <si>
    <t xml:space="preserve">Položka zahrnuje : 
- očištění a odkopání neúnosné krajnice včetně likvidace odpadu
- vybourání betonových částí 
- manipulace s odpadem (naložení) a odvoz nánosu (odpadu)
Neobsahuje poplatek za skládku.
</t>
  </si>
  <si>
    <t>Odstranění náplavy pod mostem výšky mostního otvoru do 2,0 m ručně nebo strojně</t>
  </si>
  <si>
    <t xml:space="preserve">Položka zahrnuje : 
- úklid a zpřístupnění terénu pro mechanizaci
- odstranění náplavy 
- manipulace s odpadem (naložení) a odvoz nánosu (odpadu)
Neobsahuje poplatek za skládku.
</t>
  </si>
  <si>
    <t>Odstranění náplavy pod mostem výšky most. otvoru do 5,0 m ručně nebo strojně</t>
  </si>
  <si>
    <t>Odstranění náplavy pod mostem výšky mostního otvoru nad 5,0 m ručně nebo strojně</t>
  </si>
  <si>
    <t>Převedení vody do průměru 900 mm</t>
  </si>
  <si>
    <t xml:space="preserve">Položka zahrnuje : 
- převedení vody potrubím do průměru 900 mm
</t>
  </si>
  <si>
    <t>Převedení vody žlabem</t>
  </si>
  <si>
    <t xml:space="preserve">Položka zahrnuje : 
- převedení vody žlabem
</t>
  </si>
  <si>
    <t>Převedení vody zřízení těsných hrázek po směru i proti směru vodního toku</t>
  </si>
  <si>
    <t xml:space="preserve">Položka zahrnuje : 
- zřízení hrázky, 
- instalace a utěsnění potrubí do hrázek
</t>
  </si>
  <si>
    <t>Spárování kamenné dlažby pod mostem</t>
  </si>
  <si>
    <t xml:space="preserve">Položka zahrnuje : 
- očištění spár před spárováním
- spárování dlažby z kamene do hloubky 15cm
- lešení, úvaz, lávka
- manipulace s odpadem (naložení) a odvoz nánosu (odpadu)
Neobsahuje poplatek za skládku.
</t>
  </si>
  <si>
    <t>Vybetonování koryta pod mostem</t>
  </si>
  <si>
    <t>Položka zahrnuje : 
- vyčištění koryta pod mostem
- očištění opěr
- dodávku a osazení kotvících prvků
- zřízení příčných prahů (případ.vyhloub. rýh pro monolit zakončení)
- vybetonování koryta pod mostem
- doplnění záhozu, napojení okolního koryta a břehů
- manipulace s odpadem (naložení) a odvoz nánosu (odpadu)
Neobsahuje poplatek za skládku.</t>
  </si>
  <si>
    <t>Čerpání vody</t>
  </si>
  <si>
    <t xml:space="preserve">Položka zahrnuje : 
- čerpání vody - mobilní čerpací stanice do 800 l/min
- mobilní zdroj energie - pokud je třeba
</t>
  </si>
  <si>
    <t>Osazení tabulky s evidenčním číslem mostu</t>
  </si>
  <si>
    <t xml:space="preserve">Položka zahrnuje : 
- demontáž stávající tabulky s ev.číslem mostu 
- dodávku a osazení novou značkou na samostaném sloupku
- dodávku a montáž nového sloupku
- ověření IS v místě kotvení do betonového základu
</t>
  </si>
  <si>
    <t>Odstranění tabulky s ev.číslem mostu</t>
  </si>
  <si>
    <t xml:space="preserve">Položka zahrnuje : 
- demontáž stávající tabulky s ev.číslem mostu 
- manipulace s odpadem (naložení) a odvoz nánosu (odpadu)
Neobsahuje poplatek za skládku.
</t>
  </si>
  <si>
    <t>Odstranění tabulky s ev.číslem (včetně rámu)</t>
  </si>
  <si>
    <t xml:space="preserve">Položka zahrnuje : 
- demontáž tabulky s ev.číslem (včetně rámu)
- manipulace s odpadem (naložení) a odvoz nánosu (odpadu)
Neobsahuje poplatek za skládku.
</t>
  </si>
  <si>
    <t xml:space="preserve">Výměna tyčové výplně mezi betonovými sloupky mostního zábradlí </t>
  </si>
  <si>
    <t>Položka zahrnuje : 
- odstranění a likvidace poškozené tyče
- dodávku a osazení nové tyče včetně sanace bet.sloupku 
- zajištění dilatace tyče
- provedení nátěru výplně 
- nabílení sloupků opraveného pole zábradlí
- manipulace s odpadem (naložení) a odvoz nánosu (odpadu)
Neobsahuje poplatek za skládku.</t>
  </si>
  <si>
    <t xml:space="preserve">Betonáž sloupku mostního zábradlí </t>
  </si>
  <si>
    <t>Položka zahrnuje : 
- odstranění a likvidace poškozeného sloupku
- bednění
- betonáž sloupku zábradlí 
- odstranění bednění
- nabílení sloupku
- manipulace s odpadem (naložení) a odvoz nánosu (odpadu)
Neobsahuje poplatek za skládku.</t>
  </si>
  <si>
    <t xml:space="preserve">Odstranění  mostního zábradlí (všech typů) na ocelových patkách </t>
  </si>
  <si>
    <t>Položka zahrnuje : 
- odstranění zábradlí na ocelových patkách 
- manipulace s odpadem (naložení) a odvoz nánosu (odpadu)
Neobsahuje poplatek za skládku.</t>
  </si>
  <si>
    <t>Položka zahrnuje : 
- čištění a úprava povrchu říms
- rozměření, navrtání římsy a zapuštění šroubových kotvících trnů
- dodávka a osazení zábradlí na ocelových patkách
- nátěr konstrukce zábradlí
- manipulace s odpadem (naložení) a odvoz nánosu (odpadu)
Neobsahuje poplatek za skládku.</t>
  </si>
  <si>
    <t>Očištění mostních říms ručně mechanicky</t>
  </si>
  <si>
    <t xml:space="preserve">Položka zahrnuje : 
- ruční očištění říms včetně odstranění mechu a další vegetace
- vyčištění spáry mezi římsou a vozovkou do hl.5 cm
- manipulace s odpadem (naložení) a odvoz nánosu (odpadu)
Neobsahuje poplatek za skládku.
</t>
  </si>
  <si>
    <t>Očištění mostních říms ručně tlakovou vodou</t>
  </si>
  <si>
    <t xml:space="preserve">Položka zahrnuje : 
- očištění říms tlakovou vodou
- dodávku vody a potřebného zařízení
- vyčištění spáry mezi římsou a vozovkou do hl.5 cm
- manipulace s odpadem (naložení) a odvoz nánosu (odpadu)
Neobsahuje poplatek za skládku.
</t>
  </si>
  <si>
    <t>Obnova ochranného nátěru mostních říms - ochrana proti NaCl</t>
  </si>
  <si>
    <t xml:space="preserve">Položka zahrnuje : 
- odstranění zbytků starého nátěru
- očištění  povrchu římsy  (tlakovou vodou po ručním začištění)
- obnovení ochranného nátěru
- manipulace s odpadem (naložení) a odvoz nánosu (odpadu)
Neobsahuje poplatek za skládku.
</t>
  </si>
  <si>
    <t xml:space="preserve">Sanace povrchu mostní římsy do tl.2 cm </t>
  </si>
  <si>
    <t xml:space="preserve">Položka zahrnuje : 
- odstranění zbytků zvětralého betonu, včetně likvidace odpadu
- očištění  povrchu římsy  (tlakovou vodou po předchozím ručním obouráním)
- případná konzervace obnažené výztuže
- vhodný adhezní můstek pro cementové sanační malty 
- doplnění tvaru římsy, oprava okapniček a sjednocení povrchu
- obnovení ochranného nátěru proti NaCl
- manipulace s odpadem (naložení) a odvoz nánosu (odpadu)
Neobsahuje poplatek za skládku.
</t>
  </si>
  <si>
    <t xml:space="preserve">Sanace povrchu mostní římsy do tl.5 cm </t>
  </si>
  <si>
    <t>Položka zahrnuje : 
- odstranění zbytků zvětralého betonu, včetně likvidace odpadu
- očištění  povrchu římsy  (tlakovou vodou nebo ručně ocelovými kartáči)
- případná konzervace obnažené výztuže
- vhodný adhezní můstek pro cementové sanační malty 
- doplnění tvaru římsy, oprava okapniček a sjednocení povrchu
- obnovení ochranného nátěru proti NaCl
- manipulace s odpadem (naložení) a odvoz nánosu (odpadu)
Neobsahuje poplatek za skládku.</t>
  </si>
  <si>
    <t xml:space="preserve">Mostní římsy ze železobetonu C30/37 </t>
  </si>
  <si>
    <t>Výztuž z oceli 10505</t>
  </si>
  <si>
    <t xml:space="preserve">Položka zahrnuje : 
- dodávka a vyvázání výztuže 
- vyčištění bednění před betonáží
</t>
  </si>
  <si>
    <t>Odstranění vegetace z konstrukce mostu</t>
  </si>
  <si>
    <t xml:space="preserve">Položka zahrnuje : 
- odstranění vegetace z konstrukce mostu, 
- likvidace kořenů 
- manipulace s odpadem (naložení) a odvoz nánosu (odpadu)
Neobsahuje poplatek za skládku.
</t>
  </si>
  <si>
    <t xml:space="preserve">Nátěr ocelové konstrukce mostu </t>
  </si>
  <si>
    <t xml:space="preserve">Položka zahrnuje : 
- zpřístupnění pracoviště 
- ruční nebo strojní očištění ocelové konstrukce od rzi a starého nátěru
- chemické očištění ocelové konstrukce od rzi
- 2x základní nátěr 
- 2x povrchový nátěr
- lešení, úvaz, lávka 
- manipulace s odpadem (naložení) a odvoz nánosu (odpadu)
Neobsahuje poplatek za skládku.
</t>
  </si>
  <si>
    <t>Sanace betonové nosné konstrukce mostu včetně pasivace obnažené výztuže</t>
  </si>
  <si>
    <t>Položka zahrnuje : 
- zpracování TePř a jeho odsouhlasení objednatelem
- příprava pracoviště, materiálu a nářadí, zpřístupnění pracoviště
- mechanické odstranění zbytků zvětralého betonu a likvidace odpadu
- očištění  beton.povrchu (tlakovou vodou)
- pasivace obnažené výztuže
- doplnění původního tvaru sanační maltou a sjednocení povrchu
- lešení, úvaz, lávka
- manipulace s odpadem (naložení) a odvoz nánosu (odpadu)
Neobsahuje poplatek za skládku.</t>
  </si>
  <si>
    <t>Očištění kamenných křídel a opěr mostů</t>
  </si>
  <si>
    <t xml:space="preserve">Položka zahrnuje : 
- zpřístupnění pracoviště
- ruční očištění kamene včetně odstranění mechu a další vegetace
- odstranění uvolněné spárové malty do  hl.10 cm
- lešení, úvaz, lávka
- manipulace s odpadem (naložení) a odvoz nánosu (odpadu)
Neobsahuje poplatek za skládku.
</t>
  </si>
  <si>
    <t>Očištění křídel a opěr u mostů tlakovou vodou</t>
  </si>
  <si>
    <t xml:space="preserve">Položka zahrnuje : 
- zpřístupnění pracoviště
- očištění betonu nebo kamene tlakovou vodou 
- lešení, úvaz, lávka
- manipulace s odpadem (naložení) a odvoz nánosu (odpadu)
Neobsahuje poplatek za skládku.
</t>
  </si>
  <si>
    <t>Čištění úložních mostních prahů</t>
  </si>
  <si>
    <t xml:space="preserve">Položka zahrnuje : 
- zpřístupnění pracoviště
- vyčištění od nánosů včetně odvodňovacích žlábků, propláchnutí vodou
- manipulace s odpadem (naložení) a odvoz nánosu (odpadu)
Neobsahuje poplatek za skládku.
</t>
  </si>
  <si>
    <t>Oprava spárování stávajícího zdiva mostů z kamene hl. do 15cm</t>
  </si>
  <si>
    <t xml:space="preserve">Položka zahrnuje : 
- zpřístupnění pracoviště
- očištění spár a kolmé zaříznutí hran diamantovými nastroji před spárováním
- spárování kamenného zdiva do hloubky 15cm
- lešení, úvaz, lávka
- manipulace s odpadem (naložení) a odvoz nánosu (odpadu)
Neobsahuje poplatek za skládku.
</t>
  </si>
  <si>
    <t>Spárování nového kamenného zdiva dl. do 15cm</t>
  </si>
  <si>
    <t xml:space="preserve">Položka zahrnuje : 
- zpřístupnění pracoviště
- očištění spár 
- spárování kamenného zdiva do hloubky 15cm
- lešení, úvaz, lávka
- manipulace s odpadem (naložení) a odvoz nánosu (odpadu)
Neobsahuje poplatek za skládku.
</t>
  </si>
  <si>
    <t>Oprava stávajícího zdiva z kamene včetně injektáže trhlin a kaveren</t>
  </si>
  <si>
    <t>Položka zahrnuje : 
- zpřístupnění pracoviště
- zřízení kamenných plomb za současného statického zajištění okolního zdiva
- vyplnění dutin vhodnou injektážní směsí
- spárování kamenného zdiva do hloubky 15cm
- lešení, úvaz, lávka
- manipulace s odpadem (naložení) a odvoz nánosu (odpadu)
Neobsahuje poplatek za skládku.</t>
  </si>
  <si>
    <t>Sanace trhlin a prasklin bez tlakové injektáže</t>
  </si>
  <si>
    <t xml:space="preserve">Položka zahrnuje : 
- zpřístupnění pracoviště
- odstranění zbytků zvětralého betonu
- očištění  stěn trhliny  (tlakovou vodou po předchozím ručním odbourání, zaříznutí)
- případná pasivace obnažené výztuže s inhibitorem koroze
- injektáž trhliny - gravitační (štětečková metoda)
- vhodný adhezní můstek pro cementové sanační malty 
- reprofilace a sjednocení povrchu
- obnovení ochranného nátěru proti NaCl
- lešení, úvaz, lávka
- manipulace s odpadem (naložení) a odvoz nánosu (odpadu)
Neobsahuje poplatek za skládku.
</t>
  </si>
  <si>
    <t>Sanace betonových konstrukcí včetně pasivace obnažené výztuže</t>
  </si>
  <si>
    <t>Položka zahrnuje : 
- zpřístupnění pracoviště
- odstranění zbytků zvětralého betonu - ruční nářadí
- očištění  beton.povrchu vysokotlakým vodním paprskem
- případná pasivace obnažené výztuže, zaříznutí hran min 20 mm
- sanace a reprofilace do původního tvaru s případným nastavením pro zajištění krytí výztuže
- lešení, úvaz, lávka
- manipulace s odpadem (naložení) a odvoz nánosu (odpadu)
Neobsahuje poplatek za skládku.</t>
  </si>
  <si>
    <t>Zřízení patních betonových prahů podél opěr</t>
  </si>
  <si>
    <t>Položka zahrnuje : 
- zpřístupnění pracoviště
- očištění spár a nerovností
- osazení kotvících prvků
- zřízení patních betonových prahů podél opěr
- manipulace s odpadem (naložení) a odvoz nánosu (odpadu)
Neobsahuje poplatek za skládku.
Zřízení hrázek a převedení vody je v samostatné položce.</t>
  </si>
  <si>
    <t xml:space="preserve">Údržba mostních ocelových ložisek </t>
  </si>
  <si>
    <t>Položka zahrnuje : 
- očištění ložisek od nečistot a korozních zplodin
- konzervace ložisek
- manipulace s odpadem (naložení) a odvoz nánosu (odpadu)
Neobsahuje poplatek za skládku.</t>
  </si>
  <si>
    <t>Údržba mostních povrchových závěrů</t>
  </si>
  <si>
    <t xml:space="preserve">Položka zahrnuje : 
- šetrné vyčištění mostních povrchových závěrů od nánosů vč. propláchnutí tlakovou vodou
- manipulace s odpadem (naložení) a odvoz nánosu (odpadu)
Neobsahuje poplatek za skládku.
</t>
  </si>
  <si>
    <t>Pracovní lešení pro opravu mostů do 3,0 m nad terénem</t>
  </si>
  <si>
    <t xml:space="preserve">Položka zahrnuje : 
- postavení a demontáž lešení včetně pronájmu
</t>
  </si>
  <si>
    <t>Pracovní lešení pro opravu mostů do 5,0 m nad terénem</t>
  </si>
  <si>
    <t>Projekční práce</t>
  </si>
  <si>
    <t>OSTATNÍ SILNIČNÍ OBJEKTY</t>
  </si>
  <si>
    <t>7xxxx</t>
  </si>
  <si>
    <t>Mytí tlakovou vodou</t>
  </si>
  <si>
    <t>položka zahrnuje: 
- veškeré práce včetně potřebných nástrojů, strojů a lešení, lávek či úvazů
- dodávku veškerého materiálu pro provedení příslušných činností a prací
- tlakovou vodu
- manipulace s odpadem (naložení) a odvoz nánosu (odpadu)
Neobsahuje poplatek za skládku.</t>
  </si>
  <si>
    <t>Spárování zdiva stěn</t>
  </si>
  <si>
    <t>položka zahrnuje: 
- veškeré práce včetně potřebných nástrojů, strojů a lešení, lávek či úvazů
- dodávku veškerého materiálu pro provedení příslušných činností a prací
- spárovací hmoty
- manipulace s odpadem (naložení) a odvoz nánosu (odpadu)
Neobsahuje poplatek za skládku.</t>
  </si>
  <si>
    <t>Reprofilace zdí kamenných</t>
  </si>
  <si>
    <t>položka zahrnuje: 
- veškeré práce včetně potřebných nástrojů, strojů a lešení, lávek či úvazů
- dodávku veškerého materiálu pro provedení příslušných činností a prací
- manipulace s odpadem (naložení) a odvoz nánosu (odpadu)
Neobsahuje poplatek za skládku.</t>
  </si>
  <si>
    <t>Reprofilace zdí cihelných</t>
  </si>
  <si>
    <t>Odstranění vegetace z pomocných silničních objektů jako např. zdí a říms</t>
  </si>
  <si>
    <t>položka zahrnuje: 
- veškeré práce včetně potřebných nástrojů, strojů a lešení, lávek či úvazů
- dodávku veškerého materiálu pro provedení příslušných činností a prací
- mechanické odstranění vegetace
- manipulace s odpadem (naložení) a odvoz nánosu (odpadu)
Neobsahuje poplatek za skládku.</t>
  </si>
  <si>
    <t>Reprofilace říms</t>
  </si>
  <si>
    <t>Čištení protihlukových stěn</t>
  </si>
  <si>
    <t>Oprava koruny zdí</t>
  </si>
  <si>
    <t xml:space="preserve">do hl.500mm </t>
  </si>
  <si>
    <t>Sanace odhalené výztuže</t>
  </si>
  <si>
    <t>položka zahrnuje: 
- veškeré práce včetně potřebných nástrojů, strojů a lešení, lávek či úvazů
- otrýskání
- natření odhalené výztuže antikorozním nátěrem
- dodávku veškerého materiálu pro provedení příslušných činností a prací
- manipulace s odpadem (naložení) a odvoz nánosu (odpadu)
Neobsahuje poplatek za skládku.</t>
  </si>
  <si>
    <t>Odstranění graffiti neinvazivní metodou</t>
  </si>
  <si>
    <t>m2</t>
  </si>
  <si>
    <t>položka zahrnuje: 
- veškeré práce včetně potřebných nástrojů, strojů a lešení, lávek či úvazů,
- tlaková voda, 
- vhodný chemický prostředek, 
- manipulace s odpadem (naložení) a odvoz nánosu (odpadu)
Neobsahuje poplatek za skládku.</t>
  </si>
  <si>
    <t>SADOVNICTVÍ</t>
  </si>
  <si>
    <t>8xxxx</t>
  </si>
  <si>
    <t>81020</t>
  </si>
  <si>
    <t>Likvidace polomů</t>
  </si>
  <si>
    <t>položka zahrnuje: 
- řezání kmenů a větví poražených stromů na díly v délce vhodné pro přepravu
Dřevo z polomu se odvaží na místo určení KSUS objednatelem a provádí se následný odkup.</t>
  </si>
  <si>
    <t>84810</t>
  </si>
  <si>
    <t>Kosení travních porostů strojně</t>
  </si>
  <si>
    <t>položka zahrnuje: 
- kosení strojně mechanizací k tomuto účelu vhodnou,
- mimo malé a strmé nepřístupné plochy a ve výsadbách ramenovou sekačkou umístěnou na univerzálním nosiči, ručně vedenou, samochodnou kolovou, samochodnou pásovou nebo dálkově ovládanou svahovou sekačkou. Žací ústrojí musí být koncipováno tak, aby po provedeném kosení vznikl z travní hmoty mulč.
Převážně používané cepákové žací ústrojí, je nutno zajistit naostření břitů nožů (Y, L, dlátové) a dostatečné otáčky na ose pro co největší rozsekání sečené hmoty.
- veškeré náklady nutné k provedení prací včetně dopravy strojů a techniky včetně obsluhy na místo realizace kosení.
- odstranění drobného odpadu a volných předmětů před kosením 
-  doplnění směrových sloupků poškozených při sečení 
- narovnání svislého dopravního značení, které bylo pootočeno nebo vykloněno při sečení. 
- manipulace s odpadem (naložení) a odvoz nánosu (odpadu)
Neobsahuje poplatek za skládku.
Výška trávy po provedené seči bude maximálně 10 cm.</t>
  </si>
  <si>
    <t>84820</t>
  </si>
  <si>
    <t>Kosení travních porostů strojně pod svodidly</t>
  </si>
  <si>
    <t>položka zahrnuje: 
- kosení sekačkou určenou pro sečení trávy pod svodidly, zpravidla agregovanou na universálním nosiči. Žací ústrojí musí být koncipováno tak, aby po provedeném kosení vznikl z travní hmoty mulč. Kosení pod svodidly bude provedeno v rozsahu umožňujícím kosení sousedních ploch strojně.
- veškeré náklady nutné k provedení prací včetně strojů a techniky včetně obsluhy na místo realizace kosení.
- odstranění drobného odpadu a volných předmětů před kosením 
- doplnění směrových sloupků poškozených při sečení 
- narovnání svislého dopravního značení, které bylo pootočeno nebo vykloněno při sečení. 
- manipulace s odpadem (naložení) a odvoz nánosu (odpadu)
Neobsahuje poplatek za skládku
Výška trávy po provedené seči bude maximálně 10 cm.</t>
  </si>
  <si>
    <t>Kosení travních porostů ručně v rovině i ve svahu – křovinořezem</t>
  </si>
  <si>
    <t>položka zahrnuje: 
- kosení ručně na plochách nepřístupných mechanizaci, na malých a strmých plochách, které jsou zpravidla dále než 6m od hrany zpevnění a ve výsadbách. Provádí se křovinořezy osazenými strunou nebo kotoučem. Při neopatrném obsekávání výsadeb hrozí poškození dřevin na bázi kmenů, je vhodné ponechat okolo dřeviny travní límec v šíři 10-20 cm, pokud není kmen dřeviny opatřen funkční chráničkou.
- veškeré náklady nutné k provedení prací včetně strojů a techniky včetně obsluhy na místo realizace kosení.
- odstranění drobného odpadu a volných předmětů před kosením 
- doplnění směrových sloupků poškozených při sečení a narovnání svislého dopravního značení, které bylo pootočeno nebo vykloněno při sečení.
- manipulace s odpadem (naložení) a odvoz nánosu (odpadu)
Neobsahuje poplatek za skládku.
Výška trávy po provedené seči bude maximálně 10 cm.</t>
  </si>
  <si>
    <t>84840</t>
  </si>
  <si>
    <t>Kosení travních porostů ručně v rovině i ve svahu - křovinořezem kolem překážek</t>
  </si>
  <si>
    <t>položka zahrnuje: 
- kosení ručně kolem překážek křovinořezy osazenými strunou nebo kotoučem. Používá se pro kosení v okolí jednotlivých překážek na silničních pozemcích. Jedná se zejména o stromy, svislé dopravní značky, směrové sloupky apod. Rozsah kosení u jednotlivé překážky je plocha o velikosti maximálně 1m2.
- veškeré náklady nutné k provedení prací včetně strojů a techniky včetně obsluhy na místo realizace kosení.
- odstranění drobného odpadu a volných předmětů před kosením 
- doplnění směrových sloupků poškozených při sečení a narovnání svislého dopravního značení, které bylo pootočeno nebo vykloněno při sečení.
- manipulace s odpadem (naložení) a odvoz nánosu (odpadu)
Neobsahuje poplatek za skládku.
Výška trávy po provedené seči bude maximálně 10 cm.</t>
  </si>
  <si>
    <t>Úprava stromů průměru do 500mm řezem větví</t>
  </si>
  <si>
    <t>průměr stromů se měří ve výšce 1,3m nad terénem.</t>
  </si>
  <si>
    <t>Úprava stromů průměru do 900mm řezem větví</t>
  </si>
  <si>
    <t>Úprava stromů průměr přes 900mm řezem větví</t>
  </si>
  <si>
    <t>Keře - průklest strojně</t>
  </si>
  <si>
    <t>plocha keře se měří ve výšce 1,3m nad zemí</t>
  </si>
  <si>
    <t>položka zahrnuje: 
-  veškeré potřebné práce pro zajištění viditelnosti a čitelnosti svislého dopravního značení překryté vegetací.
- manipulace s odpadem (naložení) a odvoz nánosu (odpadu)
Neobsahuje poplatek za skládku.</t>
  </si>
  <si>
    <t>Zpevnění svahu geotextilií do 500 g/m2</t>
  </si>
  <si>
    <t>Položka zahrnuje:
- dodávku předepsané geotextilie
- úpravu, očištění a ochranu podkladu
- přichycení k podkladu, případně zatížení
- úpravy spojů a zajištění okrajů
- úpravy pro odvodnění
- nutné přesahy
- mimostaveništní a vnitrostaveništní dopravu
-manipulace s odpadem (naložení) a odvoz nánosu (odpadu)
Neobsahuje poplatek za skládku.</t>
  </si>
  <si>
    <t>Zpevnění svahu kokosovými rohožemi</t>
  </si>
  <si>
    <t>Položka zahrnuje:
- dodávku předepsané rohože
- úpravu, očištění a ochranu podkladu
- přichycení k podkladu, případně zatížení
- úpravy spojů a zajištění okrajů
- úpravy pro odvodnění
- nutné přesahy
- mimostaveništní a vnitrostaveništní dopravu
- manipulace s odpadem (naložení) a odvoz nánosu (odpadu)
Neobsahuje poplatek za skládku.</t>
  </si>
  <si>
    <t xml:space="preserve">položka zahrnuje: 
- nutné přemístění zeminy z dočasných skládek 
- rozprostření zeminy v předepsané tloušťce v rovině a ve svahu do 1:5
Nezahrnuje dodávku materiálu.
</t>
  </si>
  <si>
    <t xml:space="preserve">položka zahrnuje: 
- nutné přemístění zeminy z dočasných skládek 
- rozprostření zeminy ve svahu předepsané tloušťce v rovině a ve svahu do 1:5
Nezahrnuje dodávku materiálu.
</t>
  </si>
  <si>
    <t>Frézování pařezů do průměru 300 mm</t>
  </si>
  <si>
    <t>průměr pařezu je uvažován dle stromu ve výšce 1,3m nad terénem, u stávajícího pařezu se stanoví jako změřený průměr vynásobený  koeficientem 1/1,38.</t>
  </si>
  <si>
    <t>položka zahrnuje: 
- frézování pařezů do hloubky 20cm pod úroveň terénu
- veškeré drobné zemní práce spojené s frézováním pařezů
- zásyp jam po pařezech,  terénní úpravy, dodávka zeminy 
- manipulace s odpadem (naložení) a odvoz (odpadu)
Neobsahuje poplatek za skládku.</t>
  </si>
  <si>
    <t>Frézování pařezů do průměru 600 mm</t>
  </si>
  <si>
    <t>Frézování pařezů  průměru nad 600 mm</t>
  </si>
  <si>
    <t>Kácení stromů (volné) včetně odvětvení do průměru 200 mm</t>
  </si>
  <si>
    <t>nálety, průměr stromů se měří ve výšce 1,3m nad terénem</t>
  </si>
  <si>
    <t>Kácení stromů (volné) včetně odvětvení od průměru 200mm do průměru 400 mm</t>
  </si>
  <si>
    <t>průměr stromů se měří ve výšce 1,3m nad terénem</t>
  </si>
  <si>
    <t>Kácení stromů( volné) včetně odvětvení od průměru 400mm do průměru 600 mm</t>
  </si>
  <si>
    <t>Kácení stromů( volné) včetně odvětvení průměru nad 600 mm</t>
  </si>
  <si>
    <t>Kácení stromů( postupným kácením z plošiny nebo stromolezecky) včetně odvětvení od průměru 300mm do průměru 600 mm</t>
  </si>
  <si>
    <t>Kácení stromů( postupným kácením z plošiny nebo stromolezecky) včetně odvětvení nad průměr 600 mm</t>
  </si>
  <si>
    <t xml:space="preserve">Zalévání stromů, keřů </t>
  </si>
  <si>
    <t>Štěpkování</t>
  </si>
  <si>
    <t>položka zahrnuje: 
- Štěpkování nad rámec položek BÚ. Vyštěpkovaný materiál zhovitel odveze na skládku nebo dle pokynu objednatele ponechá na místě. V případě ponechání je předmětem položky i rozprostření vyštěpkovaného materiálu.
- manipulace s odpadem (naložení) a odvoz (odpadu)
Neobsahuje poplatek za skládku.</t>
  </si>
  <si>
    <t>Naložení a odvoz bioodpadu na skládku - drobný materiál</t>
  </si>
  <si>
    <t>položka zahrnuje: 
odvoz bioodpadu vzniklého a získaného v rámci běžné údržby, 
- naložení na dopravní prostředek a následné uložení na skládku bioodpadu
Neobsahuje poplatek za skládku.</t>
  </si>
  <si>
    <t>Demontáž, montáž chrániček proti okusu</t>
  </si>
  <si>
    <t>Zakládání travních porostů včetně dodávky travního semene</t>
  </si>
  <si>
    <t>Kotvení stromu</t>
  </si>
  <si>
    <t>kůl frézovaný se špicí 6/250, příčka 6/60, 3ks/strom</t>
  </si>
  <si>
    <t>Úvazek pro kotvení stromu</t>
  </si>
  <si>
    <t>plochý š.3 cm, 3 ks/strom</t>
  </si>
  <si>
    <t>Chránička stromu proti okusu zvěří</t>
  </si>
  <si>
    <t>9xxxx</t>
  </si>
  <si>
    <t>OSTATNÍ ČINNOSTI</t>
  </si>
  <si>
    <t>91910</t>
  </si>
  <si>
    <t>91920</t>
  </si>
  <si>
    <t>ASPE10</t>
  </si>
  <si>
    <t>Firma: Firma</t>
  </si>
  <si>
    <t>Soupis prací objektu</t>
  </si>
  <si>
    <t>S</t>
  </si>
  <si>
    <t xml:space="preserve">Stavba: </t>
  </si>
  <si>
    <t>KSÚS</t>
  </si>
  <si>
    <t>Běžná údržba</t>
  </si>
  <si>
    <t>BÚ</t>
  </si>
  <si>
    <t>0,00</t>
  </si>
  <si>
    <t>Rozpočet:</t>
  </si>
  <si>
    <t>Silnice</t>
  </si>
  <si>
    <t>Jednotková cena</t>
  </si>
  <si>
    <t>Jednotková</t>
  </si>
  <si>
    <t>Celkem</t>
  </si>
  <si>
    <t>ZÚ celkem dle požadavků DZÚ</t>
  </si>
  <si>
    <t>KČ</t>
  </si>
  <si>
    <t>11110</t>
  </si>
  <si>
    <t>Posyp vozovek inert.materiálem</t>
  </si>
  <si>
    <t>Posyp vozovek chemicky (bez mat.)</t>
  </si>
  <si>
    <t>11112</t>
  </si>
  <si>
    <t>Posyp škvárou</t>
  </si>
  <si>
    <t>11113</t>
  </si>
  <si>
    <t>Posyp drtí</t>
  </si>
  <si>
    <t>11120</t>
  </si>
  <si>
    <t>posyp vozovek chemický (bez mat.) s pl</t>
  </si>
  <si>
    <t>11130</t>
  </si>
  <si>
    <t>posyp voz. chemický se zkr. (bez mat.)</t>
  </si>
  <si>
    <t>11210</t>
  </si>
  <si>
    <t>Zim</t>
  </si>
  <si>
    <t>Posyp vozovek chem. materiálem</t>
  </si>
  <si>
    <t>11211</t>
  </si>
  <si>
    <t>Posyp vozovek chemicky včetně odstranění sněhu</t>
  </si>
  <si>
    <t>11230</t>
  </si>
  <si>
    <t>Posyp vozovek chem.mat.zkrápěn</t>
  </si>
  <si>
    <t>11231</t>
  </si>
  <si>
    <t>zkrápění včetně prohrnování</t>
  </si>
  <si>
    <t>11310</t>
  </si>
  <si>
    <t>posyp vozovek inertní (bez mat.)</t>
  </si>
  <si>
    <t>11320</t>
  </si>
  <si>
    <t>posyp voz. Inertní (I.tř.bez mat.) s pl.(II.aIII. tř. s materiálem)</t>
  </si>
  <si>
    <t>11810</t>
  </si>
  <si>
    <t>Kontrolní jízdy osob.automobil</t>
  </si>
  <si>
    <t>Kontrolní jízdy sypačem</t>
  </si>
  <si>
    <t>12110</t>
  </si>
  <si>
    <t>Odstraňování sněhu předs.radli</t>
  </si>
  <si>
    <t>Odstr. sněhu traktor. radlic s GPS</t>
  </si>
  <si>
    <t>Odstraňování sněhu frézami</t>
  </si>
  <si>
    <t>Odstraňování sněhu šíp.pluhy</t>
  </si>
  <si>
    <t>Odstr. sněhu traktorovou radlicí bez GPS</t>
  </si>
  <si>
    <t>12410</t>
  </si>
  <si>
    <t>odstraňování sněhu šípovými pluhy</t>
  </si>
  <si>
    <t>12510</t>
  </si>
  <si>
    <t>frézování sněhu z vozovky</t>
  </si>
  <si>
    <t>odstraňování sněhu nakladačem</t>
  </si>
  <si>
    <t>mosty úklid sněhu a posyp</t>
  </si>
  <si>
    <t>12630</t>
  </si>
  <si>
    <t>odvodnění voz. při tání a uvolň.vpustí</t>
  </si>
  <si>
    <t>úklid sněhu včetně odvozu</t>
  </si>
  <si>
    <t>dispečerská služba</t>
  </si>
  <si>
    <t>pohotovost domácí (mimo zás.dny a prac.)</t>
  </si>
  <si>
    <t>13230</t>
  </si>
  <si>
    <t>připravenost k zásahu na pracovišti</t>
  </si>
  <si>
    <t>13410</t>
  </si>
  <si>
    <t>Dispečerská služba</t>
  </si>
  <si>
    <t>13420</t>
  </si>
  <si>
    <t>Pohotovost prac.na pracovišti</t>
  </si>
  <si>
    <t>13430</t>
  </si>
  <si>
    <t>Pohotovost pracovníků domácí</t>
  </si>
  <si>
    <t>pohotovost radliček</t>
  </si>
  <si>
    <t>13440</t>
  </si>
  <si>
    <t>13740</t>
  </si>
  <si>
    <t>Pohot.ciz.mech.(dom.pohot. traktorů s radl.</t>
  </si>
  <si>
    <t>16110</t>
  </si>
  <si>
    <t>Organizační příprava</t>
  </si>
  <si>
    <t>zásněžky - osazení</t>
  </si>
  <si>
    <t>zásněžky - odstranění</t>
  </si>
  <si>
    <t>16210</t>
  </si>
  <si>
    <t>Zásněžky (postavení, stažení)</t>
  </si>
  <si>
    <t>ks</t>
  </si>
  <si>
    <t>sněhové tyče - osazení</t>
  </si>
  <si>
    <t>16310</t>
  </si>
  <si>
    <t>Sněhové tyče a značky (postavení stažení)</t>
  </si>
  <si>
    <t>16410</t>
  </si>
  <si>
    <t>Ostatní činnosti (uj.vrstvy p)</t>
  </si>
  <si>
    <t>Skn</t>
  </si>
  <si>
    <t>Úklid po zimě (samosběr)</t>
  </si>
  <si>
    <t>17111</t>
  </si>
  <si>
    <t>Úklid po zimě traktorovým zametačem</t>
  </si>
  <si>
    <t>Posypový materiál - sůl NaCl2 letní cena</t>
  </si>
  <si>
    <t>t</t>
  </si>
  <si>
    <t>17121</t>
  </si>
  <si>
    <t>Posyp.mater. - sůl CaCl2 letní cena</t>
  </si>
  <si>
    <t>17130</t>
  </si>
  <si>
    <t>posypový materiál - sůl NaCl zimní cena</t>
  </si>
  <si>
    <t>17140</t>
  </si>
  <si>
    <t>Posyp.mater. - sůl CaCl2 zimní cena</t>
  </si>
  <si>
    <t>solanka</t>
  </si>
  <si>
    <t>54</t>
  </si>
  <si>
    <t>Chlorid hořečnatý - roztok ke zkrápění</t>
  </si>
  <si>
    <t>55</t>
  </si>
  <si>
    <t>posypový materiál - drť</t>
  </si>
  <si>
    <t>56</t>
  </si>
  <si>
    <t>posypový materiál - inert jiný</t>
  </si>
  <si>
    <t>Sbo</t>
  </si>
  <si>
    <t>Čišt - strojně traktor.zametač</t>
  </si>
  <si>
    <t xml:space="preserve">položka zahrnuje: 
položka zahrnuje očištění předepsaným způsobem včetně odklizení vzniklého odpadu
položka nezahrnuje: 
</t>
  </si>
  <si>
    <t>Čiš-metením strojně samosběrem</t>
  </si>
  <si>
    <t>Čišt. -splachováním strojně</t>
  </si>
  <si>
    <t>20123</t>
  </si>
  <si>
    <t>Čištění - vozovek myčkou MSK</t>
  </si>
  <si>
    <t>Čiš.-odkopem-vrstva 5cm-ručně</t>
  </si>
  <si>
    <t>položka zahrnuje: 
Součástí položky je vodorovná a svislá doprava, přemístění, přeložení, manipulace s materiálem a uložení na skládku.
položka nezahrnuje: 
 Nezahrnuje poplatek za skládku, který se vykazuje ve vlastní položce.</t>
  </si>
  <si>
    <t>20150</t>
  </si>
  <si>
    <t>Čiš.-po naplaveninách-strojně</t>
  </si>
  <si>
    <t>20160</t>
  </si>
  <si>
    <t>Dopravné osobním vozidlem</t>
  </si>
  <si>
    <t>20161</t>
  </si>
  <si>
    <t>dopravné technolog.vozidlem</t>
  </si>
  <si>
    <t>20162</t>
  </si>
  <si>
    <t>dopravné nákl.automobilem</t>
  </si>
  <si>
    <t>20163</t>
  </si>
  <si>
    <t>pronájem SDZ</t>
  </si>
  <si>
    <t>20164</t>
  </si>
  <si>
    <t>práce při výkonu</t>
  </si>
  <si>
    <t>20170</t>
  </si>
  <si>
    <t>20198 Doprava na skládku m3 do 1 km</t>
  </si>
  <si>
    <t>položka zahrnuje: 
Položka zahrnuje samostatnou dopravu suti a vybouraných hmot. 
položka nezahrnuje: 
Poplatky za skládku.</t>
  </si>
  <si>
    <t>20171</t>
  </si>
  <si>
    <t>20198 Doprava na skládku m3 do 2 km</t>
  </si>
  <si>
    <t>20172</t>
  </si>
  <si>
    <t>20198 Doprava na skládku m3 do 3 km</t>
  </si>
  <si>
    <t>20173</t>
  </si>
  <si>
    <t>20198 Dopravné do 4 km (čištění vozovek)</t>
  </si>
  <si>
    <t>20174</t>
  </si>
  <si>
    <t>20198 Doprava na skládku m3 do 5 km</t>
  </si>
  <si>
    <t>20175</t>
  </si>
  <si>
    <t>20198 Doprava na skládku m3 do 6 km</t>
  </si>
  <si>
    <t>20176</t>
  </si>
  <si>
    <t>20198 Doprava na skládku m3 do 7 km</t>
  </si>
  <si>
    <t>20177</t>
  </si>
  <si>
    <t>20198 Doprava na skládku m3 do 8 km</t>
  </si>
  <si>
    <t>20178</t>
  </si>
  <si>
    <t>20198 Doprava a popl.za skládovné</t>
  </si>
  <si>
    <t xml:space="preserve">položka zahrnuje: 
Položka zahrnuje samostatnou dopravu suti a vybouraných hmot. 
Poplatky za skládku.
položka nezahrnuje: 
</t>
  </si>
  <si>
    <t>20179</t>
  </si>
  <si>
    <t>20198 Dopravné m3 do 10 km</t>
  </si>
  <si>
    <t>20180</t>
  </si>
  <si>
    <t>20198 Dopravné m3 za každý další km</t>
  </si>
  <si>
    <t>položka zahrnuje: 
Položka zahrnuje samostatnou dopravu suti a vybouraných hmot.  Množství se určí jako součin hmotnosti [t] a požadované vzdálenosti [km].
položka nezahrnuje: 
Poplatky za skládku.</t>
  </si>
  <si>
    <t>20181</t>
  </si>
  <si>
    <t>20198 Doprava na skládku m3 do 9 km</t>
  </si>
  <si>
    <t>20190</t>
  </si>
  <si>
    <t>Skládkovné</t>
  </si>
  <si>
    <t xml:space="preserve">položka zahrnuje: 
poplatky za uložení odpadu na řízenou skládku
položka nezahrnuje: 
</t>
  </si>
  <si>
    <t>20191</t>
  </si>
  <si>
    <t>20190 Skládkovné</t>
  </si>
  <si>
    <t>20194</t>
  </si>
  <si>
    <t>20197 Neodkl.zásahy nákl.automobilem</t>
  </si>
  <si>
    <t>20195</t>
  </si>
  <si>
    <t>20197 Neodkladné zásahy tech.vozidlem</t>
  </si>
  <si>
    <t>20196</t>
  </si>
  <si>
    <t>20197 Neodkladné zásahy (pronájem SDZ)</t>
  </si>
  <si>
    <t>Neodkladné zásahy práce při výkonu</t>
  </si>
  <si>
    <t>20198</t>
  </si>
  <si>
    <t>Doprava a popl.za skládkování</t>
  </si>
  <si>
    <t>20199</t>
  </si>
  <si>
    <t>20197 Neodkladné zásahy osobním automobilem</t>
  </si>
  <si>
    <t>20200</t>
  </si>
  <si>
    <t>Dopravné technologickým vozidlem</t>
  </si>
  <si>
    <t>20201</t>
  </si>
  <si>
    <t>Dopravné nákladním vozidlem</t>
  </si>
  <si>
    <t>20202</t>
  </si>
  <si>
    <t>Pronájem SDZ</t>
  </si>
  <si>
    <t xml:space="preserve">položka zahrnuje: 
položka zahrnuje sazbu za pronájem dopravních značek a zařízení, počet jednotek je určen jako součin počtu značek a počtu dní použití
položka nezahrnuje: 
</t>
  </si>
  <si>
    <t>20203</t>
  </si>
  <si>
    <t>Pronájem sady semaforů</t>
  </si>
  <si>
    <t>20204</t>
  </si>
  <si>
    <t>Pronájem sady blikačů</t>
  </si>
  <si>
    <t>20206</t>
  </si>
  <si>
    <t>Převoz zeminy vozem</t>
  </si>
  <si>
    <t>20207</t>
  </si>
  <si>
    <t>Prodej recyklátu</t>
  </si>
  <si>
    <t>20208</t>
  </si>
  <si>
    <t>Prodej drtě</t>
  </si>
  <si>
    <t>20209</t>
  </si>
  <si>
    <t>Roz</t>
  </si>
  <si>
    <t>DIO - rozpočet (dopr.inženýrská opatř.)</t>
  </si>
  <si>
    <t>20297</t>
  </si>
  <si>
    <t>Zabezpěč. pracoviště (světel.)</t>
  </si>
  <si>
    <t>Letní pohoz (0.5 - 1 kg / m2)</t>
  </si>
  <si>
    <t>21111</t>
  </si>
  <si>
    <t>Čišt.voz.metením strojně bez nakládky</t>
  </si>
  <si>
    <t xml:space="preserve">položka zahrnuje: 
provedení činnosti bez nakládky
položka nezahrnuje: 
 vodorovná a svislá doprava, přemístění, přeložení, manipulace s materiálem a uložení na skládku.
 Nezahrnuje poplatek za skládku
</t>
  </si>
  <si>
    <t>21120</t>
  </si>
  <si>
    <t>čištění voz. Metením strojně samosběr</t>
  </si>
  <si>
    <t>21130</t>
  </si>
  <si>
    <t>čištění vozovek splachováním strojně</t>
  </si>
  <si>
    <t>položka zahrnuje: 
Součástí položky je vodorovná a svislá doprava, přemístění, přeložení, manipulace s materiálem a uložení na skládku.
položka nezahrnuje: 
 Nezahrnuje poplatek za skládku, který se vykazuje vlatní položkou.</t>
  </si>
  <si>
    <t>21140</t>
  </si>
  <si>
    <t>čištění vozovek odkopem-ručně-do 5 cm</t>
  </si>
  <si>
    <t>21150</t>
  </si>
  <si>
    <t>čištění vozovek metením ručně</t>
  </si>
  <si>
    <t>21210</t>
  </si>
  <si>
    <t>letní pohotovost</t>
  </si>
  <si>
    <t>21220</t>
  </si>
  <si>
    <t>Reg.postř.asfaltonem 0.5 kg/m2</t>
  </si>
  <si>
    <t>21299</t>
  </si>
  <si>
    <t>Řízení provozu a dozor</t>
  </si>
  <si>
    <t xml:space="preserve">položka zahrnuje: 
zahrnuje veškeré náklady spojené s objednatelem požadovanými zařízeními
položka nezahrnuje: 
</t>
  </si>
  <si>
    <t>21310</t>
  </si>
  <si>
    <t>Kal.zákryt "Slurry seal" 4mm</t>
  </si>
  <si>
    <t>21311</t>
  </si>
  <si>
    <t>Výjezd pro zajištění BESIP</t>
  </si>
  <si>
    <t>21312</t>
  </si>
  <si>
    <t>21311 Výjezd pro BESIP</t>
  </si>
  <si>
    <t>21320</t>
  </si>
  <si>
    <t>Kal.zákryt "Slurry seal" 6 mm</t>
  </si>
  <si>
    <t>21350</t>
  </si>
  <si>
    <t>Mikrokoberec</t>
  </si>
  <si>
    <t>57</t>
  </si>
  <si>
    <t>21399</t>
  </si>
  <si>
    <t>21410</t>
  </si>
  <si>
    <t>osazení a odstranění přenostné DZ</t>
  </si>
  <si>
    <t xml:space="preserve">položka zahrnuje: 
montáž nového kusu a demontáž na konci užívání
položka nezahrnuje: 
</t>
  </si>
  <si>
    <t>59</t>
  </si>
  <si>
    <t>21420</t>
  </si>
  <si>
    <t>výměna poškozené přenosné DZ</t>
  </si>
  <si>
    <t xml:space="preserve">položka zahrnuje: 
montáž nového kusu a demontáž stávajícího
položka nezahrnuje: 
</t>
  </si>
  <si>
    <t>21424</t>
  </si>
  <si>
    <t>Nátěr ze sil.asfaltu 1.25kg/m2</t>
  </si>
  <si>
    <t xml:space="preserve">položka zahrnuje: 
- dodání všech předepsaných materiálů pro postřiky v předepsaném množství
- provedení dle předepsaného technologického předpisu
- zřízení vrstvy bez rozlišení šířky, pokládání vrstvy po etapách
- úpravu napojení, ukončení
položka nezahrnuje: 
</t>
  </si>
  <si>
    <t>61</t>
  </si>
  <si>
    <t>21425</t>
  </si>
  <si>
    <t>Nátěr ze sil.asfaltu 1.50 kg/</t>
  </si>
  <si>
    <t>21426</t>
  </si>
  <si>
    <t>Nátěr ze sil.asfaltu 1.80 kg/</t>
  </si>
  <si>
    <t>63</t>
  </si>
  <si>
    <t>21430</t>
  </si>
  <si>
    <t>zabezpečení místa světelnou šipkou</t>
  </si>
  <si>
    <t>64</t>
  </si>
  <si>
    <t>21433</t>
  </si>
  <si>
    <t>Nátěr z mod.asfaltu 1.50 kg/m</t>
  </si>
  <si>
    <t>21440</t>
  </si>
  <si>
    <t>používání přenosné DZ</t>
  </si>
  <si>
    <t>DEN</t>
  </si>
  <si>
    <t>21444</t>
  </si>
  <si>
    <t>Nátěr ze sil. emulze 1.40 kg/m</t>
  </si>
  <si>
    <t>21445</t>
  </si>
  <si>
    <t>Nátěr ze sil.emulze 1.60 kg/m2</t>
  </si>
  <si>
    <t>21446</t>
  </si>
  <si>
    <t>Nátěr ze sil.emulze 1.90 kg/m2</t>
  </si>
  <si>
    <t>21450</t>
  </si>
  <si>
    <t>provizorní ochrana bezt.svodidly</t>
  </si>
  <si>
    <t>21454</t>
  </si>
  <si>
    <t>Nátěr z mod.emulze 1.40 kg/m2</t>
  </si>
  <si>
    <t>21455</t>
  </si>
  <si>
    <t>Nátěr z mod.emulze 1.60 kg/m2</t>
  </si>
  <si>
    <t>21456</t>
  </si>
  <si>
    <t>Nátěr z mod.emulze 1.90 kg/m2</t>
  </si>
  <si>
    <t>21464</t>
  </si>
  <si>
    <t>Spec.nátěr ze sil.asf. 1.25 kg</t>
  </si>
  <si>
    <t>21465</t>
  </si>
  <si>
    <t>Spec.nátěr ze sil.asf. 1.50 kg</t>
  </si>
  <si>
    <t>21466</t>
  </si>
  <si>
    <t>Spec.nátěr ze sil.asf. 1.80 kg</t>
  </si>
  <si>
    <t>76</t>
  </si>
  <si>
    <t>21472</t>
  </si>
  <si>
    <t>Spec.nátěr z mod.asf.1.25 kg/m</t>
  </si>
  <si>
    <t>77</t>
  </si>
  <si>
    <t>21473</t>
  </si>
  <si>
    <t>Spec.nátěr z mod.asf.1.5 kg/m2</t>
  </si>
  <si>
    <t>21483</t>
  </si>
  <si>
    <t>Spec.nátěr ze siln.em.1.4 kg/m</t>
  </si>
  <si>
    <t>21484</t>
  </si>
  <si>
    <t>Spec.nátěr ze siln.em.1.6 kg/m</t>
  </si>
  <si>
    <t>21485</t>
  </si>
  <si>
    <t>Spec.nátěr ze siln.em.1.9 kg/m</t>
  </si>
  <si>
    <t>21493</t>
  </si>
  <si>
    <t>Sp.nátěr ze sil.mod.em.1.2kg/m</t>
  </si>
  <si>
    <t>82</t>
  </si>
  <si>
    <t>21494</t>
  </si>
  <si>
    <t>Sp.nátěr ze sil.mod.em.1.4kg/m</t>
  </si>
  <si>
    <t>21495</t>
  </si>
  <si>
    <t>Sp.nátěr ze sil.mod.em.1.6kg/m</t>
  </si>
  <si>
    <t>21496</t>
  </si>
  <si>
    <t>Sp.nátěr ze sil.mod.em.1.9kg/m</t>
  </si>
  <si>
    <t>85</t>
  </si>
  <si>
    <t>21498</t>
  </si>
  <si>
    <t>Přesun speciálních mechanizmů</t>
  </si>
  <si>
    <t>21499</t>
  </si>
  <si>
    <t>21500</t>
  </si>
  <si>
    <t>Vysprávky výtluků penetr.způs.</t>
  </si>
  <si>
    <t xml:space="preserve">položka zahrnuje: 
- odfrézování nebo jiné odstranění poškozených vozovkových vrstev
- zaříznutí hran
- vyčištění
- nátěr
- dodání a výplň předepsanou zhutněnou balenou asfaltovou směsí
- asfaltová zálivka
položka nezahrnuje: 
</t>
  </si>
  <si>
    <t>21510</t>
  </si>
  <si>
    <t>Sorbent (I.třídy)</t>
  </si>
  <si>
    <t>89</t>
  </si>
  <si>
    <t>21511</t>
  </si>
  <si>
    <t>Vyspr.výtl. -nát.asfalt.em.a kamenivem</t>
  </si>
  <si>
    <t>90</t>
  </si>
  <si>
    <t>21512</t>
  </si>
  <si>
    <t>Vyspr.výtl. -asf.em.kamen.do uprav.výtluk</t>
  </si>
  <si>
    <t>91</t>
  </si>
  <si>
    <t>Vyspr.výtl.- s použitím turbomechanizmů</t>
  </si>
  <si>
    <t>92</t>
  </si>
  <si>
    <t>21599</t>
  </si>
  <si>
    <t>93</t>
  </si>
  <si>
    <t>Vysprávky vytl. litým asfaltem</t>
  </si>
  <si>
    <t>94</t>
  </si>
  <si>
    <t>21610</t>
  </si>
  <si>
    <t>doprava a poplatek za skládkovné</t>
  </si>
  <si>
    <t>95</t>
  </si>
  <si>
    <t>21611</t>
  </si>
  <si>
    <t>Vyspr.-litým asf.do uprav. výtluků</t>
  </si>
  <si>
    <t>96</t>
  </si>
  <si>
    <t>21612</t>
  </si>
  <si>
    <t>Vyspr.-litým asf.do ostat. výtluků</t>
  </si>
  <si>
    <t>97</t>
  </si>
  <si>
    <t>21620</t>
  </si>
  <si>
    <t>úklid odpočívek</t>
  </si>
  <si>
    <t>položka zahrnuje: 
Součástí položky je vodorovná a svislá doprava, přemístění, přeložení, manipulace s materiálem a uložení na skládku.
položka nezahrnuje: 
 Nezahrnuje poplatek za skládku, který se vykazuje zvláštní položkou.</t>
  </si>
  <si>
    <t>98</t>
  </si>
  <si>
    <t>21699</t>
  </si>
  <si>
    <t>99</t>
  </si>
  <si>
    <t>21700</t>
  </si>
  <si>
    <t>Vysprávky výtl.asfalt.směsemi</t>
  </si>
  <si>
    <t>100</t>
  </si>
  <si>
    <t>Vyspr. -asf.směsí za.horka.-upr.výtl.</t>
  </si>
  <si>
    <t>101</t>
  </si>
  <si>
    <t>Vyspr.- asfalt.směsí za horka</t>
  </si>
  <si>
    <t>102</t>
  </si>
  <si>
    <t>Vyspr.- asftalt.směsí za studena</t>
  </si>
  <si>
    <t>103</t>
  </si>
  <si>
    <t>21714</t>
  </si>
  <si>
    <t>Vyspr.-směsí recyklovanou na místě</t>
  </si>
  <si>
    <t>104</t>
  </si>
  <si>
    <t>21715</t>
  </si>
  <si>
    <t>RMOZS</t>
  </si>
  <si>
    <t>105</t>
  </si>
  <si>
    <t>21716</t>
  </si>
  <si>
    <t>Vysprávky zařízením k rozpr. asf.směsi</t>
  </si>
  <si>
    <t>106</t>
  </si>
  <si>
    <t>21799</t>
  </si>
  <si>
    <t>107</t>
  </si>
  <si>
    <t>21808</t>
  </si>
  <si>
    <t>21817 Stř.a velkop.úpr.asf.vrstev</t>
  </si>
  <si>
    <t xml:space="preserve">položka zahrnuje: 
- dodání všech předepsaných materiálů pro nátěry v předepsaném množství
- provedení dle předepsaného technologického předpisu
- zřízení vrstvy bez rozlišení šířky, pokládání vrstvy po etapách
- úpravu napojení, ukončení
položka nezahrnuje: 
</t>
  </si>
  <si>
    <t>108</t>
  </si>
  <si>
    <t>21809</t>
  </si>
  <si>
    <t>21818 Stř.a velkopl.úpr.asf.vrstev</t>
  </si>
  <si>
    <t>109</t>
  </si>
  <si>
    <t>Hutnění asf.vrst.velkopl.vyrovnávka</t>
  </si>
  <si>
    <t>110</t>
  </si>
  <si>
    <t>Středně a velkoplošné úpravy asfalt. vrstev 20-100m2 4 cm</t>
  </si>
  <si>
    <t>111</t>
  </si>
  <si>
    <t>Středně a velkoplošné úpravy asfalt. vrstev 100-500m2 4 cm</t>
  </si>
  <si>
    <t>112</t>
  </si>
  <si>
    <t>21813</t>
  </si>
  <si>
    <t>Středně a velkoplošné úpravy asfalt. vrstev 500-1000m2</t>
  </si>
  <si>
    <t>113</t>
  </si>
  <si>
    <t>21814</t>
  </si>
  <si>
    <t>Středně a velkoplošné úpravy asfalt. vrstev 1000-10000m2 4 cm</t>
  </si>
  <si>
    <t>114</t>
  </si>
  <si>
    <t>21815</t>
  </si>
  <si>
    <t>Středně a velkoplošné úpravy asfalt. vrstev nad 10000m2 4cm</t>
  </si>
  <si>
    <t>115</t>
  </si>
  <si>
    <t>21816</t>
  </si>
  <si>
    <t>Střední a velkopl.úpr.asf.vrstev 20-100m2 tl.5cm</t>
  </si>
  <si>
    <t>116</t>
  </si>
  <si>
    <t>21817</t>
  </si>
  <si>
    <t>Střední a velkopl.úpr.asf.vrstev 100-500m2 tl.5cm</t>
  </si>
  <si>
    <t>117</t>
  </si>
  <si>
    <t>21818</t>
  </si>
  <si>
    <t>Středně a velkoplošné úpravy asfalt. vrstev 500-1000m2 tl.5cm</t>
  </si>
  <si>
    <t>118</t>
  </si>
  <si>
    <t>21819</t>
  </si>
  <si>
    <t>Střední a velkoplošné úpravy asf.vrstev 1000-10 tis. m2, tl. 5 cm</t>
  </si>
  <si>
    <t>119</t>
  </si>
  <si>
    <t>Středně a velkoplošné úpravy asfalt.vrstev nad 1000m2 tl. 5 cm</t>
  </si>
  <si>
    <t>120</t>
  </si>
  <si>
    <t>Stř.a velk. úpravy +-1cm asfaltové vrstvy</t>
  </si>
  <si>
    <t>121</t>
  </si>
  <si>
    <t>21825</t>
  </si>
  <si>
    <t>Diagnostický průzkum</t>
  </si>
  <si>
    <t xml:space="preserve">položka zahrnuje: 
zahrnuje veškeré náklady spojené s objednatelem požadovanými pracemi
položka nezahrnuje: 
</t>
  </si>
  <si>
    <t>122</t>
  </si>
  <si>
    <t>21830</t>
  </si>
  <si>
    <t>Sanace konstrukčních vrstev od 500 do 3000 m2 15cm</t>
  </si>
  <si>
    <t xml:space="preserve">položka zahrnuje: 
- dodávku veškerého materiálu potřebného pro předepsanou úpravu v předepsané kvalitě
- nutné vyspravení podkladu,
- položení vrstvy v předepsané tloušťce.
položka nezahrnuje: 
</t>
  </si>
  <si>
    <t>123</t>
  </si>
  <si>
    <t>21831</t>
  </si>
  <si>
    <t>Sanace konstrukčních vrstev od 500 do 3000 m2 18cm</t>
  </si>
  <si>
    <t>124</t>
  </si>
  <si>
    <t>Sanace konstrukčních vrstev od 500 do 3000 m2 20cm</t>
  </si>
  <si>
    <t>125</t>
  </si>
  <si>
    <t>Sanace konstrukčních vrstev od 500 do 3000 m2 22cm</t>
  </si>
  <si>
    <t>126</t>
  </si>
  <si>
    <t>21844</t>
  </si>
  <si>
    <t>Sanace konstrukčních vrstev od 500 do 3000 m2 25cm</t>
  </si>
  <si>
    <t>127</t>
  </si>
  <si>
    <t>21845</t>
  </si>
  <si>
    <t>Sanace konstrukčních vrstev nad 3000 m2 15cm</t>
  </si>
  <si>
    <t>128</t>
  </si>
  <si>
    <t>21846</t>
  </si>
  <si>
    <t>Sanace konstrukčních vrstev nad 3000 m2 18cm</t>
  </si>
  <si>
    <t>129</t>
  </si>
  <si>
    <t>21847</t>
  </si>
  <si>
    <t>Sanace konstrukčních vrstev nad 3000 m2 20cm</t>
  </si>
  <si>
    <t>130</t>
  </si>
  <si>
    <t>21848</t>
  </si>
  <si>
    <t>Sanace konstrukčních vrstev nad 3000 m2 22cm</t>
  </si>
  <si>
    <t>131</t>
  </si>
  <si>
    <t>21849</t>
  </si>
  <si>
    <t>Sanace konstrukčních vrstev nad 3000 m2 25cm</t>
  </si>
  <si>
    <t>132</t>
  </si>
  <si>
    <t>21850</t>
  </si>
  <si>
    <t>Opravy vozovek (rozpočet)</t>
  </si>
  <si>
    <t>133</t>
  </si>
  <si>
    <t>21900</t>
  </si>
  <si>
    <t>Obnova obrusné vrstvy</t>
  </si>
  <si>
    <t>134</t>
  </si>
  <si>
    <t>21913</t>
  </si>
  <si>
    <t>Hutněná asfalt.vrstva-tl 5 cm</t>
  </si>
  <si>
    <t>položka zahrnuje: 
- dodání směsi v požadované kvalitě
- očištění podkladu
- uložení směsi dle předepsaného technologického předpisu, zhutnění vrstvy v předepsané tloušťce
- zřízení vrstvy bez rozlišení šířky, pokládání vrstvy po etapách, včetně pracovních spar a spojů
- úpravu napojení, ukončení podél obrubníků, dilatačních zařízení, odvodňovacích proužků, odvodňovačů, vpustí, šachet a pod.
položka nezahrnuje: 
- nezahrnuje postřiky, nátěry
- nezahrnuje těsnění podél obrubníků, dilatačních zařízení, odvodňovacích proužků, odvodňovačů, vpustí, šachet a pod.</t>
  </si>
  <si>
    <t>135</t>
  </si>
  <si>
    <t>21933</t>
  </si>
  <si>
    <t>Hutněná.asf.vrstva.-tl.5cm</t>
  </si>
  <si>
    <t>136</t>
  </si>
  <si>
    <t>21999</t>
  </si>
  <si>
    <t>137</t>
  </si>
  <si>
    <t>22110</t>
  </si>
  <si>
    <t>vysprávky výtluků asf.směsí za horka</t>
  </si>
  <si>
    <t>138</t>
  </si>
  <si>
    <t>22111</t>
  </si>
  <si>
    <t>Pen.mak.jemný z asfaltu-tl.4cm</t>
  </si>
  <si>
    <t>položka zahrnuje: 
- dodání kameniva předepsané kvality a zrnitosti
- dodání asfaltového pojiva (asfalt silniční ropný, emulze asfaltová kationaktivní)
- rozprostření kamenné kostry v předepsané tloušťce, prolití kostry asfaltem distributorem, rozprostření a zavibrování výplňového kameniva
- zřízení vrstvy bez rozlišení šířky, pokládání vrstvy po etapách
- úpravu napojení, ukončení
položka nezahrnuje: 
- nezahrnuje postřiky, nátěry</t>
  </si>
  <si>
    <t>139</t>
  </si>
  <si>
    <t>22113</t>
  </si>
  <si>
    <t>Pen.mak.jemný z asfaltu-tl.6cm</t>
  </si>
  <si>
    <t>140</t>
  </si>
  <si>
    <t>22120</t>
  </si>
  <si>
    <t>vysprávky výtluků asf.směsí za studena</t>
  </si>
  <si>
    <t>141</t>
  </si>
  <si>
    <t>22131</t>
  </si>
  <si>
    <t>Pen.mak.hrubý z asfaltu-tl.8cm</t>
  </si>
  <si>
    <t>142</t>
  </si>
  <si>
    <t>22133</t>
  </si>
  <si>
    <t>Penr.mak.hrubý z asfaltu-tl.10</t>
  </si>
  <si>
    <t>143</t>
  </si>
  <si>
    <t>22150</t>
  </si>
  <si>
    <t>vysprávky tryskovou metodou</t>
  </si>
  <si>
    <t>144</t>
  </si>
  <si>
    <t>22160</t>
  </si>
  <si>
    <t>Vysprávka vozovky většího rozsahu</t>
  </si>
  <si>
    <t>145</t>
  </si>
  <si>
    <t>22172</t>
  </si>
  <si>
    <t>Zástřik do štěrku asf.4 kg/m2</t>
  </si>
  <si>
    <t>146</t>
  </si>
  <si>
    <t>22199</t>
  </si>
  <si>
    <t>147</t>
  </si>
  <si>
    <t>22312</t>
  </si>
  <si>
    <t>Úprav.dopl.štěrku do 0.08m3/m2</t>
  </si>
  <si>
    <t>148</t>
  </si>
  <si>
    <t>22323</t>
  </si>
  <si>
    <t>Podsyp-štěrkopísky-tl.15cm</t>
  </si>
  <si>
    <t xml:space="preserve">položka zahrnuje: 
- dodání kameniva předepsané kvality a zrnitosti
- rozprostření a zhutnění vrstvy v předepsané tloušťce
- zřízení vrstvy bez rozlišení šířky, pokládání vrstvy po etapách
- nezahrnuje postřiky, nátěry
položka nezahrnuje: 
</t>
  </si>
  <si>
    <t>149</t>
  </si>
  <si>
    <t>22331</t>
  </si>
  <si>
    <t>Podklad z kam.ob.asf.-tl.5 cm</t>
  </si>
  <si>
    <t>150</t>
  </si>
  <si>
    <t>22332</t>
  </si>
  <si>
    <t>Podklad z kam.ob.asf.-tl.10cm</t>
  </si>
  <si>
    <t>položka zahrnuje: 
- dodání základfní vrstvy z obalovaného kameniva velmi hrubého nebo typu makadam předepsané kvality a zrnitosti, dodání vtlačované směsi z asfaltového betonu nebo asfaltového koberce tenkého předepsané kvality – dle ČSN 73 6128
- očištění podkladu
- rozprostření a zhutnění základní vrstvy, rozprostření a zhutnění vtlačované směsi – dle ČSN 73 6128
- zřízení vrstvy bez rozlišení šířky, pokládání vrstvy po etapách, včetně pracovních spar a spojů
položka nezahrnuje: 
- nezahrnuje postřiky, nátěry</t>
  </si>
  <si>
    <t>151</t>
  </si>
  <si>
    <t>22342</t>
  </si>
  <si>
    <t>Podkl.vrstva ze štěrku-tl.10cm</t>
  </si>
  <si>
    <t>152</t>
  </si>
  <si>
    <t>22343</t>
  </si>
  <si>
    <t>Podkl.vrstva ze štěrku-tl.15cm</t>
  </si>
  <si>
    <t>153</t>
  </si>
  <si>
    <t>22352</t>
  </si>
  <si>
    <t>Pos.podklad.kam.drc.20-25kg/m2</t>
  </si>
  <si>
    <t>154</t>
  </si>
  <si>
    <t>22353</t>
  </si>
  <si>
    <t>Pos.podklad.kam.drc.30-35kg/m2</t>
  </si>
  <si>
    <t>155</t>
  </si>
  <si>
    <t>22362</t>
  </si>
  <si>
    <t>Spoj.postř.z asf.em.do0.8kg/m2</t>
  </si>
  <si>
    <t>156</t>
  </si>
  <si>
    <t>22371</t>
  </si>
  <si>
    <t>Úprava podkladu.s dopl.RM,RAM</t>
  </si>
  <si>
    <t>157</t>
  </si>
  <si>
    <t>22372</t>
  </si>
  <si>
    <t>Podklad z RM,RAM tl.5cm</t>
  </si>
  <si>
    <t>158</t>
  </si>
  <si>
    <t>22373</t>
  </si>
  <si>
    <t>Podklad z RM,RAM tl. 10cm</t>
  </si>
  <si>
    <t>159</t>
  </si>
  <si>
    <t>22381</t>
  </si>
  <si>
    <t>Úprava podkladu s dopl.RMOZS</t>
  </si>
  <si>
    <t>160</t>
  </si>
  <si>
    <t>22382</t>
  </si>
  <si>
    <t>Podklad z RMOZS tl. 5cm</t>
  </si>
  <si>
    <t>161</t>
  </si>
  <si>
    <t>22383</t>
  </si>
  <si>
    <t>Podklad z RMOZS tl.10cm</t>
  </si>
  <si>
    <t>162</t>
  </si>
  <si>
    <t>22611</t>
  </si>
  <si>
    <t>Fréz.ploch do hloubky 2 cm</t>
  </si>
  <si>
    <t>163</t>
  </si>
  <si>
    <t>Fréz.ploch do hloubky 4 cm</t>
  </si>
  <si>
    <t>164</t>
  </si>
  <si>
    <t>Fréz.ploch do hloubky 6 cm</t>
  </si>
  <si>
    <t>165</t>
  </si>
  <si>
    <t>22699</t>
  </si>
  <si>
    <t>166</t>
  </si>
  <si>
    <t>22712</t>
  </si>
  <si>
    <t>Odstranění asf.kr.do10 cm-opr.výtluků</t>
  </si>
  <si>
    <t>167</t>
  </si>
  <si>
    <t>Odstranění živ.krytů tl. 10-15 cm</t>
  </si>
  <si>
    <t>168</t>
  </si>
  <si>
    <t>22799</t>
  </si>
  <si>
    <t>169</t>
  </si>
  <si>
    <t>Řez.živ.krytů voz.hl.do 5cm</t>
  </si>
  <si>
    <t>170</t>
  </si>
  <si>
    <t>Řez.živ.krytu voz.hl.5-10cm</t>
  </si>
  <si>
    <t>171</t>
  </si>
  <si>
    <t>Řez.živ.krytu voz.hl.10-15cm</t>
  </si>
  <si>
    <t>172</t>
  </si>
  <si>
    <t>173</t>
  </si>
  <si>
    <t>22819</t>
  </si>
  <si>
    <t>Reprof.a opr.spár rozr.za tepl</t>
  </si>
  <si>
    <t>174</t>
  </si>
  <si>
    <t>Zalévání spár asfalt.zálivkou</t>
  </si>
  <si>
    <t>175</t>
  </si>
  <si>
    <t>22899</t>
  </si>
  <si>
    <t>Řízení provozo a dozor</t>
  </si>
  <si>
    <t>176</t>
  </si>
  <si>
    <t>22910</t>
  </si>
  <si>
    <t>Nalož.na nák.aut.odvoz do 20km</t>
  </si>
  <si>
    <t>177</t>
  </si>
  <si>
    <t>22911</t>
  </si>
  <si>
    <t>Ruční nakládání</t>
  </si>
  <si>
    <t>178</t>
  </si>
  <si>
    <t>22950</t>
  </si>
  <si>
    <t>22998 Doprava na skládku m3 do 1 km</t>
  </si>
  <si>
    <t>179</t>
  </si>
  <si>
    <t>22951</t>
  </si>
  <si>
    <t>22998 Dopravné na skládku m3 do 2 km</t>
  </si>
  <si>
    <t>180</t>
  </si>
  <si>
    <t>22952</t>
  </si>
  <si>
    <t>22998 Doprava m3 do 3 km</t>
  </si>
  <si>
    <t>181</t>
  </si>
  <si>
    <t>22953</t>
  </si>
  <si>
    <t>22998 Doprava m3 do 4 km</t>
  </si>
  <si>
    <t>182</t>
  </si>
  <si>
    <t>22954</t>
  </si>
  <si>
    <t>22998 Doprava m3 do 5 km</t>
  </si>
  <si>
    <t>183</t>
  </si>
  <si>
    <t>22955</t>
  </si>
  <si>
    <t>22998 Doprava m3 do 6 km</t>
  </si>
  <si>
    <t>184</t>
  </si>
  <si>
    <t>22956</t>
  </si>
  <si>
    <t>22998 Doprava m3 do 7 km</t>
  </si>
  <si>
    <t>185</t>
  </si>
  <si>
    <t>22957</t>
  </si>
  <si>
    <t>22998 Doprava m3 do 8 km</t>
  </si>
  <si>
    <t>186</t>
  </si>
  <si>
    <t>22958</t>
  </si>
  <si>
    <t>22998 Doprava m3 do 9 km</t>
  </si>
  <si>
    <t>187</t>
  </si>
  <si>
    <t>22959</t>
  </si>
  <si>
    <t>22998 Doprava m3 do 10 km</t>
  </si>
  <si>
    <t>188</t>
  </si>
  <si>
    <t>22960</t>
  </si>
  <si>
    <t>22998 Doprava m3 za každý další km</t>
  </si>
  <si>
    <t>189</t>
  </si>
  <si>
    <t>22961</t>
  </si>
  <si>
    <t>22998 Skládkovné</t>
  </si>
  <si>
    <t>190</t>
  </si>
  <si>
    <t>22998</t>
  </si>
  <si>
    <t>Doprava a popl. za skládkování</t>
  </si>
  <si>
    <t>191</t>
  </si>
  <si>
    <t>Opravy dlážděných vozovek</t>
  </si>
  <si>
    <t>192</t>
  </si>
  <si>
    <t>23099</t>
  </si>
  <si>
    <t>193</t>
  </si>
  <si>
    <t>Spe</t>
  </si>
  <si>
    <t>Dlažba z kostek velkých</t>
  </si>
  <si>
    <t xml:space="preserve">položka zahrnuje: 
- dodání dlažebního materiálu v požadované kvalitě, dodání materiálu pro předepsané  lože v tloušťce předepsané dokumentací a pro předepsanou výplň spar
- očištění podkladu
- uložení dlažby dle předepsaného technologického předpisu včetně předepsané podkladní vrstvy a předepsané výplně spar
- zřízení vrstvy bez rozlišení šířky, pokládání vrstvy po etapách 
- úpravu napojení, ukončení podél obrubníků, dilatačních zařízení, odvodňovacích proužků, odvodňovačů, vpustí, šachet a pod., nestanoví-li zadávací dokumentace jinak
položka nezahrnuje: 
- nezahrnuje postřiky, nátěry
- nezahrnuje těsnění podél obrubníků, dilatačních zařízení, odvodňovacích proužků, odvodňovačů, vpustí, šachet a pod.
</t>
  </si>
  <si>
    <t>194</t>
  </si>
  <si>
    <t>Dlažba z kostek drobných</t>
  </si>
  <si>
    <t>195</t>
  </si>
  <si>
    <t>Rozebrání dlažby-kostky velké</t>
  </si>
  <si>
    <t>196</t>
  </si>
  <si>
    <t>Rozebraní dlažby-kostky drobné</t>
  </si>
  <si>
    <t>197</t>
  </si>
  <si>
    <t>24099</t>
  </si>
  <si>
    <t>198</t>
  </si>
  <si>
    <t>Zalévání síť.trhlin živ.zálivk</t>
  </si>
  <si>
    <t xml:space="preserve">položka zahrnuje: 
- vyfrézování drážky šířky do 20mm hloubky do 40mm
- vyčištění
- nátěr
- výplň předepsanou zálivkovou hmotou
položka nezahrnuje: 
</t>
  </si>
  <si>
    <t>199</t>
  </si>
  <si>
    <t>24410</t>
  </si>
  <si>
    <t>Výměna poškozených desek</t>
  </si>
  <si>
    <t>200</t>
  </si>
  <si>
    <t>24810</t>
  </si>
  <si>
    <t>řezání asf.krytu vozovky hloubky 510 cm</t>
  </si>
  <si>
    <t xml:space="preserve">položka zahrnuje: 
řezání vozovkové vrstvy v předepsané tloušťce, včetně spotřeby vody
položka nezahrnuje: 
</t>
  </si>
  <si>
    <t>201</t>
  </si>
  <si>
    <t>25099</t>
  </si>
  <si>
    <t>202</t>
  </si>
  <si>
    <t>25110</t>
  </si>
  <si>
    <t>Kropení strojně</t>
  </si>
  <si>
    <t>203</t>
  </si>
  <si>
    <t>25111</t>
  </si>
  <si>
    <t xml:space="preserve">položka zahrnuje: 
- rozebrání stávající dlažby a pokládka dlažby ze stávajícího dlažebního materiálu (bez dodávky nového)
- zahrnuje nezbytnou manipulaci s tímto materiálem (nakládání, doprava, složení, očištění)
- dodání a rozprostření materiálu pro lože a jeho tloušťku předepsanou dokumentací a pro předepsanou výplň spar
- eventuelní doplnění plochy
položka nezahrnuje: 
</t>
  </si>
  <si>
    <t>204</t>
  </si>
  <si>
    <t>25210</t>
  </si>
  <si>
    <t>Vyspr.výtluků a vyjet.kolejí</t>
  </si>
  <si>
    <t>205</t>
  </si>
  <si>
    <t>25310</t>
  </si>
  <si>
    <t>Rozr.voz.s doplň.mat.a válcov.</t>
  </si>
  <si>
    <t>206</t>
  </si>
  <si>
    <t>Osazení silničních panelů</t>
  </si>
  <si>
    <t>položka zahrnuje: 
- dodání dílců v požadované kvalitě, dodání materiálu pro předepsané  lože v tloušťce předepsané dokumentací a pro předepsanou výplň spar
- očištění podkladu
- uložení dílců dle předepsaného technologického předpisu včetně předepsané podkladní vrstvy a předepsané výplně spar
- zřízení vrstvy bez rozlišení šířky, pokládání vrstvy po etapách 
- úpravu napojení, ukončení podél obrubníků, dilatačních zařízení, odvodňovacích proužků, odvodňovačů, vpustí, šachet a pod., nestanoví-li zadávací dokumentace jinak
položka nezahrnuje: 
- nezahrnuje postřiky, nátěry
- nezahrnuje těsnění podél obrubníků, dilatačních zařízení, odvodňovacích proužků, odvodňovačů, vpustí, šachet a pod.</t>
  </si>
  <si>
    <t>207</t>
  </si>
  <si>
    <t>208</t>
  </si>
  <si>
    <t>27111</t>
  </si>
  <si>
    <t>Předlazba z bet.dlaz.do 0,25m2</t>
  </si>
  <si>
    <t>209</t>
  </si>
  <si>
    <t>28110</t>
  </si>
  <si>
    <t>Sanace výmrazků</t>
  </si>
  <si>
    <t>210</t>
  </si>
  <si>
    <t>28210</t>
  </si>
  <si>
    <t>Směr.vyrovnání(do 300 m délky)</t>
  </si>
  <si>
    <t>211</t>
  </si>
  <si>
    <t>28310</t>
  </si>
  <si>
    <t>Rozšíření,oprav.vozov.(max.4m)</t>
  </si>
  <si>
    <t>212</t>
  </si>
  <si>
    <t>28410</t>
  </si>
  <si>
    <t>Úpravy křižovatek</t>
  </si>
  <si>
    <t>213</t>
  </si>
  <si>
    <t>29000</t>
  </si>
  <si>
    <t>Likvidace a rekultivace vozovek</t>
  </si>
  <si>
    <t>214</t>
  </si>
  <si>
    <t>29110</t>
  </si>
  <si>
    <t>Likvidace vozovky</t>
  </si>
  <si>
    <t>215</t>
  </si>
  <si>
    <t>29198</t>
  </si>
  <si>
    <t>216</t>
  </si>
  <si>
    <t>29210</t>
  </si>
  <si>
    <t>Rekultivace vozovky</t>
  </si>
  <si>
    <t>31070</t>
  </si>
  <si>
    <t>Sv.dopr.značka s el.zařízením</t>
  </si>
  <si>
    <t>31210</t>
  </si>
  <si>
    <t>Nátěr rubu SDZ vč.stojanu</t>
  </si>
  <si>
    <t>31211</t>
  </si>
  <si>
    <t>SDZ nátěr stojanu</t>
  </si>
  <si>
    <t>31220</t>
  </si>
  <si>
    <t>Nátěr rubu SDZ vč.očištění</t>
  </si>
  <si>
    <t>31230</t>
  </si>
  <si>
    <t>Nátěr stojanu SDZ vč.očištění</t>
  </si>
  <si>
    <t>SDZ - narovnání stojanu</t>
  </si>
  <si>
    <t>31335</t>
  </si>
  <si>
    <t>Výměna SDZ na původ.stojanu</t>
  </si>
  <si>
    <t>31336</t>
  </si>
  <si>
    <t>31335 Výměna SDZ kulatá značka - typ B</t>
  </si>
  <si>
    <t>31337</t>
  </si>
  <si>
    <t>31335 Výměna SDZ trojúhelník - typ A</t>
  </si>
  <si>
    <t>31338</t>
  </si>
  <si>
    <t>31335 Výměna SDZ dod.tab. - typ E2</t>
  </si>
  <si>
    <t>31339</t>
  </si>
  <si>
    <t>31335 Výměna SDZ Značka typ IS 3a</t>
  </si>
  <si>
    <t>31340</t>
  </si>
  <si>
    <t>31335 Výměna SDZ Místní tabule IS 12</t>
  </si>
  <si>
    <t>31341</t>
  </si>
  <si>
    <t>31335 Výměna SDZ návěstní deska IP 14</t>
  </si>
  <si>
    <t>31342</t>
  </si>
  <si>
    <t>31335 Výměna Tabule typ IP 16</t>
  </si>
  <si>
    <t>31343</t>
  </si>
  <si>
    <t>31335 Výměna SDZ značka typ IS 3b</t>
  </si>
  <si>
    <t>31350</t>
  </si>
  <si>
    <t>Narovnání stojanu SDZ</t>
  </si>
  <si>
    <t>31360</t>
  </si>
  <si>
    <t>Vyrovnání SDZ</t>
  </si>
  <si>
    <t>31410</t>
  </si>
  <si>
    <t>Renovace SDZ retroreflex.folií</t>
  </si>
  <si>
    <t>31510</t>
  </si>
  <si>
    <t>SDZ - oprava stojanu</t>
  </si>
  <si>
    <t>31520</t>
  </si>
  <si>
    <t>SDZ-opr.stoj.s použ.svář.techn.a vým.pat</t>
  </si>
  <si>
    <t>31535</t>
  </si>
  <si>
    <t>Zř.SDZ vč.stojanu,patky-souvis</t>
  </si>
  <si>
    <t>31610</t>
  </si>
  <si>
    <t>SDZ - likvidace značky</t>
  </si>
  <si>
    <t>31634</t>
  </si>
  <si>
    <t>31635 Zř.značky vč.stojanu a patky</t>
  </si>
  <si>
    <t xml:space="preserve">položka zahrnuje: 
- dodávku a montáž značek v požadovaném provedení
položka nezahrnuje: 
</t>
  </si>
  <si>
    <t>31635</t>
  </si>
  <si>
    <t>Zř.SDZ vč.stojanu,patky-jednot</t>
  </si>
  <si>
    <t>31636</t>
  </si>
  <si>
    <t>31635 kulatá DZ typ B</t>
  </si>
  <si>
    <t>31637</t>
  </si>
  <si>
    <t>31635 trojúhelník typ A</t>
  </si>
  <si>
    <t>31638</t>
  </si>
  <si>
    <t>31635 Dodatková tabulka</t>
  </si>
  <si>
    <t>31639</t>
  </si>
  <si>
    <t>31635 Směrová šipka typ S3a</t>
  </si>
  <si>
    <t>31640</t>
  </si>
  <si>
    <t>31635 Místní tabule IS 12</t>
  </si>
  <si>
    <t>31641</t>
  </si>
  <si>
    <t>31635 místní tabule IP14</t>
  </si>
  <si>
    <t>31642</t>
  </si>
  <si>
    <t>31635 Místní tabule IP16</t>
  </si>
  <si>
    <t>31643</t>
  </si>
  <si>
    <t>31635 Tabule typu IP16</t>
  </si>
  <si>
    <t>31644</t>
  </si>
  <si>
    <t>31635 Směrová šipka typ IS 3b</t>
  </si>
  <si>
    <t>31720</t>
  </si>
  <si>
    <t>výměna SDZ na původním stojanu</t>
  </si>
  <si>
    <t xml:space="preserve">položka zahrnuje: 
- dodávku a montáž nových značek v požadovaném provedení
- demontáž starých značek
položka nezahrnuje: 
</t>
  </si>
  <si>
    <t>31730</t>
  </si>
  <si>
    <t>zřízení SDZ vč.stojanu a patky</t>
  </si>
  <si>
    <t>31750</t>
  </si>
  <si>
    <t>SDZ osazení v retroreflexním podkladu</t>
  </si>
  <si>
    <t>31760</t>
  </si>
  <si>
    <t>SDZ inst.v retr.podkl.vč.stojanu a patky</t>
  </si>
  <si>
    <t>31770</t>
  </si>
  <si>
    <t>SDZ výměna za SDZ v retr.podkladu</t>
  </si>
  <si>
    <t>31810</t>
  </si>
  <si>
    <t>Oprava stojanu SDZ s vým.patky</t>
  </si>
  <si>
    <t xml:space="preserve">položka zahrnuje: 
- dodávku a montáž nových stojanů v požadovaném provedení
- demontáž starých stojanů
položka nezahrnuje: 
</t>
  </si>
  <si>
    <t>31910</t>
  </si>
  <si>
    <t>Likvidace SDZ</t>
  </si>
  <si>
    <t>32110</t>
  </si>
  <si>
    <t>Mytí velkopl.značek strojně</t>
  </si>
  <si>
    <t>32111</t>
  </si>
  <si>
    <t>SDZ velkoplošné - mytí</t>
  </si>
  <si>
    <t>32111 SDZ velk., mytí</t>
  </si>
  <si>
    <t>32210</t>
  </si>
  <si>
    <t>SDZ velkoplošné - nátěr konstrukce</t>
  </si>
  <si>
    <t xml:space="preserve">položka zahrnuje: 
- položka zahrnuje kompletní povlaky (i různobarevné), včetně úpravy podkladu (odmaštění, odstranění starých nátěrů a nečistot) a jeho vyspravení, provedení nátěru předepsaným postupem a splnění všech požadavků daných technologickým předpisem.
položka nezahrnuje: 
</t>
  </si>
  <si>
    <t>32211</t>
  </si>
  <si>
    <t>32210 SDZ velk.-nátěr konstr.</t>
  </si>
  <si>
    <t>32220</t>
  </si>
  <si>
    <t>Nátěr rubu velkoplošné značky</t>
  </si>
  <si>
    <t>32230</t>
  </si>
  <si>
    <t>Nátěr nosné konstr.velkopl. DZ</t>
  </si>
  <si>
    <t>SDZ velkoplošné - likvidace</t>
  </si>
  <si>
    <t>Vým.velkopl.DZ na pův.konstruk</t>
  </si>
  <si>
    <t>32410</t>
  </si>
  <si>
    <t>výměna velkopl.DZ na původní konstr.</t>
  </si>
  <si>
    <t>32420</t>
  </si>
  <si>
    <t>výměna a doplnění lamel</t>
  </si>
  <si>
    <t>Osaz.velk.DZ vč.nosné konstruk</t>
  </si>
  <si>
    <t>32580</t>
  </si>
  <si>
    <t>Likv.velk.DZ vč.nosné konstruk</t>
  </si>
  <si>
    <t>32865</t>
  </si>
  <si>
    <t>Zřízení portálu velkoplošné DZ</t>
  </si>
  <si>
    <t>vodorovné dopravní značky plošné</t>
  </si>
  <si>
    <t xml:space="preserve">položka zahrnuje: 
- dodání a pokládku nátěrového materiálu (měří se pouze natíraná plocha)
- předznačení a reflexní úpravu
položka nezahrnuje: 
</t>
  </si>
  <si>
    <t>VDZ - dělicí čáry</t>
  </si>
  <si>
    <t>36710</t>
  </si>
  <si>
    <t>Vod.dopr.značky plošné-zřízení</t>
  </si>
  <si>
    <t>36712</t>
  </si>
  <si>
    <t>Vod.dopr.zn.pl.s bal.-zřízení</t>
  </si>
  <si>
    <t>36720</t>
  </si>
  <si>
    <t>Vod.dopr.značky plošné-obnova</t>
  </si>
  <si>
    <t>36722</t>
  </si>
  <si>
    <t>Vod.d.značky ploš.s balot.obnv</t>
  </si>
  <si>
    <t>36740</t>
  </si>
  <si>
    <t>Vodor.dop.značky ploš.z plastů</t>
  </si>
  <si>
    <t>36799</t>
  </si>
  <si>
    <t>37110</t>
  </si>
  <si>
    <t>VDZ - vodicí proužky 12,5 cm</t>
  </si>
  <si>
    <t>37120</t>
  </si>
  <si>
    <t>VDZ - vodicí proužky 25 cm</t>
  </si>
  <si>
    <t>37710</t>
  </si>
  <si>
    <t>VDZ-děl.čáry12 cm-zř. vč.předz</t>
  </si>
  <si>
    <t>37712</t>
  </si>
  <si>
    <t>VDZ-děl.č.12cm+bal.-zř.vč.před</t>
  </si>
  <si>
    <t>37720</t>
  </si>
  <si>
    <t>VDZ-dělící čáry 12cm-obnova</t>
  </si>
  <si>
    <t>37722</t>
  </si>
  <si>
    <t>VDZ-děl.čáry 12cm s bal.obnova</t>
  </si>
  <si>
    <t>37730</t>
  </si>
  <si>
    <t>VDZ-dělící čáry-předznačení</t>
  </si>
  <si>
    <t>37799</t>
  </si>
  <si>
    <t>38710</t>
  </si>
  <si>
    <t>VDZ-vod.pr.25 cm-zř.vč.předzn.</t>
  </si>
  <si>
    <t>38712</t>
  </si>
  <si>
    <t>vod.pr.25cm s bal.-zř.vč.předz</t>
  </si>
  <si>
    <t>38720</t>
  </si>
  <si>
    <t>VDZ-vodící proužky 25cm-obnova</t>
  </si>
  <si>
    <t>38722</t>
  </si>
  <si>
    <t>VDZ-vod.pr.25cm s balot.obnova</t>
  </si>
  <si>
    <t>38730</t>
  </si>
  <si>
    <t>VDZ-vodící proužky-předznačení</t>
  </si>
  <si>
    <t>38799</t>
  </si>
  <si>
    <t>Odstr.vod.dopr.značek frézován</t>
  </si>
  <si>
    <t>Čištění svodidel mytím strojně</t>
  </si>
  <si>
    <t>41111</t>
  </si>
  <si>
    <t>Ocelová svodidla - čištění</t>
  </si>
  <si>
    <t>Nátěr sv.s očištěním-stříkáním</t>
  </si>
  <si>
    <t>41211</t>
  </si>
  <si>
    <t>Ocelová svodidla - zřízení, jednostranné</t>
  </si>
  <si>
    <t xml:space="preserve">položka zahrnuje: 
- kompletní dodávku všech dílů ocelového svodidla s předepsanou povrchovou úpravou včetně spojovacích prvků
- montáž a osazení svodidla na vozovku SDP
- přechod na jiný typ svodidla nebo přes mostní závěr
- ochranu proti bludným proudům a vývody pro jejich měření
položka nezahrnuje: 
nezahrnuje odrazky nebo retroreflexní fólie
</t>
  </si>
  <si>
    <t>41220</t>
  </si>
  <si>
    <t>Nátěr sv.s očištěním - štětcem</t>
  </si>
  <si>
    <t>41230</t>
  </si>
  <si>
    <t>ocelová svodidla - zřízení</t>
  </si>
  <si>
    <t>41310</t>
  </si>
  <si>
    <t>Ocel.svodidla-zřízení souvisle</t>
  </si>
  <si>
    <t>Ocelová svodidla - rovnání</t>
  </si>
  <si>
    <t>41320</t>
  </si>
  <si>
    <t>Ocel.svodidla-zřízení jednotl.</t>
  </si>
  <si>
    <t>41321</t>
  </si>
  <si>
    <t>Ocelová svodidla oboustranná - rovnání</t>
  </si>
  <si>
    <t>41325</t>
  </si>
  <si>
    <t>Ocel.svodidla spec.-zř.jednotl</t>
  </si>
  <si>
    <t>41410</t>
  </si>
  <si>
    <t>Ocel.svodidla-opravy,rovnání</t>
  </si>
  <si>
    <t>Ocel.svod.opr.dod.nové svodnic</t>
  </si>
  <si>
    <t>41421</t>
  </si>
  <si>
    <t>Ocelová svodidla - opravy</t>
  </si>
  <si>
    <t>41430</t>
  </si>
  <si>
    <t>ocelová svodidla oboustranná - opravy</t>
  </si>
  <si>
    <t>ocelová svodidla - likvidace</t>
  </si>
  <si>
    <t xml:space="preserve">položka zahrnuje: 
- demontáž a odstranění zařízení
- jeho odvoz na předepsané místo
položka nezahrnuje: 
</t>
  </si>
  <si>
    <t>41520</t>
  </si>
  <si>
    <t>ocelová svodidla oboustranná - likvidace</t>
  </si>
  <si>
    <t>41610</t>
  </si>
  <si>
    <t>Lanová svodidla - opravy</t>
  </si>
  <si>
    <t>41910</t>
  </si>
  <si>
    <t>zábradlí - nátěr včetně očištění</t>
  </si>
  <si>
    <t>42210</t>
  </si>
  <si>
    <t>Nátěr zábradlí včetně očištění</t>
  </si>
  <si>
    <t>Osazení zábradlí včetně dodání</t>
  </si>
  <si>
    <t>42320</t>
  </si>
  <si>
    <t>Osazení zábradlí bez dodání</t>
  </si>
  <si>
    <t>42410</t>
  </si>
  <si>
    <t>Opravy zábradlí</t>
  </si>
  <si>
    <t>zábradlí - likvidace</t>
  </si>
  <si>
    <t>42910</t>
  </si>
  <si>
    <t>Zábradlí - likvidace</t>
  </si>
  <si>
    <t>44110</t>
  </si>
  <si>
    <t>Nástavce na svodidla-čištění</t>
  </si>
  <si>
    <t>nástavce na svodidla - zřízení</t>
  </si>
  <si>
    <t>44310</t>
  </si>
  <si>
    <t>Nástavce na svodidla-zřízení</t>
  </si>
  <si>
    <t>44311</t>
  </si>
  <si>
    <t>Nástavec na svodidla - rovnání</t>
  </si>
  <si>
    <t>44410</t>
  </si>
  <si>
    <t>Nástavce na sv.z PE-rovnání</t>
  </si>
  <si>
    <t>Odrazky na svodidlech</t>
  </si>
  <si>
    <t>44510</t>
  </si>
  <si>
    <t>Nástavce na sv.-vým.1 odrazky</t>
  </si>
  <si>
    <t>44610</t>
  </si>
  <si>
    <t>nástavce na svodidla - osazení jednotl.</t>
  </si>
  <si>
    <t>Nástavce na svodidla-demontáž</t>
  </si>
  <si>
    <t>Směr.sloupky - čištění strojně</t>
  </si>
  <si>
    <t>45120</t>
  </si>
  <si>
    <t>Směr.sloupky - čištění ručně</t>
  </si>
  <si>
    <t>směrové sloupky - zřízení</t>
  </si>
  <si>
    <t>směrové sloupky - zřízení vč.beton.patky</t>
  </si>
  <si>
    <t>45310</t>
  </si>
  <si>
    <t>Směrové sloupky-zřízení</t>
  </si>
  <si>
    <t>45320</t>
  </si>
  <si>
    <t>Směr.sloupky-zř.s obetonováním</t>
  </si>
  <si>
    <t>45321</t>
  </si>
  <si>
    <t>Směr.sl.děl.-zř.s obeton.patky</t>
  </si>
  <si>
    <t>Směr.sloupky - znovuosazení</t>
  </si>
  <si>
    <t>Sm.sloupky - vyrovnání</t>
  </si>
  <si>
    <t>45510</t>
  </si>
  <si>
    <t>Sm.sloupky-výměna 1 odrazky</t>
  </si>
  <si>
    <t>45610</t>
  </si>
  <si>
    <t>Osazení ochranného koutoče</t>
  </si>
  <si>
    <t>46110</t>
  </si>
  <si>
    <t>Montáž odrazek do svodidel</t>
  </si>
  <si>
    <t>46210</t>
  </si>
  <si>
    <t>Bílení stromu</t>
  </si>
  <si>
    <t>46510</t>
  </si>
  <si>
    <t>Připevnění odrazové folie</t>
  </si>
  <si>
    <t>Dopravní knoflíky</t>
  </si>
  <si>
    <t>46620</t>
  </si>
  <si>
    <t>Zpomalovací prahy</t>
  </si>
  <si>
    <t>46720</t>
  </si>
  <si>
    <t>Směr. tabule s el. zařízením</t>
  </si>
  <si>
    <t>46721</t>
  </si>
  <si>
    <t>46720 Pronájem 5 tabulí (sada/den)</t>
  </si>
  <si>
    <t>sa</t>
  </si>
  <si>
    <t>46722</t>
  </si>
  <si>
    <t>46720 Pronájem 10 tabulí (sada/den)</t>
  </si>
  <si>
    <t>46910</t>
  </si>
  <si>
    <t>Odrazník 30 x 30-likvidace</t>
  </si>
  <si>
    <t>Sm.sloupek 15x15-likvidace</t>
  </si>
  <si>
    <t>46950</t>
  </si>
  <si>
    <t>46998 Dopravné na skl. do 1 km</t>
  </si>
  <si>
    <t>46951</t>
  </si>
  <si>
    <t>46998 Dopravné na skl. do 2 km</t>
  </si>
  <si>
    <t>46952</t>
  </si>
  <si>
    <t>46998 Dopravné na skl. do 3 km</t>
  </si>
  <si>
    <t>46953</t>
  </si>
  <si>
    <t>46998 Dopravné na skl. do 4 km</t>
  </si>
  <si>
    <t>46954</t>
  </si>
  <si>
    <t>46998 Dopravné na skl. do 5 km</t>
  </si>
  <si>
    <t>46955</t>
  </si>
  <si>
    <t>46998 Dopravné na skládku do 6 km</t>
  </si>
  <si>
    <t>46956</t>
  </si>
  <si>
    <t>46998 Dopravné na skl. do 7 km</t>
  </si>
  <si>
    <t>46957</t>
  </si>
  <si>
    <t>46998 Dopravné na skládku do 8 km</t>
  </si>
  <si>
    <t>46958</t>
  </si>
  <si>
    <t>46998 Dopravné na skládku do 9 km</t>
  </si>
  <si>
    <t>46959</t>
  </si>
  <si>
    <t>46998 Dopravné na skládku do 10 km</t>
  </si>
  <si>
    <t>46960</t>
  </si>
  <si>
    <t>46998 Doprava m3 za každý další km</t>
  </si>
  <si>
    <t>46961</t>
  </si>
  <si>
    <t>46998 Skládkovné</t>
  </si>
  <si>
    <t>46998</t>
  </si>
  <si>
    <t>47210</t>
  </si>
  <si>
    <t>kilometrovník - oprava</t>
  </si>
  <si>
    <t>47220</t>
  </si>
  <si>
    <t>Kilometrovník - narovnání</t>
  </si>
  <si>
    <t>47320</t>
  </si>
  <si>
    <t>Kilometrovník s refl.fólií-osa</t>
  </si>
  <si>
    <t>47410</t>
  </si>
  <si>
    <t>Mezník kamenný - osazení</t>
  </si>
  <si>
    <t>47710</t>
  </si>
  <si>
    <t>Kilometrovník - oprava</t>
  </si>
  <si>
    <t>48210</t>
  </si>
  <si>
    <t>dopravní zrcadlo - oprava</t>
  </si>
  <si>
    <t>48310</t>
  </si>
  <si>
    <t>Dopravní zrcadlo - zřízení</t>
  </si>
  <si>
    <t xml:space="preserve">položka zahrnuje: 
- dodání a osazení zrcadla včetně nutných zemních prací
- předepsaná povrchová úprava
- vnitrostaveništní a mimostaveništní doprava
- odrazky plastové nebo z retroreflexní fólie.
položka nezahrnuje: 
</t>
  </si>
  <si>
    <t>48311</t>
  </si>
  <si>
    <t>48310 Dopr.zrcadlo kulaté 900 mm</t>
  </si>
  <si>
    <t>48312</t>
  </si>
  <si>
    <t>48310 obdélníkové zrdadlo 800x1000</t>
  </si>
  <si>
    <t>48410</t>
  </si>
  <si>
    <t>Dopr.zrcadlo-rovnání stojanu</t>
  </si>
  <si>
    <t>48510</t>
  </si>
  <si>
    <t>Dopravní zrcadlo-výměna skla</t>
  </si>
  <si>
    <t>48511</t>
  </si>
  <si>
    <t>48510 Zrcadlo o průměru 1200 mm</t>
  </si>
  <si>
    <t>48910</t>
  </si>
  <si>
    <t>Dopravní zrcadla - odstranění</t>
  </si>
  <si>
    <t>51110</t>
  </si>
  <si>
    <t>Krajnice zpevněná-čištění stro</t>
  </si>
  <si>
    <t>položka zahrnuje: 
Součástí položky je vodorovná a svislá doprava, přemístění, přeložení, manipulace s materiálem a uložení na skládku.
položka nezahrnuje: 
 Nezahrnuje poplatek za skládku, který se vykazuje vlastní položkou.</t>
  </si>
  <si>
    <t>51210</t>
  </si>
  <si>
    <t>krajnice nezpevněná - seřezávání</t>
  </si>
  <si>
    <t>krajnice nezpevněná - seřez.s naložením</t>
  </si>
  <si>
    <t>Kr.nezp.seřez.odhoz do příkopů</t>
  </si>
  <si>
    <t>Krajnice nezp. - pravy, zřízení</t>
  </si>
  <si>
    <t>51321</t>
  </si>
  <si>
    <t>Kraj.nezp.seřez.s nalož.mater.</t>
  </si>
  <si>
    <t>51350</t>
  </si>
  <si>
    <t>51398, 51321 Dopravné do 1 km</t>
  </si>
  <si>
    <t xml:space="preserve">položka zahrnuje: 
Položka zahrnuje samostatnou dopravu suti a vybouraných hmot.
položka nezahrnuje: 
</t>
  </si>
  <si>
    <t>51351</t>
  </si>
  <si>
    <t>51398, 51321 Dopravné na skl. do 2 km</t>
  </si>
  <si>
    <t>51352</t>
  </si>
  <si>
    <t>51398, 51321 Dopravné do 3 km</t>
  </si>
  <si>
    <t>51353</t>
  </si>
  <si>
    <t>51398, 51321 Dopravné do 4 km /krajnice/</t>
  </si>
  <si>
    <t>51354</t>
  </si>
  <si>
    <t>51398, 51321 Odvoz do 5 km (krajnice)</t>
  </si>
  <si>
    <t>51355</t>
  </si>
  <si>
    <t>51398, 51321 Dopravné - m3 do 6 km</t>
  </si>
  <si>
    <t>51356</t>
  </si>
  <si>
    <t>51398, 51321 Dopravné na skl. do 7 km</t>
  </si>
  <si>
    <t>51357</t>
  </si>
  <si>
    <t>51398, 51321 Dopravné na skl. do 8 km</t>
  </si>
  <si>
    <t>51358</t>
  </si>
  <si>
    <t>51398, 51321 Dopravné na skl. do 9 km</t>
  </si>
  <si>
    <t>51359</t>
  </si>
  <si>
    <t>51398, 51321 Dopravné m3 do 10 km</t>
  </si>
  <si>
    <t>51360</t>
  </si>
  <si>
    <t>51398, 51321 Dopravné m3 za každý další km</t>
  </si>
  <si>
    <t xml:space="preserve">položka zahrnuje: 
Položka zahrnuje samostatnou dopravu suti a vybouraných hmot. Množství se určí jako součin hmotnosti [t] a požadované vzdálenosti [km].
položka nezahrnuje: 
</t>
  </si>
  <si>
    <t>51361</t>
  </si>
  <si>
    <t>51398, 51321 Skládkovné</t>
  </si>
  <si>
    <t>51398</t>
  </si>
  <si>
    <t>51710</t>
  </si>
  <si>
    <t>Kraj.nezp.zř.štěrkopísek tl.8c</t>
  </si>
  <si>
    <t xml:space="preserve">položka zahrnuje: 
položka zahrnuje:
- kompletní provedení zemní konstrukce včetně nákupu a dopravy materiálu dle zadávací dokumentace
- úprava  ukládaného  materiálu  vlhčením,  tříděním,  promícháním  nebo  vysoušením,  příp. jiné úpravy za účelem zlepšení jeho  mech. vlastností
- hutnění i různé míry hutnění 
- ošetření úložiště po celou dobu práce v něm vč. klimatických opatření
- ztížení v okolí vedení, konstrukcí a objektů a jejich dočasné zajištění
- ztížení provádění vč. hutnění ve ztížených podmínkách a stísněných prostorech
- ztížené ukládání sypaniny pod vodu
- ukládání po vrstvách a po jiných nutných částech (figurách) vč. dosypávek
- spouštění a nošení materiálu
- výměna částí zemní konstrukce znehodnocené klimatickými vlivy
- svahování, hutnění a uzavírání povrchů svahů
- udržování úložiště a jeho ochrana proti vodě
- odvedení nebo obvedení vody v okolí úložiště a v úložišti
- veškeré  pomocné konstrukce umožňující provedení  zemní konstrukce  (příjezdy,  sjezdy,  nájezdy, lešení, podpěrné konstrukce, přemostění, zpevněné plochy, zakrytí a pod.)
položka nezahrnuje: 
</t>
  </si>
  <si>
    <t>Kraj.nezp.zř.štěrkodrť tl.8 cm</t>
  </si>
  <si>
    <t>51799</t>
  </si>
  <si>
    <t>52097</t>
  </si>
  <si>
    <t>Čištění příkop.a svahů od odpadků ručn</t>
  </si>
  <si>
    <t>Čištěn.přík.stroj.-příkop.fréz</t>
  </si>
  <si>
    <t>52111</t>
  </si>
  <si>
    <t>Čištění přík.stroj.-korečk.čis</t>
  </si>
  <si>
    <t>52198</t>
  </si>
  <si>
    <t>52210</t>
  </si>
  <si>
    <t>Hloub.přík.stroj.-do 0.3 m3/m</t>
  </si>
  <si>
    <t>položka zahrnuje: 
položka zahrnuje:
- vodorovná a svislá doprava, přemístění, přeložení, manipulace s výkopkem
- kompletní provedení vykopávky nezapažené i zapažené
- ošetření výkopiště po celou dobu práce v něm vč. klimatických opatření
- ztížení vykopávek v blízkosti podzemního vedení, konstrukcí a objektů vč. jejich dočasného zajištění
- ztížení pod vodou, v okolí výbušnin, ve stísněných prostorech a pod.
- příplatek za lepivost
- těžení po vrstvách, pásech a po jiných nutných částech (figurách)
- čerpání vody vč. čerpacích jímek, potrubí a pohotovostní čerpací soupravy (viz ustanovení k pol. 1151,2)
- potřebné snížení hladiny podzemní vody
- těžení a rozpojování jednotlivých balvanů
- vytahování a nošení výkopku
- svahování a přesvah. svahů do konečného tvaru, výměna hornin v podloží a v pláni znehodnocené klimatickými vlivy
- ruční vykopávky, odstranění kořenů a napadávek
- pažení, vzepření a rozepření vč. přepažování (vyjma štětových stěn)
- úpravu, ochranu a očištění dna, základové spáry, stěn a svahů
- odvedení nebo obvedení vody v okolí výkopiště a ve výkopišti
- třídění výkopku
- veškeré pomocné konstrukce umožňující provedení vykopávky (příjezdy, sjezdy, nájezdy, lešení, podpěr. konstr., přemostění, zpevněné plochy, zakrytí a pod.)
položka nezahrnuje: 
- nezahrnuje uložení zeminy (na skládku, do násypu) ani poplatky za skládku</t>
  </si>
  <si>
    <t>52211</t>
  </si>
  <si>
    <t>Čištění příkopů strojně</t>
  </si>
  <si>
    <t>52220</t>
  </si>
  <si>
    <t>Hloub.přík.stroj.-do 0.5 m3/m</t>
  </si>
  <si>
    <t>52250</t>
  </si>
  <si>
    <t>52298 Dopravné do 1 km</t>
  </si>
  <si>
    <t>52251</t>
  </si>
  <si>
    <t>52298 Dopravné do 2 km</t>
  </si>
  <si>
    <t>52252</t>
  </si>
  <si>
    <t>52298 Dopravné do 3 km</t>
  </si>
  <si>
    <t>52253</t>
  </si>
  <si>
    <t>52298 Dopravné do 4 km /příkopy/</t>
  </si>
  <si>
    <t>52254</t>
  </si>
  <si>
    <t>52298 Odvoz do 5 km (příkopy)</t>
  </si>
  <si>
    <t>52255</t>
  </si>
  <si>
    <t>52298 Dopravné do 6 km</t>
  </si>
  <si>
    <t>52256</t>
  </si>
  <si>
    <t>52298 Dopravné do 7 km</t>
  </si>
  <si>
    <t>52257</t>
  </si>
  <si>
    <t>52298 Dopravné do 8 km</t>
  </si>
  <si>
    <t>52258</t>
  </si>
  <si>
    <t>52298 Dopravné do 9 km</t>
  </si>
  <si>
    <t>52259</t>
  </si>
  <si>
    <t>52298 dopravné do 10 km</t>
  </si>
  <si>
    <t>52260</t>
  </si>
  <si>
    <t>52298 Dopravné m3 za další km</t>
  </si>
  <si>
    <t>52261</t>
  </si>
  <si>
    <t>52298 skládkovné</t>
  </si>
  <si>
    <t>52298</t>
  </si>
  <si>
    <t>Doprava a poplatek za skladová</t>
  </si>
  <si>
    <t>52299</t>
  </si>
  <si>
    <t>52310</t>
  </si>
  <si>
    <t>hloubení příkopů strojně - do 0,3 m3/m</t>
  </si>
  <si>
    <t>52320</t>
  </si>
  <si>
    <t>hloubení příkopů strojně - do 0,5 m3/m</t>
  </si>
  <si>
    <t>rigoly - čištění nánosu - ručně</t>
  </si>
  <si>
    <t>53111</t>
  </si>
  <si>
    <t>Rigoly-čišt.nánosu tl.5cm-ručn</t>
  </si>
  <si>
    <t>53112</t>
  </si>
  <si>
    <t>Rigoly-čišt.nánosu tl.5cm-stro</t>
  </si>
  <si>
    <t>53120</t>
  </si>
  <si>
    <t>rigoly - čištění nánosu tl.10 cm - ručně</t>
  </si>
  <si>
    <t>53121</t>
  </si>
  <si>
    <t>Rigoly-čišt.nánosu tl.10cm-ruč</t>
  </si>
  <si>
    <t>53122</t>
  </si>
  <si>
    <t>Rigoly-čišt.nánosu tl.10cm-str</t>
  </si>
  <si>
    <t>53130</t>
  </si>
  <si>
    <t>rigoly - čištění nánosu tl.10 cm-strojně</t>
  </si>
  <si>
    <t>53131</t>
  </si>
  <si>
    <t>Rigoly-čišt.nánosu tl.15cm-ruč</t>
  </si>
  <si>
    <t>53132</t>
  </si>
  <si>
    <t>Rigoly-čišt.nánosu tl.15cm-str</t>
  </si>
  <si>
    <t>53150</t>
  </si>
  <si>
    <t>53198 Dopravné do 1 km</t>
  </si>
  <si>
    <t>53151</t>
  </si>
  <si>
    <t>53198 Dopravné do 2 km</t>
  </si>
  <si>
    <t>53152</t>
  </si>
  <si>
    <t>53198 Dopravné do 3 km</t>
  </si>
  <si>
    <t>53153</t>
  </si>
  <si>
    <t>53198 Dopravné do 4 km</t>
  </si>
  <si>
    <t>53154</t>
  </si>
  <si>
    <t>53198 Dopravné do 5 km</t>
  </si>
  <si>
    <t>53155</t>
  </si>
  <si>
    <t>53198 Dopravné do 6 km</t>
  </si>
  <si>
    <t>53156</t>
  </si>
  <si>
    <t>53198 Dopravné do 7 km</t>
  </si>
  <si>
    <t>53157</t>
  </si>
  <si>
    <t>53198 Dopravné do 8 km</t>
  </si>
  <si>
    <t>53158</t>
  </si>
  <si>
    <t>53198 Dopravné do 9 km</t>
  </si>
  <si>
    <t>53159</t>
  </si>
  <si>
    <t>53198 Doprava m3/10km</t>
  </si>
  <si>
    <t>53160</t>
  </si>
  <si>
    <t>53198 m3 za každý další km (rigoly)</t>
  </si>
  <si>
    <t>53161</t>
  </si>
  <si>
    <t>53198 Skládkovné</t>
  </si>
  <si>
    <t>53198</t>
  </si>
  <si>
    <t>Doprava a popl. za skladování</t>
  </si>
  <si>
    <t>Zřízení dlážděného rigolu</t>
  </si>
  <si>
    <t xml:space="preserve">položka zahrnuje:
- dodání a uložení předepsaného dlažebního materiálu v požadované kvalitě do předepsaného tvaru a v předepsané šířce
- dodání a rozprostření lože z předepsaného materiálu v předepsané tloušťce a šířce
- úpravu napojení a ukončení
- vnitrostaveništní i mimostaveništní dopravu
- měří se vydlážděná plocha.
položka nezahrnuje: 
</t>
  </si>
  <si>
    <t>55110</t>
  </si>
  <si>
    <t>Propustek-pr.do 50cm-čištění</t>
  </si>
  <si>
    <t>55111</t>
  </si>
  <si>
    <t>Propustek - čištění</t>
  </si>
  <si>
    <t>55130</t>
  </si>
  <si>
    <t>Propustek-pr.50-120cm-čištění</t>
  </si>
  <si>
    <t>55140</t>
  </si>
  <si>
    <t>Propustek-pr.nad 120cm-čištění</t>
  </si>
  <si>
    <t>55150</t>
  </si>
  <si>
    <t>55198 Dopravné do 1 km</t>
  </si>
  <si>
    <t>55151</t>
  </si>
  <si>
    <t>55198 Dopravné do 2 km</t>
  </si>
  <si>
    <t>55152</t>
  </si>
  <si>
    <t>55198 Dopravné do 3 km</t>
  </si>
  <si>
    <t>55153</t>
  </si>
  <si>
    <t>55198 Dopravné do 4 km</t>
  </si>
  <si>
    <t>55154</t>
  </si>
  <si>
    <t>55198 Dopravné do 5 km</t>
  </si>
  <si>
    <t>55155</t>
  </si>
  <si>
    <t>55198 Dopravné do 6 km</t>
  </si>
  <si>
    <t>55156</t>
  </si>
  <si>
    <t>55198 Dopravné do 7 km</t>
  </si>
  <si>
    <t>55157</t>
  </si>
  <si>
    <t>55198 Dopravné do 8 km</t>
  </si>
  <si>
    <t>55158</t>
  </si>
  <si>
    <t>55198 Dopravnbé do 9 km</t>
  </si>
  <si>
    <t>55159</t>
  </si>
  <si>
    <t>55198 Dopravné m3/10 km</t>
  </si>
  <si>
    <t>55160</t>
  </si>
  <si>
    <t>55198 Dopravné m3/kkm</t>
  </si>
  <si>
    <t>55161</t>
  </si>
  <si>
    <t>55198 Skládkovné</t>
  </si>
  <si>
    <t>55198</t>
  </si>
  <si>
    <t>55410</t>
  </si>
  <si>
    <t>Čelo propust.-pr.50-120cm-opra</t>
  </si>
  <si>
    <t>55430</t>
  </si>
  <si>
    <t>Čelo prop.-pr.120-140 cm-oprav</t>
  </si>
  <si>
    <t>55440</t>
  </si>
  <si>
    <t>Čelo prop.-pr.nad 140 cm-oprav</t>
  </si>
  <si>
    <t>55620</t>
  </si>
  <si>
    <t>Zemní práce - přesun</t>
  </si>
  <si>
    <t>55630</t>
  </si>
  <si>
    <t>Zemní práce - uložení</t>
  </si>
  <si>
    <t>55710</t>
  </si>
  <si>
    <t>Zřízení propustku</t>
  </si>
  <si>
    <t>55711</t>
  </si>
  <si>
    <t>Zřízení oprava propustku - rozpočet</t>
  </si>
  <si>
    <t>položka zahrnuje: 
Položka zahrnuje:
- dodání a položení potrubí z trub z dokumentací předepsaného materiálu a předepsaného průměru
- případné úpravy trub (zkrácení, šikmé seříznutí)
položka nezahrnuje: 
Nezahrnuje podkladní vrstvy a obetonování.</t>
  </si>
  <si>
    <t>55810</t>
  </si>
  <si>
    <t>Celková oprava propustku</t>
  </si>
  <si>
    <t>55910</t>
  </si>
  <si>
    <t>Likvidace propustku</t>
  </si>
  <si>
    <t>55998</t>
  </si>
  <si>
    <t>Silniční kanalizace - čištění</t>
  </si>
  <si>
    <t>56710</t>
  </si>
  <si>
    <t>Silniční kanalizace - zřízení</t>
  </si>
  <si>
    <t>položka zahrnuje: 
položky pro zhotovení potrubí platí bez ohledu na sklon
zahrnuje:
- výrobní dokumentaci (včetně technologického předpisu)
- dodání veškerého trubního a pomocného materiálu  (trouby,  trubky,  tvarovky,  spojovací a těsnící  materiál a pod.), podpěrných, závěsných a upevňovacích prvků, včetně potřebných úprav
- úprava a příprava podkladu a podpěr, očištění a ošetření podkladu a podpěr
- zřízení plně funkčního potrubí, kompletní soustavy, podle příslušného technologického předpisu
- zřízení potrubí i jednotlivých částí po etapách, včetně pracovních spar a spojů, pracovního zaslepení konců a pod.
- úprava prostupů, průchodů  šachtami a komorami, okolí podpěr a vyústění, zaústění, napojení, vyvedení a upevnění odpad. výustí
- ochrana potrubí nátěrem (vč. úpravy povrchu), případně izolací, nejsou-li tyto práce předmětem jiné položky
- úprava, očištění a ošetření prostoru kolem potrubí
- položky platí pro práce prováděné v prostoru zapaženém i nezapaženém a i v kolektorech, chráničkách
- položky zahrnují i práce spojené s nutnými obtoky, převáděním a čerpáním vody
položka nezahrnuje: 
nezahrnuje zkoušky vodotěsnosti a televizní prohlídku</t>
  </si>
  <si>
    <t>56711</t>
  </si>
  <si>
    <t>Silniční kanalizace zřízení, oprava rozpočet</t>
  </si>
  <si>
    <t>56798</t>
  </si>
  <si>
    <t>56810</t>
  </si>
  <si>
    <t>Silniční trativod - zřízení</t>
  </si>
  <si>
    <t>položka zahrnuje: 
Položka platí pro kompletní konstrukce trativodů a zahrnuje zejména:
- výkop rýhy předepsaného tvaru v dané třídě těžitelnosti, výplň, zásyp trativodu včetně dopravy, uložení přebytečného materiálu, dodávky předepsaného materiálu pro výplň a zásyp
- zřízení spojovací vrstvy
- zřízení podkladu a lože trativodu z předepsaného materiálu
- dodávka a uložení trativodu předepsaného materiálu a profilu
- obsyp trativodu předepsaným materiálem
- ukončení trativodu zaústěním do potrubí nebo vodoteče, případně vybudování ukončujícího objektu (kapličky) dle VL
- veškerý materiál, výrobky a polotovary, včetně mimostaveništní a vnitrostaveništní dopravy
položka nezahrnuje: 
- nezahrnuje opláštění z geotextilie, fólie</t>
  </si>
  <si>
    <t>56898</t>
  </si>
  <si>
    <t>Zdrže - čištění</t>
  </si>
  <si>
    <t>58110</t>
  </si>
  <si>
    <t>Vpustě,šachty-čištění běžné</t>
  </si>
  <si>
    <t>Vpustě, šachty - čištění</t>
  </si>
  <si>
    <t>58120</t>
  </si>
  <si>
    <t>vpustě, šachty - čištění běžné</t>
  </si>
  <si>
    <t>58121</t>
  </si>
  <si>
    <t>Vpustě silně zneč.-čištění ruč</t>
  </si>
  <si>
    <t>58122</t>
  </si>
  <si>
    <t>Vpustě silně zneč.-čištění str</t>
  </si>
  <si>
    <t>58123</t>
  </si>
  <si>
    <t>Vpustě - výměna koše,mříže</t>
  </si>
  <si>
    <t xml:space="preserve">položka zahrnuje: 
- položka výškové úpravy zahrnuje všechny nutné práce a materiály pro zvýšení nebo snížení zařízení (včetně nutné úpravy stávajícího povrchu vozovky nebo chodníku).
položka nezahrnuje: 
</t>
  </si>
  <si>
    <t>58130</t>
  </si>
  <si>
    <t>vpustě silně znečišt. - čištění ruční</t>
  </si>
  <si>
    <t>58140</t>
  </si>
  <si>
    <t>vpustě silně znečišt. - čištění strojní</t>
  </si>
  <si>
    <t>Rev.šachty silně zneč.-čiš.ruč</t>
  </si>
  <si>
    <t>58142</t>
  </si>
  <si>
    <t>Rev.šachty silně zneč.-čiš.str</t>
  </si>
  <si>
    <t>Revize šachty-výměna koše,pokl</t>
  </si>
  <si>
    <t>58198</t>
  </si>
  <si>
    <t>Doprava a poplatek za skládkov</t>
  </si>
  <si>
    <t>vpustě - výměna mříže</t>
  </si>
  <si>
    <t>vpustě - výměna koše</t>
  </si>
  <si>
    <t>58310</t>
  </si>
  <si>
    <t>vpustě a šachty - zřízení</t>
  </si>
  <si>
    <t xml:space="preserve">položka zahrnuje: 
dodávku a osazení předepsaného dílce včetně mříže
předepsané podkladní konstrukce
položka nezahrnuje: 
</t>
  </si>
  <si>
    <t>58410</t>
  </si>
  <si>
    <t>Vp.a šachty-údržba stav.povahy</t>
  </si>
  <si>
    <t>58510</t>
  </si>
  <si>
    <t>vpustě a šachty - likvidace</t>
  </si>
  <si>
    <t>58710</t>
  </si>
  <si>
    <t>Vpustě a šachty - zřízení</t>
  </si>
  <si>
    <t>58720</t>
  </si>
  <si>
    <t>Vpust.a šachty-stavební úprava</t>
  </si>
  <si>
    <t>58810</t>
  </si>
  <si>
    <t>Vpustě a šachty - oprava</t>
  </si>
  <si>
    <t>58910</t>
  </si>
  <si>
    <t>Vpustě a šachty - likvidace</t>
  </si>
  <si>
    <t>58998</t>
  </si>
  <si>
    <t>silniční obruby - oprava</t>
  </si>
  <si>
    <t>59410</t>
  </si>
  <si>
    <t>Silniční obruby-oprava</t>
  </si>
  <si>
    <t>Silniční obruby - zřízení</t>
  </si>
  <si>
    <t xml:space="preserve">položka zahrnuje: 
dodání a pokládku betonových obrubníků o rozměrech předepsaných zadávací dokumentací
betonové lože i boční betonovou opěrku.
položka nezahrnuje: 
</t>
  </si>
  <si>
    <t>Silniční obruby - rozebrání</t>
  </si>
  <si>
    <t>60110</t>
  </si>
  <si>
    <t>Údržba nestavební povahy</t>
  </si>
  <si>
    <t>60111</t>
  </si>
  <si>
    <t>Mosty - údržba</t>
  </si>
  <si>
    <t>60112</t>
  </si>
  <si>
    <t>60110 Údrž.nest.povahy</t>
  </si>
  <si>
    <t>60210</t>
  </si>
  <si>
    <t>Údržba stavební povahy</t>
  </si>
  <si>
    <t>60211</t>
  </si>
  <si>
    <t>60210 Údrž.st.pov.</t>
  </si>
  <si>
    <t>Oprava mostu</t>
  </si>
  <si>
    <t>60711</t>
  </si>
  <si>
    <t>60810</t>
  </si>
  <si>
    <t>Oprava mostního závěru</t>
  </si>
  <si>
    <t>60910</t>
  </si>
  <si>
    <t>Demolice mostu</t>
  </si>
  <si>
    <t>70110</t>
  </si>
  <si>
    <t>Silniční zdi Údržba nestavební povahy</t>
  </si>
  <si>
    <t>70210</t>
  </si>
  <si>
    <t>Silniční zdi Údržba stavební povahy</t>
  </si>
  <si>
    <t>70710</t>
  </si>
  <si>
    <t>Silniční zdi Opravy</t>
  </si>
  <si>
    <t>70810</t>
  </si>
  <si>
    <t>Silniční zdi Zřízení</t>
  </si>
  <si>
    <t>70910</t>
  </si>
  <si>
    <t>Silniční zdi Demolice, snesení</t>
  </si>
  <si>
    <t>71110</t>
  </si>
  <si>
    <t>Silniční zdi</t>
  </si>
  <si>
    <t>71111</t>
  </si>
  <si>
    <t>Silniční zdi oprava, zřízení - Rozpočet</t>
  </si>
  <si>
    <t>72110</t>
  </si>
  <si>
    <t>protihlukové stěny - čištění</t>
  </si>
  <si>
    <t>81010</t>
  </si>
  <si>
    <t>81030</t>
  </si>
  <si>
    <t>Zpracování odpadového dřeva</t>
  </si>
  <si>
    <t>81097</t>
  </si>
  <si>
    <t>Odvoz štěpků,stromů,větví,keřů</t>
  </si>
  <si>
    <t>81099</t>
  </si>
  <si>
    <t>81210</t>
  </si>
  <si>
    <t>řez a průklest - siln.stromoví</t>
  </si>
  <si>
    <t xml:space="preserve">položka zahrnuje: 
odstranění větví suchých a odumírajících
odstranění větví nevhodných po stránce tvaru a budoucího vývoje koruny
odstranění větví napadených patogenními organismy
odstranění větví se silně sníženou vitalitou
odstranění sekundárních výhonů
položka nezahrnuje: 
</t>
  </si>
  <si>
    <t>81230</t>
  </si>
  <si>
    <t>řez a průklest ve výškách - siln.strom.</t>
  </si>
  <si>
    <t>81410</t>
  </si>
  <si>
    <t>likvidace pařezů - siln.stromoví</t>
  </si>
  <si>
    <t xml:space="preserve">položka zahrnuje: 
Odstranění pařezů se měří v [ks] vytrhaných nebo vykopaných pařezů, průměr pařezu je uvažován dle stromu ve výšce 1,3m nad terénem, u stávajícího pařezu se stanoví jako změřený průměr vynásobený  koeficientem 1/1,38.
Položka zahrnuje zejména:
- vytrhání nebo vykopání pařezů
- veškeré zemní práce spojené s odstraněním pařezů
- dopravu a uložení pařezů, případně další práce s nimi dle pokynů zadávací dokumentace
- zásyp jam po pařezech.
položka nezahrnuje: 
</t>
  </si>
  <si>
    <t>81420</t>
  </si>
  <si>
    <t>Ochrana proti škůdcům - postři</t>
  </si>
  <si>
    <t>81510</t>
  </si>
  <si>
    <t>kácení vč.odvětvení - siln.stromoví</t>
  </si>
  <si>
    <t xml:space="preserve">položka zahrnuje: 
Kácení stromů se měří v [ks] poražených stromů (průměr stromů se měří ve výšce 1,3m nad terénem) a zahrnuje zejména:
- poražení stromu a osekání větví
- spálení větví na hromadách nebo štěpkování
- dopravu a uložení kmenů, případné další práce s nimi dle pokynů zadávací dokumentace
položka nezahrnuje: 
</t>
  </si>
  <si>
    <t>81610</t>
  </si>
  <si>
    <t>štěpkování - siln.stromoví</t>
  </si>
  <si>
    <t>82110</t>
  </si>
  <si>
    <t>Vysazov.včetně kůlu a chrániče</t>
  </si>
  <si>
    <t xml:space="preserve">položka zahrnuje: 
Položka vysazování stromů dodávku projektem předepsaných  stromů, hloubení jamek (min. rozměry pro stromy min. 1,5 násobek balu výpěstku) s event. výměnou půdy, s hnojením anorganickým hnojivem a přídavkem organického hnojiva min. 5kg pro stromy, zálivku, kůly, chráničky ke stromům nebo ochrana stromů nátěrem a pod.
Obvod kmene se měří ve výšce 1,00m nad zemí.
položka zahrnuje veškerý materiál, výrobky a polotovary, včetně mimostaveništní a vnitrostaveništní dopravy (rovněž přesuny), včetně naložení a složení, případně s uložením
položka nezahrnuje: 
</t>
  </si>
  <si>
    <t>82111</t>
  </si>
  <si>
    <t>Vysazování stromů vč. kůlů a chrániče obv. 8-10 cm</t>
  </si>
  <si>
    <t>82210</t>
  </si>
  <si>
    <t>Údržba - zalévání</t>
  </si>
  <si>
    <t xml:space="preserve">položka zahrnuje: 
položka zahrnuje odplevelení s nakypřením, vypletí, ošetření řezem, hnojením, odstranění poškozených částí dřevin s případným složením odpadu na hromady, naložením na dopravní prostředek, odvozem a složením
položka nezahrnuje: 
</t>
  </si>
  <si>
    <t>82220</t>
  </si>
  <si>
    <t>Údržba - okopávání</t>
  </si>
  <si>
    <t>82230</t>
  </si>
  <si>
    <t>Údržba - hnojení</t>
  </si>
  <si>
    <t>82310</t>
  </si>
  <si>
    <t>Řez a průklest ze země</t>
  </si>
  <si>
    <t xml:space="preserve">položka zahrnuje: 
Zahrnuje odřezání větví 1 ks stromu přesahujících do komunikace bez ohledu na způsob a použitou mechanizaci (např. plošina), bez ohledu na počet větví 
zahrnuje všechna opatření související se silničním provozem (např. provizorní dopravní značení)
zahrnuje odvoz a likvidaci vyzískaného materiálu dle pokynů zadávací dokumentace
průměr stromů se měří ve výšce 1,3m nad terénem.
položka nezahrnuje: 
</t>
  </si>
  <si>
    <t>82320</t>
  </si>
  <si>
    <t>Řez a průklest ve výškách (možno začít používat)</t>
  </si>
  <si>
    <t>82321</t>
  </si>
  <si>
    <t>82320 Řez a průkl.ve výš. (přestat používat)</t>
  </si>
  <si>
    <t>82380</t>
  </si>
  <si>
    <t>Souvislá obnova alejí</t>
  </si>
  <si>
    <t>82397</t>
  </si>
  <si>
    <t>Použití vysokozdvižné plošiny</t>
  </si>
  <si>
    <t>82410</t>
  </si>
  <si>
    <t>Ochr.pr.škůdcům-osaz.chráničů</t>
  </si>
  <si>
    <t>82411</t>
  </si>
  <si>
    <t>Keře - likvidace</t>
  </si>
  <si>
    <t>82420</t>
  </si>
  <si>
    <t>Ochrana pr.škůdcům - postřiky</t>
  </si>
  <si>
    <t>82497</t>
  </si>
  <si>
    <t>Ochr.pr.škůdcům-likvid.listí</t>
  </si>
  <si>
    <t>82510</t>
  </si>
  <si>
    <t>Hlídání a kontr.ovoc.stromoví</t>
  </si>
  <si>
    <t>82610</t>
  </si>
  <si>
    <t>Sklizeň ovoce</t>
  </si>
  <si>
    <t>82830</t>
  </si>
  <si>
    <t>Likvidace pařezů-do pr.500 mm</t>
  </si>
  <si>
    <t>82840</t>
  </si>
  <si>
    <t>Likvidace pařezů-nad pr.500mm</t>
  </si>
  <si>
    <t>82920</t>
  </si>
  <si>
    <t>Kácení vč.odvětv.-do pr.300 mm</t>
  </si>
  <si>
    <t>82930</t>
  </si>
  <si>
    <t>Kácení vč.odvětv.-pr.300-500mm</t>
  </si>
  <si>
    <t>82940</t>
  </si>
  <si>
    <t>Kácení vč.odvětv.-pr.nad 500mm</t>
  </si>
  <si>
    <t>82999</t>
  </si>
  <si>
    <t>83110</t>
  </si>
  <si>
    <t>Vysazování keřů do jamek</t>
  </si>
  <si>
    <t xml:space="preserve">položka zahrnuje: 
Položka vysazování keřů zahrnuje dodávku projektem předepsaných  keřů,  hloubení jamek (min. rozměry pro keře 30/30/30cm) s event. výměnou půdy, s hnojením anorganickým hnojivem a přídavkem organického hnojiva dle PD, zálivku,  a pod.
položka zahrnuje veškerý materiál, výrobky a polotovary, včetně mimostaveništní a vnitrostaveništní dopravy (rovněž přesuny), včetně naložení a složení, případně s uložením
položka nezahrnuje: 
</t>
  </si>
  <si>
    <t>83120</t>
  </si>
  <si>
    <t>Vys.keřů s úpr.svahu do hrázek</t>
  </si>
  <si>
    <t>83121</t>
  </si>
  <si>
    <t>Kosení travn.porostů strojně pod svod.</t>
  </si>
  <si>
    <t xml:space="preserve">položka zahrnuje: 
Zahrnuje pokosení se shrabáním, naložení shrabků na dopravní prostředek, s odvozem a se složením, to vše bez ohledu na sklon terénu
zahrnuje nutné zalití a hnojení
položka nezahrnuje: 
</t>
  </si>
  <si>
    <t>83130</t>
  </si>
  <si>
    <t>kosení tr.porostů ručně křovinořezem</t>
  </si>
  <si>
    <t>83140</t>
  </si>
  <si>
    <t>kosení tr.porostů ručně kolem přek.</t>
  </si>
  <si>
    <t>83210</t>
  </si>
  <si>
    <t>Údržba keřů - zalévání</t>
  </si>
  <si>
    <t>83220</t>
  </si>
  <si>
    <t>Údržba keřů - okopávání</t>
  </si>
  <si>
    <t xml:space="preserve">položka zahrnuje: 
odplevelení s nakypřením, vypletí, řezem, hnojením, odstranění poškozených částí dřevin s případným složením odpadu na hromady, naložením na dopravní prostředek, odvozem a složením
položka nezahrnuje: 
</t>
  </si>
  <si>
    <t>83230</t>
  </si>
  <si>
    <t>Údržba keřů - hnojení</t>
  </si>
  <si>
    <t>83310</t>
  </si>
  <si>
    <t>Keře - řez a průklest</t>
  </si>
  <si>
    <t>83910</t>
  </si>
  <si>
    <t>Keře - likvidace řezáním</t>
  </si>
  <si>
    <t>83911</t>
  </si>
  <si>
    <t>Likvidace keřů strojně</t>
  </si>
  <si>
    <t>83920</t>
  </si>
  <si>
    <t>Keře-likvidace vytrháváním</t>
  </si>
  <si>
    <t>84110</t>
  </si>
  <si>
    <t>Vysazování trav.porostů</t>
  </si>
  <si>
    <t xml:space="preserve">položka zahrnuje: 
Zahrnuje dodání předepsané travní směsi, její výsev na ornici, zalévání, první pokosení, to vše bez ohledu na sklon terénu
položka nezahrnuje: 
</t>
  </si>
  <si>
    <t>Kosení trav.porostů strojně</t>
  </si>
  <si>
    <t>Kos.trav.por.stroj.pod svodidl</t>
  </si>
  <si>
    <t>84830</t>
  </si>
  <si>
    <t>Kosen.trav.poros.ručně-křovřez</t>
  </si>
  <si>
    <t>Kos.tr.por.ručně-kř.kolem přek</t>
  </si>
  <si>
    <t>84850</t>
  </si>
  <si>
    <t>Ošetř.trav.por.chem.prostředky</t>
  </si>
  <si>
    <t>Letní pohotovost na pracovišti</t>
  </si>
  <si>
    <t>Letní pohotovost domácí</t>
  </si>
  <si>
    <t>BÚ_9999</t>
  </si>
  <si>
    <t>Doplnění</t>
  </si>
  <si>
    <t>000</t>
  </si>
  <si>
    <t>Běžná údržba silnic (BESIP)</t>
  </si>
  <si>
    <t>2112</t>
  </si>
  <si>
    <t>Čištění vozovek metením strojně samosběrem</t>
  </si>
  <si>
    <t>93818.1</t>
  </si>
  <si>
    <t>Odstranění nečistot strojně metením samosběrem se zkrápěním před zametacími kartáči. V ceně jsou zahrnuty veškeré náklady nutné k provedení prací (naložení odpadu, doprava na skládku dle zákona č. 185/2001 Sb. apod.).  - bez poplatku za skládku  
V ceně jsou zahrnuty veškeré náklady nutné k provedení prací vč. DIO a dopravy na místo provádění prací</t>
  </si>
  <si>
    <t>2113</t>
  </si>
  <si>
    <t>Čištění vozovek splachováním strojně (cisterna)</t>
  </si>
  <si>
    <t>93811</t>
  </si>
  <si>
    <t>Položka zahrnuje i dodání vody a veškerou manipulaci s ní. V ceně jsou zahrnuty veškeré náklady nutné k provedení prací (naložení odpadu, doprava na skládku dle zákona č. 185/2001 Sb. apod.).  - bez poplatku za skládku  
V ceně jsou zahrnuty veškeré náklady nutné k provedení prací vč. DIO a dopravy na místo provádění prací.</t>
  </si>
  <si>
    <t>2115</t>
  </si>
  <si>
    <t>Čištění vozovek ručně metením</t>
  </si>
  <si>
    <t>Odstranění nečistot ručně metením. V ceně jsou zahrnuty veškeré náklady nutné k provedení prací (naložení odpadu, doprava na skládku dle zákona č. 185/2001 Sb. apod.).  - bez poplatku za skládku  
V ceně jsou zahrnuty veškeré náklady nutné k provedení prací vč. DIO a dopravy na místo provádění prací.</t>
  </si>
  <si>
    <t>2141</t>
  </si>
  <si>
    <t>Osazení přenosné DZ</t>
  </si>
  <si>
    <t>Přenosné dopravní značky základní velikosti ocelové fólie tř 2 - montáž s přemístěním. Označení místa dle požadavku Objednatele. Nejedná se o označení pracoviště při provádění činností dle této smlouvy.  
V ceně jsou zahrnuty veškeré náklady nutné k provedení prací vč. DIO a dopravy na místo provádění prací.</t>
  </si>
  <si>
    <t>2143</t>
  </si>
  <si>
    <t>Zabezpečení místa světelnou šipkou - nájem</t>
  </si>
  <si>
    <t>Předzvěstná světelná šipka - nájemné. Označení místa dle požadavku Objednatele. Nejedná se o označení pracoviště při provádění činností dle této smlouvy. Cena za použití 1 ks/den</t>
  </si>
  <si>
    <t>2144</t>
  </si>
  <si>
    <t>Používání přenosné DZ</t>
  </si>
  <si>
    <t>Přenosné doprav značky základní velikosti ocelové fólie tř 2 - nájemné. Nejedná se o označení pracoviště při provádění činností dle této smlouvy. Cena za použití 1 ks/den</t>
  </si>
  <si>
    <t>2145</t>
  </si>
  <si>
    <t>Provizorní ochrana betonovými svodidly, zřízení a odstranění</t>
  </si>
  <si>
    <t>911DB2.1</t>
  </si>
  <si>
    <t>V ceně jsou zahrnuty veškeré náklady nutné k provedení prací (doprava na místo a technika potřebná k naložení, složení a umístění bet. svodidel, jejich odstranění a odvozu) vč. DIO.</t>
  </si>
  <si>
    <t>2146</t>
  </si>
  <si>
    <t>Svodidlo beton, úroveň zadrž H1 výšky 1,0m - nájem</t>
  </si>
  <si>
    <t>911DB9</t>
  </si>
  <si>
    <t>Položka zahrnuje denní sazbu za pronájem zařízení  
počet měrných jednotek se určí jako součin délky zařízení a počtu dnů použití</t>
  </si>
  <si>
    <t>2147</t>
  </si>
  <si>
    <t>Odstranění přenosné DZ</t>
  </si>
  <si>
    <t>Přenosné dopravní značky základní velikosti ocelové fólie tř 2 - demontáž. Demontáž označení místa dle požadavku Objednatele. Nejedná se o označení pracoviště při provádění činností dle této smlouvy.  
V ceně jsou zahrnuty veškeré náklady nutné k provedení prací vč. DIO a dopravy na místo provádění prací.</t>
  </si>
  <si>
    <t>2148</t>
  </si>
  <si>
    <t>Zabezpečení místa světelnou šipkou - montáž s přesunem</t>
  </si>
  <si>
    <t>Přistavení a montáž označení místa dle požadavku Objednatele. Nejedná se o označení pracoviště při provádění činností dle této smlouvy.   
V ceně jsou zahrnuty veškeré náklady nutné k provedení prací vč. DIO a dopravy na místo provádění prací.</t>
  </si>
  <si>
    <t>2149</t>
  </si>
  <si>
    <t>Zabezpečení místa světelnou šipkou - demontáž</t>
  </si>
  <si>
    <t>Demontáž označení místa dle požadavku Objednatele. Nejedná se o označení pracoviště při provádění činností dle této smlouvy.  
V ceně jsou zahrnuty veškeré náklady nutné k provedení prací vč. DIO a dopravy na místo provádění prací.</t>
  </si>
  <si>
    <t>2155</t>
  </si>
  <si>
    <t>Zabezpečení místa soupravou 10 směrovacích desek Z4 včetně výstražných světel - montáž</t>
  </si>
  <si>
    <t>916143</t>
  </si>
  <si>
    <t>Zabezpečení místa soupravou 10 směrovacích desek Z4 včetně výstražných světel - montáž včetně  dopravy.</t>
  </si>
  <si>
    <t>2156</t>
  </si>
  <si>
    <t>Zabezpečení místa soupravou 10 směrovacích desek Z4 včetně výstražných světel - demontáž</t>
  </si>
  <si>
    <t>Zabezpečení místa soupravou 10 směrovacích desek Z4 včetně výstražných světel - demontáž včetně  dopravy.</t>
  </si>
  <si>
    <t>2157</t>
  </si>
  <si>
    <t>Zabezpečení místa soupravou 10 směrovacích desek Z4 včetně výstražných světel - nájem</t>
  </si>
  <si>
    <t>916149</t>
  </si>
  <si>
    <t>Zabezpečení místa soupravou 10 směrovacích desek Z4 včetně výstražných světel - nájem za jeden den</t>
  </si>
  <si>
    <t>2161</t>
  </si>
  <si>
    <t>Poplatky za skládku - zemina, kamenivo</t>
  </si>
  <si>
    <t>014102.1</t>
  </si>
  <si>
    <t>Zahrnuje veškeré poplatky provozovateli skládky související s uložením odpadu na skládce (likvidace odpadu dle Zákona č. 185/2001 Sb.). Uložené množství bude dokládáno vážními lístky z řízené skládky.</t>
  </si>
  <si>
    <t>Poplatky za skládku - inertní odpad, suť</t>
  </si>
  <si>
    <t>014102.2</t>
  </si>
  <si>
    <t>Poplatky za skládku - uliční smetky</t>
  </si>
  <si>
    <t>014102.3</t>
  </si>
  <si>
    <t>Poplatky za skládku - nebezpečný odpad</t>
  </si>
  <si>
    <t>014102.4</t>
  </si>
  <si>
    <t>3131</t>
  </si>
  <si>
    <t>914912.1</t>
  </si>
  <si>
    <t>Položka zahrnuje narovnání např. vyvráceného stojanu svislé dopravní značky a jeho opětovné upevnění.  
V ceně jsou zahrnuty veškeré náklady nutné k provedení prací vč. DIO a dopravy na místo provádění prací.</t>
  </si>
  <si>
    <t>3132</t>
  </si>
  <si>
    <t>SDZ - vyrovnání značky</t>
  </si>
  <si>
    <t>914921.2</t>
  </si>
  <si>
    <t>Položka zahrnuje navrácení otočené svislé dopravní značky do správné polohy.  
V ceně jsou zahrnuty veškeré náklady nutné k provedení prací vč. DIO a dopravy na místo provádění prací.</t>
  </si>
  <si>
    <t>3152</t>
  </si>
  <si>
    <t>SDZ - výměna stojanu a patky</t>
  </si>
  <si>
    <t>914921.1</t>
  </si>
  <si>
    <t>Položka zahrnuje demontáž a montáž samotné tabule SDZ provedení demontáže poškozeného sloupku a poškozené patky,  dodání a osazení nové patky na kotevní základ, dodání a osazení nového stojanu, vyrovnání a kontrolu svislé polohy SDZ.   
V ceně jsou zahrnuty veškeré náklady nutné k provedení prací vč. DIO a dopravy na místo provádění prací.  
Odkup demontovaných materiálů dle Přílohy č. 2 Směrnice GŘ 06/2013.</t>
  </si>
  <si>
    <t>3153</t>
  </si>
  <si>
    <t>SDZ - výměna stojanu</t>
  </si>
  <si>
    <t>914914</t>
  </si>
  <si>
    <t>Položka zahrnuje výměnu poškozeného, nebo ohnutého stojanu svislé dopravní značky vč. Materiálu.  
V ceně jsou zahrnuty veškeré náklady nutné k provedení prací vč. DIO a dopravy na místo provádění prací.  
Odkup demontovaných materiálů dle Přílohy č. 2 Směrnice GŘ 06/2013.</t>
  </si>
  <si>
    <t>3154</t>
  </si>
  <si>
    <t>SDZ - výměna patky</t>
  </si>
  <si>
    <t>914924.1</t>
  </si>
  <si>
    <t>Položka zahrnuje výměnu odlomené patky stojanu svislé dopravní značky, vč.materiálu.   
V ceně jsou zahrnuty veškeré náklady nutné k provedení prací vč. DIO a dopravy na místo provádění prací.  
Odkup demontovaných materiálů dle Přílohy č. 2 Směrnice GŘ 06/2013.</t>
  </si>
  <si>
    <t>3155</t>
  </si>
  <si>
    <t>SDZ - zřízení základu</t>
  </si>
  <si>
    <t>Položka zahrnuje zemní práce, vykop pro základ a vybudování betonového základu, na který se osadí patka vč.zakotvení patky pro upevnění nosné konstrukce, vč. odvozu a likvidace vzniklého odpadu dle Zákona č. 185/2001 Sb.  - bez poplatku za skládku  
V ceně jsou zahrnuty veškeré náklady nutné k provedení prací vč. DIO a dopravy na místo provádění prací.</t>
  </si>
  <si>
    <t>3161</t>
  </si>
  <si>
    <t>914113.1</t>
  </si>
  <si>
    <t>Položka zahrnuje demontáž SDZ (značka, stojan, patka) a odstranění betonového základu vč. jeho zásypu na místě vhodným materiálem vč.odvozu a likvidace vzniklého odpadu dle Zákona č. 185/2001 Sb.  - bez poplatku za skládku  
V ceně jsou zahrnuty veškeré náklady nutné k provedení prací vč. DIO a dopravy na místo provádění prací.  
Odkup demontovaných materiálů dle Přílohy č. 2 Směrnice GŘ 06/2013.</t>
  </si>
  <si>
    <t>3172</t>
  </si>
  <si>
    <t>Výměna SDZ fólie tř.2 na původním stojanu - základní velikost</t>
  </si>
  <si>
    <t>914131.1</t>
  </si>
  <si>
    <t>Položka zahrnuje demontáž DZ, dodání a montáž nové DZ se zvýrazněnou značkou v R2 vč.odvozu a likvidace vzniklého odpadu dle Zákona č. 185/2001 Sb. Všechny SDZ musí být v souladu s TP a ČSN.  - bez poplatku za skládku  
V ceně jsou zahrnuty veškeré náklady nutné k provedení prací vč. DIO a dopravy na místo provádění prací.  
Odkup demontovaných materiálů dle Přílohy č. 2 Směrnice GŘ 06/2013.</t>
  </si>
  <si>
    <t>Výměna SDZ fólie tř.2 na původním stojanu - zvětšená velikost</t>
  </si>
  <si>
    <t>914231.1</t>
  </si>
  <si>
    <t>Položka zahrnuje demontáž DZ, dodání a montáž nové DZ se zvýrazněnou značkou v R2  vč.odvozu a likvidace vzniklého odpadu dle Zákona č. 185/2001 Sb. Všechny SDZ musí být v souladu s TP a ČSN.  - bez poplatku za skládku  
V ceně jsou zahrnuty veškeré náklady nutné k provedení prací vč. DIO a dopravy na místo provádění prací.  
Odkup demontovaných materiálů dle Přílohy č. 2 Směrnice GŘ 06/2013.</t>
  </si>
  <si>
    <t>3173</t>
  </si>
  <si>
    <t>Výměna SDZ fólie tř.2 včetně stojanu a patky - základní velikost</t>
  </si>
  <si>
    <t>914131.2</t>
  </si>
  <si>
    <t>Položka zahrnuje zřízení betonového základu vč.odvozu a likvidace vzniklého odpadu dle Zákona č. 185/2001 Sb., demontáž stávající SDZ, dodání a osazení patky, sloupku a dodání a montáž štítu DZ v R2. Všechny SDZ musí být v souladu s TP a ČSN.  - bez poplatku za skládku  
V ceně jsou zahrnuty veškeré náklady nutné k provedení prací vč. DIO a dopravy na místo provádění prací.  
Odkup demontovaných materiálů dle Přílohy č. 2 Směrnice GŘ 06/2013.</t>
  </si>
  <si>
    <t>Výměna SDZ fólie tř.2 včetně stojanu a patky - zvětšená velikost</t>
  </si>
  <si>
    <t>914231.2</t>
  </si>
  <si>
    <t>3176</t>
  </si>
  <si>
    <t>Výměna SDZ fólie tř.3 včetně stojanu a patky - základní velikost</t>
  </si>
  <si>
    <t>914141.2</t>
  </si>
  <si>
    <t>Výměna SDZ fólie tř.3 včetně stojanu a patky - zvětšená velikost</t>
  </si>
  <si>
    <t>914241.2</t>
  </si>
  <si>
    <t>3177</t>
  </si>
  <si>
    <t>Výměna SDZ fólie tř.3 na původním stojanu - základní velikost</t>
  </si>
  <si>
    <t>914141.1</t>
  </si>
  <si>
    <t>Položka zahrnuje demontáž DZ, dodání a montáž nové DZ se zvýrazněnou značkou v R3 vč.odvozu a likvidace vzniklého odpadu dle Zákona č. 185/2001 Sb. Všechny SDZ musí být v souladu s TP a ČSN.  - bez poplatku za skládku  
V ceně jsou zahrnuty veškeré náklady nutné k provedení prací vč. DIO a dopravy na místo provádění prací.  
Odkup demontovaných materiálů dle Přílohy č. 2 Směrnice GŘ 06/2013.</t>
  </si>
  <si>
    <t>Výměna SDZ fólie tř.3 na původním stojanu - zvětšená velikost</t>
  </si>
  <si>
    <t>914241.1</t>
  </si>
  <si>
    <t>Položka zahrnuje demontáž DZ, dodání a montáž nové DZ se zvýrazněnou značkou v R3 (dálnice) vč.odvozu a likvidace vzniklého odpadu dle Zákona č. 185/2001 Sb. Všechny SDZ musí být v souladu s TP a ČSN.  - bez poplatku za skládku  
V ceně jsou zahrnuty veškeré náklady nutné k provedení prací vč. DIO a dopravy na místo provádění prací.  
Odkup demontovaných materiálů dle Přílohy č. 2 Směrnice GŘ 06/2013.</t>
  </si>
  <si>
    <t>3182</t>
  </si>
  <si>
    <t>Výměna SDZ fólie tř.2 na původním  stojanu - zmenšená velikost</t>
  </si>
  <si>
    <t>3183</t>
  </si>
  <si>
    <t>Výměna SDZ fólie tř.2 na původním  stojanu - velikost 1000x1500</t>
  </si>
  <si>
    <t>3184</t>
  </si>
  <si>
    <t>Výměna SDZ fólie tř.3 na původním  stojanu - velikost 1000x1500</t>
  </si>
  <si>
    <t>4131</t>
  </si>
  <si>
    <t>Ocelová svodidla -rovnání jednostranné</t>
  </si>
  <si>
    <t>Položka zahrnuje narovnání poškozených pásnic (1m pásnice na 1m svodidla) a opravu poškozené PKO. Nejedná se o opravy po dopravních nehodách případně jiných škodních událostech.  
V ceně jsou zahrnuty veškeré náklady nutné k provedení prací vč. DIO a dopravy na místo provádění prací.</t>
  </si>
  <si>
    <t>4132</t>
  </si>
  <si>
    <t>Ocelová svodidla - opravy jednostranné</t>
  </si>
  <si>
    <t>Položka zahrnuje narovnání poškozených pásnic (2m pásnice na 1m svodidla) a opravu poškozené PKO. Nejedná se o opravy po dopravních nehodách případně jiných škodních událostech.  
V ceně jsou zahrnuty veškeré náklady nutné k provedení prací vč. DIO a dopravy na místo provádění prací.</t>
  </si>
  <si>
    <t>4142</t>
  </si>
  <si>
    <t>Ocelová svodidla oboustranná - opravy</t>
  </si>
  <si>
    <t>Položka zahrnuje demontáž a odstranění poškozeného svodidla, dodání a osazení ocelového silničního svodidla jednostranného úroveň zadržení N2. Nejedná se o opravy po dopravních nehodách případně jiných škodních událostech.  
V ceně jsou zahrnuty veškeré náklady nutné k provedení prací vč. DIO a dopravy na místo provádění prací.  
Odkup demontovaných materiálů dle Přílohy č. 2 Směrnice GŘ 06/2013</t>
  </si>
  <si>
    <t>4143</t>
  </si>
  <si>
    <t>Položka zahrnuje demontáž a odstranění poškozeného svodidla, dodání a osazení ocelového silničního svodidla oboustranného úroveň zadržení H2. Nejedná se o opravy po dopravních nehodách případně jiných škodních událostech.  
V ceně jsou zahrnuty veškeré náklady nutné k provedení prací vč. DIO a dopravy na místo provádění prací.  
Odkup demontovaných materiálů dle Přílohy č. 2 Směrnice GŘ 06/2013</t>
  </si>
  <si>
    <t>4151</t>
  </si>
  <si>
    <t>Ocelová svodidla - likvidace jednostranné</t>
  </si>
  <si>
    <t>Demontáž svodnice,deform.spojek. Zaberaněné sloupky se vytáhnou. Urovnání terénu. Nejedná se o opravy po dopravních nehodách případně jiných škodních událostech.  
Součástí položky jsou veškeré náklady nutné k provedení prací vč. DIO a dopravy na místo provádění prací.   
Odkup demontovaných materiálů dle Přílohy č. 2 Směrnice GŘ 06/2013 a likvidace odpadů dle zákona č. 185/2001 Sb. - bez poplatku za skládku</t>
  </si>
  <si>
    <t>4152</t>
  </si>
  <si>
    <t>Ocelová svodidla oboustranná - likvidace</t>
  </si>
  <si>
    <t>Demontáž svodnice,deform.spojek. Zaberaněné sloupky se vytáhnou. Urovnání terénu. Nejedná se o opravy po dopravních nehodách případně jiných škodních událostech.  
Součástí položky jsou veškeré náklady nutné k provedení prací vč. DIO a dopravy na místo provádění prací.   
Odkup demontovaných materiálů dle Přílohy č. 2 Směrnice GŘ 06/2013 a likvidace odpadů dle zákona č. 185/2001 Sb.  - bez poplatku za skládku</t>
  </si>
  <si>
    <t>4811</t>
  </si>
  <si>
    <t>Výměna dopravního zrcadla</t>
  </si>
  <si>
    <t>91297</t>
  </si>
  <si>
    <t>Položka zahrnuje demontáž poškozeného zrcadla (bez ohledu na tvar), dodání a montáž nového zrcadla předepsaného tvaru a rozměrů  vč.odvozu a likvidace vzniklého odpadu dle Zákona č. 185/2001 Sb.  - bez poplatku za skládku  
V ceně jsou zahrnuty veškeré náklady nutné k provedení prací vč. DIO a dopravy na místo provádění prací.</t>
  </si>
  <si>
    <t>5131</t>
  </si>
  <si>
    <t>Krajnice nezpevněná - opravy, zřízení</t>
  </si>
  <si>
    <t>56960</t>
  </si>
  <si>
    <t>Položka zahrnuje dodání a doplnění krajnice vhodným dosypovým materiálem vč. zhutnění a přesypem frézovaného asfaltového materiálu v min. tl 70 mm) příp. odstranění (seříznutí) nevhodného materiálu z krajnice a náhradou vhodným materiálem pro zajištění odvodnění pozemní komunikace dle TP vč. odvozu a likvidace vzniklého odpadu dle zákona č. 185/2001 Sb.  - bez poplatku za skládku  
V ceně jsou zahrnuty veškeré náklady nutné k provedení prací vč. DIO a dopravy na místo provádění prací.</t>
  </si>
  <si>
    <t>5311</t>
  </si>
  <si>
    <t>Rigoly - čištění nánosu</t>
  </si>
  <si>
    <t>93852R.1</t>
  </si>
  <si>
    <t>Položka zahrnuje ruční odstranění travnatého porostu či naplaveného materiálu z rigolu ručně vč. odvozu a likvidace vzniklého odpadu dle zákona č. 185/2001 Sb.  - bez poplatku za skládku (75*0,6*0,1)  
V ceně jsou zahrnuty veškeré náklady nutné k provedení prací vč. DIO a dopravy na místo provádění prací.</t>
  </si>
  <si>
    <t>5511</t>
  </si>
  <si>
    <t>Trubní propustky D do 600mm - čištění potrubí</t>
  </si>
  <si>
    <t>129958</t>
  </si>
  <si>
    <t>Položka zahrnuje odstranění naplaveného materiálu z propustku vč. odvozu a likvidace vzniklého odpadu dle zákona č. 185/2001 Sb.  - bez poplatku za skládku (15*0,1*0,6)  
V ceně jsou zahrnuty veškeré náklady nutné k provedení prací vč. DIO a dopravy na místo provádění prací.</t>
  </si>
  <si>
    <t>Trubní propustky D přes 600mm - čištění potrubí</t>
  </si>
  <si>
    <t>129971</t>
  </si>
  <si>
    <t>5512</t>
  </si>
  <si>
    <t>Rámové nebo klenbové propustky - vyčištění vtoků a výtoků propustků od nánosu</t>
  </si>
  <si>
    <t>12940</t>
  </si>
  <si>
    <t>Položka zahrnuje odstranění naplaveného materiálu z ploch vtoku a výtoku u propustku vč. odvozu a likvidace vzniklého odpadu dle zákona č. 185/2001 Sb.  - bez poplatku za skládku  
V ceně jsou zahrnuty veškeré náklady nutné k provedení prací vč. DIO a dopravy na místo provádění prací.</t>
  </si>
  <si>
    <t>5811</t>
  </si>
  <si>
    <t>12980</t>
  </si>
  <si>
    <t>Položka zahrnuje vyjmutí a vyčištění kalového koše, vyčištění dna vpusti pomocí sacího zařízení vč. odvozu a likvidace vzniklého odpadu dle zákona č. 185/2001 Sb.  - bez poplatku za skládku  
V ceně jsou zahrnuty veškeré náklady nutné k provedení prací vč. DIO a dopravy na místo provádění prací.</t>
  </si>
  <si>
    <t>5821</t>
  </si>
  <si>
    <t>899122.2</t>
  </si>
  <si>
    <t>Výměna mříže včetně dodávky mříže dle stávajícího stavu v místě vč. odvozu a likvidace odpadu dle zákona č. 185/2001 Sb.  - bez poplatku za skládku  
V ceně jsou zahrnuty veškeré náklady nutné k provedení prací vč. DIO a dopravy na místo provádění prací.   
Odkup demontovaných materiálů dle Přílohy č. 2 Směrnice GŘ 06/2013.</t>
  </si>
  <si>
    <t>5823</t>
  </si>
  <si>
    <t>Šachty - betonové doplňky</t>
  </si>
  <si>
    <t>89916R</t>
  </si>
  <si>
    <t>Položka zahrnuje dodání a osazení poklopu vč. odvozu a likvidace odpadu dle zákona č. 185/2001 Sb.  - bez poplatku za skládku  
V ceně jsou zahrnuty veškeré náklady nutné k provedení prací vč. DIO a dopravy na místo provádění prací.</t>
  </si>
  <si>
    <t>6012</t>
  </si>
  <si>
    <t>Mosty - čištění</t>
  </si>
  <si>
    <t>93818.2</t>
  </si>
  <si>
    <t>Úklid lokálního znečištění vozovky, krajnice, obslužného chodníku PHS, římsy mostu nebo sběr a naložení ojedinělých předmětů (pneumatika, pytel s odpadky apod.). V ceně jsou zahrnuty veškeré náklady nutné k provedení prací vč.odvozu a likvidace vzniklého odpadu dle Zákona č. 185/2001 Sb.  - bez poplatku za skládku  
V ceně jsou zahrnuty veškeré náklady nutné k provedení prací vč. DIO a dopravy na místo provádění prací.</t>
  </si>
  <si>
    <t>6013</t>
  </si>
  <si>
    <t>Mosty - čištění odvodňovačů</t>
  </si>
  <si>
    <t>12980R</t>
  </si>
  <si>
    <t>Čištění a proplach tlakovou vodou,   
V ceně jsou zahrnuty veškeré náklady nutné k provedení prací vč. DIO a dopravy na místo provádění prací.</t>
  </si>
  <si>
    <t>8121</t>
  </si>
  <si>
    <t>Řez a průklest stromů</t>
  </si>
  <si>
    <t>18481-617.</t>
  </si>
  <si>
    <t>Řez a průklest stromů. Odstranění suchých, nalomených nebo jinak nebezpečných větví. Odstranění větví zasahujících do průjezdního profilu a pod. Vč. likvidace vzniklého odpadu dle zákona č. 185/2001 Sb.  - bez poplatku za skládku  
V ceně jsou zahrnuty veškeré náklady nutné k provedení prací vč. DIO a dopravy na místo provádění prací. Cena za jeden strom</t>
  </si>
  <si>
    <t>8123</t>
  </si>
  <si>
    <t>Řez a průklest stromů ve výškách</t>
  </si>
  <si>
    <t>112 15-15</t>
  </si>
  <si>
    <t>Řez a průklest stromů za použití mobilní plošiny nebo lezecké techniky. Odstranění suchých, nalomených nebo jinak nebezpečných větví. Odstranění větví zasahujících do průjezdního profilua pod. Vč. likvidace vzniklého odpadu dle zákona č. 185/2001 Sb.  - bez poplatku za skládku  
V ceně jsou zahrnuty veškeré náklady nutné k provedení prací vč. DIO a dopravy na místo provádění prací. vč. likvidace vzniklého odpadu dle zákona č. 185/2001 Sb. Cena za jeden strom</t>
  </si>
  <si>
    <t>8151</t>
  </si>
  <si>
    <t>Kácení stromů - BSP o průměru kmene nad 50 cm</t>
  </si>
  <si>
    <t>117 11</t>
  </si>
  <si>
    <t>Pokácení nahnutých nebo nalomených stromů hrozících zřícením. Vč. likvidace vzniklého odpadu dle zákona č. 185/2001 Sb.  - bez poplatku za skládku  
V ceně jsou zahrnuty veškeré náklady nutné k provedení prací vč. DIO a dopravy na místo provádění prací.  
Odkup materiálu dle Přílohy č. 2 Směrnice GŘ 06/2013.</t>
  </si>
  <si>
    <t>Kácení stromů - BSP o průměru kmene do 25 cm</t>
  </si>
  <si>
    <t>Kácení stromů - BSP o průměru kmene do 50 cm</t>
  </si>
  <si>
    <t>Pokácení nahnutých nebo nalomených stromů hrozících zřícením.Vč. likvidace vzniklého odpadu dle zákona č. 185/2001 Sb.   - bez poplatku za skládku  
V ceně jsou zahrnuty veškeré náklady nutné k provedení prací vč. DIO a dopravy na místo provádění prací.  
Odkup materiálu dle Přílohy č. 2 Směrnice GŘ 06/2013.</t>
  </si>
  <si>
    <t>8221</t>
  </si>
  <si>
    <t>Řez a průklest keře</t>
  </si>
  <si>
    <t>111 21</t>
  </si>
  <si>
    <t>Řez a průklest keřů do plochy 40 m2. Vč. likvidace vzniklého odpadu dle zákona č. 185/2001 Sb.  - bez poplatku za skládku  
V ceně jsou zahrnuty veškeré náklady nutné k provedení prací vč. DIO a dopravy na místo provádění prací.</t>
  </si>
  <si>
    <t>01</t>
  </si>
  <si>
    <t>Dopravní značení</t>
  </si>
  <si>
    <t>Odstranění nečistot strojně metením samosběrem se zkrápěním před zametacími kartáči. V ceně jsou zahrnuty veškeré náklady nutné k provedení prací (naložení odpadu, doprava na skládku dle zákona č. 185/2001 Sb. apod.). - bez poplatku za skládku  
V ceně jsou zahrnuty veškeré náklady nutné k provedení prací vč. DIO a dopravy na místo provádění prací</t>
  </si>
  <si>
    <t>3112</t>
  </si>
  <si>
    <t>Čištění SDZ omytím vodou</t>
  </si>
  <si>
    <t>91419</t>
  </si>
  <si>
    <t>Položka zahrnuje očištění předepsaným způsobem včetně odklizení a likvidace vzniklého odpadu dle Zákona č. 185/2001 Sb.  - bez poplatku za skládku  
V ceně jsou zahrnuty veškeré náklady nutné k provedení prací vč. DIO a dopravy na místo provádění prací.</t>
  </si>
  <si>
    <t>Položka zahrnuje zemní práce, vykop pro základ a vybudování betonového základu, na který se osadí patka vč.zakotvení patky pro upevnění nosné konstrukce, vč. odvozu a likvidace vzniklého odpadu dle Zákona č. 185/2001 Sb.   - bez poplatku za skládku  
V ceně jsou zahrnuty veškeré náklady nutné k provedení prací vč. DIO a dopravy na místo provádění prací.</t>
  </si>
  <si>
    <t>3156</t>
  </si>
  <si>
    <t>SDZ - demontáž základu</t>
  </si>
  <si>
    <t>966158R OTSKP</t>
  </si>
  <si>
    <t>Položka zahrnuje rozbourání kontrukce bez ohledu na použitou technologii, veškeré pomocné kontrukce, veškerou manipulaci s vybouranou sutí a hmotami vč.odvozu a likvidace vzniklého odpadu dle Zákona č. 185/2001 Sb. Zásyp vhodným materiálem a jeho zhutnění. Platí i pro SDZ velkoplošné.  - bez poplatku za skládku  
V ceně jsou zahrnuty veškeré náklady nutné k provedení prací vč. DIO a dopravy na místo provádění prací.</t>
  </si>
  <si>
    <t>zřízení SDZ fólie tř.2 včetně stojanu a patky</t>
  </si>
  <si>
    <t>Položka zahrnuje zřízení betonového základu vč.odvozu a likvidace výkupku dle Zákona č. 185/2001 Sb., dodání a osazení patky, sloupku a dodání a montáž štítu DZ v R2. Všechny SDZ musí být v souladu s TP a ČSN.  - bez poplatku za skládku  
V ceně jsou zahrnuty veškeré náklady nutné k provedení prací vč. DIO a dopravy na místo provádění prací.</t>
  </si>
  <si>
    <t>3178</t>
  </si>
  <si>
    <t>zřízení SDZ fólie tř.2 včetně stojanu a patky - zvětšená velikost</t>
  </si>
  <si>
    <t>3185</t>
  </si>
  <si>
    <t>zřízení SDZ fólie tř.3 včetně stojanu a patky</t>
  </si>
  <si>
    <t>3186</t>
  </si>
  <si>
    <t>zřízení SDZ fólie tř.3 včetně stojanu a patky - zvětšená velikost</t>
  </si>
  <si>
    <t>3192</t>
  </si>
  <si>
    <t>Dopravní majáčky neprosvětlované - zřízení</t>
  </si>
  <si>
    <t>916C3</t>
  </si>
  <si>
    <t>Položka zahrnuje dodání zařízení v předepsaném provedení včetně jeho osazení včerně základu.  
V ceně jsou zahrnuty veškeré náklady nutné k provedení prací vč. DIO a dopravy na místo provádění prací.</t>
  </si>
  <si>
    <t>3193</t>
  </si>
  <si>
    <t>Dopravní majáčky neprosvětlované - likvidace</t>
  </si>
  <si>
    <t>916C.1</t>
  </si>
  <si>
    <t>Položka zahrnuje odstranění zničeného majáčku včetně betonového základu a vč. odvozu a likvidace vzniklého odpadu dle Zákona č. 185/2001 Sb.  - bez poplatku za skládku  
V ceně jsou zahrnuty veškeré náklady nutné k provedení prací vč. DIO a dopravy na místo provádění prací.</t>
  </si>
  <si>
    <t>3212</t>
  </si>
  <si>
    <t>91459</t>
  </si>
  <si>
    <t>Položka zahrnuje omytí velkoplošné SDZ vodou (vč. dodání vody) vč.odvozu a likvidace vzniklého odpadu dle Zákona č. 185/2001 Sb.  - bez poplatku za skládku  
V ceně jsou zahrnuty veškeré náklady nutné k provedení prací vč. DIO a dopravy na místo provádění prací.</t>
  </si>
  <si>
    <t>3231</t>
  </si>
  <si>
    <t>914523</t>
  </si>
  <si>
    <t>Položka zahrnuje odstranění zničené značky včetně nosné konstrukce vč.odvozu a likvidace vzniklého odpadu dle Zákona č. 185/2001 Sb.   - bez poplatku za skládku  
V ceně jsou zahrnuty veškeré náklady nutné k provedení prací vč. DIO a dopravy na místo provádění prací.  
Odkup demontovaných materiálů dle Přílohy č. 2 Směrnice GŘ 06/2013.</t>
  </si>
  <si>
    <t>3242</t>
  </si>
  <si>
    <t>SDZ velkoplošné - výměna a doplnění lamel</t>
  </si>
  <si>
    <t>914526.1</t>
  </si>
  <si>
    <t>Položka zahrnuje dodání, výměnu a doplnění lamel .   
V ceně jsou zahrnuty veškeré náklady nutné k provedení prací vč. DIO a dopravy na místo provádění prací.  
Odkup demontovaných materiálů dle Přílohy č. 2 Směrnice GŘ 06/2013.</t>
  </si>
  <si>
    <t>3243</t>
  </si>
  <si>
    <t>SDZ velkoplošné výměna nosné konstrukce</t>
  </si>
  <si>
    <t>914984 OTSKP</t>
  </si>
  <si>
    <t>Položka zahrnuje demontáž stávající příhrady vč. likvidace, dodání, osazení a montáž nové nosné konstrukce a likvidaci vzniklého odpadu dle Zákona č. 185/2001 Sb. Montáž zahrnuje vykopání základů, betonáž vč.zakotvení pro upevnění nosné konstrukce.  - bez poplatku za skládku  
V ceně jsou zahrnuty veškeré náklady nutné k provedení prací vč. DIO a dopravy na místo provádění prací.  
Odkup demontovaných materiálů dle Přílohy č. 2 Směrnice GŘ 06/2013.</t>
  </si>
  <si>
    <t>3244</t>
  </si>
  <si>
    <t>SDZ velkoplošné oprava</t>
  </si>
  <si>
    <t>Položka zahrnuje demontáž stávající příhrady vč. likvidace, dodání, osazení a montáž sloupků/stojek a likvidaci vzniklého odpadu dle Zákona č. 185/2001 Sb. Montáž na stávající betonový základ.  - bez poplatku za skládku  
V ceně jsou zahrnuty veškeré náklady nutné k provedení prací vč. DIO a dopravy na místo provádění prací.  
Odkup demontovaných materiálů dle Přílohy č. 2 Směrnice GŘ 06/2013.</t>
  </si>
  <si>
    <t>4411</t>
  </si>
  <si>
    <t>Nástavce na svodidla - čištění</t>
  </si>
  <si>
    <t>912389</t>
  </si>
  <si>
    <t>Položka zahrnuje očištění (omytí) nástavců na svodidla vč. likvidace vzniklého odpadu dle zákona č. 185/2001 Sb.  - bez poplatku za skládku  
V ceně jsou zahrnuty veškeré náklady nutné k provedení prací vč. DIO a dopravy na místo provádění prací.</t>
  </si>
  <si>
    <t>4421</t>
  </si>
  <si>
    <t>91238</t>
  </si>
  <si>
    <t>Položka zahrnuje dodání a montáž nástavců do předvrtaných děr ve svodnici dle TP.  
V ceně jsou zahrnuty veškeré náklady nutné k provedení prací vč. DIO a dopravy na místo provádění prací.</t>
  </si>
  <si>
    <t>4431</t>
  </si>
  <si>
    <t>Nástavce na svodidla - rovnání</t>
  </si>
  <si>
    <t>Položka zahrnuje rovnání nástavců na svodidla do předepsané polohy.  
V ceně jsou zahrnuty veškeré náklady nutné k provedení prací vč. DIO a dopravy na místo provádění prací.</t>
  </si>
  <si>
    <t>4441</t>
  </si>
  <si>
    <t>Odrazky ve svodidlech</t>
  </si>
  <si>
    <t>91267.1</t>
  </si>
  <si>
    <t>Položka zahrnuje dodání a montáž odrazek do předvrtaných děr ve svodnici dle TP včetně odstranění poškozené odrazky a vč. odvozu a likvidace vzniklého odpadu dle Zákona č. 185/2001 Sb.   - bez poplatku za skládku  
V ceně jsou zahrnuty veškeré náklady nutné k provedení prací vč. DIO a dopravy na místo provádění prací.</t>
  </si>
  <si>
    <t>4451</t>
  </si>
  <si>
    <t>Nástavce na svodidla - demontáž</t>
  </si>
  <si>
    <t>912283</t>
  </si>
  <si>
    <t>Položka zahrnuje demontáž poškozených nástavců na svodidla vč. likvidace vzniklého odpadu dle zákona č. 185/2001 Sb.  - bez poplatku za skládku  
V ceně jsou zahrnuty veškeré náklady nutné k provedení prací vč. DIO a dopravy na místo provádění prací.</t>
  </si>
  <si>
    <t>4511</t>
  </si>
  <si>
    <t>Směrové sloupky - čištění strojně</t>
  </si>
  <si>
    <t>912289</t>
  </si>
  <si>
    <t>Položka zahrnuje strojní očištění (omytí) vč. likvidace vzniklého odpadu dle zákona č. 185/2001 Sb.  - bez poplatku za skládku  
V ceně jsou zahrnuty veškeré náklady nutné k provedení prací vč. DIO a dopravy na místo provádění prací.</t>
  </si>
  <si>
    <t>4521</t>
  </si>
  <si>
    <t>Směrové sloupky silniční - zřízení</t>
  </si>
  <si>
    <t>91228.1</t>
  </si>
  <si>
    <t>Položka zahrnuje dodání a montáž směrového sloupku náhradou za odcizený/zničený dle TP dle stávajícího stavu v místě. Vč. likvidace vzniklého odpadu dle zákona č. 185/2001 Sb. případně instalaci zcela nového směrového sloupku  - bez poplatku za skládku  
V ceně jsou zahrnuty veškeré náklady nutné k provedení prací vč. DIO a dopravy na místo provádění prací.</t>
  </si>
  <si>
    <t>4522</t>
  </si>
  <si>
    <t>Směrové sloupky silniční - zřízení vč. betonové patky</t>
  </si>
  <si>
    <t>91228.2</t>
  </si>
  <si>
    <t>Položka zahrnuje dodání a osazení nového směrového sloupku náhradou za odcizený/zničený dle stávajícího stavu v místě, zřízení betonové patky dle TP vč. likvidace vzniklého odpadu dle zákona č. 185/2001 Sb.,  případně instalaci zcela nového směrového sloupku  - bez poplatku za skládku  
V ceně jsou zahrnuty veškeré náklady nutné k provedení prací vč. DIO a dopravy na místo provádění prací.</t>
  </si>
  <si>
    <t>4531</t>
  </si>
  <si>
    <t>91228.5</t>
  </si>
  <si>
    <t>Položka zahrnuje znovuosazení vytrženého směrového sloupku dle TP vč. likvidace vzniklého odpadu dle zákona č. 185/2001 Sb.  - bez poplatku za skládku  
V ceně jsou zahrnuty veškeré náklady nutné k provedení prací vč. DIO a dopravy na místo provádění prací.</t>
  </si>
  <si>
    <t>4541</t>
  </si>
  <si>
    <t>Položka zahrnuje vyrovnání vykloněného směrového sloupku.  
V ceně jsou zahrnuty veškeré náklady nutné k provedení prací vč. DIO a dopravy na místo provádění prací.</t>
  </si>
  <si>
    <t>4581</t>
  </si>
  <si>
    <t>Balisety - čištění strojně</t>
  </si>
  <si>
    <t>912A89</t>
  </si>
  <si>
    <t>Položka zahrnuje strojní očištění (omytí) baliset vč. likvidace vzniklého odpadu dle zákona č. 185/2001 Sb.  - bez poplatku za skládku  
V ceně jsou zahrnuty veškeré náklady nutné k provedení prací vč. DIO a dopravy na místo provádění prací.</t>
  </si>
  <si>
    <t>4582</t>
  </si>
  <si>
    <t>Balisety - zřízení</t>
  </si>
  <si>
    <t>912A8</t>
  </si>
  <si>
    <t>Položka zahrnuje dodání a montáž baliset náhradou za odcizené/zničené dle TP dle stávajícího stavu v místě, případně instalace zcela nových baliset.  
V ceně jsou zahrnuty veškeré náklady nutné k provedení prací vč. DIO a dopravy na místo provádění prací.</t>
  </si>
  <si>
    <t>4585</t>
  </si>
  <si>
    <t>Balisety - demontáž</t>
  </si>
  <si>
    <t>912A83</t>
  </si>
  <si>
    <t>Položka zahrnuje demontáž poškozených baliset vč. likvidace vzniklého odpadu dle zákona č. 185/2001 Sb.  - bez poplatku za skládku  
V ceně jsou zahrnuty veškeré náklady nutné k provedení prací vč. DIO a dopravy na místo provádění prací.</t>
  </si>
  <si>
    <t>Clony proti oslnění výměna</t>
  </si>
  <si>
    <t>916F3.1</t>
  </si>
  <si>
    <t>Položka obsahuje dodávku, osazení, demontáž poškozeného dílu.   
Likvidace vzniklého odpadu dle zákona č. 185/2001 Sb.  - bez poplatku za skládku  
V ceně jsou zahrnuty veškeré náklady nutné k provedení prací vč. DIO a dopravy na místo provádění prací.</t>
  </si>
  <si>
    <t>4621</t>
  </si>
  <si>
    <t>Připevnění odrazové fólie</t>
  </si>
  <si>
    <t>Položka zahrnuje dodání veškerých potřebných materiálů a provedení připevnění odrazové fólie na kmenech stromů předepsaným postupem dle TP vč. naložení, odvozu a likvidace vzniklého odpadu dle zákona č. 185/2001 Sb.  - bez poplatku za skládku  
V ceně jsou zahrnuty veškeré náklady nutné k provedení prací vč. DIO a dopravy na místo provádění prací.</t>
  </si>
  <si>
    <t>4632</t>
  </si>
  <si>
    <t>Odražeč k dopravním knoflíkům zapuštěný</t>
  </si>
  <si>
    <t>Vodor.dopr.značení-knoflíky trvalé lepené-odstranění poškozených odražečů, dodávka a pokládka nových odražečů.  
V ceně jsou zahrnuty veškeré náklady nutné k provedení prací vč. DIO a dopravy na místo provádění prací.  
Likvidace vzniklého odpadu dle zákona č. 185/2001 Sb.  - bez poplatku za skládku</t>
  </si>
  <si>
    <t>4711</t>
  </si>
  <si>
    <t>Kilometrovník ocelový - dodání a osazení</t>
  </si>
  <si>
    <t>91325</t>
  </si>
  <si>
    <t>Položka zahrnuje zřízení betonového základu vč. odvozu a likvidace vzniklého odpadu dle Zákona č. 185/2001 Sb., dodání a osazení patky, sloupku a dodání a montáž štítu dle TP a ČSN.  - bez poplatku za skládku  
V ceně jsou zahrnuty veškeré náklady nutné k provedení prací vč. DIO a dopravy na místo provádění prací.</t>
  </si>
  <si>
    <t>4721</t>
  </si>
  <si>
    <t>Položka zahrnuje dodání a výměnu poškozeného štítu nebo sloupku. Cena je kalkulována vč. materiálu.  
V ceně jsou zahrnuty veškeré náklady nutné k provedení prací vč. DIO a dopravy na místo provádění prací.  
Odkup demontovaných materiálů dle Přílohy č. 2 Směrnice GŘ 06/2013.</t>
  </si>
  <si>
    <t>4722</t>
  </si>
  <si>
    <t>Navrácení kilometrovníku do správné polohy.  
V ceně jsou zahrnuty veškeré náklady nutné k provedení prací vč. DIO a dopravy na místo provádění prací.</t>
  </si>
  <si>
    <t>4725</t>
  </si>
  <si>
    <t>Kilometrovník  - demontáž</t>
  </si>
  <si>
    <t>913253</t>
  </si>
  <si>
    <t>Položka zahrnuje demontáž rušeného kilometrovníku dle TP a ČSN vč. odvozu a likvidace vzniklého odpadu dle zákona č. 185/2001 Sb.  - bez poplatku za skládku  
V ceně jsou zahrnuty veškeré náklady nutné k provedení prací vč. DIO a dopravy na místo provádění prací.  
Odkup demontovaných materiálů dle Přílohy č. 2 Směrnice GŘ 06/2013.</t>
  </si>
  <si>
    <t>4812</t>
  </si>
  <si>
    <t>Dopravní zrcadlo - zřízení dopravního zrcadla včetně stojanu a patky</t>
  </si>
  <si>
    <t>91297.2</t>
  </si>
  <si>
    <t>Položka zahrnuje dodání a osazení zrcadla včetně nutných zemních prací, předepsanou povrchovou úpravu, vnitrostaveništní a mimostaveništní dopravu, odrazky plastové nebo z retroreflexní fólie vč. odvozu a likvidace vzniklého odpadu dle Zákona č. 185/2001 Sb.  - bez poplatku za skládku  
V ceně jsou zahrnuty veškeré náklady nutné k provedení prací vč. DIO a dopravy na místo provádění prací.</t>
  </si>
  <si>
    <t>4822</t>
  </si>
  <si>
    <t>Výměna stojanu s patkou (bez výměny zrcadla)</t>
  </si>
  <si>
    <t>91297.1</t>
  </si>
  <si>
    <t>Položka zahrnuje demontáž poškozeného stojanu s patkou, dodání a montáž nového stojanu včetně zřízení betonové patky a vč.odvozu a likvidace vzniklého odpadu dle Zákona č. 185/2001 Sb.  - bez poplatku za skládku  
V ceně jsou zahrnuty veškeré náklady nutné k provedení prací vč. DIO a dopravy na místo provádění prací.</t>
  </si>
  <si>
    <t>02</t>
  </si>
  <si>
    <t>Údržba komunikací</t>
  </si>
  <si>
    <t>Položka zahrnuje i dodání vody a veškerou manipulaci s ní. V ceně jsou zahrnuty veškeré náklady nutné k provedení prací (naložení odpadu, doprava na skládku dle zákona č. 185/2001 Sb. apod.). - bez poplatku za skládku  
V ceně jsou zahrnuty veškeré náklady nutné k provedení prací vč. DIO a dopravy na místo provádění prací.</t>
  </si>
  <si>
    <t>čištění vozovek ručně metením</t>
  </si>
  <si>
    <t>Odstranění nečistot ručně metením. V ceně jsou zahrnuty veškeré náklady nutné k provedení prací (naložení odpadu, doprava na skládku dle zákona č. 185/2001 Sb. apod.). - bez poplatku za skládku  
V ceně jsou zahrnuty veškeré náklady nutné k provedení prací vč. DIO a dopravy na místo provádění prací.</t>
  </si>
  <si>
    <t>2116</t>
  </si>
  <si>
    <t>Čištění vozovek odkopem ručně</t>
  </si>
  <si>
    <t>12910</t>
  </si>
  <si>
    <t>Položka zahrnuje veškerou manipulaci s vytěženým materiálem. V ceně jsou zahrnuty veškeré náklady nutné k provedení prací (naložení odpadu, doprava na skládku dle zákona č. 185/2001 Sb. apod.). - bez poplatku za skládku  
V ceně jsou zahrnuty veškeré náklady nutné k provedení prací vč. DIO a dopravy na místo provádění prací.</t>
  </si>
  <si>
    <t>MDEN</t>
  </si>
  <si>
    <t>2162</t>
  </si>
  <si>
    <t>Úklid odpočívek</t>
  </si>
  <si>
    <t>Položka zahrnuje sběr odpadků na odpočívkách, vyvezení odpadkových košů, kontejnerů. Odvoz, likvidace vzniklého odpadu dle zákona č. 185/2001 Sb.  - bez poplatku za skládku  
V ceně jsou zahrnuty veškeré náklady nutné k provedení prací vč. DIO a dopravy na místo provádění prací.</t>
  </si>
  <si>
    <t>2164</t>
  </si>
  <si>
    <t>Úklid  nebezpečného a velkoobjemového odpadu</t>
  </si>
  <si>
    <t>SO 900 1B</t>
  </si>
  <si>
    <t>Položka obsahuje ruční sběr nebezpečného a velkoobjemového odpadu formou pochůzky, naložení odpadu na vozidlo. Jedná se o mezníky, betonové sloupy, kameny, pneumatiky a další velké předměty ohrožující bezpečnost. Odvoz, likvidace vzniklého odpadu dle zákona č. 185/2001 Sb.  - bez poplatku za skládku  
V ceně jsou zahrnuty veškeré náklady nutné k provedení prací vč. DIO a dopravy na místo provádění prací.</t>
  </si>
  <si>
    <t>2511</t>
  </si>
  <si>
    <t>Opravy dlažby z dlažebních kostek velkých</t>
  </si>
  <si>
    <t>587201</t>
  </si>
  <si>
    <t>Položka zahrnuje předláždění stávající dlažby z velkých kostek (tj. její rozebrání, očištění, veškerou manipulaci, rozprostření nového lože a zpětné zadláždění) na 95% plochy a dlažbu z nových kostek na 5% plochy (včetně lože).  
V ceně jsou zahrnuty veškeré náklady nutné k provedení prací vč. DIO a dopravy na místo provádění prací.</t>
  </si>
  <si>
    <t>Opravy dlažby z dlažebních kostek drobných</t>
  </si>
  <si>
    <t>587202</t>
  </si>
  <si>
    <t>Položka zahrnuje předláždění stávající dlažby z drobných kostek (tj. její rozebrání, očištění, veškerou manipulaci, rozprostření nového lože a zpětné zadláždění) na 95% plochy a dlažbu z nových kostek na 5% plochy (včetně lože).  
V ceně jsou zahrnuty veškeré náklady nutné k provedení prací vč. DIO a dopravy na místo provádění prací.</t>
  </si>
  <si>
    <t>Opravy dlažby ze zámkových dlaždic</t>
  </si>
  <si>
    <t>587206</t>
  </si>
  <si>
    <t>Položka zahrnuje předláždění stávající dlažby ze zámkových dlaždic (tj. její rozebrání, očištění, veškerou manipulaci, rozprostření nového lože a zpětné zadláždění) na 95% plochy a dlažbu z nových dlaždic na 5% plochy (včetně lože).  
V ceně jsou zahrnuty veškeré náklady nutné k provedení prací vč. DIO a dopravy na místo provádění prací.</t>
  </si>
  <si>
    <t>4111</t>
  </si>
  <si>
    <t>9113A8</t>
  </si>
  <si>
    <t>Položka zahrnuje očištění (omytí) svodidel (včetně náběhů) vč. likvidace vzniklého odpadu dle zákona č. 185/2001 Sb.  - bez poplatku za skládku  
V ceně jsou zahrnuty veškeré náklady nutné k provedení prací vč. DIO a dopravy na místo provádění prací.</t>
  </si>
  <si>
    <t>4174</t>
  </si>
  <si>
    <t>Doplnění nebo výměna krytek spojů betonových svodidel</t>
  </si>
  <si>
    <t>Doplnění nebo výměna krytek spojů betonových svodidel'  
V ceně jsou zahrnuty veškeré náklady nutné k provedení prací vč. DIO a dopravy na místo provádění prací.</t>
  </si>
  <si>
    <t>4211</t>
  </si>
  <si>
    <t>Zábradlí - nátěr včetně očištění</t>
  </si>
  <si>
    <t>78321</t>
  </si>
  <si>
    <t>Položka zahrnuje provedení očištění (odmaštění, odrezivění, odstranění starých nátěrů a nečistot) a provedení nátěru předepsaným postupem dle TP vč.naložení, odvozu a likvidace vzniklého odpadu dle zákona č. 185/2001 Sb.  - bez poplatku za skládku  
V ceně jsou zahrnuty veškeré náklady nutné k provedení prací vč. DIO a dopravy na místo provádění prací.</t>
  </si>
  <si>
    <t>4231</t>
  </si>
  <si>
    <t>Zábradlí - opravy</t>
  </si>
  <si>
    <t>93650</t>
  </si>
  <si>
    <t>Položka zahrnuje odřezání poškozených segmentů zábradlí, úpravu styčných ploch, náhradu novými díly a provedení nátěru předepsaným postupem dle TP vč. příp. zásypu jam po odstraněných sloupcích a úpravy nerovností na místě vhodným materiálem vč.naložení, odvozu a likvidace vzniklého odpadu dle zákona č. 185/2001 Sb.  - bez poplatku za skládku  
V ceně jsou zahrnuty veškeré náklady nutné k provedení prací vč. DIO a dopravy na místo provádění prací.  
Odkup demontovaných materiálů dle Přílohy č. 2 Směrnice GŘ 06/2013.</t>
  </si>
  <si>
    <t>4251</t>
  </si>
  <si>
    <t>9111B3</t>
  </si>
  <si>
    <t>Položka zahrnuje odřezání zábradlí těsně nad niveletou terénu (betonovou patkou) a demontáž vč. příp. zásypu jam po odstraněných sloupcích a úpravy nerovností na místě vhodným materiálem vč.naložení, odvozu a likvidace vzniklého odpadu dle zákona č. 185/2001 Sb.  - bez poplatku za skládku  
V ceně jsou zahrnuty veškeré náklady nutné k provedení prací vč. DIO a dopravy na místo provádění prací.  
Odkup demontovaných materiálů dle Přílohy č. 2 Směrnice GŘ 06/2013.</t>
  </si>
  <si>
    <t>4262</t>
  </si>
  <si>
    <t>Oplocení - sloupky narovnání</t>
  </si>
  <si>
    <t>Srovnání sloupků do původní polohy.   
V ceně jsou zahrnuty veškeré náklady nutné k provedení prací vč. DIO a dopravy na místo provádění prací.  
Odkup demontovaných materiálů dle Přílohy č. 2 Směrnice GŘ 06/2013.</t>
  </si>
  <si>
    <t>4263</t>
  </si>
  <si>
    <t>Oplocení - sloupky výměna</t>
  </si>
  <si>
    <t>Výměna zničených nebo poškozených sloupků. Zahrnuje odstranění, dodávku a montáž nových sloupků vč.zabetonování.   
V ceně jsou zahrnuty veškeré náklady nutné k provedení prací vč. DIO a dopravy na místo provádění prací.  
Odkup demontovaných materiálů dle Přílohy č. 2 Směrnice GŘ 06/2013.</t>
  </si>
  <si>
    <t>4264</t>
  </si>
  <si>
    <t>Oplocení - pletivo výměna</t>
  </si>
  <si>
    <t>Výměna zničené nebo poškozené části oplocení. V ceně je zahrnuto odstranění stávajícího, dodávka na montáž nového pletiva vč. napojení na stávající a řádného napnutí.   
V ceně jsou zahrnuty veškeré náklady nutné k provedení prací vč. DIO a dopravy na místo provádění prací.  
Odkup demontovaných materiálů dle Přílohy č. 2 Směrnice GŘ 06/2013.</t>
  </si>
  <si>
    <t>4265</t>
  </si>
  <si>
    <t>Oplocení - branky, vrátka výměna</t>
  </si>
  <si>
    <t>Výměna zničených nebo poškozených branek, vrat a vrátek. Zahrnuje odstranění stávajících a dodávku a montáž nových.   
V ceně jsou zahrnuty veškeré náklady nutné k provedení prací vč. DIO a dopravy na místo provádění prací.  
Odkup demontovaných materiálů dle Přílohy č. 2 Směrnice GŘ 06/2013.</t>
  </si>
  <si>
    <t>5123</t>
  </si>
  <si>
    <t>Krajnice nezpevněná - seřezání s naložením</t>
  </si>
  <si>
    <t>12920</t>
  </si>
  <si>
    <t>Položka zahrnuje seříznutí krajnice (odebrání nánosů a drnů) pro zajištění odvodnění pozemní komunikace vč. odvozu a likvidace vzniklého odpadu dle zákona č. 185/2001 Sb.  - bez poplatku za skládku  
V ceně jsou zahrnuty veškeré náklady nutné k provedení prací vč. DIO a dopravy na místo provádění prací.</t>
  </si>
  <si>
    <t>5151</t>
  </si>
  <si>
    <t>Opravy silničního svahu</t>
  </si>
  <si>
    <t>18216R.1</t>
  </si>
  <si>
    <t>Položka zahrnuje dodání, ropzprostření vhodného materiálu vč.zhutnění, příp.odstranění nevhodného materiálu vč. odvozu a likvidace vzniklého odpadu dle zákona č. 185/2001 Sb.  - bez poplatku za skládku  
V ceně jsou zahrnuty veškeré náklady nutné k provedení prací vč. DIO a dopravy na místo provádění prací.</t>
  </si>
  <si>
    <t>5211</t>
  </si>
  <si>
    <t>Čištění příkopů, svahů a asf. zálivů od odpadků ručně</t>
  </si>
  <si>
    <t>12900</t>
  </si>
  <si>
    <t>Položka zahrnuje sběr odpadků do plastových pytlů vč. odvozu, likvidace vzniklého odpadu dle zákona č. 185/2001 Sb.  - bez poplatku za skládku  
V ceně jsou zahrnuty veškeré náklady nutné k provedení prací vč. DIO a dopravy na místo provádění prací.</t>
  </si>
  <si>
    <t>5221</t>
  </si>
  <si>
    <t>Čištění příkopů strojně příkopovou frézou</t>
  </si>
  <si>
    <t>12930</t>
  </si>
  <si>
    <t>Položka zahrnuje strojní čištění (příkopová fréza) příkopů (u překážek ruční dočištění) vč. odvozu a likvidace vzniklého odpadu dle zákona č. 185/2001 Sb.  - bez poplatku za skládku (10000*0,6*0,1)  
V ceně jsou zahrnuty veškeré náklady nutné k provedení prací vč. DIO a dopravy na místo provádění prací.</t>
  </si>
  <si>
    <t>5231</t>
  </si>
  <si>
    <t>Hloubení příkopů strojně - do 0.3 m3/m</t>
  </si>
  <si>
    <t>12931</t>
  </si>
  <si>
    <t>Položka zahrnuje hloubení příkopů v udaném objemu vč. odvozu a likvidace vzniklého odpadu dle zákona č. 185/2001 Sb.  - bez poplatku za skládku  
V ceně jsou zahrnuty veškeré náklady nutné k provedení prací vč. DIO a dopravy na místo provádění prací.</t>
  </si>
  <si>
    <t>5232</t>
  </si>
  <si>
    <t>Hloubení příkopů strojně - do 0.5 m3/m</t>
  </si>
  <si>
    <t>12932</t>
  </si>
  <si>
    <t>5242</t>
  </si>
  <si>
    <t>Příkopy - opravy</t>
  </si>
  <si>
    <t>935212R.1</t>
  </si>
  <si>
    <t>Výměna poškozených příkopových tvarovek. V položce je zahrnuta dodávka o osazení nových tvarovek. Vč. odvozu a likvidace vzniklého odpadu dle zákona č. 185/2001 Sb.   - bez poplatku za skládku  
V ceně jsou zahrnuty veškeré náklady nutné k provedení prací vč. DIO a dopravy na místo provádění prací.</t>
  </si>
  <si>
    <t>Položka zahrnuje ruční odstranění travnatého porostu či naplaveného materiálu z rigolu ručně vč. odvozu a likvidace vzniklého odpadu dle zákona č. 185/2001 Sb.   - bez poplatku za skládku (125000*0,6*0,1)  
V ceně jsou zahrnuty veškeré náklady nutné k provedení prací vč. DIO a dopravy na místo provádění prací.</t>
  </si>
  <si>
    <t>5313</t>
  </si>
  <si>
    <t>Rigoly - čištění nánosu - strojně</t>
  </si>
  <si>
    <t>Položka zahrnuje strojní čištění rigolů (u překážek ruční dočištění) vč. odvozu a likvidace vzniklého odpadu dle zákona č. 185/2001 Sb.  - bez poplatku za skládku (5000*0,6*0,1)  
V ceně jsou zahrnuty veškeré náklady nutné k provedení prací vč. DIO a dopravy na místo provádění prací.</t>
  </si>
  <si>
    <t>5331</t>
  </si>
  <si>
    <t>Rigoly - opravy</t>
  </si>
  <si>
    <t>935412R.1</t>
  </si>
  <si>
    <t>Položka zahrnuje dodání a uložení betonové směsi předepsané kvality do předepsaného tvaru- provedení spar (smršťovacích, vkládaných, řezaných)- postřiky povrchu (proti odpařování, ochranné), Vč. odstranění stávajícího rigolu, odvozu a likvidace vzniklého odpadu dle zákona č. 185/2001 Sb.  - bez poplatku za skládku  
V ceně jsou zahrnuty veškeré náklady nutné k provedení prací vč. DIO a dopravy na místo provádění prací.</t>
  </si>
  <si>
    <t>5412</t>
  </si>
  <si>
    <t>12993</t>
  </si>
  <si>
    <t>Položka zahrnuje odstranění naplaveného materiálu ze štěrbinového žlabu (např. za použití tlakové vody) vč. odvozu a likvidace vzniklého odpadu dle zákona č. 185/2001 Sb.  - bez poplatku za skládku  
V ceně jsou zahrnuty veškeré náklady nutné k provedení prací vč. DIO a dopravy na místo provádění prací.</t>
  </si>
  <si>
    <t>Položka zahrnuje odstranění naplaveného materiálu z propustku vč. odvozu a likvidace vzniklého odpadu dle zákona č. 185/2001 Sb.  - bez poplatku za skládku (1475*0,1*0,6)  
V ceně jsou zahrnuty veškeré náklady nutné k provedení prací vč. DIO a dopravy na místo provádění prací.</t>
  </si>
  <si>
    <t>Položka zahrnuje odstranění naplaveného materiálu z propustku vč. odvozu a likvidace vzniklého odpadu dle zákona č. 185/2001 Sb.  - bez poplatku za skládku (1750*0,6*0,1)  
V ceně jsou zahrnuty veškeré náklady nutné k provedení prací vč. DIO a dopravy na místo provádění prací.</t>
  </si>
  <si>
    <t>5522</t>
  </si>
  <si>
    <t>Propustky - stavební údržba</t>
  </si>
  <si>
    <t>Opravy čel, kaveren dobetonováním  
Likvidace vzniklého odpadu dle zákona č. 185/2001 Sb.  - bez poplatku za skládku  
V ceně jsou zahrnuty veškeré náklady nutné k provedení prací vč. DIO a dopravy na místo provádění prací.</t>
  </si>
  <si>
    <t>5814</t>
  </si>
  <si>
    <t>Vpustě, šachty - čištění - silně znečištěné</t>
  </si>
  <si>
    <t>12970</t>
  </si>
  <si>
    <t>5822</t>
  </si>
  <si>
    <t>Vpustě - výměna koše nebo jeho doplnění</t>
  </si>
  <si>
    <t>89910</t>
  </si>
  <si>
    <t>Položka zahrnuje dodání a výměnu koše dle stávajícího stavu v místě vč. odvozu a likvidace odpadu dle zákona č. 185/2001 Sb.  - bez poplatku za skládku  
V ceně jsou zahrnuty veškeré náklady nutné k provedení prací vč. DIO a dopravy na místo provádění prací.  
Odkup demontovaných materiálů dle Přílohy č. 2 Směrnice GŘ 06/2013.</t>
  </si>
  <si>
    <t>5824</t>
  </si>
  <si>
    <t>Vpustě - výměna mříže s rámem</t>
  </si>
  <si>
    <t>899122.1</t>
  </si>
  <si>
    <t>Výměna mříže s rámem, včetně dodávky mříže s rámem dle stávajícího stavu v místě vč. odvozu a likvidace odpadu dle zákona č. 185/2001 Sb.  - bez poplatku za skládku  
V ceně jsou zahrnuty veškeré náklady nutné k provedení prací vč. DIO a dopravy na místo provádění prací.  
Odkup demontovaných materiálů dle Přílohy č. 2 Směrnice GŘ 06/2013.</t>
  </si>
  <si>
    <t>5841</t>
  </si>
  <si>
    <t>Vpustě, šachty - přestavba</t>
  </si>
  <si>
    <t>89470R</t>
  </si>
  <si>
    <t>Položka zahrnuje:- poklopy s rámem, mříže s rámem, stupadla, žebříky, stropy z bet. dílců a pod.- předepsané trouby, monolitické betonové dno a není-li uvedeno jinak i podkladní vrstvu (z kameniva nebo betonu)- výplň, těsnění a tmelení spár a spojů- očištění a ošetření úložných ploch- izolační nátěry proti zemní vlhkosti- předepsané podkladní konstrukce.Vč. odvozu a likvidace odpadu dle zákona č. 185/2001 Sb.  - bez poplatku za skládku  
V ceně jsou zahrnuty veškeré náklady nutné k provedení prací vč. DIO a dopravy na místo provádění prací.</t>
  </si>
  <si>
    <t>5842</t>
  </si>
  <si>
    <t>89921R.1</t>
  </si>
  <si>
    <t>položka výškové úpravy zahrnuje všechny nutné práce a materiály pro zvýšení nebo snížení zařízení (včetně nutné úpravy stávajícího povrchu vozovky nebo chodníku).Vč. odvozu a likvidace odpadu dle zákona č. 185/2001 Sb.  - bez poplatku za skládku  
V ceně jsou zahrnuty veškeré náklady nutné k provedení prací vč. DIO a dopravy na místo provádění prací.</t>
  </si>
  <si>
    <t>5911</t>
  </si>
  <si>
    <t>Silniční obruby - oprava</t>
  </si>
  <si>
    <t>91781R.1</t>
  </si>
  <si>
    <t>Položka zahrnuje znovuosazení vylomených obrub včetně podsypání betonovou směsí. Vč. likvidace vzniklého odpadu dle zákona č. 185/2001 Sb. - bez poplatku za skládku  
V ceně jsou zahrnuty veškeré náklady nutné k provedení prací vč. DIO a dopravy na místo provádění prací.</t>
  </si>
  <si>
    <t>Silniční obruby kamenné - výměna</t>
  </si>
  <si>
    <t>917425R.1</t>
  </si>
  <si>
    <t>Položka zahrnuje odstranění poškozených kamenných obrubníků (bez ohledu na rozměry) včetně odvozu a likvidace vzniklého odpadu dle zákona č. 185/2001 Sb. a zřízení nové obruby z kamenných obrubníků (osazení a dodání obrubníků předepsaných rozměrů včetně betonového lože). Vč. likvidace vzniklého odpadu dle zákona č. 185/2001 Sb.  - bez poplatku za skládku  
V ceně jsou zahrnuty veškeré náklady nutné k provedení prací vč. DIO a dopravy na místo provádění prací.</t>
  </si>
  <si>
    <t>5922</t>
  </si>
  <si>
    <t>Silniční obruby betonové - výměna</t>
  </si>
  <si>
    <t>917224R.1</t>
  </si>
  <si>
    <t>Položka zahrnuje odstranění stávajících betonových obrubníků (bez ohledu na rozměry). vč.odvozu a likvidace vzniklého odpadu dle Zákona č. 185/2001 Sb. Zřízení nové obruby z betonových obrubníků (osazení a dodání obrubníků předepsaných rozměrů včetně betonového lože).  - bez poplatku za skládku  
V ceně jsou zahrnuty veškeré náklady nutné k provedení prací vč. DIO a dopravy na místo provádění prací.</t>
  </si>
  <si>
    <t>7111</t>
  </si>
  <si>
    <t>Silniční zdi čištění</t>
  </si>
  <si>
    <t>938441R.1</t>
  </si>
  <si>
    <t>Očištění svislých a vodorovných ploch silničních zdí tlakovou vodou. Vč.odvozu a likvidace vzniklého odpadu dle Zákona č. 185/2001 Sb.  - bez poplatku za skládku  
V ceně jsou zahrnuty veškeré náklady nutné k provedení prací vč. DIO a dopravy na místo provádění prací.</t>
  </si>
  <si>
    <t>7112</t>
  </si>
  <si>
    <t>Silniční zdi - stavební údržba</t>
  </si>
  <si>
    <t>Lokální oprava.  
Likvidace vzniklého odpadu dle zákona č. 185/2001 Sb.  - bez poplatku za skládku (375*0,2)  
V ceně jsou zahrnuty veškeré náklady nutné k provedení prací vč. DIO a dopravy na místo provádění prací.</t>
  </si>
  <si>
    <t>7211</t>
  </si>
  <si>
    <t>Protihlukové stěny čištění</t>
  </si>
  <si>
    <t>938545R.1</t>
  </si>
  <si>
    <t>čištění tlakovou vodou, Vč.odvozu a likvidace vzniklého odpadu dle Zákona č. 185/2001 Sb.  - bez poplatku za skládku  
V ceně jsou zahrnuty veškeré náklady nutné k provedení prací vč. DIO a dopravy na místo provádění prací.</t>
  </si>
  <si>
    <t>7212</t>
  </si>
  <si>
    <t>Protihlukové stěny - stavební údržba</t>
  </si>
  <si>
    <t>Lokální oprava. Reprofilace železobetonový a betonových PHS   
Likvidace vzniklého odpadu dle zákona č. 185/2001 Sb.  - bez poplatku za skládku (375*0,2)  
V ceně jsou zahrnuty veškeré náklady nutné k provedení prací vč. DIO a dopravy na místo provádění prací.</t>
  </si>
  <si>
    <t>Lokální oprava.  Výměna dílců PHS.  
Likvidace vzniklého odpadu dle zákona č. 185/2001 Sb.  - bez poplatku za skládku  
V ceně jsou zahrnuty veškeré náklady nutné k provedení prací vč. DIO a dopravy na místo provádění prací.</t>
  </si>
  <si>
    <t>03</t>
  </si>
  <si>
    <t>Sadové práce podél komunikací</t>
  </si>
  <si>
    <t>4611</t>
  </si>
  <si>
    <t>78372</t>
  </si>
  <si>
    <t>Položka zahrnuje dodání veškerých potřebných materiálů a provedení nátěru bílou barvou na kmenech stromů předepsaným postupem dle TP vč. naložení, odvozu a likvidace vzniklého odpadu dle zákona č. 185/2001 Sb.  - bez poplatku za skládku  
V ceně jsou zahrnuty veškeré náklady nutné k provedení prací vč. DIO a dopravy na místo provádění prací.</t>
  </si>
  <si>
    <t>8133</t>
  </si>
  <si>
    <t>Údržba OK</t>
  </si>
  <si>
    <t>Vypletí, údržba výsadeb  
Likvidace vzniklého odpadu dle zákona č. 185/2001 Sb.  - bez poplatku za skládku  
V ceně jsou zahrnuty veškeré náklady nutné k provedení prací vč. DIO a dopravy na místo provádění prací.</t>
  </si>
  <si>
    <t>Řez a průklest keřů do plochy 40 m2. Například z důvodu provádění stavební údržby propustku, zdi a pod.  
Likvidace vzniklého odpadu dle zákona č. 185/2001 Sb.  - bez poplatku za skládku  
V ceně jsou zahrnuty veškeré náklady nutné k provedení prací vč. DIO a dopravy na místo provádění prací.</t>
  </si>
  <si>
    <t>8241</t>
  </si>
  <si>
    <t>Odstranění keřů a stromů do průměru 100mm.Například z důvodu provádění stavební údržby propustku, zdi a pod.   
Likvidace vzniklého odpadu dle zákona č. 185/2001 Sb.  - bez poplatku za skládku  
V ceně jsou zahrnuty veškeré náklady nutné k provedení prací vč. DIO a dopravy na místo provádění prací.</t>
  </si>
  <si>
    <t>8313</t>
  </si>
  <si>
    <t>Kosení travních porostů ručně křovinořezem</t>
  </si>
  <si>
    <t>111 15</t>
  </si>
  <si>
    <t>Sečení ručně křovinořezem v omezeném rozsahu např. zajištění rozhledových podmínek.   
V ceně jsou zahrnuty veškeré náklady nutné k provedení prací vč. DIO a dopravy na místo provádění prací.</t>
  </si>
  <si>
    <t>8321</t>
  </si>
  <si>
    <t>Chemické postřiky</t>
  </si>
  <si>
    <t>183512</t>
  </si>
  <si>
    <t>Likvidace plevelů. Odstranění nánosu z přídlažby, dvouřádků žulových kostek včetně postřiku.  
Likvidace vzniklého odpadu dle zákona č. 185/2001 Sb.  - bez poplatku za skládku  
V ceně jsou zahrnuty veškeré náklady nutné k provedení prací vč. DIO a dopravy na místo provádění prací.</t>
  </si>
  <si>
    <t>04</t>
  </si>
  <si>
    <t>Havarijní stavy</t>
  </si>
  <si>
    <t>05</t>
  </si>
  <si>
    <t>Mosty</t>
  </si>
  <si>
    <t>6014</t>
  </si>
  <si>
    <t>Mosty - čištění skluzů a odláždění</t>
  </si>
  <si>
    <t>93832R.1</t>
  </si>
  <si>
    <t>Ručně nebo tlakovou vodou s následným antivegetačním postřikem. Položka zahrnuje odstranění vegetace a očištění. Vč.odvozu a likvidace vzniklého odpadu dle Zákona č. 185/2001 Sb.  - bez poplatku za skládku  
V ceně jsou zahrnuty veškeré náklady nutné k provedení prací vč. DIO a dopravy na místo provádění prací.</t>
  </si>
  <si>
    <t>6015</t>
  </si>
  <si>
    <t>Mosty - čištění mostních závěrů</t>
  </si>
  <si>
    <t>Ručně nebo tlakovou vodou, vč.odvozu a likvidace vzniklého odpadu dle Zákona č. 185/2001 Sb.  - bez poplatku za skládku  
V ceně jsou zahrnuty veškeré náklady nutné k provedení prací vč. DIO a dopravy na místo provádění prací.</t>
  </si>
  <si>
    <t>6016</t>
  </si>
  <si>
    <t>Mosty - odstranění vegetace</t>
  </si>
  <si>
    <t>Odstranění vegetace z mostu (římsy, chodníky, přídlažby, schodiště,...), zádlažby pod mostem, v okolí opěr, křídel a pod s následným antivegetačním postřikem. Vč.odvozu a likvidace vzniklého odpadu dle Zákona č. 185/2001 Sb.  - bez poplatku za skládku  
V ceně jsou zahrnuty veškeré náklady nutné k provedení prací vč. DIO a dopravy na místo provádění prací.</t>
  </si>
  <si>
    <t>6017</t>
  </si>
  <si>
    <t>Mosty - očištění</t>
  </si>
  <si>
    <t>93831R.1</t>
  </si>
  <si>
    <t>Očištění svislých a vodorovných ploch mostu tlakovou vodou. Vč.odvozu a likvidace vzniklého odpadu dle Zákona č. 185/2001 Sb.  - bez poplatku za skládku  
V ceně jsou zahrnuty veškeré náklady nutné k provedení prací vč. DIO a dopravy na místo provádění prací.</t>
  </si>
  <si>
    <t>06</t>
  </si>
  <si>
    <t>Materiál</t>
  </si>
  <si>
    <t>07</t>
  </si>
  <si>
    <t>Stavební práce spojené s údržbou komunikací a silničních staveb</t>
  </si>
  <si>
    <t>08</t>
  </si>
  <si>
    <t>09</t>
  </si>
  <si>
    <t>Přesuny, skládkovné</t>
  </si>
  <si>
    <t>rozděleno do správných záložek</t>
  </si>
  <si>
    <t>Sorbent univerzální sypký</t>
  </si>
  <si>
    <t>Havarijní rozmístění DZ</t>
  </si>
  <si>
    <t>pro případ označení poškozeného místa před vl.opravou</t>
  </si>
  <si>
    <t>-          Doplnit a řádně specifikovat běžné údržbové práce na mostních objektech</t>
  </si>
  <si>
    <t>xxxxxx</t>
  </si>
  <si>
    <t>Spárování starého zdiva cementovou maltou</t>
  </si>
  <si>
    <t>položka zahrnuje: 
dodávku veškerého materiálu potřebného pro předepsanou úpravu v předepsané kvalitě 
vyčištění spar (vyškrábání), vypláchnutí spar vodou, očištění povrchu 
spárování 
odklizení suti a přebytečného materiálu 
potřebná lešení</t>
  </si>
  <si>
    <t>Pracovní lešení pro údržbu mostních konstrukcí</t>
  </si>
  <si>
    <t>M3OP</t>
  </si>
  <si>
    <t>Římsy se železobetonu do C30/37 (B37)</t>
  </si>
  <si>
    <t>- dodání  dílce  požadovaného  tvaru  a  vlastností,  jeho  skladování,  doprava  a  osazení  do  definitivní polohy, včetně komplexní technologie výroby a montáže dílců, ošetření a ochrana dílců, 
- u dílců železobetonových a předpjatých veškerá výztuž, případně i tuhé kovové prvky a závěsná oka, 
- úpravy a zařízení pro uložení a transport dílce, 
- veškeré požadované úpravy dílců, včetně doplňkových konstrukcí a vybavení, 
- sestavení dílce na stavbě včetně montážních zařízení, plošin a prahů a pod., 
- výplň, těsnění a tmelení spár a spojů, 
- očištění a ošetření úložných ploch, 
- zednické výpomoce pro montáž dílců, 
- označení dílce výrobním štítkem nebo jiným způsobem, 
- úpravy dílce pro dodržení požadované přesnosti jeho osazení, včetně případných měření, 
- veškerá zařízení pro zajištění stability v každém okamžiku, 
- další práce dané případně specifikací k příslušnému prefabrik. dílci (úprava pohledových ploch, příp. rubových ploch, osazení měřících zařízení, zkoušení a měření dílců a pod.).</t>
  </si>
  <si>
    <t>Dočasné převedení vodního toku</t>
  </si>
  <si>
    <t>Očištění zdiva otryskáním tlakovou vodou do 200 barů</t>
  </si>
  <si>
    <t>položka zahrnuje očištění předepsaným způsobem včetně odklizení vzniklého odpadu</t>
  </si>
  <si>
    <t>Bourání částí konstrukcí z betonu</t>
  </si>
  <si>
    <t>odsekání vrstvy vyrovnávacího betonu na mostech</t>
  </si>
  <si>
    <t>Zřízení a odstranění bednění</t>
  </si>
  <si>
    <t>Zdi a opěrné konstrukce ze ztraceného bednění</t>
  </si>
  <si>
    <t>včetně úprav</t>
  </si>
  <si>
    <t>-          Podpěrné kce</t>
  </si>
  <si>
    <t>-          Zřízení a odstranění pažení od 1,2m hloubky výkopu</t>
  </si>
  <si>
    <t>Prstenec vyrovnávací</t>
  </si>
  <si>
    <t>Obrubník silniční a parkový</t>
  </si>
  <si>
    <t>Dodávka a osazení</t>
  </si>
  <si>
    <t>Dlažba zámková reliefní pro nevidomé</t>
  </si>
  <si>
    <t>Dodávka a osazení 
v místech dle PD</t>
  </si>
  <si>
    <t>-          Základy pro zábradlí</t>
  </si>
  <si>
    <t>Zábradlí ocelové</t>
  </si>
  <si>
    <t>Zábradlí mostní</t>
  </si>
  <si>
    <t>Zábradlí ocelové lankové</t>
  </si>
  <si>
    <t>Obnova nátěru zábradlí</t>
  </si>
  <si>
    <t>1. Položka obsahuje:
 – veškeré příslušenství pro montáž
2. Položka neobsahuje:
 X
3. Způsob měření:
Měří se plocha v metrech čtverečných.</t>
  </si>
  <si>
    <t>-          Hutnění, doložení hutnících zkoušek</t>
  </si>
  <si>
    <t xml:space="preserve">1. Položka obsahuje:
 –  dodávka materiálu
2. Položka neobsahuje:
 – manipulace
- montáž
</t>
  </si>
  <si>
    <t>Drenáž potrubí s obsypem</t>
  </si>
  <si>
    <t>Poplatky za skládku (NO) - 15 02 02</t>
  </si>
  <si>
    <t>Absorpční činidla, filtrační materiály (včetně olejových filtrů jinak blíže neurčených), čisticí tkaniny a ochranné oděvy znečištěné nebezpečnými látkami N</t>
  </si>
  <si>
    <t>položka zahrnuje: 
zahrnuje veškeré poplatky provozovateli skládky související s uložením odpadu na skládce.</t>
  </si>
  <si>
    <t>Vodorovný přesun hmot  - odvoz do 20km</t>
  </si>
  <si>
    <t>1. Položka obsahuje:
 – manipulace jakýmkoliv dopravním prostředkem a složení
 – případné překládky na trase
2. Položka neobsahuje:
 – naložení vybouraného materiálu na dopravní prostředek (je zahrnuto ve zdrojové položce)
 – poplatky za likvidaci odpadů
3. Způsob měření:
Výměra je součtem metrů krychlových vytěženého v rostlém (původním) stavu nebo vybouraného materiálu.</t>
  </si>
  <si>
    <t>Vodorovný přesun hmot  - odvoz do 10km</t>
  </si>
  <si>
    <t>Vodorovný přesun hmot - ZKD</t>
  </si>
  <si>
    <t>M3KM</t>
  </si>
  <si>
    <t>1. Položka obsahuje:
 – manipulace jakýmkoliv dopravním prostředkem a složení
 – případné překládky na trase
2. Položka neobsahuje:
 – naložení vybouraného materiálu na dopravní prostředek (je zahrnuto ve zdrojové položce)
 – poplatky za likvidaci odpadů
3. Způsob měření:
Výměra je součtem součinů metrů krychlových vytěženého v rostlém (původním) stavu nebo vybouraného materiálu a jednotlivých vzdáleností v kilometrech.</t>
  </si>
  <si>
    <t>závitová řyč včetně chemické kotvy</t>
  </si>
  <si>
    <t>průměr?</t>
  </si>
  <si>
    <t>stavební řeživo pro bednění</t>
  </si>
  <si>
    <t>stavební řeživo pro podpěrné konstrukce</t>
  </si>
  <si>
    <t>prkna, fošny</t>
  </si>
  <si>
    <t>Roura kanalizační korugovaná 500mm</t>
  </si>
  <si>
    <t>položka by měla obsahovat uložení trouby</t>
  </si>
  <si>
    <t>Roura kanalizační korugovaná 600mm</t>
  </si>
  <si>
    <t>kari síť</t>
  </si>
  <si>
    <t>výztuž ocelová</t>
  </si>
  <si>
    <t>-          Šalování</t>
  </si>
  <si>
    <t>vymazat</t>
  </si>
  <si>
    <t>-          Koš silniční vpusti malý</t>
  </si>
  <si>
    <t>-          Koš silniční vpusti velký</t>
  </si>
  <si>
    <t>-          Mříž silniční vpusti</t>
  </si>
  <si>
    <t>kamenivo drcené frakce 0/4</t>
  </si>
  <si>
    <t>kamenivo drcené frakce 4/8</t>
  </si>
  <si>
    <t>kamenivo drcené frakce 8/16</t>
  </si>
  <si>
    <t>kamenivo drcené frakce 16/32</t>
  </si>
  <si>
    <t>kamenivo drcené frakce 0/32</t>
  </si>
  <si>
    <t>kamenivo drcené frakce 0/63</t>
  </si>
  <si>
    <t>žebírková betonářská ocel - průměr 6mm</t>
  </si>
  <si>
    <t>žebírková betonářská ocel - průměr 8mm</t>
  </si>
  <si>
    <t>žebírková betonářská ocel - průměr 10mm</t>
  </si>
  <si>
    <t>žebírková betonářská ocel - průměr 12mm</t>
  </si>
  <si>
    <t>betonářská ocel hřebínková B500B</t>
  </si>
  <si>
    <t>Obrubník silniční přírodní 150×1000×250 mm</t>
  </si>
  <si>
    <t>ornice ze zemníku</t>
  </si>
  <si>
    <t>betonová směs C 12/15</t>
  </si>
  <si>
    <t>betonová směs C 20/25</t>
  </si>
  <si>
    <t>betonová směs C 30/37</t>
  </si>
  <si>
    <t>betonová směs C 40/50</t>
  </si>
  <si>
    <t>lomový kámen frakce do 250 mm</t>
  </si>
  <si>
    <t>Trubka betonová DN 300mm, délka 1000mm</t>
  </si>
  <si>
    <t>Trubka betonová DN 400mm, délka 1000mm</t>
  </si>
  <si>
    <t>Trubka betonová DN 500mm, délka 1000mm</t>
  </si>
  <si>
    <t>Trubka betonová DN 600mm, délka 1000mm</t>
  </si>
  <si>
    <t>Roura kanalizační korugovaná 300mm</t>
  </si>
  <si>
    <t>Roura kanalizační korugovaná 400mm</t>
  </si>
  <si>
    <t>Silniční panel</t>
  </si>
  <si>
    <t>PROPUSTKY</t>
  </si>
  <si>
    <t>PXXXX</t>
  </si>
  <si>
    <t>P1010</t>
  </si>
  <si>
    <t>P1013</t>
  </si>
  <si>
    <t>ČIŠTĚNÍ RÁMOVÝCH A KLENBOVÝCH PROPUSTŮ OD NÁNOSŮ</t>
  </si>
  <si>
    <t>Položka zahrnuje:
- vodorovnou a svislou dopravu, přemístění, přeložení, manipulace s materiálem a uložení na skládku.
Položka nezahrnuje:
-  poplatek za skládku</t>
  </si>
  <si>
    <t>P1014</t>
  </si>
  <si>
    <t>SPÁROVÁNÍ STARÉHO ZDIVA CEMENTOVOU MALTOU</t>
  </si>
  <si>
    <t>P1015</t>
  </si>
  <si>
    <t>DOČASNÉ KONSTRUKCE DŘEVĚNÉ VČET ODSTRAN</t>
  </si>
  <si>
    <t xml:space="preserve">opatření proti zřícení klenby v době realizace nového čela. </t>
  </si>
  <si>
    <t>P1017</t>
  </si>
  <si>
    <t xml:space="preserve">ODSTRAN KRYTU ZPEVNĚNÝCH PLOCH S ASFALT POJIVEM VČET PODKLADU </t>
  </si>
  <si>
    <t>bourání krytu vozovky</t>
  </si>
  <si>
    <t>Položka zahrnuje:
- veškerou manipulaci s vybouranou sutí a s vybouranými hmotami vč. uložení na skládku. 
Položka nezahrnuje:
-  poplatek za skládku</t>
  </si>
  <si>
    <t>P1018</t>
  </si>
  <si>
    <t>BOURÁNÍ PROPUSTŮ Z TRUB DN DO 600MM</t>
  </si>
  <si>
    <t>Položka zahrnuje:
- odstranění trub včetně případného obetonování a lože
- veškeré pomocné konstrukce (lešení a pod.)
- veškerou manipulaci s vybouranou sutí a hmotami včetně uložení na skládku 
- veškeré další práce plynoucí z technologického předpisu a z platných předpisů
- nezahrnuje bourání čel, vtokových a výtokových jímek, odstranění zábradlí
Položka nezahrnuje:
- poplatek za skládku</t>
  </si>
  <si>
    <t>P1019</t>
  </si>
  <si>
    <t>BOURÁNÍ PROPUSTŮ Z TRUB DN DO 1000MM</t>
  </si>
  <si>
    <t>P1020</t>
  </si>
  <si>
    <t>BOURÁNÍ KONSTRUKCÍ Z KAMENE NA MC</t>
  </si>
  <si>
    <t xml:space="preserve">položka zahrnuje:
- rozbourání konstrukce bez ohledu na použitou technologii
- veškeré pomocné konstrukce (lešení a pod.)
- veškerou manipulaci s vybouranou sutí a hmotami včetně uložení na skládku.
Položka nezahrnuje:
- poplatek za skládku
</t>
  </si>
  <si>
    <t>P1021</t>
  </si>
  <si>
    <t>BOURÁNÍ KONSTRUKCÍ Z PROSTÉHO BETONU</t>
  </si>
  <si>
    <t xml:space="preserve">  </t>
  </si>
  <si>
    <t xml:space="preserve">Položka zahrnuje:
- rozbourání konstrukce bez ohledu na použitou technologii
- veškeré pomocné konstrukce (lešení a pod.)
- veškerou manipulaci s vybouranou sutí a hmotami včetně uložení na skládku
- veškeré další práce plynoucí z technologického předpisu a z platných předpisů
Položka nezahrnuje:
- poplatek za skládku, </t>
  </si>
  <si>
    <t>P1022</t>
  </si>
  <si>
    <t>HLOUBENÍ JAM ZAPAŽENÝCH I NEZAPAŽENÝCH</t>
  </si>
  <si>
    <t xml:space="preserve">výkop pro propustek </t>
  </si>
  <si>
    <t>Položka zahrnuje:
- vodorovnou a svislou dopravu, přemístění, přeložení, manipulace s výkopkem
- kompletní provedení vykopávky nezapažené i zapažené
- ošetření výkopiště po celou dobu práce v něm vč. klimatických opatření
- ztížení vykopávek v blízkosti podzemního vedení, konstrukcí a objektů vč. jejich dočasného zajištění
- ztížení pod vodou, v okolí výbušnin, ve stísněných prostorech a pod.
- příplatek za lepivost
- těžení po vrstvách, pásech a po jiných nutných částech (figurách)
- čerpání vody vč. čerpacích jímek, potrubí a pohotovostní čerpací soupravy (viz ustanovení k pol. 1151,2)
- potřebné snížení hladiny podzemní vody
- těžení a rozpojování jednotlivých balvanů
- vytahování a nošení výkopku
- svahování a přesvah. svahů do konečného tvaru, výměna hornin v podloží a v pláni znehodnocené klimatickými vlivy
- ruční vykopávky, odstranění kořenů a napadávek
- pažení, vzepření a rozepření vč. přepažování (vyjma pažení záporového a štětových stěn)
- úpravu, ochranu a očištění dna, základové spáry, stěn a svahů
- odvedení nebo obvedení vody v okolí výkopiště a ve výkopišti
- třídění výkopku
- veškeré pomocné konstrukce umožňující provedení vykopávky (příjezdy, sjezdy, nájezdy, lešení, podpěr. konstr., přemostění, zpevněné plochy, zakrytí a pod.)
Položka nezahrnuje:
- uložení zeminy (na skládku, do násypu) ani poplatky za skládku</t>
  </si>
  <si>
    <t>P1023</t>
  </si>
  <si>
    <t>HLOUBENÍ RÝH ŠÍŘ DO 2M PAŽ I NEPAŽ TŘ. I</t>
  </si>
  <si>
    <t>pro základy pod čela, křídla propustku</t>
  </si>
  <si>
    <t>Položka zahrnuje:
- vodorovnou a svislou dopravu, přemístění, přeložení, manipulace s výkopkem
- kompletní provedení vykopávky nezapažené i zapažené
- ošetření výkopiště po celou dobu práce v něm vč. klimatických opatření
- ztížení vykopávek v blízkosti podzemního vedení, konstrukcí a objektů vč. jejich dočasného zajištění
- ztížení pod vodou, v okolí výbušnin, ve stísněných prostorech a pod.
- příplatek za lepivost
- těžení po vrstvách, pásech a po jiných nutných částech (figurách)
Položka nezahrnuje:
- uložení zeminy (na skládku, do násypu) ani poplatky za skládku</t>
  </si>
  <si>
    <t>P1024</t>
  </si>
  <si>
    <t>ZŘÍZENÍ PŘILOŽENÉHO PAŽENÍ A ROZEPŘENÍ STĚN RÝH, JÁMY</t>
  </si>
  <si>
    <t>u výkopu hl.nad 1,2m</t>
  </si>
  <si>
    <t>P1025</t>
  </si>
  <si>
    <t>ODSTRANĚNÍ PŘILOŽENÉHO PAŽENÍ A ROZEPŘENÍ STĚN RÝH, JÁMY</t>
  </si>
  <si>
    <t>P1026</t>
  </si>
  <si>
    <t>ZÁSYP JAM A RÝH Z NAKUPOVANÉHO MATERIÁLU</t>
  </si>
  <si>
    <t xml:space="preserve">položka zahrnuje:
- kompletní provedení zemní konstrukce včetně nákupu zásypového materiálu a dopravy  
- úprava  ukládaného  materiálu  vlhčením,  tříděním,  promícháním  nebo  vysoušením,  příp. jiné úpravy za účelem zlepšení jeho  mech. vlastností
</t>
  </si>
  <si>
    <t>P1027</t>
  </si>
  <si>
    <t>ZÁKLADY ZE ŽELEZOBETONU DO C25/30</t>
  </si>
  <si>
    <t>např.po čela, křídla</t>
  </si>
  <si>
    <t xml:space="preserve">položka zahrnuje:
-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 podpěrné  konstr. (skruže) a lešení všech druhů pro bednění, uložení čerstvého betonu, výztuže a doplňkových konstr., vč. požadovaných otvorů, ochranných a bezpečnostních opatření a základů těchto konstrukcí a lešení,
- vytvoření kotevních čel, kapes, nálitků, a sedel,
</t>
  </si>
  <si>
    <t>P1028</t>
  </si>
  <si>
    <t>VÝZTUŽ ZÁKLADŮ Z OCELI 10505, B500B</t>
  </si>
  <si>
    <t>např.po čela, křídla, podkladní betony, obetonování</t>
  </si>
  <si>
    <t xml:space="preserve">Položka zahrnuje:
 - veškerý materiál, výrobky a polotovary, včetně mimostaveništní a vnitrostaveništní dopravy (rovněž přesuny), včetně naložení a složení, případně s uložením
- dodání betonářské výztuže v požadované kvalitě, stříhání, řezání, ohýbání a spojování do všech požadovaných tvarů (vč. armakošů) a uložení s požadovaným zajištěním polohy a krytí výztuže betonem,
- veškeré svary nebo jiné spoje výztuže,
- pomocné konstrukce a práce pro osazení a upevnění výztuže,
- zednické výpomoci pro montáž betonářské výztuže,
- úpravy výztuže pro osazení doplňkových konstrukcí,
- ochranu výztuže do doby jejího zabetonování,
- úpravy výztuže pro zřízení železobetonových kloubů, kotevních prvků, závěsných ok a doplňkových konstrukcí,
- veškerá opatření pro zajištění soudržnosti výztuže a betonu,
- vodivé propojení výztuže, které je součástí ochrany konstrukce proti vlivům bludných proudů, vyvedení do měřících skříní nebo míst pro měření bludných proudů (vlastní měřící skříně se uvádějí položkami SD 74),
- povrchovou antikorozní úpravu výztuže,
- separaci výztuže,
- osazení měřících zařízení a úpravy pro ně,
- osazení měřících skříní nebo míst pro měření bludných proudů
</t>
  </si>
  <si>
    <t>P1029</t>
  </si>
  <si>
    <t>ČERPÁNÍ VODY DO 500 L/MIN</t>
  </si>
  <si>
    <t>odvedení vody z propustku</t>
  </si>
  <si>
    <t>Položka zahrnuje:
- čerpání vody na povrchu
- potrubí 
- pohotovost záložní čerpací soupravy
- zřízení čerpací jímky
- následná demontáž a likvidace těchto zařízení</t>
  </si>
  <si>
    <t>P1030</t>
  </si>
  <si>
    <t>ZŘÍZENÍ A NÁSLEDNÉ ODSTRANĚNÍ BEDNĚNÍ ZÁKLADOVÝCH PATEK</t>
  </si>
  <si>
    <t>P1033</t>
  </si>
  <si>
    <t>BETONOVÉ PRAHY U VTOKU A VÝTOKU</t>
  </si>
  <si>
    <t xml:space="preserve">položka zahrnuje:
- dodání  čerstvého  betonu  (betonové  směsi)  požadované  kvality,  jeho  uložení  do požadovaného tvaru při jakékoliv konzistenci čerstvého betonu a způsobu hutnění, ošetření a ochranu betonu,
- zhotovení nepropustného, mrazuvzdorného betonu a betonu požadované trvanlivosti a vlastností,
-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t>
  </si>
  <si>
    <t>P1034</t>
  </si>
  <si>
    <t>PODKLADNÍ VRSTVY ZE ŠTĚRKOPÍSKU</t>
  </si>
  <si>
    <t xml:space="preserve">Položka obsahuje: 
 – nákup a dodání štěrkopísku v požadované kvalitě
 – očištění podkladu, případně zřízení spojovací vrstvy 
 – uložení štěrkodrtě dle předepsaného technologického předpisu 
 – zřízení podkladní nebo konstrukční vrstvy ze štěrkodrtě bez rozlišení šířky, pokládání vrstvy po etapách, případně dílčích vrstvách, včetně pracovních spar a spojů 
 – hutnění na předepsanou míru hutnění 
</t>
  </si>
  <si>
    <t>P1035</t>
  </si>
  <si>
    <t>PODKLADNÍ A VÝPLŇOVÉ VRSTVY Z PROSTÉHO BETONU C20/25</t>
  </si>
  <si>
    <t>Položka zahrnuje:
-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nátěrů zabraňujících soudržnosti betonu a bednění,
- podpěrné  konstr. (skruže) a lešení všech druhů pro bednění,  vč. ochranných a bezpečnostních opatření a základů těchto konstrukcí a lešení,
- vytvoření kotevních čel, kapes, nálitků a sedel, zřízení  všech  požadovaných  otvorů,  výklenků, prostupů, dutin, drážek a pod., vč. ztížení práce a úprav  kolem nich,
- úpravy pro osazení výztuže, doplňkových konstrukcí a vybavení,
- úpravy povrchu pro položení požadované izolace, povlaků a nátěrů, případně vyspravení,
- ztížení práce u kabelových a injektážních trubek a ostatních zařízení osazovaných do betonu,
- konstrukce betonových kloubů,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t>
  </si>
  <si>
    <t>P1037</t>
  </si>
  <si>
    <t>OBETONOVÁNÍ POTRUBÍ</t>
  </si>
  <si>
    <t xml:space="preserve">položka zahrnuje:
-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 podpěrné  konstr. (skruže) a lešení všech druhů pro bednění, uložení čerstvého betonu, výztuže a doplňkových konstr., vč. požadovaných otvorů, ochranných a bezpečnostních opatření a základů těchto konstrukcí a lešení,
- vytvoření kotevních čel, kapes, nálitků, a sedel,
- zřízení  všech  požadovaných  otvorů, kapes, výklenků, prostupů, dutin, drážek a pod., vč. ztížení práce a úprav  kolem nich,
</t>
  </si>
  <si>
    <t>P1038</t>
  </si>
  <si>
    <t>PROPUSTKY Z TRUB PLASTOVÝCH DO 600MM KORUGOVANÁ</t>
  </si>
  <si>
    <t xml:space="preserve">Položka zahrnuje:
- dodání a položení potrubí z trub z dokumentací předepsaného materiálu a předepsaného průměru
- případné úpravy trub (zkrácení, šikmé seříznutí)
Nezahrnuje podkladní vrstvy a obetonování.
</t>
  </si>
  <si>
    <t>P1039</t>
  </si>
  <si>
    <t>PROPUSTKY Z TRUB PLASTOVÝCH DO 1000MM KORUGOVANÁ</t>
  </si>
  <si>
    <t>P1040</t>
  </si>
  <si>
    <t>PROPUSTKY Z TRUB BETONOVÝCH DO 600MM</t>
  </si>
  <si>
    <t>P1041</t>
  </si>
  <si>
    <t>PROPUSTKY Z TRUB ŽELEZOBETONOVÝCH DO 1000MM</t>
  </si>
  <si>
    <t>P1042</t>
  </si>
  <si>
    <t>ČELA PROPUSTKU  - PREFABRIKOVANÝ - TYPIZOVANÝ VÝROBEK S OTVOREM PRO DN 600</t>
  </si>
  <si>
    <t>Vnitřní rozměry délka:1000 mm; Vnitřní rozměry šířka:1500 mm; Vnitřní rozměry výška:1530 mm; Průměr otvoru:750/790 mm</t>
  </si>
  <si>
    <t xml:space="preserve">Položka zahrnuje nákup, dopravu, dodávku, uložení, zapuštění do správné pozice na místě, napojení do terénu.
</t>
  </si>
  <si>
    <t>P1043</t>
  </si>
  <si>
    <t>ČELA PROPUSTKU Z BETONU DO C16/20</t>
  </si>
  <si>
    <t>včetně základu, dříku a římsy</t>
  </si>
  <si>
    <t xml:space="preserve">Položka zahrnuje kompletní čelo (základ, dřík, římsu)
- dodání  čerstvého  betonu  (betonové  směsi)  požadované  kvality,  jeho  uložení  do požadovaného tvaru při jakékoliv hustotě výztuže, konzistenci čerstvého betonu a způsobu hutnění, ošetření a ochranu betonu,
- dodání a osazení výztuže,
- případně dokumentací předepsaný kamenný obklad,
- zhotovení nepropustného, mrazuvzdorného betonu a betonu požadované trvanlivosti a vlastností,
-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 podpěrné  konstr. (skruže) a lešení všech druhů pro bednění, uložení čerstvého betonu, výztuže a doplňkových konstr., vč. požadovaných otvorů, ochranných a bezpečnostních opatření a základů těchto konstrukcí a lešení,
- vytvoření kotevních čel, kapes, nálitků, a sedel,
- zřízení  všech  požadovaných  otvorů, kapes, výklenků, prostupů, dutin, drážek a pod., vč. ztížení práce a úprav  kolem nich,
- úpravy pro osazení výztuže, doplňkových konstrukcí a vybavení,
- úpravy povrchu pro položení požadované izolace, povlaků a nátěrů, případně vyspravení,
- ztížení práce u kabelových a injektážních trubek a ostatních zařízení osazovaných do betonu,
- konstrukce betonových kloubů, upevnění kotevních prvků a doplňkových konstrukcí,
</t>
  </si>
  <si>
    <t>P1044</t>
  </si>
  <si>
    <t>SPOJOVACÍ MŮSTEK MEZI STARÝM A NOVÝM BETONEM</t>
  </si>
  <si>
    <t>Položka zahrnuje:
- dodávku veškerého materiálu potřebného pro předepsanou úpravu v předepsané kvalitě
- nutné vyspravení podkladu, případně zatření spar zdiva
- položení vrstvy v předepsané tloušťce
- potřebná lešení a podpěrné konstrukce</t>
  </si>
  <si>
    <t>P1045</t>
  </si>
  <si>
    <t>VTOK A VÝTOK, NÁBĚH DLÁŽDĚNÝ Z LOMOVÉHO KAMENE DO BETONU</t>
  </si>
  <si>
    <t>LK do 250 mm do betonu tloušťky 100mm</t>
  </si>
  <si>
    <t xml:space="preserve">položka zahrnuje:
- dodání a uložení předepsaného dlažebního materiálu v požadované kvalitě do předepsaného tvaru a v předepsané šířce
- dodání a rozprostření lože z předepsaného materiálu v předepsané tloušťce a šířce
- úpravu napojení a ukončení
- vnitrostaveništní i mimostaveništní dopravu
- měří se vydlážděná plocha.
</t>
  </si>
  <si>
    <t>P1046</t>
  </si>
  <si>
    <t>ČELA KAMENNÁ PROPUSTU Z TRUB DO 600MM</t>
  </si>
  <si>
    <t>Položka zahrnuje:
- zdivo z lomového kamen na MC ve tvaru, předepsaným zadávací dokumentací
- vyspárování zdiva MC
- římsu ze železobetonu včetně výztuže, pokud je předepsaná zadávací dokumentací
Položka nezahrnuje:
- zábradlí</t>
  </si>
  <si>
    <t>P1047</t>
  </si>
  <si>
    <t>ČELA KAMENNÁ PROPUSTU Z TRUB DO 1000MM</t>
  </si>
  <si>
    <t xml:space="preserve">Položka zahrnuje:
zdivo z lomového kamen na MC ve tvaru, předepsaným zadávací dokumentací
vyspárování zdiva MC
římsu ze železobetonu včetně výztuže, pokud je předepsaná zadávací dokumentací
Nezahrnuje zábradlí
</t>
  </si>
  <si>
    <t>P1048</t>
  </si>
  <si>
    <t>ŽLABY A RIGOLY DLÁŽDĚNÉ Z LOMOVÉHO KAMENE</t>
  </si>
  <si>
    <t>Položka zahrnuje:
- dodání a uložení předepsaného dlažebního materiálu v požadované kvalitě do předepsaného tvaru a v předepsané šířce
- dodání a rozprostření lože z předepsaného materiálu v předepsané tloušťce a šířce
- úpravu napojení a ukončení
- vnitrostaveništní i mimostaveništní dopravu
- měří se vydlážděná plocha</t>
  </si>
  <si>
    <t>Pozn.</t>
  </si>
  <si>
    <t>MECHANIZACE</t>
  </si>
  <si>
    <t>XXXX</t>
  </si>
  <si>
    <t>POLOŽKY MECHANIZACE</t>
  </si>
  <si>
    <t>Položka zahrnuje:
- práci techniky a obsluhy
- pojištění, spotřební materiál a provozní kapaliny
Položka bude čerpána POUZE v návaznosti na výzvu objednatele.</t>
  </si>
  <si>
    <t>Nákladní automobil s hydraulickou rukou</t>
  </si>
  <si>
    <t>minimální uložný dosah 4m, minimální nosnost ruky 4 tuny</t>
  </si>
  <si>
    <t>dosah podkopové lžíce minimálně 6 metrů</t>
  </si>
  <si>
    <t>Pracovní plošina pracovní výška 20m</t>
  </si>
  <si>
    <t>přesunuto do záložky BÚ_6_Mosty</t>
  </si>
  <si>
    <t xml:space="preserve">Inženýrská činnost pro zajištení dopravně inženýrského rozhodnutí a opatření „DIR", "DIO“ </t>
  </si>
  <si>
    <t>kpl</t>
  </si>
  <si>
    <t xml:space="preserve">Položka zahrnuje : 
- osazení tyčí z mobiliáře objednatele
Položka nezahrnuje :
- dopravu tyčí na místo určení, v případě potřeby bude účtováno pomocí pol.020161 nebo 020162. 
</t>
  </si>
  <si>
    <t xml:space="preserve">Položka zahrnuje : 
- odstranění a uložení na předepsané místo
Položka nezahrnuje :
- dopravu zásněžek na místo určení, v případě potřeby bude účtováno pomocí pol.020161 nebo 020162. 
</t>
  </si>
  <si>
    <t xml:space="preserve">Položka zahrnuje : 
- osazení zásněžek z mobiliáře objednatele
- nosnou konstrukci a kotvení
Položka nezahrnuje :
- dopravu zásněžek na místo určení, v případě potřeby bude účtováno pomocí pol.020161 nebo 020162. 
</t>
  </si>
  <si>
    <t xml:space="preserve">Položka zahrnuje : 
- nákup nových zásněžek (předpoklad plastové sítě výšky 1,2 m)
- uskladnění do doby osazení
Položka nezahrnuje :
- dopravu zásněžek na místo určení, v případě potřeby bude účtováno pomocí pol.020161 nebo 020162. 
</t>
  </si>
  <si>
    <t xml:space="preserve">Položka zahrnuje : 
- demontáž tyčí
- uložení tyčí na předepsané místo
Položka nezahrnuje :
- dopravu tyčí na místo určení, v případě potřeby bude účtováno pomocí pol.020161 nebo 020162. </t>
  </si>
  <si>
    <t xml:space="preserve">Položka zahrnuje : 
- nákup nových tyčí (předpoklad 2 metry dlouhé tyče šrafované černožlutá)
- uskladnění do doby osazení
Položka nezahrnuje :
- dopravu tyčí na místo určení, v případě potřeby bude účtováno pomocí pol.020161 nebo 020162. 
</t>
  </si>
  <si>
    <t xml:space="preserve">položka zahrnuje: 
- provedení úklidových prací směsného odpadu z nejbližšího okolí komunikace,  nezpevněných krajnic, náspů,mostů. Úklid ploch bude prováděn pochůzkou a ručním sběrem. 
- dodání a použití spotřebního materiálu nutného k provedení prací
- manipulace s odpadem (naložení) a odvoz nánosu (odpadu)
Položka nezahrnuje :
- dopravu na místo určení, v případě potřeby bude účtováno pomocí pol.020161 nebo 020162. 
- poplatek za skládku.
</t>
  </si>
  <si>
    <t>položka zahrnuje: 
- odklizení odpadu
- manipulace s odpadem (naložení) a odvoz nánosu (odpadu)
Položka nezahrnuje :
- dopravu na místo určení, v případě potřeby bude účtováno pomocí pol.020161 nebo 020162. 
- poplatek za skládku.</t>
  </si>
  <si>
    <t>Položka zahrnuje :
- nákup materiálu jako např., ale nejenom stavební řezivo, písek, pojiva, zdící materiál, ztracené bednění, výztuž atd.
Materiál bude ceněn dle aktuálních cen uvedených v ÚRS v množství potřebném pro danou stavbu.</t>
  </si>
  <si>
    <t xml:space="preserve">Položka zahrnuje :
- provedení aplikace materiálů  (např.Sorbent)  nutných pro odstranění závad ve sjízdnosti vozovek
- provedení odklizení překážejících předmětů včetně následného úklidu 
- další ceníkem nespecifikované práce směřující k zajištění BESIP
- manipulace s odpadem (naložení) a odvoz nánosu (odpadu)
Položka nezahrnuje : 
- dopravu na místo určení, v případě potřeby bude účtováno pomocí pol.020161 nebo 020162. 
- poplatek za skládku
</t>
  </si>
  <si>
    <t>Položka zahrnuje : 
- mzdové náklady, povinné odvody, správní a výrobní režii, zisk. 
Typ uvažovaných prací  : obezdívky, zazdívky, vyzdívky, bourání zděných a bet.konstrukcí,
Položka nezahrnuje : 
- nákup materiálu, ten se vykáže pomocí položky 032502.
- dopravu na místo určení, v případě potřeby bude účtováno pomocí pol.020161 nebo 020162. 
- poplatek za skládku</t>
  </si>
  <si>
    <t>položka zahrnuje: 
- strojní provedení vlastního odstranění do předepsané hloubky a profilu
- manipulace s odpadem (naložení) a odvoz nánosu (odpadu)
Neobsahuje poplatek za skládku.</t>
  </si>
  <si>
    <t>Řezání živičných krytů vozovek - hloubek do 50mm</t>
  </si>
  <si>
    <t>Řezání živičných krytů vozovek - hloubek od 50 do 100mm</t>
  </si>
  <si>
    <t>Řezání živičných krytu vozovek - hloubky 100 - 150 mm</t>
  </si>
  <si>
    <t>Spárování stavajících dlážděných vozovek CM - velké kostky 16x16x16 cm</t>
  </si>
  <si>
    <t>Předláždění dlážděných vozovek - velké kostky 16x16x16 cm</t>
  </si>
  <si>
    <t>Předláždění dlážděných vozovek - drobné kostky do 10×10×10 cm</t>
  </si>
  <si>
    <t xml:space="preserve">položka zahrnuje: 
- dodání dílců 2000x1000x150 t 6, dodání materiálu pro lože a pro předepsanou výplň spar
- uložení dílců dle předepsaného technologického předpisu včetně předepsané podkladní vrstvy a předepsané výplně spar
- předpoklad dočasného využití panelů 
 </t>
  </si>
  <si>
    <t>Sanace zdí betonových</t>
  </si>
  <si>
    <t xml:space="preserve">Dodávka tříděné zeminy - nakopovaný materiál   </t>
  </si>
  <si>
    <r>
      <t xml:space="preserve">Rozprostření zeminy </t>
    </r>
    <r>
      <rPr>
        <strike/>
        <sz val="10"/>
        <color rgb="FF000000"/>
        <rFont val="Arial"/>
        <family val="2"/>
        <charset val="238"/>
      </rPr>
      <t xml:space="preserve"> </t>
    </r>
    <r>
      <rPr>
        <sz val="10"/>
        <color rgb="FF000000"/>
        <rFont val="Arial"/>
        <family val="2"/>
        <charset val="238"/>
      </rPr>
      <t>ve rovině</t>
    </r>
  </si>
  <si>
    <r>
      <t xml:space="preserve">Rozprostření zeminy </t>
    </r>
    <r>
      <rPr>
        <strike/>
        <sz val="10"/>
        <color rgb="FF000000"/>
        <rFont val="Arial"/>
        <family val="2"/>
        <charset val="238"/>
      </rPr>
      <t xml:space="preserve"> </t>
    </r>
    <r>
      <rPr>
        <sz val="10"/>
        <color rgb="FF000000"/>
        <rFont val="Arial"/>
        <family val="2"/>
        <charset val="238"/>
      </rPr>
      <t>ve svahu</t>
    </r>
  </si>
  <si>
    <t>beton min C20/25 tl.150mm</t>
  </si>
  <si>
    <r>
      <t xml:space="preserve">podkladní betonová deska min C20/25 </t>
    </r>
    <r>
      <rPr>
        <sz val="10"/>
        <rFont val="Arial"/>
        <family val="2"/>
        <charset val="238"/>
      </rPr>
      <t>tl.250mm pod troubu</t>
    </r>
  </si>
  <si>
    <t>položka zahrnuje: 
- dodávka vody 
- provedení zálivky dřevin a křovin dle požadavku Objednatele
Položka nezahrnuje :
- dopravu na místo určení, v případě potřeby bude účtováno pomocí pol.020161 nebo 020162 nebo 1111</t>
  </si>
  <si>
    <t xml:space="preserve">položka zahrnuje: 
- dodávka a montáž kotvení dřevin (minimálně 3 kůly na jeden kmen stromu)
- lze doplnit položku dopravu na místo určení,v případě potřeby bude účtováno pomocí pol.020161 nebo 020162. </t>
  </si>
  <si>
    <t xml:space="preserve">položka zahrnuje: 
- dodávka a montáž úvazků na dřeviny dle postupu výrobce, minimálně 3 úvazky na jeden kmen stromu
- lze doplnit položku dopravu na místo určení,v případě potřeby bude účtováno pomocí pol.020161 nebo 020162. </t>
  </si>
  <si>
    <t xml:space="preserve">položka zahrnuje: 
- dodávka a montáž chrániček proti okusu zvěří na dřeviny dle postupu výrobce
- lze doplnit položku dopravu na místo určení,v případě potřeby bude účtováno pomocí pol.020161 nebo 020162. </t>
  </si>
  <si>
    <t>položka zahrnuje: 
- odstranění staré chráničky 
- dodávka a montáž chráničky proti okusu zvěří na dřeviny dle postupu výrobce
- manipulace s odpadem (naložení) a odvoz (odpadu)
- lze doplnit položku dopravu na místo určení,v případě potřeby bude účtováno pomocí pol.020161 nebo 020162. 
Neobsahuje poplatek za skládku.</t>
  </si>
  <si>
    <t>položka zahrnuje: 
- strojní odstranění částí dřevin  
- složení  na hromady
- štěpkování
Neobsahuje poplatek za skládku.</t>
  </si>
  <si>
    <t xml:space="preserve">položka zahrnuje: 
- dodávka tříděné zeminy
</t>
  </si>
  <si>
    <t>Likvidace keřů i s kořeny</t>
  </si>
  <si>
    <t>položka zahrnuje: 
- odřezání větví 1 ks stromu bez ohledu na způsob a použitou mechanizaci (např. plošina), bez ohledu na počet větví  
- likvidaci štěpkováním na místě nebo odvozem dle pokynu objednatele.
- rozhrnutí vyštěpkovaného materiálu 
- manipulace s odpadem (naložení) a odvoz nánosu (odpadu)
Položka nezahrnuje : 
- případné využití plošiny, bude účtovat položkou 4444
- poplatek za skládku.</t>
  </si>
  <si>
    <t xml:space="preserve">položka zahrnuje: 
- očištění předepsaným způsobem dle TP
</t>
  </si>
  <si>
    <t xml:space="preserve">položka zahrnuje: 
- mimořádné zásahy nespecifikovatelné tímto ceníkem
</t>
  </si>
  <si>
    <t>Položka zahrnuje:
- dodávku geomřížoviny
- úpravu, očištění a ochranu podkladu
- přichycení k podkladu, případně zatížení
- úpravy spojů a zajištění okrajů
- nutné přesahy
- manipulace s odpadem (naložení) a odvoz nánosu (odpadu)
Neobsahuje poplatek za skládku.</t>
  </si>
  <si>
    <t>Vpustě - čištění</t>
  </si>
  <si>
    <t>1pracovník při výkonu</t>
  </si>
  <si>
    <t xml:space="preserve">položka zahrnuje: 
- provedení zkrápění vozovek z důvodu zvýšené prašnosti kropícím vozem
- vodu
</t>
  </si>
  <si>
    <t>Uvedená cena je PEVNÁ - PŘEDEPSANÁ a bude z ní čerpáno na základě pokynu objednatele Vynaložený jednotlivý náklad bude posuzován objednatelem s ohledem na složitost stavby, místa a času.</t>
  </si>
  <si>
    <t xml:space="preserve">List "BÚ_Propustek" je svou skladbou položek konciponán jako souhrn položek používaných v rámci oprav propustku. V případě nutnosti, ale je možné použít položky z jiných záložek ceníku včetně záložky Všeobecené položky (jako např.skládkovné). </t>
  </si>
  <si>
    <t>U likvidace nebezpečného odpadu nadále zůstává uložení na řízenou skládku s příslušným oprávněním.</t>
  </si>
  <si>
    <t>Objednatel upozorňuje, že :</t>
  </si>
  <si>
    <t>Uvedené směrnice byly Zadavatelem poskytnuty v zadávací dokumentaci.</t>
  </si>
  <si>
    <t>Komodity jako jsou dlažební kostky, kamenné obrubníky, kov, ocelové konstrukce, dřevo tzv.Nepotřebné zásoby Zadavatele - budou předmětem odkupu dle podmínek</t>
  </si>
  <si>
    <t xml:space="preserve">Asfaltové směsi – vyfrézovaný materiál - podléhá povinnému odkupu dle směrnice Zadavatele č. R-Sm-16. Poplatek za skládku tedy na vyfrézovaný materiál nebude. </t>
  </si>
  <si>
    <t>V případě bourání asfaltových ploch např.na chodnících - vybourané "kry" nepodléhají povinnému odkupu a budou ukládány na skládce.</t>
  </si>
  <si>
    <t>uvedených ve směrnicích Zadavatele ev.č. R-Sm-16 a R-Sm-42 (kovový odpad) platných v době odkupu. Položka Poplatek za skládku u těchto komodit nebude.</t>
  </si>
  <si>
    <t>Úklid odpadků</t>
  </si>
  <si>
    <t>Dodávka a montáž mostního zábradlí s výplní ze sítí</t>
  </si>
  <si>
    <t xml:space="preserve">PŘÍPRAVA ÚZEMÍ - ODSTRANĚNÍ TRAVIN, NÁLĚTOVÝCH DŘEVIN </t>
  </si>
  <si>
    <t>Položky, které se nenalézají v této části ceníku a jsou nezbytné pro provedení díla, nalezne Zhotovitel v ostatních oddílech ceníku.</t>
  </si>
  <si>
    <t xml:space="preserve">položka zahrnuje: 
- dodávku a montáž zábradelní konstrukce s dvouvrstvým nátěrem v RAL včetně ukotvení do ocelové patky
</t>
  </si>
  <si>
    <t>Položka zahrnuje : 
- čištění a úprava povrchu říms
- rozměření, navrtání římsy a zapuštění šroubových kotvících trnů
- dodávka a osazení zábradlí na ocelových patkách
- nátěr zábradlí v RAL
- manipulace s odpadem (naložení) a odvoz nánosu (odpadu)
Neobsahuje poplatek za skládku.</t>
  </si>
  <si>
    <t xml:space="preserve">Dodávka a osazení mostního zábradlí se svislou výplní, kotvené do ocelových patek </t>
  </si>
  <si>
    <t xml:space="preserve">Položky s kódem 60xxxx jsou určeny pro zajištění BÚ na mostech. </t>
  </si>
  <si>
    <t>Asfaltový beton pro ložní vrstvy ACL 16 50/70</t>
  </si>
  <si>
    <t>Asfaltový beton pro ložní vrstvy ACL 22 50/70</t>
  </si>
  <si>
    <t>Asfaltový beton pro obrusné vrstvy ACO 8 50/70</t>
  </si>
  <si>
    <t>Asfaltový beton pro obrusné vrstvy ACO 11 50/70</t>
  </si>
  <si>
    <t>Asfaltový beton pro obrusné vrstvy ACO 16 50/70</t>
  </si>
  <si>
    <t>Asfaltový beton pro podkladní vrstvy ACP 16 50/70</t>
  </si>
  <si>
    <t>Asfaltový beton pro podladní vrstvy ACP 22 50/70</t>
  </si>
  <si>
    <t xml:space="preserve">Položky s kódem Pxxxx jsou určeny pro zajištění BÚ na propustkách. </t>
  </si>
  <si>
    <t>Doplnění asfaltového koberce podél říms mostů ACO 11 50/70</t>
  </si>
  <si>
    <t>Položka zahrnuje:
- odstranění travin, náletových dřevin bez ohledu na způsob provedení pro zajištění přístupu
- úklid, likvidace</t>
  </si>
  <si>
    <t>Položka zahrnuje:
- dodávku veškerého materiálu potřebného pro předepsanou úpravu v předepsané kvalitě
- vyčištění spar (vyškrábání), vypláchnutí spar vodou, očištění povrchu
- spárování
- odklizení suti a přebytečného materiálu
- potřebná lešení
Položka nezahrnuje:
-  poplatek za skládku</t>
  </si>
  <si>
    <t>Položka zahrnuje:
- dovoz, montáž, údržbu, opotřebení (nájemné), demontáž, konzervaci, odvoz
Položka nezahrnuje:
-  poplatek za skládku</t>
  </si>
  <si>
    <t xml:space="preserve">položka zahrnuje:
- doprava na místo betonáže
- montáž, příprava pažení v požadovaném tvaru, případný posun pažení
- případný náklad na pronájem po dobu užívání
- údržba během používání
</t>
  </si>
  <si>
    <t>položka zahrnuje:
- demontáž pažení a pomocných konstrukcí</t>
  </si>
  <si>
    <t xml:space="preserve">položka zahrnuje:
- doprava na místo betonáže
- montáž, příprava bednění v požadovaném tvaru
- ošetření
- odbednění, demontáž 
</t>
  </si>
  <si>
    <t>Ořez dřevin, posekání trávy, vyčištění prostoru v okolí instalace DZ ořez dřevin -  min. 10 m před Dopravní Značkou</t>
  </si>
  <si>
    <t xml:space="preserve">Objednatel zamýšlí řešit práce a dodávky nad rámec běžné údržby i pomocí Dynamického nákupního systém, rámcovými smlouvami nebo veřejnými zakázkami a to pro následující okruhy činností :
- velkoplošné opravy nad 1000 m2, 
- vodorovné dopravní značení, 
- svodidla, 
- rozsáhlejší opravy propustků, opěrných zdí a protihlukových stěn,
- sadové úpravy,
</t>
  </si>
  <si>
    <t xml:space="preserve">- zajištění pracovního místa a pracovníků z pohledu BOZP a platných TP včetně  řízení provozu.   </t>
  </si>
  <si>
    <t>- vybavení pracovníků OOPP (rukavice, brýle, vesta, pracovní obuv S3, helma)</t>
  </si>
  <si>
    <t xml:space="preserve">- zařízení staveniště v rozsahu nezbytně nutném pro provedení objednaných prací </t>
  </si>
  <si>
    <t>- dodávku materiálů a výrobků včetně jejich aplikace, montáže či osazení, pokud není v popisu položky uvedeno jinak</t>
  </si>
  <si>
    <t xml:space="preserve">- administrativní úkony nutné v souvislosti s prováděním běžné letní i zimní údržby. Dle pokynů objednatele se bude jednat nejenom předávání informací o nasazení pracovníků, strojů a provádění technologií údržby, ale i o vedení stavebního elektronického deníku,provádění průběžné fotodokumentace, vypracování předávacích protokolů o provedení práce,  a  podkladů pro fakturaci, předání prohlášení o shodě, certifikátů, atestů, protokolů o zkouškách a jiné. </t>
  </si>
  <si>
    <t>- zajištění a provedení povinných zkoušek materiálů, vzorků a prací ve smyslu platných norem a předpisů</t>
  </si>
  <si>
    <t xml:space="preserve">- použití veškeré nutné mechanizace, nářadí a vybavení                </t>
  </si>
  <si>
    <t>- přípravu mechanizace/strojů včetně údržby a provádění nezbytných úkonů a dodávek vedoucí k bezproblémové funkčnosti strojů a mechanizace nutné k zajištění prací v daném ročním období.</t>
  </si>
  <si>
    <t>- zakrytí (nebo jiné zajištění) konstrukcí a prací třetích osob před znečištěním a poškozením vč. následného odstranění,</t>
  </si>
  <si>
    <t>- vyklizení pracoviště a staveniště, odvoz vybouraných hmot či odpadů.</t>
  </si>
  <si>
    <t>- dodávky a provedení veškerých kotevních a spojovacích prvků, pomocných konstrukcí, stavebních přípomocí a ostatních prací přímo nespecifikovaných v těchto podkladech, ale nezbytných pro zhotovení a plnou funkčnost a požadovanou kvalitu díla.</t>
  </si>
  <si>
    <t>- nezbytné režijní náklady zhotovitele, na průběžný úklid, ale i závěrečný úklid stavby a okolí.</t>
  </si>
  <si>
    <t xml:space="preserve">- vedlejší náklady, které se dají předpokládat vzhledem k technickým zkušenostem a praxi zhotovitele. </t>
  </si>
  <si>
    <t>- dopravu na a ze staveniště (pokud není využita položka na přesuny přímo určená (např.technologické vozidlo, nákladní vozidlo pro neodkladné zásahy BESIP). Vozidla a stroje provádějící údržbu komunikací musí být vybavena systémem GPS, kompatibilní se systémem, který používá Objednatel, pro možnost kontroly.</t>
  </si>
  <si>
    <t xml:space="preserve">- vodorovné přesuny, odvozy a dovozy mechanizace, strojů, materiálů, nástrojů, pracovníků, značek, vnitrostaveništní dopravu svislou i vodorovnou. Pokud není využita položka na přesuny přímo určená (např.technologické vozidlo, nákladní vozidlo pro neodkladné zásahy BESIP). </t>
  </si>
  <si>
    <t>- pořizování a evidenci Fotodokumentace během výstavby. Objednatel doporučuje zhotoviteli, aby si zajistil pasporty dílčími stavbami dotčených objektů, návozních a objízdných tras, zeleně, či jiných objektů (např.pomníky a jiné) před zahájením prací.</t>
  </si>
  <si>
    <r>
      <t xml:space="preserve">
</t>
    </r>
    <r>
      <rPr>
        <b/>
        <sz val="11"/>
        <rFont val="Arial"/>
        <family val="2"/>
        <charset val="238"/>
      </rPr>
      <t xml:space="preserve">Povinností zhotovitele je při oceňování uvažovat s veškerými náklady zaručujícími provedení díla v požadované kvalitě a za dodržení předepsaných technických parametrů uvedených v zadávací dokumentaci, ČSN,TKP, VL-MD a POLITIKOU JAKOSTI POZEMNÍCH KOMUNIKACÍ viz www.pjpk.cz. 
Jedná se především, ale nejenom o náklady na : </t>
    </r>
  </si>
  <si>
    <r>
      <rPr>
        <b/>
        <sz val="12"/>
        <rFont val="Arial"/>
        <family val="2"/>
        <charset val="238"/>
      </rPr>
      <t>O</t>
    </r>
    <r>
      <rPr>
        <sz val="10"/>
        <rFont val="Arial"/>
        <family val="2"/>
        <charset val="238"/>
      </rPr>
      <t xml:space="preserve">cenění a následně i Dílo bude provedeno v souladu s TKP, VL-MD a POLITIKOU JAKOSTI POZEMNÍCH KOMUNIKACÍ viz www.pjpk.cz. </t>
    </r>
  </si>
  <si>
    <r>
      <rPr>
        <b/>
        <sz val="12"/>
        <rFont val="Arial"/>
        <family val="2"/>
        <charset val="238"/>
      </rPr>
      <t>S</t>
    </r>
    <r>
      <rPr>
        <sz val="10"/>
        <rFont val="Arial"/>
        <family val="2"/>
        <charset val="238"/>
      </rPr>
      <t xml:space="preserve">adové úpravy  musí splňovat Standardy péče o přírodu a krajinu Agentury ochrany přírody a krajiny dostupné na: https://nature.cz/. 
</t>
    </r>
  </si>
  <si>
    <r>
      <rPr>
        <sz val="10"/>
        <color rgb="FF000000"/>
        <rFont val="Arial"/>
        <family val="2"/>
        <charset val="238"/>
      </rPr>
      <t xml:space="preserve">Položka zahrnuje:
</t>
    </r>
    <r>
      <rPr>
        <sz val="10"/>
        <rFont val="Arial"/>
        <family val="2"/>
        <charset val="238"/>
      </rPr>
      <t xml:space="preserve">- ruční </t>
    </r>
    <r>
      <rPr>
        <sz val="10"/>
        <color rgb="FF000000"/>
        <rFont val="Arial"/>
        <family val="2"/>
        <charset val="238"/>
      </rPr>
      <t xml:space="preserve">odstraňování 
- odklizení z vozovky </t>
    </r>
    <r>
      <rPr>
        <strike/>
        <sz val="10"/>
        <color rgb="FF000000"/>
        <rFont val="Arial"/>
        <family val="2"/>
        <charset val="238"/>
      </rPr>
      <t xml:space="preserve">
</t>
    </r>
    <r>
      <rPr>
        <sz val="10"/>
        <color rgb="FF000000"/>
        <rFont val="Arial"/>
        <family val="2"/>
        <charset val="238"/>
      </rPr>
      <t xml:space="preserve">Přejezdové kilometry jsou řešeny vlastní položkou.
</t>
    </r>
  </si>
  <si>
    <t>položka zahrnuje: 
- provedení vlastního frézování do předepsané hloubky a profilu
- vyčištění odfrézované plochy
- manipulace s odpadem (naložení) a odvoz nánosu (odpadu)
- odvoz odfrézovaného materiálu na stanovenou deponii
Součástí položky je ponechání DZ jako např. A7a, B20a, B20b, P7, P8, Z4a na místě stavby do pokládky asf.směsí. Pronájem DZ bude řešen položkou 39201 pronájem DZ.
Neobsahuje poplatek za skládku.</t>
  </si>
  <si>
    <t xml:space="preserve">položka zahrnuje: 
- vykácení i s kořeny 
- likvidace štěpkováním 
Položka nezahrnuje :
- dopravu na místo určení, v případě potřeby bude účtováno pomocí pol.020161 nebo 020162 nebo 1111
</t>
  </si>
  <si>
    <t>PAUŠÁL -DISPEČERSKÁ SLUŽBA BĚHEM ZÚ</t>
  </si>
  <si>
    <t>PAUŠAL PRO ZÍMNÍ ÚDRŽBU - POHOTOVOSTI</t>
  </si>
  <si>
    <t xml:space="preserve">položka zahrnuje: 
- příprava pro osetí bez ohledu na sklon terénu (srovnání pláně, rozhrabáním či jinak)
- dodávka travního semene 
- osetí vrstvy zeminy travním semenem
- lze doplnit položku dopravu na místo určení,v případě potřeby bude účtováno pomocí pol.020161 nebo 020162. </t>
  </si>
  <si>
    <t xml:space="preserve">Položka zahrnuje : 
- šetrné odstranění původních říms, příprava podkladu pod novou izolaci 
- obnovení izolace pod římsou včetně napojení na stávající izolaci
- doprava betonnové směsi a její zpracování
- bednění a odbednění říms všetně podepření
- manipulace s odpadem (naložení) a odvoz nánosu (odpadu)
Neobsahuje poplatek za skládku, výztuž.
</t>
  </si>
  <si>
    <t xml:space="preserve">Položka zahrnuje : 
- odstranění a odklizení v obou směrech
- práce obsluhy
- pojištění a provozní kapaliny
- manipulace s odpadem (naložení) a odvoz nánosu (odpadu)
Neobsahuje poplatek za skládku.
</t>
  </si>
  <si>
    <t>položka zahrnuje: 
- poražení stromu a osekání větví
- příprava kmenů na délky vhodné k převozu
- spálení větví na hromadách nebo štěpkování na místě nebo dle pokynu objednatele
- dopravu a uložení kmenů
- manipulace s odpadem (naložení) a odvoz (odpadu)
Položka nezahrnuje : 
- likvidace pařezů
- případné využití plošiny bude účtováno položkou 4444
- poplatek za skládku.</t>
  </si>
  <si>
    <t>položka zahrnuje: 
- poražení stromu a osekání větví
- spálení větví na hromadách nebo štěpkování na místě nebo dle pokynu objednatele
- manipulace s odpadem (naložení) a odvoz (odpadu)
Položka nezahrnuje : 
- likvidace pařezů
- případné využití plošiny bude účtováno položkou 4444
- poplatek za skládku.</t>
  </si>
  <si>
    <t>Bude řízeno pokyny objednatele</t>
  </si>
  <si>
    <t>položka zahrnuje: 
- demontáž staré svodnice
- kompletní dodávku a montáž nové svodnice zádrž.systém H2 s předepsanou povrchovou úpravou a spojovacími prvky - pozink
- manipulace s odpadem (naložení) a odvoz nánosu (odpadu)
Neobsahuje poplatek za skládku.</t>
  </si>
  <si>
    <t>položka zahrnuje: 
- demontáž staré svodnice
- kompletní dodávku a montáž nové svodnice zádrž.systém H3 s předepsanou povrchovou úpravou a spojovacími prvky - pozink
- manipulace s odpadem (naložení) a odvoz nánosu (odpadu)
Neobsahuje poplatek za skládku.</t>
  </si>
  <si>
    <t>Ocelová svodidla - oprava a dodávka nové svodnice H2</t>
  </si>
  <si>
    <t>Ocelová svodidla - oprava a dodávka nové svodnice H3</t>
  </si>
  <si>
    <t xml:space="preserve">Odrazky na svodidla </t>
  </si>
  <si>
    <t>položka zahrnuje: 
- kompletní dodávka se všemi pomocnými a doplňujícími pracemi a součástmi
- manipulace s odpadem (naložení) a odvoz nánosu (odpadu)
Neobsahuje poplatek za skládku.</t>
  </si>
  <si>
    <t xml:space="preserve">Pomocná svodnice z plechu </t>
  </si>
  <si>
    <t>položka zahrnuje: 
- dodávku a montáž svodnice s předepsanou povrchovou úpravou, včetně nutných spojovacích prvků
- manipulace s odpadem (naložení) a odvoz nánosu (odpadu)
Neobsahuje poplatek za skládku.</t>
  </si>
  <si>
    <t>zábrana proti pádu pod svodidlem (motorkář/cyklista)</t>
  </si>
  <si>
    <t>šíře max. do 6m - INTRAVILÁN</t>
  </si>
  <si>
    <t>Dodávka a montáž mostního zábradelního svodidla</t>
  </si>
  <si>
    <t>zádrž H2, jednostranné</t>
  </si>
  <si>
    <t>Položka zahrnuje : 
- demontáž původního svodila 
- kompletní dodávku všech dílů certifikovaného ocelového svodidla s pozink. povrchovou úpravou včetně spojovacích a dilatačních prvků 
- montáž a osazení svodidla, včetně kotvení t.j. kotevní desky, případné nivelační hmoty pod kotevní desky, kotvy a spojovací materiál, vrty a zálivku
- přechod na jiný typ svodidla nebo přes mostní závěr 
- ochranu proti bludným proudům a vývody pro jejich měření 
- manipulace s odpadem (naložení) a odvoz nánosu (odpadu)
Neobsahuje poplatek za skládku.</t>
  </si>
  <si>
    <t>Úklid chem.posypu po zimě (samosběr v celé šíři vozovky) - INTRAVILÁN</t>
  </si>
  <si>
    <r>
      <rPr>
        <b/>
        <sz val="10"/>
        <rFont val="Arial"/>
        <family val="2"/>
        <charset val="238"/>
      </rPr>
      <t>PAUŠÁL</t>
    </r>
    <r>
      <rPr>
        <sz val="10"/>
        <rFont val="Arial"/>
        <family val="2"/>
        <charset val="238"/>
      </rPr>
      <t xml:space="preserve"> -  Zajištění BESIP během LÚ</t>
    </r>
  </si>
  <si>
    <t xml:space="preserve">Poplatek za skládku - posypový inertní materiál po úklidu z vozovek nespadající do kategorie NO </t>
  </si>
  <si>
    <t xml:space="preserve"> Položka zahrnuje:
-pokrytí veškerých nákladů zhotovitele spojených se zajištěním dispečerské služby po dobu zimní údržby tj.od 1.11.do 31.3. (24/7) mimo běžnou prac.dobu  nebo v domácích podmínkách, vč.sobot, nedělí a svátků.  
- 3 dispečeři na oblast
Popis úkonů spojených se zajištěním dispečerské služby požadovaných Zadavatelem je uveden v Operačních plánech ZÚ a související legislativě.
Způsob čerpání - měsíční plnění. </t>
  </si>
  <si>
    <t xml:space="preserve">Dle vyhlášeného stupně zimní pohotovosti v souladu s Operačním plánem ZÚ, na základě pokynu objednatele.
Způsob čerpání - měsíční plnění. </t>
  </si>
  <si>
    <t xml:space="preserve">Položka zahrnuje: 
- pokrytí veškerých nákladů zhotovitele spojených se zajištěním a držením pohotovostí (osádky sypače, osádky traktoru s radlicí, BESIP) po dobu zimní údržby tj.od 1.11.do 31.3. mimo běžnou prac.dobu nebo v domácích podmínkách, vč.sobot, nedělí a svátků.  </t>
  </si>
  <si>
    <t xml:space="preserve">Položka zahrnuje: 
- pokrytí veškerých nákladů zhotovitele spojených s předáním informací, pokynů a zajištěním a držením pohotovostí pro úkony spojené s BESIP po dobu letní údržby (tj.od 1.4.-31.10.) mimo běžnou prac.dobu nebo v domácích podmínkách, vč.sobot, nedělí a svátků.   
Jedná se očekávané mimořádné stavy/události (povodně, vichřice).
specifikace dle instrukce letní údržby viz Směrnice Objednatele R-Pp-1.9.1
Výjezd k místu zásahu do 20min od vyzvání.
Způsob čerpání - měsíční plnění. 
 </t>
  </si>
  <si>
    <t xml:space="preserve">Maximální nepřekročitelná jednotková cena </t>
  </si>
  <si>
    <t>Celkem v Kč</t>
  </si>
  <si>
    <t xml:space="preserve">Jednotková cena </t>
  </si>
  <si>
    <t>Zadavatel</t>
  </si>
  <si>
    <t>Uchazeč</t>
  </si>
  <si>
    <t>Oddíl</t>
  </si>
  <si>
    <t>Položka zahrnuje : 
- náklady na vypracování DIO (příprava podkladů, šetření průběhu inženýrských sítí v dokumentacích správců,zákres inženýrských sítí do mapy 1:500, náklady na potřebnou dokumentaci, projednání a schválení DIO na příslušných úřadech dotčených výstavbou).
Z položky bude čerpáno se souhlasem Zadavatele dle daného místa, doby trvání, rozsahu.  
Jedná se o jednoduchá DIO v rámci BÚ. Značky budou kalkulovány zvlášť pomocí BÚ_3 Dopravní značení.</t>
  </si>
  <si>
    <t>Uvedená cena je PEVNÁ - PŘEDEPSANÁ a bude z ní čerpáno na základě pokynu Zadavatele. Vynaložený jednotlivý náklad bude posuzován Zadavatelem s ohledem na složitost stavby, místa a času.</t>
  </si>
  <si>
    <t>Uvedená cena je PEVNÁ - PŘEDEPSANÁ a bude z ní čerpáno na základě pokynu Zadavatele Vynaložený jednotlivý náklad bude Zhotovitelem dokládám fakturou/dokladem od provádějícího subjektu.</t>
  </si>
  <si>
    <t>A. Cena celkem - předepsaná Zadavatelem</t>
  </si>
  <si>
    <t>B. Cena celkem - nabízená uchazečem</t>
  </si>
  <si>
    <t>Rozdíl A-B</t>
  </si>
  <si>
    <t>C. Cena celkem - nabízená uchazečem po dobu trvání
 smlouvy tj.8let</t>
  </si>
  <si>
    <t>ZIMNÍ ÚDRŽBA od 1.11.-31.3.</t>
  </si>
  <si>
    <t xml:space="preserve">položka zahrnuje: 
zpracování dokumentů dle požadavku Zadavatele </t>
  </si>
  <si>
    <t>Uvedená cena je PEVNÁ - PŘEDEPSANÁ  a bude z ní čerpáno na základě pokynu Zadavatele. Vynaložený jednotlivý náklad bude Zhotovitelem dokládám fakturou/dokladem od provádějící projekční kanceláře.</t>
  </si>
  <si>
    <t>OSTATNÍ ČINNOSTI PRO LETNÍ ÚDRŽBU tj. 1.4.-31.10.</t>
  </si>
  <si>
    <t>Zadavatel :</t>
  </si>
  <si>
    <t xml:space="preserve"> 
Předpokládaná cena stanovená pomocí maximální jednotkové ceny Zadavatele
za 12 měsíců (1rok)</t>
  </si>
  <si>
    <t xml:space="preserve">
Předpokládaná cena stanovená pomocí maximální jednotkové ceny Zadavatele
za 96 měsíců (8let)</t>
  </si>
  <si>
    <t xml:space="preserve">REKAPITULACE - CENÍK BĚŽNÉ ÚDRŽBY
</t>
  </si>
  <si>
    <t xml:space="preserve">POKYNY K OCENĚNÍ - CENÍK BĚŽNÉ ÚDRŽBY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</si>
</sst>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0\ &quot;Kč&quot;;\-#,##0\ &quot;Kč&quot;"/>
    <numFmt numFmtId="42" formatCode="_-* #,##0\ &quot;Kč&quot;_-;\-* #,##0\ &quot;Kč&quot;_-;_-* &quot;-&quot;\ &quot;Kč&quot;_-;_-@_-"/>
    <numFmt numFmtId="41" formatCode="_-* #,##0_-;\-* #,##0_-;_-* &quot;-&quot;_-;_-@_-"/>
    <numFmt numFmtId="44" formatCode="_-* #,##0.00\ &quot;Kč&quot;_-;\-* #,##0.00\ &quot;Kč&quot;_-;_-* &quot;-&quot;??\ &quot;Kč&quot;_-;_-@_-"/>
    <numFmt numFmtId="43" formatCode="_-* #,##0.00_-;\-* #,##0.00_-;_-* &quot;-&quot;??_-;_-@_-"/>
    <numFmt numFmtId="164" formatCode="#,##0.000"/>
    <numFmt numFmtId="165" formatCode="0.000"/>
    <numFmt numFmtId="166" formatCode="_-* #,##0\ &quot;zł&quot;_-;\-* #,##0\ &quot;zł&quot;_-;_-* &quot;-&quot;\ &quot;zł&quot;_-;_-@_-"/>
    <numFmt numFmtId="167" formatCode="_-* #,##0\ _z_ł_-;\-* #,##0\ _z_ł_-;_-* &quot;-&quot;\ _z_ł_-;_-@_-"/>
    <numFmt numFmtId="168" formatCode="_-* #,##0.00\ &quot;zł&quot;_-;\-* #,##0.00\ &quot;zł&quot;_-;_-* &quot;-&quot;??\ &quot;zł&quot;_-;_-@_-"/>
    <numFmt numFmtId="169" formatCode="_-* #,##0.00\ _z_ł_-;\-* #,##0.00\ _z_ł_-;_-* &quot;-&quot;??\ _z_ł_-;_-@_-"/>
    <numFmt numFmtId="170" formatCode="_-&quot;Ł&quot;* #,##0_-;\-&quot;Ł&quot;* #,##0_-;_-&quot;Ł&quot;* &quot;-&quot;_-;_-@_-"/>
    <numFmt numFmtId="171" formatCode="_-&quot;Ł&quot;* #,##0.00_-;\-&quot;Ł&quot;* #,##0.00_-;_-&quot;Ł&quot;* &quot;-&quot;??_-;_-@_-"/>
    <numFmt numFmtId="172" formatCode="#,##0.00\ &quot;Kč&quot;"/>
  </numFmts>
  <fonts count="46">
    <font>
      <sz val="1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6"/>
      <color rgb="FF000000"/>
      <name val="Arial"/>
      <family val="2"/>
      <charset val="238"/>
    </font>
    <font>
      <b/>
      <sz val="10"/>
      <name val="Arial"/>
      <family val="2"/>
      <charset val="238"/>
    </font>
    <font>
      <sz val="10"/>
      <color rgb="FFFFFFFF"/>
      <name val="Arial"/>
      <family val="2"/>
      <charset val="238"/>
    </font>
    <font>
      <b/>
      <sz val="11"/>
      <name val="Arial"/>
      <family val="2"/>
      <charset val="238"/>
    </font>
    <font>
      <i/>
      <sz val="10"/>
      <name val="Arial"/>
      <family val="2"/>
      <charset val="238"/>
    </font>
    <font>
      <sz val="10"/>
      <name val="Arial"/>
      <family val="2"/>
      <charset val="238"/>
    </font>
    <font>
      <sz val="10"/>
      <color rgb="FFFF0000"/>
      <name val="Arial"/>
      <family val="2"/>
      <charset val="238"/>
    </font>
    <font>
      <u/>
      <sz val="11"/>
      <color theme="10"/>
      <name val="Calibri"/>
      <family val="2"/>
      <charset val="238"/>
      <scheme val="minor"/>
    </font>
    <font>
      <sz val="11"/>
      <color theme="1"/>
      <name val="Calibri"/>
      <family val="2"/>
      <scheme val="minor"/>
    </font>
    <font>
      <sz val="10"/>
      <name val="Arial"/>
      <family val="2"/>
      <charset val="238"/>
    </font>
    <font>
      <sz val="8"/>
      <name val="Arial"/>
      <family val="2"/>
      <charset val="238"/>
    </font>
    <font>
      <sz val="8"/>
      <name val="Arial"/>
      <family val="2"/>
      <charset val="238"/>
    </font>
    <font>
      <b/>
      <sz val="18"/>
      <name val="Arial"/>
      <family val="2"/>
      <charset val="238"/>
    </font>
    <font>
      <b/>
      <sz val="12"/>
      <name val="Arial"/>
      <family val="2"/>
      <charset val="238"/>
    </font>
    <font>
      <sz val="10"/>
      <name val="Arial CE"/>
      <family val="2"/>
      <charset val="238"/>
    </font>
    <font>
      <sz val="10"/>
      <name val="Helv"/>
      <charset val="238"/>
    </font>
    <font>
      <sz val="10"/>
      <name val="Helv"/>
    </font>
    <font>
      <sz val="10"/>
      <name val="Arial CE"/>
      <family val="2"/>
      <charset val="238"/>
    </font>
    <font>
      <sz val="10"/>
      <name val="Arial"/>
      <family val="2"/>
      <charset val="238"/>
    </font>
    <font>
      <b/>
      <sz val="20"/>
      <name val="Arial"/>
      <family val="2"/>
      <charset val="238"/>
    </font>
    <font>
      <b/>
      <sz val="28"/>
      <name val="Arial"/>
      <family val="2"/>
      <charset val="238"/>
    </font>
    <font>
      <sz val="28"/>
      <name val="Arial"/>
      <family val="2"/>
      <charset val="238"/>
    </font>
    <font>
      <strike/>
      <sz val="10"/>
      <name val="Arial"/>
      <family val="2"/>
      <charset val="238"/>
    </font>
    <font>
      <sz val="8"/>
      <name val="MS Sans Serif"/>
      <charset val="1"/>
    </font>
    <font>
      <sz val="8"/>
      <name val="MS Sans Serif"/>
      <family val="2"/>
      <charset val="238"/>
    </font>
    <font>
      <sz val="8"/>
      <name val="Arial CE"/>
      <family val="2"/>
    </font>
    <font>
      <sz val="8"/>
      <name val="Arial"/>
      <family val="2"/>
      <charset val="238"/>
    </font>
    <font>
      <b/>
      <sz val="11"/>
      <color rgb="FFFFFFFF"/>
      <name val="Arial"/>
      <family val="2"/>
      <charset val="238"/>
    </font>
    <font>
      <b/>
      <sz val="12"/>
      <color rgb="FFFFFFFF"/>
      <name val="Arial"/>
      <family val="2"/>
      <charset val="238"/>
    </font>
    <font>
      <sz val="9"/>
      <name val="Arial"/>
      <family val="2"/>
      <charset val="238"/>
    </font>
    <font>
      <sz val="10"/>
      <color rgb="FF000000"/>
      <name val="Arial"/>
      <family val="2"/>
      <charset val="238"/>
    </font>
    <font>
      <strike/>
      <sz val="10"/>
      <color rgb="FF000000"/>
      <name val="Arial"/>
      <family val="2"/>
      <charset val="238"/>
    </font>
    <font>
      <sz val="10"/>
      <color rgb="FF000000"/>
      <name val="Arial"/>
      <family val="2"/>
      <charset val="238"/>
    </font>
    <font>
      <i/>
      <sz val="9"/>
      <name val="Arial"/>
      <family val="2"/>
      <charset val="238"/>
    </font>
    <font>
      <b/>
      <sz val="11"/>
      <color rgb="FFFF0000"/>
      <name val="Arial"/>
      <family val="2"/>
      <charset val="238"/>
    </font>
    <font>
      <sz val="10"/>
      <color rgb="FF000000"/>
      <name val="Arial"/>
      <family val="2"/>
      <charset val="238"/>
    </font>
    <font>
      <b/>
      <sz val="9"/>
      <color rgb="FFFF0000"/>
      <name val="Arial"/>
      <family val="2"/>
      <charset val="238"/>
    </font>
    <font>
      <b/>
      <strike/>
      <sz val="11"/>
      <name val="Arial"/>
      <family val="2"/>
      <charset val="238"/>
    </font>
    <font>
      <b/>
      <sz val="24"/>
      <name val="Arial"/>
      <family val="2"/>
      <charset val="238"/>
    </font>
    <font>
      <i/>
      <sz val="10"/>
      <color rgb="FF0070C0"/>
      <name val="Arial"/>
      <family val="2"/>
      <charset val="238"/>
    </font>
    <font>
      <sz val="9"/>
      <color theme="0"/>
      <name val="Arial"/>
      <family val="2"/>
      <charset val="238"/>
    </font>
    <font>
      <sz val="10"/>
      <color rgb="FF000000"/>
      <name val="Tahoma"/>
      <family val="2"/>
      <charset val="238"/>
    </font>
  </fonts>
  <fills count="16">
    <fill>
      <patternFill patternType="none"/>
    </fill>
    <fill>
      <patternFill patternType="gray125"/>
    </fill>
    <fill>
      <patternFill patternType="solid">
        <fgColor rgb="FFD9D9D9"/>
        <bgColor indexed="64"/>
      </patternFill>
    </fill>
    <fill>
      <patternFill patternType="solid">
        <fgColor rgb="FFCB441A"/>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indexed="9"/>
        <bgColor indexed="9"/>
      </patternFill>
    </fill>
    <fill>
      <patternFill patternType="solid">
        <fgColor rgb="FFFFFFCC"/>
        <bgColor indexed="64"/>
      </patternFill>
    </fill>
    <fill>
      <patternFill patternType="solid">
        <fgColor theme="9" tint="-0.249977111117893"/>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right/>
      <top style="thin">
        <color auto="1"/>
      </top>
      <bottom/>
      <diagonal/>
    </border>
    <border>
      <left/>
      <right/>
      <top style="thin">
        <color auto="1"/>
      </top>
      <bottom style="thin">
        <color auto="1"/>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double">
        <color indexed="64"/>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s>
  <cellStyleXfs count="45">
    <xf numFmtId="0" fontId="0" fillId="0" borderId="0"/>
    <xf numFmtId="9" fontId="9" fillId="0" borderId="0" applyFont="0" applyFill="0" applyBorder="0" applyAlignment="0" applyProtection="0"/>
    <xf numFmtId="44" fontId="9" fillId="0" borderId="0" applyFont="0" applyFill="0" applyBorder="0" applyAlignment="0" applyProtection="0"/>
    <xf numFmtId="42"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0" fontId="9" fillId="0" borderId="0"/>
    <xf numFmtId="0" fontId="3" fillId="0" borderId="0"/>
    <xf numFmtId="0" fontId="11" fillId="0" borderId="0" applyNumberFormat="0" applyFill="0" applyBorder="0" applyAlignment="0" applyProtection="0"/>
    <xf numFmtId="0" fontId="12" fillId="0" borderId="0"/>
    <xf numFmtId="9" fontId="12" fillId="0" borderId="0" applyFont="0" applyFill="0" applyBorder="0" applyAlignment="0" applyProtection="0"/>
    <xf numFmtId="0" fontId="2" fillId="0" borderId="0"/>
    <xf numFmtId="0" fontId="13" fillId="0" borderId="0"/>
    <xf numFmtId="9" fontId="13" fillId="0" borderId="0" applyFont="0" applyFill="0" applyBorder="0" applyAlignment="0" applyProtection="0"/>
    <xf numFmtId="44" fontId="13" fillId="0" borderId="0" applyFont="0" applyFill="0" applyBorder="0" applyAlignment="0" applyProtection="0"/>
    <xf numFmtId="42" fontId="13" fillId="0" borderId="0" applyFont="0" applyFill="0" applyBorder="0" applyAlignment="0" applyProtection="0"/>
    <xf numFmtId="43" fontId="13" fillId="0" borderId="0" applyFont="0" applyFill="0" applyBorder="0" applyAlignment="0" applyProtection="0"/>
    <xf numFmtId="41" fontId="13" fillId="0" borderId="0" applyFont="0" applyFill="0" applyBorder="0" applyAlignment="0" applyProtection="0"/>
    <xf numFmtId="0" fontId="13" fillId="0" borderId="0"/>
    <xf numFmtId="0" fontId="1" fillId="0" borderId="0"/>
    <xf numFmtId="0" fontId="1" fillId="0" borderId="0"/>
    <xf numFmtId="0" fontId="19" fillId="0" borderId="0"/>
    <xf numFmtId="0" fontId="20" fillId="0" borderId="0"/>
    <xf numFmtId="167" fontId="21" fillId="0" borderId="0" applyFont="0" applyFill="0" applyBorder="0" applyAlignment="0" applyProtection="0"/>
    <xf numFmtId="169" fontId="21" fillId="0" borderId="0" applyFont="0" applyFill="0" applyBorder="0" applyAlignment="0" applyProtection="0"/>
    <xf numFmtId="3" fontId="9" fillId="7" borderId="0"/>
    <xf numFmtId="166" fontId="21" fillId="0" borderId="0" applyFont="0" applyFill="0" applyBorder="0" applyAlignment="0" applyProtection="0"/>
    <xf numFmtId="168" fontId="21" fillId="0" borderId="0" applyFont="0" applyFill="0" applyBorder="0" applyAlignment="0" applyProtection="0"/>
    <xf numFmtId="5" fontId="9" fillId="7" borderId="0"/>
    <xf numFmtId="0" fontId="9" fillId="7" borderId="0"/>
    <xf numFmtId="41" fontId="22" fillId="0" borderId="0" applyFont="0" applyFill="0" applyBorder="0" applyAlignment="0" applyProtection="0"/>
    <xf numFmtId="43" fontId="22" fillId="0" borderId="0" applyFont="0" applyFill="0" applyBorder="0" applyAlignment="0" applyProtection="0"/>
    <xf numFmtId="2" fontId="9" fillId="7" borderId="0"/>
    <xf numFmtId="0" fontId="16" fillId="7" borderId="0"/>
    <xf numFmtId="0" fontId="17" fillId="7" borderId="0"/>
    <xf numFmtId="0" fontId="22" fillId="0" borderId="0"/>
    <xf numFmtId="0" fontId="18" fillId="0" borderId="0"/>
    <xf numFmtId="0" fontId="19" fillId="0" borderId="0"/>
    <xf numFmtId="0" fontId="9" fillId="7" borderId="10"/>
    <xf numFmtId="170" fontId="22" fillId="0" borderId="0" applyFont="0" applyFill="0" applyBorder="0" applyAlignment="0" applyProtection="0"/>
    <xf numFmtId="171" fontId="22" fillId="0" borderId="0" applyFont="0" applyFill="0" applyBorder="0" applyAlignment="0" applyProtection="0"/>
    <xf numFmtId="0" fontId="9" fillId="0" borderId="0"/>
    <xf numFmtId="0" fontId="27" fillId="0" borderId="0" applyAlignment="0">
      <alignment vertical="top" wrapText="1"/>
      <protection locked="0"/>
    </xf>
    <xf numFmtId="0" fontId="29" fillId="0" borderId="0"/>
    <xf numFmtId="9" fontId="28" fillId="0" borderId="0" applyFont="0" applyFill="0" applyBorder="0" applyAlignment="0" applyProtection="0">
      <alignment vertical="top" wrapText="1"/>
      <protection locked="0"/>
    </xf>
  </cellStyleXfs>
  <cellXfs count="289">
    <xf numFmtId="0" fontId="0" fillId="0" borderId="0" xfId="0"/>
    <xf numFmtId="0" fontId="6" fillId="3" borderId="1" xfId="6" applyFont="1" applyFill="1" applyBorder="1" applyAlignment="1">
      <alignment horizontal="center" vertical="center" wrapText="1"/>
    </xf>
    <xf numFmtId="0" fontId="0" fillId="2" borderId="2" xfId="6" applyFont="1" applyFill="1" applyBorder="1"/>
    <xf numFmtId="0" fontId="4" fillId="2" borderId="0" xfId="6" applyFont="1" applyFill="1" applyAlignment="1">
      <alignment horizontal="center" vertical="center"/>
    </xf>
    <xf numFmtId="0" fontId="0" fillId="2" borderId="0" xfId="6" applyFont="1" applyFill="1"/>
    <xf numFmtId="0" fontId="5" fillId="2" borderId="0" xfId="6" applyFont="1" applyFill="1" applyAlignment="1">
      <alignment horizontal="right"/>
    </xf>
    <xf numFmtId="0" fontId="0" fillId="2" borderId="1" xfId="6" applyFont="1" applyFill="1" applyBorder="1" applyAlignment="1">
      <alignment horizontal="center"/>
    </xf>
    <xf numFmtId="0" fontId="0" fillId="2" borderId="3" xfId="6" applyFont="1" applyFill="1" applyBorder="1"/>
    <xf numFmtId="0" fontId="7" fillId="2" borderId="0" xfId="6" applyFont="1" applyFill="1"/>
    <xf numFmtId="0" fontId="7" fillId="2" borderId="0" xfId="6" applyFont="1" applyFill="1" applyAlignment="1">
      <alignment horizontal="left"/>
    </xf>
    <xf numFmtId="0" fontId="7" fillId="2" borderId="2" xfId="6" applyFont="1" applyFill="1" applyBorder="1"/>
    <xf numFmtId="0" fontId="7" fillId="2" borderId="2" xfId="6" applyFont="1" applyFill="1" applyBorder="1" applyAlignment="1">
      <alignment horizontal="left"/>
    </xf>
    <xf numFmtId="0" fontId="0" fillId="2" borderId="5" xfId="6" applyFont="1" applyFill="1" applyBorder="1"/>
    <xf numFmtId="0" fontId="5" fillId="2" borderId="4" xfId="6" applyFont="1" applyFill="1" applyBorder="1" applyAlignment="1">
      <alignment wrapText="1"/>
    </xf>
    <xf numFmtId="0" fontId="0" fillId="0" borderId="1" xfId="6" applyFont="1" applyBorder="1"/>
    <xf numFmtId="0" fontId="5" fillId="2" borderId="5" xfId="6" applyFont="1" applyFill="1" applyBorder="1" applyAlignment="1">
      <alignment horizontal="right"/>
    </xf>
    <xf numFmtId="0" fontId="5" fillId="2" borderId="5" xfId="6" applyFont="1" applyFill="1" applyBorder="1" applyAlignment="1">
      <alignment wrapText="1"/>
    </xf>
    <xf numFmtId="4" fontId="5" fillId="2" borderId="5" xfId="6" applyNumberFormat="1" applyFont="1" applyFill="1" applyBorder="1" applyAlignment="1">
      <alignment horizontal="center"/>
    </xf>
    <xf numFmtId="0" fontId="0" fillId="0" borderId="1" xfId="6" applyFont="1" applyBorder="1" applyAlignment="1">
      <alignment horizontal="right"/>
    </xf>
    <xf numFmtId="0" fontId="0" fillId="0" borderId="1" xfId="6" applyFont="1" applyBorder="1" applyAlignment="1">
      <alignment wrapText="1"/>
    </xf>
    <xf numFmtId="0" fontId="0" fillId="0" borderId="1" xfId="6" applyFont="1" applyBorder="1" applyAlignment="1">
      <alignment horizontal="center"/>
    </xf>
    <xf numFmtId="164" fontId="0" fillId="0" borderId="1" xfId="6" applyNumberFormat="1" applyFont="1" applyBorder="1" applyAlignment="1">
      <alignment horizontal="center"/>
    </xf>
    <xf numFmtId="4" fontId="0" fillId="0" borderId="1" xfId="6" applyNumberFormat="1" applyFont="1" applyBorder="1" applyAlignment="1">
      <alignment horizontal="center"/>
    </xf>
    <xf numFmtId="0" fontId="0" fillId="0" borderId="4" xfId="6" applyFont="1" applyBorder="1" applyAlignment="1">
      <alignment vertical="top"/>
    </xf>
    <xf numFmtId="0" fontId="0" fillId="0" borderId="1" xfId="6" applyFont="1" applyBorder="1" applyAlignment="1">
      <alignment horizontal="left" vertical="center" wrapText="1"/>
    </xf>
    <xf numFmtId="0" fontId="0" fillId="0" borderId="0" xfId="6" applyFont="1" applyAlignment="1">
      <alignment vertical="top"/>
    </xf>
    <xf numFmtId="0" fontId="8" fillId="0" borderId="1" xfId="6" applyFont="1" applyBorder="1" applyAlignment="1">
      <alignment horizontal="left" vertical="center" wrapText="1"/>
    </xf>
    <xf numFmtId="4" fontId="5" fillId="2" borderId="0" xfId="6" applyNumberFormat="1" applyFont="1" applyFill="1" applyAlignment="1">
      <alignment horizontal="center"/>
    </xf>
    <xf numFmtId="0" fontId="5" fillId="2" borderId="2" xfId="6" applyFont="1" applyFill="1" applyBorder="1" applyAlignment="1">
      <alignment horizontal="right"/>
    </xf>
    <xf numFmtId="4" fontId="5" fillId="2" borderId="2" xfId="6" applyNumberFormat="1" applyFont="1" applyFill="1" applyBorder="1" applyAlignment="1">
      <alignment horizontal="center"/>
    </xf>
    <xf numFmtId="4" fontId="0" fillId="2" borderId="1" xfId="6" applyNumberFormat="1" applyFont="1" applyFill="1" applyBorder="1" applyAlignment="1">
      <alignment horizontal="center"/>
    </xf>
    <xf numFmtId="0" fontId="5" fillId="2" borderId="0" xfId="6" applyFont="1" applyFill="1" applyAlignment="1">
      <alignment wrapText="1"/>
    </xf>
    <xf numFmtId="0" fontId="5" fillId="2" borderId="2" xfId="6" applyFont="1" applyFill="1" applyBorder="1" applyAlignment="1">
      <alignment wrapText="1"/>
    </xf>
    <xf numFmtId="0" fontId="0" fillId="5" borderId="1" xfId="6" applyFont="1" applyFill="1" applyBorder="1"/>
    <xf numFmtId="0" fontId="0" fillId="6" borderId="1" xfId="6" applyFont="1" applyFill="1" applyBorder="1" applyAlignment="1">
      <alignment wrapText="1"/>
    </xf>
    <xf numFmtId="0" fontId="0" fillId="4" borderId="1" xfId="6" applyFont="1" applyFill="1" applyBorder="1" applyAlignment="1">
      <alignment horizontal="right"/>
    </xf>
    <xf numFmtId="0" fontId="0" fillId="4" borderId="1" xfId="6" applyFont="1" applyFill="1" applyBorder="1"/>
    <xf numFmtId="0" fontId="0" fillId="4" borderId="1" xfId="6" applyFont="1" applyFill="1" applyBorder="1" applyAlignment="1">
      <alignment wrapText="1"/>
    </xf>
    <xf numFmtId="0" fontId="0" fillId="4" borderId="1" xfId="6" applyFont="1" applyFill="1" applyBorder="1" applyAlignment="1">
      <alignment horizontal="center"/>
    </xf>
    <xf numFmtId="0" fontId="10" fillId="0" borderId="0" xfId="0" applyFont="1"/>
    <xf numFmtId="0" fontId="0" fillId="4" borderId="0" xfId="0" applyFill="1"/>
    <xf numFmtId="0" fontId="0" fillId="4" borderId="2" xfId="6" applyFont="1" applyFill="1" applyBorder="1"/>
    <xf numFmtId="0" fontId="5" fillId="4" borderId="5" xfId="6" applyFont="1" applyFill="1" applyBorder="1" applyAlignment="1">
      <alignment wrapText="1"/>
    </xf>
    <xf numFmtId="4" fontId="5" fillId="4" borderId="2" xfId="6" applyNumberFormat="1" applyFont="1" applyFill="1" applyBorder="1" applyAlignment="1">
      <alignment horizontal="center"/>
    </xf>
    <xf numFmtId="164" fontId="0" fillId="4" borderId="1" xfId="6" applyNumberFormat="1" applyFont="1" applyFill="1" applyBorder="1" applyAlignment="1">
      <alignment horizontal="center"/>
    </xf>
    <xf numFmtId="4" fontId="0" fillId="4" borderId="1" xfId="6" applyNumberFormat="1" applyFont="1" applyFill="1" applyBorder="1" applyAlignment="1">
      <alignment horizontal="center"/>
    </xf>
    <xf numFmtId="0" fontId="0" fillId="4" borderId="1" xfId="6" applyFont="1" applyFill="1" applyBorder="1" applyAlignment="1">
      <alignment horizontal="left" vertical="center" wrapText="1"/>
    </xf>
    <xf numFmtId="0" fontId="8" fillId="4" borderId="1" xfId="6" applyFont="1" applyFill="1" applyBorder="1" applyAlignment="1">
      <alignment horizontal="left" vertical="center" wrapText="1"/>
    </xf>
    <xf numFmtId="0" fontId="0" fillId="4" borderId="4" xfId="6" applyFont="1" applyFill="1" applyBorder="1" applyAlignment="1">
      <alignment vertical="top"/>
    </xf>
    <xf numFmtId="0" fontId="0" fillId="4" borderId="0" xfId="6" applyFont="1" applyFill="1" applyAlignment="1">
      <alignment vertical="top"/>
    </xf>
    <xf numFmtId="0" fontId="0" fillId="0" borderId="1" xfId="0" applyBorder="1"/>
    <xf numFmtId="0" fontId="0" fillId="0" borderId="6" xfId="0" applyBorder="1"/>
    <xf numFmtId="0" fontId="0" fillId="0" borderId="7" xfId="6" applyFont="1" applyBorder="1"/>
    <xf numFmtId="0" fontId="13" fillId="0" borderId="1" xfId="18" applyBorder="1" applyAlignment="1">
      <alignment horizontal="left" vertical="center" wrapText="1"/>
    </xf>
    <xf numFmtId="0" fontId="0" fillId="2" borderId="2" xfId="6" applyFont="1" applyFill="1" applyBorder="1" applyAlignment="1">
      <alignment horizontal="center" vertical="center"/>
    </xf>
    <xf numFmtId="0" fontId="0" fillId="2" borderId="5" xfId="6" applyFont="1" applyFill="1" applyBorder="1" applyAlignment="1">
      <alignment horizontal="center" vertical="center"/>
    </xf>
    <xf numFmtId="0" fontId="0" fillId="0" borderId="1" xfId="6" applyFont="1" applyBorder="1" applyAlignment="1">
      <alignment horizontal="center" vertical="center"/>
    </xf>
    <xf numFmtId="0" fontId="0" fillId="0" borderId="0" xfId="0" applyAlignment="1">
      <alignment horizontal="center" vertical="center"/>
    </xf>
    <xf numFmtId="0" fontId="0" fillId="0" borderId="7" xfId="0" applyBorder="1"/>
    <xf numFmtId="0" fontId="0" fillId="0" borderId="8" xfId="6" applyFont="1" applyBorder="1" applyAlignment="1">
      <alignment horizontal="center"/>
    </xf>
    <xf numFmtId="2" fontId="0" fillId="0" borderId="1" xfId="0" applyNumberFormat="1" applyBorder="1" applyAlignment="1">
      <alignment horizontal="center" vertical="center"/>
    </xf>
    <xf numFmtId="0" fontId="0" fillId="0" borderId="2" xfId="0" applyBorder="1"/>
    <xf numFmtId="0" fontId="0" fillId="0" borderId="0" xfId="0" applyAlignment="1">
      <alignment wrapText="1"/>
    </xf>
    <xf numFmtId="0" fontId="0" fillId="0" borderId="0" xfId="6" applyFont="1" applyAlignment="1">
      <alignment horizontal="right"/>
    </xf>
    <xf numFmtId="0" fontId="0" fillId="0" borderId="0" xfId="6" applyFont="1"/>
    <xf numFmtId="0" fontId="0" fillId="0" borderId="0" xfId="6" applyFont="1" applyAlignment="1">
      <alignment horizontal="center"/>
    </xf>
    <xf numFmtId="164" fontId="0" fillId="0" borderId="0" xfId="6" applyNumberFormat="1" applyFont="1" applyAlignment="1">
      <alignment horizontal="center"/>
    </xf>
    <xf numFmtId="4" fontId="0" fillId="0" borderId="0" xfId="6" applyNumberFormat="1" applyFont="1" applyAlignment="1">
      <alignment horizontal="center"/>
    </xf>
    <xf numFmtId="0" fontId="0" fillId="0" borderId="6" xfId="6" applyFont="1" applyBorder="1" applyAlignment="1">
      <alignment vertical="center" wrapText="1"/>
    </xf>
    <xf numFmtId="0" fontId="0" fillId="0" borderId="0" xfId="6" applyFont="1" applyAlignment="1">
      <alignment horizontal="left" vertical="center" wrapText="1"/>
    </xf>
    <xf numFmtId="0" fontId="13" fillId="0" borderId="0" xfId="12"/>
    <xf numFmtId="0" fontId="13" fillId="0" borderId="1" xfId="18" applyBorder="1" applyAlignment="1">
      <alignment horizontal="right"/>
    </xf>
    <xf numFmtId="0" fontId="13" fillId="0" borderId="1" xfId="12" applyBorder="1"/>
    <xf numFmtId="0" fontId="13" fillId="0" borderId="7" xfId="12" applyBorder="1"/>
    <xf numFmtId="0" fontId="13" fillId="0" borderId="0" xfId="18" applyAlignment="1">
      <alignment horizontal="right"/>
    </xf>
    <xf numFmtId="0" fontId="13" fillId="0" borderId="0" xfId="18"/>
    <xf numFmtId="0" fontId="13" fillId="0" borderId="9" xfId="18" applyBorder="1" applyAlignment="1">
      <alignment horizontal="right"/>
    </xf>
    <xf numFmtId="0" fontId="13" fillId="0" borderId="7" xfId="18" applyBorder="1"/>
    <xf numFmtId="0" fontId="13" fillId="0" borderId="4" xfId="18" applyBorder="1" applyAlignment="1">
      <alignment horizontal="right"/>
    </xf>
    <xf numFmtId="0" fontId="13" fillId="0" borderId="4" xfId="18" applyBorder="1"/>
    <xf numFmtId="0" fontId="13" fillId="0" borderId="8" xfId="18" applyBorder="1" applyAlignment="1">
      <alignment horizontal="center"/>
    </xf>
    <xf numFmtId="0" fontId="5" fillId="2" borderId="1" xfId="6" applyFont="1" applyFill="1" applyBorder="1" applyAlignment="1">
      <alignment wrapText="1"/>
    </xf>
    <xf numFmtId="0" fontId="13" fillId="0" borderId="11" xfId="18" applyBorder="1"/>
    <xf numFmtId="0" fontId="0" fillId="0" borderId="11" xfId="6" applyFont="1" applyBorder="1" applyAlignment="1">
      <alignment horizontal="center"/>
    </xf>
    <xf numFmtId="0" fontId="0" fillId="0" borderId="4" xfId="0" applyBorder="1"/>
    <xf numFmtId="0" fontId="0" fillId="0" borderId="12" xfId="6" applyFont="1" applyBorder="1" applyAlignment="1">
      <alignment horizontal="center"/>
    </xf>
    <xf numFmtId="0" fontId="0" fillId="0" borderId="13" xfId="6" applyFont="1" applyBorder="1" applyAlignment="1">
      <alignment horizontal="center"/>
    </xf>
    <xf numFmtId="165" fontId="13" fillId="0" borderId="1" xfId="12" applyNumberFormat="1" applyBorder="1" applyAlignment="1">
      <alignment horizontal="left"/>
    </xf>
    <xf numFmtId="49" fontId="0" fillId="0" borderId="1" xfId="6" applyNumberFormat="1" applyFont="1" applyBorder="1" applyAlignment="1">
      <alignment horizontal="right"/>
    </xf>
    <xf numFmtId="0" fontId="13" fillId="0" borderId="11" xfId="12" applyBorder="1"/>
    <xf numFmtId="0" fontId="13" fillId="0" borderId="12" xfId="12" applyBorder="1"/>
    <xf numFmtId="0" fontId="13" fillId="0" borderId="13" xfId="12" applyBorder="1"/>
    <xf numFmtId="0" fontId="0" fillId="0" borderId="8" xfId="0" applyBorder="1" applyAlignment="1">
      <alignment horizontal="center"/>
    </xf>
    <xf numFmtId="0" fontId="0" fillId="0" borderId="0" xfId="0" applyAlignment="1">
      <alignment horizontal="center"/>
    </xf>
    <xf numFmtId="0" fontId="9" fillId="0" borderId="1" xfId="6" applyBorder="1" applyAlignment="1">
      <alignment horizontal="left" vertical="center" wrapText="1"/>
    </xf>
    <xf numFmtId="0" fontId="17" fillId="2" borderId="0" xfId="6" applyFont="1" applyFill="1"/>
    <xf numFmtId="0" fontId="23" fillId="2" borderId="2" xfId="6" applyFont="1" applyFill="1" applyBorder="1" applyAlignment="1">
      <alignment horizontal="center" vertical="center" wrapText="1"/>
    </xf>
    <xf numFmtId="0" fontId="9" fillId="0" borderId="1" xfId="6" applyBorder="1"/>
    <xf numFmtId="0" fontId="9" fillId="0" borderId="1" xfId="6" applyBorder="1" applyAlignment="1">
      <alignment horizontal="right"/>
    </xf>
    <xf numFmtId="0" fontId="9" fillId="0" borderId="1" xfId="6" applyBorder="1" applyAlignment="1">
      <alignment wrapText="1"/>
    </xf>
    <xf numFmtId="0" fontId="9" fillId="0" borderId="1" xfId="6" applyBorder="1" applyAlignment="1">
      <alignment horizontal="center"/>
    </xf>
    <xf numFmtId="164" fontId="9" fillId="0" borderId="1" xfId="6" applyNumberFormat="1" applyBorder="1" applyAlignment="1">
      <alignment horizontal="center"/>
    </xf>
    <xf numFmtId="0" fontId="9" fillId="0" borderId="0" xfId="0" applyFont="1"/>
    <xf numFmtId="0" fontId="9" fillId="0" borderId="4" xfId="6" applyBorder="1" applyAlignment="1">
      <alignment vertical="top"/>
    </xf>
    <xf numFmtId="0" fontId="9" fillId="0" borderId="0" xfId="6" applyAlignment="1">
      <alignment vertical="top"/>
    </xf>
    <xf numFmtId="0" fontId="9" fillId="0" borderId="1" xfId="18" applyFont="1" applyBorder="1" applyAlignment="1">
      <alignment horizontal="left" vertical="center" wrapText="1"/>
    </xf>
    <xf numFmtId="0" fontId="9" fillId="0" borderId="1" xfId="12" applyFont="1" applyBorder="1" applyAlignment="1">
      <alignment wrapText="1"/>
    </xf>
    <xf numFmtId="0" fontId="9" fillId="0" borderId="1" xfId="0" applyFont="1" applyBorder="1" applyAlignment="1">
      <alignment wrapText="1"/>
    </xf>
    <xf numFmtId="0" fontId="9" fillId="0" borderId="1" xfId="0" applyFont="1" applyBorder="1"/>
    <xf numFmtId="4" fontId="0" fillId="8" borderId="1" xfId="6" applyNumberFormat="1" applyFont="1" applyFill="1" applyBorder="1" applyAlignment="1">
      <alignment horizontal="center"/>
    </xf>
    <xf numFmtId="4" fontId="0" fillId="8" borderId="1" xfId="6" applyNumberFormat="1" applyFont="1" applyFill="1" applyBorder="1" applyAlignment="1">
      <alignment horizontal="center" vertical="center"/>
    </xf>
    <xf numFmtId="4" fontId="0" fillId="9" borderId="1" xfId="6" applyNumberFormat="1" applyFont="1" applyFill="1" applyBorder="1" applyAlignment="1">
      <alignment horizontal="center"/>
    </xf>
    <xf numFmtId="0" fontId="13" fillId="9" borderId="1" xfId="18" applyFill="1" applyBorder="1" applyAlignment="1">
      <alignment horizontal="left" vertical="center" wrapText="1"/>
    </xf>
    <xf numFmtId="0" fontId="9" fillId="9" borderId="1" xfId="6" applyFill="1" applyBorder="1" applyAlignment="1">
      <alignment horizontal="left" vertical="center" wrapText="1"/>
    </xf>
    <xf numFmtId="0" fontId="9" fillId="0" borderId="8" xfId="18" applyFont="1" applyBorder="1" applyAlignment="1">
      <alignment horizontal="center"/>
    </xf>
    <xf numFmtId="0" fontId="9" fillId="0" borderId="0" xfId="41"/>
    <xf numFmtId="0" fontId="9" fillId="0" borderId="1" xfId="6" applyBorder="1" applyAlignment="1">
      <alignment horizontal="center" vertical="center"/>
    </xf>
    <xf numFmtId="0" fontId="26" fillId="0" borderId="1" xfId="6" applyFont="1" applyBorder="1" applyAlignment="1">
      <alignment horizontal="left" vertical="center" wrapText="1"/>
    </xf>
    <xf numFmtId="0" fontId="9" fillId="0" borderId="1" xfId="12" applyFont="1" applyBorder="1" applyAlignment="1">
      <alignment horizontal="left"/>
    </xf>
    <xf numFmtId="49" fontId="0" fillId="0" borderId="0" xfId="6" applyNumberFormat="1" applyFont="1" applyAlignment="1">
      <alignment horizontal="right"/>
    </xf>
    <xf numFmtId="49" fontId="9" fillId="0" borderId="1" xfId="6" applyNumberFormat="1" applyBorder="1" applyAlignment="1">
      <alignment horizontal="right"/>
    </xf>
    <xf numFmtId="0" fontId="9" fillId="0" borderId="8" xfId="0" applyFont="1" applyBorder="1" applyAlignment="1">
      <alignment horizontal="center"/>
    </xf>
    <xf numFmtId="0" fontId="9" fillId="0" borderId="6" xfId="6" applyBorder="1" applyAlignment="1">
      <alignment horizontal="left" vertical="center" wrapText="1"/>
    </xf>
    <xf numFmtId="0" fontId="9" fillId="0" borderId="1" xfId="41" applyBorder="1" applyAlignment="1">
      <alignment vertical="center"/>
    </xf>
    <xf numFmtId="0" fontId="9" fillId="0" borderId="0" xfId="6" applyAlignment="1">
      <alignment horizontal="right"/>
    </xf>
    <xf numFmtId="0" fontId="0" fillId="0" borderId="1" xfId="6" applyFont="1" applyBorder="1" applyAlignment="1">
      <alignment vertical="center" wrapText="1"/>
    </xf>
    <xf numFmtId="164" fontId="0" fillId="0" borderId="1" xfId="6" applyNumberFormat="1" applyFont="1" applyBorder="1" applyAlignment="1">
      <alignment horizontal="center" vertical="center"/>
    </xf>
    <xf numFmtId="4" fontId="0" fillId="0" borderId="1" xfId="6" applyNumberFormat="1" applyFont="1" applyBorder="1" applyAlignment="1">
      <alignment horizontal="center" vertical="center"/>
    </xf>
    <xf numFmtId="0" fontId="9" fillId="0" borderId="1" xfId="41" applyBorder="1" applyAlignment="1">
      <alignment vertical="center" wrapText="1"/>
    </xf>
    <xf numFmtId="0" fontId="9" fillId="0" borderId="8" xfId="6" applyBorder="1" applyAlignment="1">
      <alignment horizontal="center" vertical="center"/>
    </xf>
    <xf numFmtId="0" fontId="9" fillId="0" borderId="8" xfId="6" applyBorder="1" applyAlignment="1">
      <alignment horizontal="center"/>
    </xf>
    <xf numFmtId="0" fontId="9" fillId="0" borderId="7" xfId="6" applyBorder="1"/>
    <xf numFmtId="0" fontId="9" fillId="2" borderId="0" xfId="6" applyFill="1"/>
    <xf numFmtId="0" fontId="9" fillId="0" borderId="0" xfId="0" applyFont="1" applyAlignment="1">
      <alignment horizontal="left" vertical="center" wrapText="1"/>
    </xf>
    <xf numFmtId="0" fontId="9" fillId="0" borderId="0" xfId="0" applyFont="1" applyAlignment="1">
      <alignment horizontal="left" wrapText="1"/>
    </xf>
    <xf numFmtId="0" fontId="27" fillId="0" borderId="0" xfId="42" applyAlignment="1">
      <alignment vertical="top"/>
      <protection locked="0"/>
    </xf>
    <xf numFmtId="164" fontId="27" fillId="0" borderId="1" xfId="6" applyNumberFormat="1" applyFont="1" applyBorder="1" applyAlignment="1">
      <alignment horizontal="center"/>
    </xf>
    <xf numFmtId="0" fontId="27" fillId="0" borderId="1" xfId="6" applyFont="1" applyBorder="1" applyAlignment="1">
      <alignment horizontal="left" vertical="center" wrapText="1"/>
    </xf>
    <xf numFmtId="0" fontId="9" fillId="9" borderId="1" xfId="18" applyFont="1" applyFill="1" applyBorder="1" applyAlignment="1">
      <alignment horizontal="left" vertical="center" wrapText="1"/>
    </xf>
    <xf numFmtId="0" fontId="31" fillId="3" borderId="1" xfId="6" applyFont="1" applyFill="1" applyBorder="1" applyAlignment="1">
      <alignment horizontal="left" vertical="center"/>
    </xf>
    <xf numFmtId="0" fontId="14" fillId="0" borderId="0" xfId="0" applyFont="1" applyAlignment="1">
      <alignment horizontal="right"/>
    </xf>
    <xf numFmtId="0" fontId="7" fillId="2" borderId="0" xfId="6" applyFont="1" applyFill="1" applyAlignment="1">
      <alignment horizontal="left" wrapText="1"/>
    </xf>
    <xf numFmtId="0" fontId="0" fillId="0" borderId="1" xfId="0" applyBorder="1" applyAlignment="1">
      <alignment wrapText="1"/>
    </xf>
    <xf numFmtId="0" fontId="9" fillId="0" borderId="0" xfId="0" applyFont="1" applyAlignment="1">
      <alignment wrapText="1"/>
    </xf>
    <xf numFmtId="0" fontId="5" fillId="0" borderId="0" xfId="0" applyFont="1" applyAlignment="1">
      <alignment horizontal="left" vertical="center"/>
    </xf>
    <xf numFmtId="0" fontId="9" fillId="0" borderId="7" xfId="0" applyFont="1" applyBorder="1"/>
    <xf numFmtId="0" fontId="9" fillId="0" borderId="1" xfId="6" applyBorder="1" applyAlignment="1">
      <alignment horizontal="left" vertical="top" wrapText="1"/>
    </xf>
    <xf numFmtId="165" fontId="9" fillId="0" borderId="1" xfId="12" applyNumberFormat="1" applyFont="1" applyBorder="1" applyAlignment="1">
      <alignment horizontal="left"/>
    </xf>
    <xf numFmtId="0" fontId="9" fillId="0" borderId="1" xfId="12" applyFont="1" applyBorder="1" applyAlignment="1">
      <alignment vertical="top" wrapText="1"/>
    </xf>
    <xf numFmtId="0" fontId="9" fillId="0" borderId="0" xfId="0" applyFont="1" applyAlignment="1">
      <alignment horizontal="left"/>
    </xf>
    <xf numFmtId="0" fontId="9" fillId="2" borderId="0" xfId="6" applyFill="1" applyAlignment="1">
      <alignment horizontal="center" wrapText="1"/>
    </xf>
    <xf numFmtId="172" fontId="32" fillId="3" borderId="1" xfId="6" applyNumberFormat="1" applyFont="1" applyFill="1" applyBorder="1" applyAlignment="1">
      <alignment horizontal="right" vertical="center" wrapText="1"/>
    </xf>
    <xf numFmtId="0" fontId="0" fillId="0" borderId="0" xfId="0" applyAlignment="1">
      <alignment vertical="center"/>
    </xf>
    <xf numFmtId="0" fontId="9" fillId="0" borderId="15" xfId="0" applyFont="1" applyBorder="1" applyAlignment="1">
      <alignment vertical="center"/>
    </xf>
    <xf numFmtId="0" fontId="9" fillId="0" borderId="15" xfId="0" quotePrefix="1" applyFont="1" applyBorder="1" applyAlignment="1">
      <alignment horizontal="right" vertical="center"/>
    </xf>
    <xf numFmtId="172" fontId="32" fillId="11" borderId="1" xfId="6" applyNumberFormat="1" applyFont="1" applyFill="1" applyBorder="1" applyAlignment="1">
      <alignment horizontal="right" vertical="center" wrapText="1"/>
    </xf>
    <xf numFmtId="0" fontId="9" fillId="0" borderId="16" xfId="0" applyFont="1" applyBorder="1" applyAlignment="1">
      <alignment vertical="center"/>
    </xf>
    <xf numFmtId="0" fontId="33" fillId="2" borderId="0" xfId="6" applyFont="1" applyFill="1"/>
    <xf numFmtId="0" fontId="33" fillId="0" borderId="0" xfId="0" applyFont="1" applyAlignment="1">
      <alignment horizontal="right"/>
    </xf>
    <xf numFmtId="0" fontId="33" fillId="0" borderId="0" xfId="0" applyFont="1"/>
    <xf numFmtId="0" fontId="9" fillId="12" borderId="15" xfId="0" quotePrefix="1" applyFont="1" applyFill="1" applyBorder="1" applyAlignment="1">
      <alignment horizontal="right" vertical="center"/>
    </xf>
    <xf numFmtId="0" fontId="6" fillId="11" borderId="1" xfId="6" applyFont="1" applyFill="1" applyBorder="1" applyAlignment="1">
      <alignment horizontal="center" vertical="center" wrapText="1"/>
    </xf>
    <xf numFmtId="0" fontId="6" fillId="3" borderId="1" xfId="6" applyFont="1" applyFill="1" applyBorder="1" applyAlignment="1">
      <alignment horizontal="center" vertical="center"/>
    </xf>
    <xf numFmtId="0" fontId="9" fillId="0" borderId="14" xfId="0" applyFont="1" applyBorder="1" applyAlignment="1">
      <alignment vertical="center"/>
    </xf>
    <xf numFmtId="0" fontId="9" fillId="0" borderId="17" xfId="0" applyFont="1" applyBorder="1" applyAlignment="1">
      <alignment vertical="center"/>
    </xf>
    <xf numFmtId="44" fontId="9" fillId="0" borderId="17" xfId="0" applyNumberFormat="1" applyFont="1" applyBorder="1" applyAlignment="1">
      <alignment vertical="center"/>
    </xf>
    <xf numFmtId="44" fontId="9" fillId="0" borderId="18" xfId="0" applyNumberFormat="1" applyFont="1" applyBorder="1" applyAlignment="1">
      <alignment vertical="center"/>
    </xf>
    <xf numFmtId="44" fontId="9" fillId="12" borderId="17" xfId="0" applyNumberFormat="1" applyFont="1" applyFill="1" applyBorder="1" applyAlignment="1">
      <alignment vertical="center"/>
    </xf>
    <xf numFmtId="44" fontId="9" fillId="12" borderId="18" xfId="0" applyNumberFormat="1" applyFont="1" applyFill="1" applyBorder="1" applyAlignment="1">
      <alignment vertical="center"/>
    </xf>
    <xf numFmtId="0" fontId="9" fillId="0" borderId="19" xfId="0" applyFont="1" applyBorder="1" applyAlignment="1">
      <alignment vertical="center"/>
    </xf>
    <xf numFmtId="0" fontId="9" fillId="0" borderId="20" xfId="0" applyFont="1" applyBorder="1" applyAlignment="1">
      <alignment vertical="center"/>
    </xf>
    <xf numFmtId="0" fontId="9" fillId="0" borderId="21" xfId="0" applyFont="1" applyBorder="1" applyAlignment="1">
      <alignment vertical="center"/>
    </xf>
    <xf numFmtId="0" fontId="9" fillId="12" borderId="20" xfId="0" applyFont="1" applyFill="1" applyBorder="1" applyAlignment="1">
      <alignment vertical="center"/>
    </xf>
    <xf numFmtId="0" fontId="9" fillId="12" borderId="21" xfId="0" applyFont="1" applyFill="1" applyBorder="1" applyAlignment="1">
      <alignment vertical="center"/>
    </xf>
    <xf numFmtId="0" fontId="6" fillId="3" borderId="1" xfId="6" applyFont="1" applyFill="1" applyBorder="1" applyAlignment="1">
      <alignment horizontal="center"/>
    </xf>
    <xf numFmtId="0" fontId="8" fillId="0" borderId="1" xfId="18" applyFont="1" applyBorder="1" applyAlignment="1">
      <alignment horizontal="left" vertical="center" wrapText="1"/>
    </xf>
    <xf numFmtId="0" fontId="9" fillId="0" borderId="1" xfId="0" applyFont="1" applyBorder="1" applyAlignment="1">
      <alignment horizontal="center" vertical="center"/>
    </xf>
    <xf numFmtId="0" fontId="9" fillId="0" borderId="0" xfId="0" applyFont="1" applyAlignment="1">
      <alignment horizontal="center" vertical="center"/>
    </xf>
    <xf numFmtId="0" fontId="9" fillId="4" borderId="1" xfId="6" applyFill="1" applyBorder="1" applyAlignment="1">
      <alignment wrapText="1"/>
    </xf>
    <xf numFmtId="0" fontId="9" fillId="4" borderId="1" xfId="6" applyFill="1" applyBorder="1" applyAlignment="1">
      <alignment horizontal="center"/>
    </xf>
    <xf numFmtId="4" fontId="0" fillId="2" borderId="2" xfId="6" applyNumberFormat="1" applyFont="1" applyFill="1" applyBorder="1"/>
    <xf numFmtId="0" fontId="34" fillId="0" borderId="1" xfId="6" applyFont="1" applyBorder="1" applyAlignment="1">
      <alignment wrapText="1"/>
    </xf>
    <xf numFmtId="0" fontId="36" fillId="0" borderId="0" xfId="0" applyFont="1"/>
    <xf numFmtId="0" fontId="9" fillId="0" borderId="0" xfId="0" applyFont="1" applyAlignment="1">
      <alignment vertical="top"/>
    </xf>
    <xf numFmtId="0" fontId="7" fillId="2" borderId="0" xfId="6" applyFont="1" applyFill="1" applyAlignment="1">
      <alignment horizontal="right"/>
    </xf>
    <xf numFmtId="0" fontId="0" fillId="13" borderId="0" xfId="0" applyFill="1"/>
    <xf numFmtId="4" fontId="0" fillId="13" borderId="0" xfId="6" applyNumberFormat="1" applyFont="1" applyFill="1" applyAlignment="1">
      <alignment horizontal="center"/>
    </xf>
    <xf numFmtId="4" fontId="5" fillId="2" borderId="4" xfId="6" applyNumberFormat="1" applyFont="1" applyFill="1" applyBorder="1" applyAlignment="1">
      <alignment horizontal="center"/>
    </xf>
    <xf numFmtId="0" fontId="9" fillId="10" borderId="1" xfId="0" applyFont="1" applyFill="1" applyBorder="1" applyAlignment="1">
      <alignment wrapText="1"/>
    </xf>
    <xf numFmtId="0" fontId="0" fillId="2" borderId="4" xfId="6" applyFont="1" applyFill="1" applyBorder="1"/>
    <xf numFmtId="0" fontId="0" fillId="6" borderId="0" xfId="0" applyFill="1"/>
    <xf numFmtId="172" fontId="0" fillId="2" borderId="0" xfId="6" applyNumberFormat="1" applyFont="1" applyFill="1" applyAlignment="1">
      <alignment horizontal="right" vertical="center"/>
    </xf>
    <xf numFmtId="0" fontId="9" fillId="13" borderId="0" xfId="0" applyFont="1" applyFill="1"/>
    <xf numFmtId="172" fontId="37" fillId="2" borderId="0" xfId="6" applyNumberFormat="1" applyFont="1" applyFill="1" applyAlignment="1">
      <alignment horizontal="center" vertical="center"/>
    </xf>
    <xf numFmtId="4" fontId="0" fillId="9" borderId="7" xfId="6" applyNumberFormat="1" applyFont="1" applyFill="1" applyBorder="1" applyAlignment="1">
      <alignment horizontal="center"/>
    </xf>
    <xf numFmtId="0" fontId="0" fillId="14" borderId="0" xfId="6" applyFont="1" applyFill="1"/>
    <xf numFmtId="172" fontId="37" fillId="14" borderId="0" xfId="6" applyNumberFormat="1" applyFont="1" applyFill="1" applyAlignment="1">
      <alignment horizontal="center" vertical="center"/>
    </xf>
    <xf numFmtId="172" fontId="0" fillId="15" borderId="0" xfId="6" applyNumberFormat="1" applyFont="1" applyFill="1" applyAlignment="1">
      <alignment horizontal="center" vertical="center"/>
    </xf>
    <xf numFmtId="0" fontId="0" fillId="15" borderId="2" xfId="6" applyFont="1" applyFill="1" applyBorder="1"/>
    <xf numFmtId="0" fontId="9" fillId="15" borderId="0" xfId="6" applyFill="1" applyAlignment="1">
      <alignment horizontal="center" wrapText="1"/>
    </xf>
    <xf numFmtId="0" fontId="5" fillId="15" borderId="0" xfId="6" applyFont="1" applyFill="1" applyAlignment="1">
      <alignment horizontal="center" wrapText="1"/>
    </xf>
    <xf numFmtId="172" fontId="5" fillId="15" borderId="0" xfId="6" applyNumberFormat="1" applyFont="1" applyFill="1" applyAlignment="1">
      <alignment horizontal="center" vertical="center"/>
    </xf>
    <xf numFmtId="0" fontId="38" fillId="0" borderId="0" xfId="0" applyFont="1" applyAlignment="1">
      <alignment vertical="center"/>
    </xf>
    <xf numFmtId="0" fontId="9" fillId="0" borderId="0" xfId="0" applyFont="1" applyAlignment="1">
      <alignment horizontal="center"/>
    </xf>
    <xf numFmtId="4" fontId="9" fillId="13" borderId="0" xfId="6" applyNumberFormat="1" applyFill="1" applyAlignment="1">
      <alignment horizontal="center"/>
    </xf>
    <xf numFmtId="4" fontId="0" fillId="10" borderId="1" xfId="6" applyNumberFormat="1" applyFont="1" applyFill="1" applyBorder="1" applyAlignment="1">
      <alignment horizontal="center"/>
    </xf>
    <xf numFmtId="4" fontId="9" fillId="10" borderId="1" xfId="6" applyNumberFormat="1" applyFill="1" applyBorder="1" applyAlignment="1">
      <alignment horizontal="center"/>
    </xf>
    <xf numFmtId="164" fontId="0" fillId="13" borderId="1" xfId="6" applyNumberFormat="1" applyFont="1" applyFill="1" applyBorder="1" applyAlignment="1">
      <alignment horizontal="center"/>
    </xf>
    <xf numFmtId="0" fontId="9" fillId="13" borderId="1" xfId="0" applyFont="1" applyFill="1" applyBorder="1" applyAlignment="1">
      <alignment wrapText="1"/>
    </xf>
    <xf numFmtId="0" fontId="9" fillId="0" borderId="1" xfId="18" applyFont="1" applyBorder="1" applyAlignment="1">
      <alignment horizontal="right"/>
    </xf>
    <xf numFmtId="0" fontId="9" fillId="0" borderId="7" xfId="18" applyFont="1" applyBorder="1"/>
    <xf numFmtId="0" fontId="9" fillId="0" borderId="0" xfId="18" applyFont="1" applyAlignment="1">
      <alignment horizontal="right"/>
    </xf>
    <xf numFmtId="0" fontId="9" fillId="0" borderId="0" xfId="18" applyFont="1"/>
    <xf numFmtId="0" fontId="9" fillId="0" borderId="4" xfId="12" applyFont="1" applyBorder="1"/>
    <xf numFmtId="0" fontId="9" fillId="0" borderId="0" xfId="12" applyFont="1"/>
    <xf numFmtId="165" fontId="9" fillId="10" borderId="1" xfId="12" applyNumberFormat="1" applyFont="1" applyFill="1" applyBorder="1" applyAlignment="1">
      <alignment horizontal="left" wrapText="1"/>
    </xf>
    <xf numFmtId="0" fontId="39" fillId="0" borderId="1" xfId="0" applyFont="1" applyBorder="1"/>
    <xf numFmtId="0" fontId="39" fillId="0" borderId="1" xfId="6" applyFont="1" applyBorder="1" applyAlignment="1">
      <alignment wrapText="1"/>
    </xf>
    <xf numFmtId="0" fontId="39" fillId="0" borderId="1" xfId="6" applyFont="1" applyBorder="1" applyAlignment="1">
      <alignment horizontal="left" vertical="center" wrapText="1"/>
    </xf>
    <xf numFmtId="0" fontId="40" fillId="0" borderId="0" xfId="0" applyFont="1" applyAlignment="1">
      <alignment horizontal="right"/>
    </xf>
    <xf numFmtId="0" fontId="9" fillId="0" borderId="0" xfId="0" applyFont="1" applyAlignment="1">
      <alignment vertical="center"/>
    </xf>
    <xf numFmtId="165" fontId="9" fillId="0" borderId="1" xfId="12" applyNumberFormat="1" applyFont="1" applyBorder="1" applyAlignment="1">
      <alignment horizontal="left" wrapText="1"/>
    </xf>
    <xf numFmtId="0" fontId="0" fillId="0" borderId="0" xfId="6" applyFont="1" applyAlignment="1">
      <alignment vertical="center"/>
    </xf>
    <xf numFmtId="0" fontId="9" fillId="0" borderId="1" xfId="6" applyBorder="1" applyAlignment="1">
      <alignment vertical="center"/>
    </xf>
    <xf numFmtId="0" fontId="9" fillId="0" borderId="0" xfId="6" applyAlignment="1">
      <alignment vertical="center"/>
    </xf>
    <xf numFmtId="0" fontId="0" fillId="0" borderId="0" xfId="6" applyFont="1" applyAlignment="1">
      <alignment horizontal="right" vertical="center"/>
    </xf>
    <xf numFmtId="0" fontId="9" fillId="0" borderId="1" xfId="6" applyBorder="1" applyAlignment="1">
      <alignment vertical="center" wrapText="1"/>
    </xf>
    <xf numFmtId="0" fontId="9" fillId="0" borderId="0" xfId="6" applyAlignment="1">
      <alignment horizontal="center" vertical="center"/>
    </xf>
    <xf numFmtId="164" fontId="0" fillId="0" borderId="0" xfId="6" applyNumberFormat="1" applyFont="1" applyAlignment="1">
      <alignment horizontal="center" vertical="center"/>
    </xf>
    <xf numFmtId="0" fontId="9" fillId="13" borderId="1" xfId="6" applyFill="1" applyBorder="1" applyAlignment="1">
      <alignment horizontal="right"/>
    </xf>
    <xf numFmtId="0" fontId="0" fillId="0" borderId="1" xfId="6" applyFont="1" applyBorder="1" applyAlignment="1">
      <alignment horizontal="right" vertical="center"/>
    </xf>
    <xf numFmtId="0" fontId="0" fillId="0" borderId="1" xfId="6" applyFont="1" applyBorder="1" applyAlignment="1">
      <alignment vertical="center"/>
    </xf>
    <xf numFmtId="0" fontId="9" fillId="0" borderId="1" xfId="12" applyFont="1" applyBorder="1"/>
    <xf numFmtId="0" fontId="23" fillId="2" borderId="0" xfId="6" applyFont="1" applyFill="1" applyAlignment="1">
      <alignment horizontal="center"/>
    </xf>
    <xf numFmtId="0" fontId="25" fillId="2" borderId="2" xfId="6" applyFont="1" applyFill="1" applyBorder="1"/>
    <xf numFmtId="0" fontId="17" fillId="2" borderId="0" xfId="6" applyFont="1" applyFill="1" applyAlignment="1">
      <alignment horizontal="center" vertical="center" wrapText="1"/>
    </xf>
    <xf numFmtId="0" fontId="17" fillId="2" borderId="2" xfId="6" applyFont="1" applyFill="1" applyBorder="1" applyAlignment="1">
      <alignment horizontal="center" vertical="center" wrapText="1"/>
    </xf>
    <xf numFmtId="0" fontId="23" fillId="2" borderId="2" xfId="6" applyFont="1" applyFill="1" applyBorder="1" applyAlignment="1">
      <alignment horizontal="left" vertical="center" wrapText="1"/>
    </xf>
    <xf numFmtId="0" fontId="24" fillId="2" borderId="2" xfId="6" applyFont="1" applyFill="1" applyBorder="1" applyAlignment="1">
      <alignment vertical="center"/>
    </xf>
    <xf numFmtId="0" fontId="42" fillId="2" borderId="2" xfId="6" applyFont="1" applyFill="1" applyBorder="1" applyAlignment="1">
      <alignment vertical="center"/>
    </xf>
    <xf numFmtId="0" fontId="5" fillId="2" borderId="0" xfId="6" applyFont="1" applyFill="1" applyAlignment="1">
      <alignment vertical="center"/>
    </xf>
    <xf numFmtId="0" fontId="5" fillId="2" borderId="0" xfId="6" applyFont="1" applyFill="1" applyAlignment="1">
      <alignment horizontal="center" vertical="center" wrapText="1"/>
    </xf>
    <xf numFmtId="172" fontId="5" fillId="2" borderId="0" xfId="6" applyNumberFormat="1" applyFont="1" applyFill="1" applyAlignment="1">
      <alignment horizontal="right" vertical="center"/>
    </xf>
    <xf numFmtId="0" fontId="43" fillId="2" borderId="0" xfId="6" applyFont="1" applyFill="1" applyAlignment="1">
      <alignment horizontal="right" vertical="top"/>
    </xf>
    <xf numFmtId="172" fontId="43" fillId="2" borderId="0" xfId="6" applyNumberFormat="1" applyFont="1" applyFill="1" applyAlignment="1">
      <alignment vertical="top"/>
    </xf>
    <xf numFmtId="0" fontId="0" fillId="14" borderId="0" xfId="0" applyFill="1"/>
    <xf numFmtId="172" fontId="5" fillId="2" borderId="0" xfId="6" applyNumberFormat="1" applyFont="1" applyFill="1" applyAlignment="1">
      <alignment horizontal="right" vertical="top" wrapText="1"/>
    </xf>
    <xf numFmtId="172" fontId="5" fillId="2" borderId="0" xfId="6" applyNumberFormat="1" applyFont="1" applyFill="1" applyAlignment="1">
      <alignment horizontal="right" wrapText="1"/>
    </xf>
    <xf numFmtId="0" fontId="0" fillId="0" borderId="7" xfId="6" applyFont="1" applyBorder="1" applyAlignment="1">
      <alignment vertical="center"/>
    </xf>
    <xf numFmtId="0" fontId="9" fillId="0" borderId="1" xfId="0" applyFont="1" applyBorder="1" applyAlignment="1">
      <alignment vertical="center" wrapText="1"/>
    </xf>
    <xf numFmtId="4" fontId="0" fillId="9" borderId="1" xfId="6" applyNumberFormat="1" applyFont="1" applyFill="1" applyBorder="1" applyAlignment="1">
      <alignment horizontal="center" vertical="center"/>
    </xf>
    <xf numFmtId="0" fontId="9" fillId="0" borderId="7" xfId="6" applyBorder="1" applyAlignment="1">
      <alignment horizontal="center"/>
    </xf>
    <xf numFmtId="0" fontId="0" fillId="0" borderId="7" xfId="6" applyFont="1" applyBorder="1" applyAlignment="1">
      <alignment horizontal="center"/>
    </xf>
    <xf numFmtId="0" fontId="9" fillId="0" borderId="7" xfId="6" applyBorder="1" applyAlignment="1">
      <alignment horizontal="center" vertical="center"/>
    </xf>
    <xf numFmtId="0" fontId="17" fillId="2" borderId="0" xfId="6" applyFont="1" applyFill="1" applyAlignment="1">
      <alignment vertical="center"/>
    </xf>
    <xf numFmtId="165" fontId="9" fillId="10" borderId="1" xfId="12" applyNumberFormat="1" applyFont="1" applyFill="1" applyBorder="1" applyAlignment="1">
      <alignment horizontal="center" wrapText="1"/>
    </xf>
    <xf numFmtId="4" fontId="9" fillId="0" borderId="0" xfId="6" applyNumberFormat="1" applyAlignment="1">
      <alignment horizontal="center"/>
    </xf>
    <xf numFmtId="0" fontId="44" fillId="2" borderId="0" xfId="6" applyFont="1" applyFill="1"/>
    <xf numFmtId="0" fontId="23" fillId="2" borderId="0" xfId="6" applyFont="1" applyFill="1" applyAlignment="1">
      <alignment vertical="center"/>
    </xf>
    <xf numFmtId="0" fontId="0" fillId="2" borderId="0" xfId="6" applyFont="1" applyFill="1" applyAlignment="1">
      <alignment vertical="center"/>
    </xf>
    <xf numFmtId="0" fontId="7" fillId="2" borderId="0" xfId="6" applyFont="1" applyFill="1" applyAlignment="1">
      <alignment vertical="center"/>
    </xf>
    <xf numFmtId="49" fontId="9" fillId="0" borderId="0" xfId="0" applyNumberFormat="1" applyFont="1" applyAlignment="1">
      <alignment horizontal="left" vertical="center" wrapText="1"/>
    </xf>
    <xf numFmtId="49" fontId="9" fillId="0" borderId="0" xfId="0" applyNumberFormat="1" applyFont="1" applyAlignment="1">
      <alignment horizontal="left" vertical="center"/>
    </xf>
    <xf numFmtId="0" fontId="9" fillId="0" borderId="0" xfId="0" applyFont="1" applyAlignment="1">
      <alignment horizontal="left" vertical="center"/>
    </xf>
    <xf numFmtId="0" fontId="23" fillId="2" borderId="0" xfId="6" applyFont="1" applyFill="1" applyAlignment="1">
      <alignment horizontal="center" vertical="center"/>
    </xf>
    <xf numFmtId="0" fontId="7" fillId="2" borderId="0" xfId="6" applyFont="1" applyFill="1" applyAlignment="1">
      <alignment horizontal="right"/>
    </xf>
    <xf numFmtId="0" fontId="9" fillId="2" borderId="0" xfId="6" applyFill="1"/>
    <xf numFmtId="0" fontId="24" fillId="2" borderId="0" xfId="6" applyFont="1" applyFill="1" applyAlignment="1">
      <alignment horizontal="right"/>
    </xf>
    <xf numFmtId="0" fontId="25" fillId="2" borderId="0" xfId="6" applyFont="1" applyFill="1"/>
    <xf numFmtId="0" fontId="9" fillId="0" borderId="0" xfId="0" applyFont="1" applyAlignment="1">
      <alignment horizontal="left" wrapText="1"/>
    </xf>
    <xf numFmtId="0" fontId="7" fillId="0" borderId="0" xfId="0" applyFont="1" applyAlignment="1">
      <alignment horizontal="left" vertical="center" wrapText="1"/>
    </xf>
    <xf numFmtId="0" fontId="5" fillId="0" borderId="0" xfId="0" applyFont="1" applyAlignment="1">
      <alignment horizontal="left" vertical="center" wrapText="1"/>
    </xf>
    <xf numFmtId="49" fontId="9" fillId="0" borderId="0" xfId="0" applyNumberFormat="1" applyFont="1" applyAlignment="1">
      <alignment horizontal="left" vertical="center" wrapText="1"/>
    </xf>
    <xf numFmtId="0" fontId="6" fillId="3" borderId="1" xfId="6" applyFont="1" applyFill="1" applyBorder="1" applyAlignment="1">
      <alignment horizontal="center" vertical="center" wrapText="1"/>
    </xf>
    <xf numFmtId="49" fontId="9" fillId="0" borderId="0" xfId="0" applyNumberFormat="1" applyFont="1" applyAlignment="1">
      <alignment horizontal="left" vertical="top" wrapText="1"/>
    </xf>
    <xf numFmtId="0" fontId="5" fillId="0" borderId="0" xfId="0" applyFont="1" applyAlignment="1">
      <alignment horizontal="left" vertical="center"/>
    </xf>
    <xf numFmtId="0" fontId="9" fillId="0" borderId="0" xfId="0" applyFont="1" applyAlignment="1">
      <alignment horizontal="left" vertical="center" wrapText="1"/>
    </xf>
    <xf numFmtId="0" fontId="41" fillId="0" borderId="0" xfId="0" applyFont="1" applyAlignment="1">
      <alignment horizontal="left" wrapText="1"/>
    </xf>
    <xf numFmtId="0" fontId="7" fillId="0" borderId="0" xfId="0" applyFont="1" applyAlignment="1">
      <alignment horizontal="left" wrapText="1"/>
    </xf>
    <xf numFmtId="0" fontId="5" fillId="2" borderId="2" xfId="6" applyFont="1" applyFill="1" applyBorder="1" applyAlignment="1">
      <alignment horizontal="left" vertical="top" wrapText="1"/>
    </xf>
    <xf numFmtId="0" fontId="6" fillId="3" borderId="7" xfId="6" applyFont="1" applyFill="1" applyBorder="1" applyAlignment="1">
      <alignment horizontal="center" vertical="center" wrapText="1"/>
    </xf>
    <xf numFmtId="0" fontId="6" fillId="3" borderId="8" xfId="6" applyFont="1" applyFill="1" applyBorder="1" applyAlignment="1">
      <alignment horizontal="center" vertical="center" wrapText="1"/>
    </xf>
    <xf numFmtId="0" fontId="42" fillId="2" borderId="0" xfId="6" applyFont="1" applyFill="1" applyAlignment="1">
      <alignment horizontal="center"/>
    </xf>
    <xf numFmtId="0" fontId="0" fillId="2" borderId="0" xfId="6" applyFont="1" applyFill="1"/>
    <xf numFmtId="0" fontId="23" fillId="2" borderId="0" xfId="6" applyFont="1" applyFill="1" applyAlignment="1">
      <alignment horizontal="center"/>
    </xf>
    <xf numFmtId="0" fontId="5" fillId="2" borderId="0" xfId="6" applyFont="1" applyFill="1" applyAlignment="1">
      <alignment horizontal="left" vertical="top" wrapText="1"/>
    </xf>
    <xf numFmtId="0" fontId="23" fillId="2" borderId="0" xfId="6" applyFont="1" applyFill="1" applyAlignment="1">
      <alignment horizontal="center" wrapText="1"/>
    </xf>
    <xf numFmtId="0" fontId="7" fillId="2" borderId="2" xfId="6" applyFont="1" applyFill="1" applyBorder="1" applyAlignment="1">
      <alignment horizontal="right"/>
    </xf>
    <xf numFmtId="0" fontId="0" fillId="2" borderId="2" xfId="6" applyFont="1" applyFill="1" applyBorder="1"/>
  </cellXfs>
  <cellStyles count="45">
    <cellStyle name="_PERSONAL" xfId="21" xr:uid="{00000000-0005-0000-0000-000000000000}"/>
    <cellStyle name="_PERSONAL_1" xfId="22" xr:uid="{00000000-0005-0000-0000-000001000000}"/>
    <cellStyle name="Comma" xfId="4" xr:uid="{00000000-0005-0000-0000-000002000000}"/>
    <cellStyle name="Comma [0]" xfId="5" xr:uid="{00000000-0005-0000-0000-000003000000}"/>
    <cellStyle name="Comma [0] 2" xfId="17" xr:uid="{00000000-0005-0000-0000-000004000000}"/>
    <cellStyle name="Comma [0]_laroux" xfId="23" xr:uid="{00000000-0005-0000-0000-000005000000}"/>
    <cellStyle name="Comma 2" xfId="16" xr:uid="{00000000-0005-0000-0000-000006000000}"/>
    <cellStyle name="Comma_laroux" xfId="24" xr:uid="{00000000-0005-0000-0000-000007000000}"/>
    <cellStyle name="Comma0" xfId="25" xr:uid="{00000000-0005-0000-0000-000008000000}"/>
    <cellStyle name="Currency" xfId="2" xr:uid="{00000000-0005-0000-0000-000009000000}"/>
    <cellStyle name="Currency [0]" xfId="3" xr:uid="{00000000-0005-0000-0000-00000A000000}"/>
    <cellStyle name="Currency [0] 2" xfId="15" xr:uid="{00000000-0005-0000-0000-00000B000000}"/>
    <cellStyle name="Currency [0]_laroux" xfId="26" xr:uid="{00000000-0005-0000-0000-00000C000000}"/>
    <cellStyle name="Currency 2" xfId="14" xr:uid="{00000000-0005-0000-0000-00000D000000}"/>
    <cellStyle name="Currency_laroux" xfId="27" xr:uid="{00000000-0005-0000-0000-00000E000000}"/>
    <cellStyle name="Currency0" xfId="28" xr:uid="{00000000-0005-0000-0000-00000F000000}"/>
    <cellStyle name="Date" xfId="29" xr:uid="{00000000-0005-0000-0000-000010000000}"/>
    <cellStyle name="Dziesiętny [0]_laroux" xfId="30" xr:uid="{00000000-0005-0000-0000-000011000000}"/>
    <cellStyle name="Dziesiętny_laroux" xfId="31" xr:uid="{00000000-0005-0000-0000-000012000000}"/>
    <cellStyle name="Fixed" xfId="32" xr:uid="{00000000-0005-0000-0000-000013000000}"/>
    <cellStyle name="Heading 1" xfId="33" xr:uid="{00000000-0005-0000-0000-000014000000}"/>
    <cellStyle name="Heading 2" xfId="34" xr:uid="{00000000-0005-0000-0000-000015000000}"/>
    <cellStyle name="Hypertextový odkaz 2" xfId="8" xr:uid="{00000000-0005-0000-0000-000016000000}"/>
    <cellStyle name="Normal" xfId="6" xr:uid="{00000000-0005-0000-0000-000017000000}"/>
    <cellStyle name="Normal 2" xfId="18" xr:uid="{00000000-0005-0000-0000-000018000000}"/>
    <cellStyle name="Normal_laroux" xfId="35" xr:uid="{00000000-0005-0000-0000-000019000000}"/>
    <cellStyle name="Normální" xfId="0" builtinId="0"/>
    <cellStyle name="Normální 2" xfId="7" xr:uid="{00000000-0005-0000-0000-00001B000000}"/>
    <cellStyle name="Normální 2 2" xfId="19" xr:uid="{00000000-0005-0000-0000-00001C000000}"/>
    <cellStyle name="Normální 2 3" xfId="43" xr:uid="{00000000-0005-0000-0000-00001D000000}"/>
    <cellStyle name="Normální 3" xfId="9" xr:uid="{00000000-0005-0000-0000-00001E000000}"/>
    <cellStyle name="Normální 4" xfId="11" xr:uid="{00000000-0005-0000-0000-00001F000000}"/>
    <cellStyle name="Normální 4 2" xfId="20" xr:uid="{00000000-0005-0000-0000-000020000000}"/>
    <cellStyle name="Normální 5" xfId="12" xr:uid="{00000000-0005-0000-0000-000021000000}"/>
    <cellStyle name="Normální 6" xfId="41" xr:uid="{00000000-0005-0000-0000-000022000000}"/>
    <cellStyle name="Normální 7" xfId="42" xr:uid="{00000000-0005-0000-0000-000023000000}"/>
    <cellStyle name="Normalny_laroux" xfId="36" xr:uid="{00000000-0005-0000-0000-000024000000}"/>
    <cellStyle name="Percent" xfId="1" xr:uid="{00000000-0005-0000-0000-000025000000}"/>
    <cellStyle name="Percent 2" xfId="13" xr:uid="{00000000-0005-0000-0000-000026000000}"/>
    <cellStyle name="Procenta 2" xfId="10" xr:uid="{00000000-0005-0000-0000-000027000000}"/>
    <cellStyle name="Procenta 3" xfId="44" xr:uid="{00000000-0005-0000-0000-000028000000}"/>
    <cellStyle name="Styl 1" xfId="37" xr:uid="{00000000-0005-0000-0000-000029000000}"/>
    <cellStyle name="Total" xfId="38" xr:uid="{00000000-0005-0000-0000-00002A000000}"/>
    <cellStyle name="Walutowy [0]_laroux" xfId="39" xr:uid="{00000000-0005-0000-0000-00002B000000}"/>
    <cellStyle name="Walutowy_laroux" xfId="40" xr:uid="{00000000-0005-0000-0000-00002C000000}"/>
  </cellStyles>
  <dxfs count="144">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171450</xdr:colOff>
      <xdr:row>0</xdr:row>
      <xdr:rowOff>95250</xdr:rowOff>
    </xdr:from>
    <xdr:to>
      <xdr:col>0</xdr:col>
      <xdr:colOff>1640205</xdr:colOff>
      <xdr:row>1</xdr:row>
      <xdr:rowOff>211455</xdr:rowOff>
    </xdr:to>
    <xdr:pic>
      <xdr:nvPicPr>
        <xdr:cNvPr id="3" name="Obrázek 2">
          <a:extLst>
            <a:ext uri="{FF2B5EF4-FFF2-40B4-BE49-F238E27FC236}">
              <a16:creationId xmlns:a16="http://schemas.microsoft.com/office/drawing/2014/main" id="{D96F1305-AE67-4CFF-B10B-F2180179A9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95250"/>
          <a:ext cx="1468755" cy="363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171450</xdr:colOff>
      <xdr:row>0</xdr:row>
      <xdr:rowOff>95250</xdr:rowOff>
    </xdr:from>
    <xdr:to>
      <xdr:col>2</xdr:col>
      <xdr:colOff>859155</xdr:colOff>
      <xdr:row>2</xdr:row>
      <xdr:rowOff>135255</xdr:rowOff>
    </xdr:to>
    <xdr:pic>
      <xdr:nvPicPr>
        <xdr:cNvPr id="2" name="Obrázek 1">
          <a:extLst>
            <a:ext uri="{FF2B5EF4-FFF2-40B4-BE49-F238E27FC236}">
              <a16:creationId xmlns:a16="http://schemas.microsoft.com/office/drawing/2014/main" id="{AAEF7B3B-EBEF-4014-8E60-0FBB418E94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95250"/>
          <a:ext cx="1468755" cy="363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171450</xdr:colOff>
      <xdr:row>0</xdr:row>
      <xdr:rowOff>95250</xdr:rowOff>
    </xdr:from>
    <xdr:to>
      <xdr:col>2</xdr:col>
      <xdr:colOff>859155</xdr:colOff>
      <xdr:row>2</xdr:row>
      <xdr:rowOff>135255</xdr:rowOff>
    </xdr:to>
    <xdr:pic>
      <xdr:nvPicPr>
        <xdr:cNvPr id="2" name="Obrázek 1">
          <a:extLst>
            <a:ext uri="{FF2B5EF4-FFF2-40B4-BE49-F238E27FC236}">
              <a16:creationId xmlns:a16="http://schemas.microsoft.com/office/drawing/2014/main" id="{FDBF765D-8A2D-458F-9B49-F5D5BA3BA8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95250"/>
          <a:ext cx="1468755" cy="363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171450</xdr:colOff>
      <xdr:row>0</xdr:row>
      <xdr:rowOff>95250</xdr:rowOff>
    </xdr:from>
    <xdr:to>
      <xdr:col>2</xdr:col>
      <xdr:colOff>859155</xdr:colOff>
      <xdr:row>2</xdr:row>
      <xdr:rowOff>135255</xdr:rowOff>
    </xdr:to>
    <xdr:pic>
      <xdr:nvPicPr>
        <xdr:cNvPr id="2" name="Obrázek 1">
          <a:extLst>
            <a:ext uri="{FF2B5EF4-FFF2-40B4-BE49-F238E27FC236}">
              <a16:creationId xmlns:a16="http://schemas.microsoft.com/office/drawing/2014/main" id="{DDE8023C-45ED-42A4-8DF1-DEB6C4DEE0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95250"/>
          <a:ext cx="1468755" cy="363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a:extLst>
            <a:ext uri="{FF2B5EF4-FFF2-40B4-BE49-F238E27FC236}">
              <a16:creationId xmlns:a16="http://schemas.microsoft.com/office/drawing/2014/main" id="{0ECE1A9B-CDF4-4DAC-9F70-13C5D4242F12}"/>
            </a:ext>
          </a:extLst>
        </xdr:cNvP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a:extLst>
            <a:ext uri="{FF2B5EF4-FFF2-40B4-BE49-F238E27FC236}">
              <a16:creationId xmlns:a16="http://schemas.microsoft.com/office/drawing/2014/main" id="{3BF8EF17-45EA-4411-AC64-E4D3B55F9DB9}"/>
            </a:ext>
          </a:extLst>
        </xdr:cNvP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171450</xdr:colOff>
      <xdr:row>0</xdr:row>
      <xdr:rowOff>95250</xdr:rowOff>
    </xdr:from>
    <xdr:to>
      <xdr:col>2</xdr:col>
      <xdr:colOff>859155</xdr:colOff>
      <xdr:row>2</xdr:row>
      <xdr:rowOff>135255</xdr:rowOff>
    </xdr:to>
    <xdr:pic>
      <xdr:nvPicPr>
        <xdr:cNvPr id="2" name="Obrázek 1">
          <a:extLst>
            <a:ext uri="{FF2B5EF4-FFF2-40B4-BE49-F238E27FC236}">
              <a16:creationId xmlns:a16="http://schemas.microsoft.com/office/drawing/2014/main" id="{D881327E-1868-46C1-A14C-A48A5DF097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95250"/>
          <a:ext cx="1468755" cy="363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171450</xdr:colOff>
      <xdr:row>0</xdr:row>
      <xdr:rowOff>95250</xdr:rowOff>
    </xdr:from>
    <xdr:to>
      <xdr:col>2</xdr:col>
      <xdr:colOff>859155</xdr:colOff>
      <xdr:row>2</xdr:row>
      <xdr:rowOff>135255</xdr:rowOff>
    </xdr:to>
    <xdr:pic>
      <xdr:nvPicPr>
        <xdr:cNvPr id="2" name="Obrázek 1">
          <a:extLst>
            <a:ext uri="{FF2B5EF4-FFF2-40B4-BE49-F238E27FC236}">
              <a16:creationId xmlns:a16="http://schemas.microsoft.com/office/drawing/2014/main" id="{3A924908-EDB4-4258-A3BA-229AC4BA33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95250"/>
          <a:ext cx="1468755" cy="363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a:extLst>
            <a:ext uri="{FF2B5EF4-FFF2-40B4-BE49-F238E27FC236}">
              <a16:creationId xmlns:a16="http://schemas.microsoft.com/office/drawing/2014/main" id="{F284DAF7-14BF-4F29-9E21-C7FB2ED41973}"/>
            </a:ext>
          </a:extLst>
        </xdr:cNvP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95251</xdr:colOff>
      <xdr:row>0</xdr:row>
      <xdr:rowOff>85726</xdr:rowOff>
    </xdr:from>
    <xdr:to>
      <xdr:col>1</xdr:col>
      <xdr:colOff>956881</xdr:colOff>
      <xdr:row>3</xdr:row>
      <xdr:rowOff>47626</xdr:rowOff>
    </xdr:to>
    <xdr:pic>
      <xdr:nvPicPr>
        <xdr:cNvPr id="6" name="Obrázek 5">
          <a:extLst>
            <a:ext uri="{FF2B5EF4-FFF2-40B4-BE49-F238E27FC236}">
              <a16:creationId xmlns:a16="http://schemas.microsoft.com/office/drawing/2014/main" id="{F1EB1EB4-25A9-40AE-86F3-6EA2FA6906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1" y="85726"/>
          <a:ext cx="164268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123825</xdr:colOff>
      <xdr:row>0</xdr:row>
      <xdr:rowOff>83344</xdr:rowOff>
    </xdr:from>
    <xdr:to>
      <xdr:col>2</xdr:col>
      <xdr:colOff>811530</xdr:colOff>
      <xdr:row>2</xdr:row>
      <xdr:rowOff>123349</xdr:rowOff>
    </xdr:to>
    <xdr:pic>
      <xdr:nvPicPr>
        <xdr:cNvPr id="2" name="Obrázek 1">
          <a:extLst>
            <a:ext uri="{FF2B5EF4-FFF2-40B4-BE49-F238E27FC236}">
              <a16:creationId xmlns:a16="http://schemas.microsoft.com/office/drawing/2014/main" id="{130E7AD6-7AD2-4C3A-818D-BB571F00DB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83344"/>
          <a:ext cx="1473518" cy="4805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171450</xdr:colOff>
      <xdr:row>0</xdr:row>
      <xdr:rowOff>95250</xdr:rowOff>
    </xdr:from>
    <xdr:to>
      <xdr:col>2</xdr:col>
      <xdr:colOff>859155</xdr:colOff>
      <xdr:row>2</xdr:row>
      <xdr:rowOff>135255</xdr:rowOff>
    </xdr:to>
    <xdr:pic>
      <xdr:nvPicPr>
        <xdr:cNvPr id="2" name="Obrázek 1">
          <a:extLst>
            <a:ext uri="{FF2B5EF4-FFF2-40B4-BE49-F238E27FC236}">
              <a16:creationId xmlns:a16="http://schemas.microsoft.com/office/drawing/2014/main" id="{13AB5C5C-B660-4B64-B17F-AD63B844E7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95250"/>
          <a:ext cx="1468755" cy="363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171450</xdr:colOff>
      <xdr:row>0</xdr:row>
      <xdr:rowOff>95250</xdr:rowOff>
    </xdr:from>
    <xdr:to>
      <xdr:col>2</xdr:col>
      <xdr:colOff>859155</xdr:colOff>
      <xdr:row>2</xdr:row>
      <xdr:rowOff>135255</xdr:rowOff>
    </xdr:to>
    <xdr:pic>
      <xdr:nvPicPr>
        <xdr:cNvPr id="3" name="Obrázek 2">
          <a:extLst>
            <a:ext uri="{FF2B5EF4-FFF2-40B4-BE49-F238E27FC236}">
              <a16:creationId xmlns:a16="http://schemas.microsoft.com/office/drawing/2014/main" id="{595D9E95-97F8-42DA-9272-344066DB1B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95250"/>
          <a:ext cx="1468755" cy="363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171450</xdr:colOff>
      <xdr:row>0</xdr:row>
      <xdr:rowOff>95250</xdr:rowOff>
    </xdr:from>
    <xdr:to>
      <xdr:col>2</xdr:col>
      <xdr:colOff>859155</xdr:colOff>
      <xdr:row>2</xdr:row>
      <xdr:rowOff>135255</xdr:rowOff>
    </xdr:to>
    <xdr:pic>
      <xdr:nvPicPr>
        <xdr:cNvPr id="2" name="Obrázek 1">
          <a:extLst>
            <a:ext uri="{FF2B5EF4-FFF2-40B4-BE49-F238E27FC236}">
              <a16:creationId xmlns:a16="http://schemas.microsoft.com/office/drawing/2014/main" id="{456B23F4-2A9B-4875-9893-4205EB4CC7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95250"/>
          <a:ext cx="1468755" cy="363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171450</xdr:colOff>
      <xdr:row>0</xdr:row>
      <xdr:rowOff>95250</xdr:rowOff>
    </xdr:from>
    <xdr:to>
      <xdr:col>2</xdr:col>
      <xdr:colOff>859155</xdr:colOff>
      <xdr:row>2</xdr:row>
      <xdr:rowOff>135255</xdr:rowOff>
    </xdr:to>
    <xdr:pic>
      <xdr:nvPicPr>
        <xdr:cNvPr id="2" name="Obrázek 1">
          <a:extLst>
            <a:ext uri="{FF2B5EF4-FFF2-40B4-BE49-F238E27FC236}">
              <a16:creationId xmlns:a16="http://schemas.microsoft.com/office/drawing/2014/main" id="{6BC43727-762E-41AA-9A9B-E3FFC906C9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95250"/>
          <a:ext cx="1468755" cy="363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171450</xdr:colOff>
      <xdr:row>0</xdr:row>
      <xdr:rowOff>95250</xdr:rowOff>
    </xdr:from>
    <xdr:to>
      <xdr:col>2</xdr:col>
      <xdr:colOff>859155</xdr:colOff>
      <xdr:row>2</xdr:row>
      <xdr:rowOff>135255</xdr:rowOff>
    </xdr:to>
    <xdr:pic>
      <xdr:nvPicPr>
        <xdr:cNvPr id="2" name="Obrázek 1">
          <a:extLst>
            <a:ext uri="{FF2B5EF4-FFF2-40B4-BE49-F238E27FC236}">
              <a16:creationId xmlns:a16="http://schemas.microsoft.com/office/drawing/2014/main" id="{E053B934-125E-4673-A636-25DECD33B7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95250"/>
          <a:ext cx="1468755" cy="363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171450</xdr:colOff>
      <xdr:row>0</xdr:row>
      <xdr:rowOff>95250</xdr:rowOff>
    </xdr:from>
    <xdr:to>
      <xdr:col>2</xdr:col>
      <xdr:colOff>859155</xdr:colOff>
      <xdr:row>2</xdr:row>
      <xdr:rowOff>135255</xdr:rowOff>
    </xdr:to>
    <xdr:pic>
      <xdr:nvPicPr>
        <xdr:cNvPr id="2" name="Obrázek 1">
          <a:extLst>
            <a:ext uri="{FF2B5EF4-FFF2-40B4-BE49-F238E27FC236}">
              <a16:creationId xmlns:a16="http://schemas.microsoft.com/office/drawing/2014/main" id="{023977B4-E71A-4030-8BBE-198C114DA1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95250"/>
          <a:ext cx="1468755" cy="363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171450</xdr:colOff>
      <xdr:row>0</xdr:row>
      <xdr:rowOff>95250</xdr:rowOff>
    </xdr:from>
    <xdr:to>
      <xdr:col>2</xdr:col>
      <xdr:colOff>859155</xdr:colOff>
      <xdr:row>2</xdr:row>
      <xdr:rowOff>135255</xdr:rowOff>
    </xdr:to>
    <xdr:pic>
      <xdr:nvPicPr>
        <xdr:cNvPr id="2" name="Obrázek 1">
          <a:extLst>
            <a:ext uri="{FF2B5EF4-FFF2-40B4-BE49-F238E27FC236}">
              <a16:creationId xmlns:a16="http://schemas.microsoft.com/office/drawing/2014/main" id="{CF6C1F31-EEFB-426E-9A57-0C9BEED4F4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95250"/>
          <a:ext cx="1468755" cy="363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Pavelková Eva" id="{2406ED8A-CCCB-8340-98E2-BA7B1B786073}" userId="S::pavelkova@rowan.legal::93377f60-3640-4577-99b1-751e8f4d567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 ??"/>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 ??"/>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4" dT="2025-07-07T15:03:08.37" personId="{2406ED8A-CCCB-8340-98E2-BA7B1B786073}" id="{AF46130D-3606-1F44-810E-D8DB59818123}">
    <text>RL: Zde je uvedena nepřesnost - k vyplnění jsou určena pole, která jsou podbarvena zeleně. Je tedy nutné učinit úpravu.</text>
  </threadedComment>
</ThreadedComment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nature.cz/"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2"/>
  <dimension ref="B5:S43"/>
  <sheetViews>
    <sheetView workbookViewId="0">
      <selection activeCell="C19" sqref="C19"/>
    </sheetView>
  </sheetViews>
  <sheetFormatPr baseColWidth="10" defaultColWidth="8.83203125" defaultRowHeight="13"/>
  <cols>
    <col min="5" max="5" width="66.83203125" customWidth="1"/>
  </cols>
  <sheetData>
    <row r="5" spans="2:18" ht="12.75" customHeight="1">
      <c r="B5" s="40"/>
      <c r="C5" s="40"/>
      <c r="D5" s="41"/>
      <c r="E5" s="42" t="s">
        <v>0</v>
      </c>
      <c r="F5" s="41"/>
      <c r="G5" s="41"/>
      <c r="H5" s="41"/>
      <c r="I5" s="43">
        <f>0+Q5</f>
        <v>3300</v>
      </c>
      <c r="J5" s="39"/>
      <c r="O5">
        <f>0+R5</f>
        <v>693</v>
      </c>
      <c r="Q5">
        <f>0+I6+I10+I14+I18+I22+I26+I30</f>
        <v>3300</v>
      </c>
      <c r="R5">
        <f>0+O6+O10+O14+O18+O22+O26+O30</f>
        <v>693</v>
      </c>
    </row>
    <row r="6" spans="2:18" ht="14">
      <c r="B6" s="35">
        <v>196</v>
      </c>
      <c r="C6" s="35">
        <v>196</v>
      </c>
      <c r="D6" s="36" t="s">
        <v>1</v>
      </c>
      <c r="E6" s="37" t="s">
        <v>2</v>
      </c>
      <c r="F6" s="38" t="s">
        <v>3</v>
      </c>
      <c r="G6" s="44">
        <v>1</v>
      </c>
      <c r="H6" s="45">
        <v>500</v>
      </c>
      <c r="I6" s="45">
        <f>ROUND(ROUND(H6,2)*ROUND(G6,3),2)</f>
        <v>500</v>
      </c>
      <c r="J6" s="39" t="s">
        <v>4</v>
      </c>
      <c r="O6">
        <f>(I6*21)/100</f>
        <v>105</v>
      </c>
      <c r="P6" t="s">
        <v>5</v>
      </c>
    </row>
    <row r="7" spans="2:18" ht="14">
      <c r="B7" s="40"/>
      <c r="C7" s="40"/>
      <c r="D7" s="40"/>
      <c r="E7" s="46" t="s">
        <v>1</v>
      </c>
      <c r="F7" s="40"/>
      <c r="G7" s="40"/>
      <c r="H7" s="40"/>
      <c r="I7" s="40"/>
      <c r="J7" s="39"/>
    </row>
    <row r="8" spans="2:18" ht="14">
      <c r="B8" s="40"/>
      <c r="C8" s="40"/>
      <c r="D8" s="40"/>
      <c r="E8" s="47" t="s">
        <v>6</v>
      </c>
      <c r="F8" s="40"/>
      <c r="G8" s="40"/>
      <c r="H8" s="40"/>
      <c r="I8" s="40"/>
      <c r="J8" s="39"/>
    </row>
    <row r="9" spans="2:18" ht="14">
      <c r="B9" s="40"/>
      <c r="C9" s="40"/>
      <c r="D9" s="40"/>
      <c r="E9" s="46" t="s">
        <v>7</v>
      </c>
      <c r="F9" s="40"/>
      <c r="G9" s="40"/>
      <c r="H9" s="40"/>
      <c r="I9" s="40"/>
      <c r="J9" s="39"/>
    </row>
    <row r="10" spans="2:18" ht="14">
      <c r="B10" s="35">
        <v>197</v>
      </c>
      <c r="C10" s="35">
        <v>197</v>
      </c>
      <c r="D10" s="36" t="s">
        <v>1</v>
      </c>
      <c r="E10" s="37" t="s">
        <v>8</v>
      </c>
      <c r="F10" s="38" t="s">
        <v>3</v>
      </c>
      <c r="G10" s="44">
        <v>1</v>
      </c>
      <c r="H10" s="45">
        <v>600</v>
      </c>
      <c r="I10" s="45">
        <f>ROUND(ROUND(H10,2)*ROUND(G10,3),2)</f>
        <v>600</v>
      </c>
      <c r="J10" s="39"/>
      <c r="O10">
        <f>(I10*21)/100</f>
        <v>126</v>
      </c>
      <c r="P10" t="s">
        <v>5</v>
      </c>
    </row>
    <row r="11" spans="2:18" ht="14">
      <c r="B11" s="40"/>
      <c r="C11" s="40"/>
      <c r="D11" s="40"/>
      <c r="E11" s="46" t="s">
        <v>1</v>
      </c>
      <c r="F11" s="40"/>
      <c r="G11" s="40"/>
      <c r="H11" s="40"/>
      <c r="I11" s="40"/>
      <c r="J11" s="39"/>
    </row>
    <row r="12" spans="2:18" ht="14">
      <c r="B12" s="40"/>
      <c r="C12" s="40"/>
      <c r="D12" s="40"/>
      <c r="E12" s="47" t="s">
        <v>6</v>
      </c>
      <c r="F12" s="40"/>
      <c r="G12" s="40"/>
      <c r="H12" s="40"/>
      <c r="I12" s="40"/>
      <c r="J12" s="39"/>
    </row>
    <row r="13" spans="2:18" ht="14">
      <c r="B13" s="40"/>
      <c r="C13" s="40"/>
      <c r="D13" s="40"/>
      <c r="E13" s="46" t="s">
        <v>7</v>
      </c>
      <c r="F13" s="40"/>
      <c r="G13" s="40"/>
      <c r="H13" s="40"/>
      <c r="I13" s="40"/>
      <c r="J13" s="39"/>
    </row>
    <row r="14" spans="2:18" ht="14">
      <c r="B14" s="35">
        <v>198</v>
      </c>
      <c r="C14" s="35">
        <v>198</v>
      </c>
      <c r="D14" s="36" t="s">
        <v>1</v>
      </c>
      <c r="E14" s="37" t="s">
        <v>9</v>
      </c>
      <c r="F14" s="38" t="s">
        <v>3</v>
      </c>
      <c r="G14" s="44">
        <v>1</v>
      </c>
      <c r="H14" s="45">
        <v>400</v>
      </c>
      <c r="I14" s="45">
        <f>ROUND(ROUND(H14,2)*ROUND(G14,3),2)</f>
        <v>400</v>
      </c>
      <c r="J14" s="39"/>
      <c r="O14">
        <f>(I14*21)/100</f>
        <v>84</v>
      </c>
      <c r="P14" t="s">
        <v>5</v>
      </c>
    </row>
    <row r="15" spans="2:18" ht="14">
      <c r="B15" s="40"/>
      <c r="C15" s="40"/>
      <c r="D15" s="40"/>
      <c r="E15" s="46" t="s">
        <v>1</v>
      </c>
      <c r="F15" s="40"/>
      <c r="G15" s="40"/>
      <c r="H15" s="40"/>
      <c r="I15" s="40"/>
      <c r="J15" s="39"/>
    </row>
    <row r="16" spans="2:18" ht="14">
      <c r="B16" s="40"/>
      <c r="C16" s="40"/>
      <c r="D16" s="40"/>
      <c r="E16" s="47" t="s">
        <v>6</v>
      </c>
      <c r="F16" s="40"/>
      <c r="G16" s="40"/>
      <c r="H16" s="40"/>
      <c r="I16" s="40"/>
      <c r="J16" s="39"/>
    </row>
    <row r="17" spans="2:19" ht="14">
      <c r="B17" s="40"/>
      <c r="C17" s="40"/>
      <c r="D17" s="40"/>
      <c r="E17" s="46" t="s">
        <v>7</v>
      </c>
      <c r="F17" s="40"/>
      <c r="G17" s="40"/>
      <c r="H17" s="40"/>
      <c r="I17" s="40"/>
      <c r="J17" s="39"/>
      <c r="S17" s="102" t="s">
        <v>10</v>
      </c>
    </row>
    <row r="18" spans="2:19" ht="14">
      <c r="B18" s="18">
        <v>199</v>
      </c>
      <c r="C18" s="18">
        <v>199</v>
      </c>
      <c r="D18" s="14" t="s">
        <v>1</v>
      </c>
      <c r="E18" s="19" t="s">
        <v>11</v>
      </c>
      <c r="F18" s="20" t="s">
        <v>3</v>
      </c>
      <c r="G18" s="21">
        <v>1</v>
      </c>
      <c r="H18" s="22">
        <v>400</v>
      </c>
      <c r="I18" s="22">
        <f>ROUND(ROUND(H18,2)*ROUND(G18,3),2)</f>
        <v>400</v>
      </c>
      <c r="J18" s="39"/>
      <c r="O18">
        <f>(I18*21)/100</f>
        <v>84</v>
      </c>
      <c r="P18" t="s">
        <v>5</v>
      </c>
    </row>
    <row r="19" spans="2:19" ht="14">
      <c r="E19" s="24" t="s">
        <v>1</v>
      </c>
      <c r="J19" s="39"/>
    </row>
    <row r="20" spans="2:19" ht="14">
      <c r="E20" s="26" t="s">
        <v>6</v>
      </c>
      <c r="J20" s="39"/>
    </row>
    <row r="21" spans="2:19" ht="14">
      <c r="E21" s="24" t="s">
        <v>7</v>
      </c>
      <c r="J21" s="39"/>
    </row>
    <row r="22" spans="2:19" ht="14">
      <c r="B22" s="18">
        <v>200</v>
      </c>
      <c r="C22" s="18">
        <v>200</v>
      </c>
      <c r="D22" s="14" t="s">
        <v>1</v>
      </c>
      <c r="E22" s="19" t="s">
        <v>12</v>
      </c>
      <c r="F22" s="20" t="s">
        <v>3</v>
      </c>
      <c r="G22" s="21">
        <v>1</v>
      </c>
      <c r="H22" s="22">
        <v>400</v>
      </c>
      <c r="I22" s="22">
        <f>ROUND(ROUND(H22,2)*ROUND(G22,3),2)</f>
        <v>400</v>
      </c>
      <c r="J22" s="39"/>
      <c r="O22">
        <f>(I22*21)/100</f>
        <v>84</v>
      </c>
      <c r="P22" t="s">
        <v>5</v>
      </c>
    </row>
    <row r="23" spans="2:19" ht="14">
      <c r="E23" s="24" t="s">
        <v>1</v>
      </c>
      <c r="J23" s="39"/>
    </row>
    <row r="24" spans="2:19" ht="14">
      <c r="E24" s="26" t="s">
        <v>6</v>
      </c>
      <c r="J24" s="39"/>
    </row>
    <row r="25" spans="2:19" ht="14">
      <c r="E25" s="24" t="s">
        <v>7</v>
      </c>
      <c r="J25" s="39"/>
    </row>
    <row r="26" spans="2:19" ht="14">
      <c r="B26" s="35">
        <v>201</v>
      </c>
      <c r="C26" s="35">
        <v>201</v>
      </c>
      <c r="D26" s="36" t="s">
        <v>1</v>
      </c>
      <c r="E26" s="37" t="s">
        <v>13</v>
      </c>
      <c r="F26" s="38" t="s">
        <v>3</v>
      </c>
      <c r="G26" s="44">
        <v>1</v>
      </c>
      <c r="H26" s="45">
        <v>500</v>
      </c>
      <c r="I26" s="45">
        <f>ROUND(ROUND(H26,2)*ROUND(G26,3),2)</f>
        <v>500</v>
      </c>
      <c r="J26" s="39"/>
      <c r="O26">
        <f>(I26*21)/100</f>
        <v>105</v>
      </c>
      <c r="P26" t="s">
        <v>5</v>
      </c>
      <c r="S26" s="102" t="s">
        <v>14</v>
      </c>
    </row>
    <row r="27" spans="2:19" ht="14">
      <c r="B27" s="40"/>
      <c r="C27" s="40"/>
      <c r="D27" s="40"/>
      <c r="E27" s="46" t="s">
        <v>1</v>
      </c>
      <c r="F27" s="40"/>
      <c r="G27" s="40"/>
      <c r="H27" s="40"/>
      <c r="I27" s="40"/>
      <c r="J27" s="39"/>
    </row>
    <row r="28" spans="2:19" ht="14">
      <c r="B28" s="40"/>
      <c r="C28" s="40"/>
      <c r="D28" s="40"/>
      <c r="E28" s="47" t="s">
        <v>6</v>
      </c>
      <c r="F28" s="40"/>
      <c r="G28" s="40"/>
      <c r="H28" s="40"/>
      <c r="I28" s="40"/>
      <c r="J28" s="39"/>
    </row>
    <row r="29" spans="2:19" ht="14">
      <c r="B29" s="40"/>
      <c r="C29" s="40"/>
      <c r="D29" s="40"/>
      <c r="E29" s="46" t="s">
        <v>7</v>
      </c>
      <c r="F29" s="40"/>
      <c r="G29" s="40"/>
      <c r="H29" s="40"/>
      <c r="I29" s="40"/>
      <c r="J29" s="39"/>
      <c r="S29" s="102" t="s">
        <v>15</v>
      </c>
    </row>
    <row r="30" spans="2:19" ht="14">
      <c r="B30" s="18">
        <v>202</v>
      </c>
      <c r="C30" s="18">
        <v>202</v>
      </c>
      <c r="D30" s="14" t="s">
        <v>16</v>
      </c>
      <c r="E30" s="19" t="s">
        <v>17</v>
      </c>
      <c r="F30" s="20" t="s">
        <v>3</v>
      </c>
      <c r="G30" s="21">
        <v>1</v>
      </c>
      <c r="H30" s="22">
        <v>500</v>
      </c>
      <c r="I30" s="22">
        <f>ROUND(ROUND(H30,2)*ROUND(G30,3),2)</f>
        <v>500</v>
      </c>
      <c r="J30" s="39"/>
      <c r="O30">
        <f>(I30*21)/100</f>
        <v>105</v>
      </c>
      <c r="P30" t="s">
        <v>5</v>
      </c>
    </row>
    <row r="31" spans="2:19" ht="14">
      <c r="E31" s="24" t="s">
        <v>1</v>
      </c>
      <c r="J31" s="39"/>
    </row>
    <row r="32" spans="2:19" ht="14">
      <c r="E32" s="26" t="s">
        <v>6</v>
      </c>
      <c r="J32" s="39"/>
    </row>
    <row r="33" spans="2:10" ht="14">
      <c r="E33" s="24" t="s">
        <v>7</v>
      </c>
      <c r="J33" s="39"/>
    </row>
    <row r="34" spans="2:10">
      <c r="E34" s="39" t="s">
        <v>18</v>
      </c>
    </row>
    <row r="36" spans="2:10" ht="14">
      <c r="B36" s="35">
        <v>123</v>
      </c>
      <c r="C36" s="35">
        <v>123</v>
      </c>
      <c r="D36" s="36"/>
      <c r="E36" s="37" t="s">
        <v>19</v>
      </c>
      <c r="F36" s="38" t="s">
        <v>20</v>
      </c>
      <c r="G36" s="44">
        <v>1</v>
      </c>
      <c r="H36" s="45">
        <v>0</v>
      </c>
      <c r="I36" s="45">
        <f>ROUND(ROUND(H36,2)*ROUND(G36,3),2)</f>
        <v>0</v>
      </c>
    </row>
    <row r="37" spans="2:10" ht="14">
      <c r="B37" s="40"/>
      <c r="C37" s="40"/>
      <c r="D37" s="40"/>
      <c r="E37" s="46" t="s">
        <v>1</v>
      </c>
      <c r="F37" s="40"/>
      <c r="G37" s="40"/>
      <c r="H37" s="40"/>
      <c r="I37" s="40"/>
    </row>
    <row r="38" spans="2:10" ht="14">
      <c r="B38" s="40"/>
      <c r="C38" s="40"/>
      <c r="D38" s="40"/>
      <c r="E38" s="47" t="s">
        <v>6</v>
      </c>
      <c r="F38" s="40"/>
      <c r="G38" s="40"/>
      <c r="H38" s="40"/>
      <c r="I38" s="40"/>
    </row>
    <row r="39" spans="2:10" ht="28">
      <c r="B39" s="40"/>
      <c r="C39" s="40"/>
      <c r="D39" s="40"/>
      <c r="E39" s="46" t="s">
        <v>21</v>
      </c>
      <c r="F39" s="40"/>
      <c r="G39" s="40"/>
      <c r="H39" s="40"/>
      <c r="I39" s="40"/>
    </row>
    <row r="40" spans="2:10" ht="14">
      <c r="B40" s="18" t="s">
        <v>22</v>
      </c>
      <c r="C40" s="18" t="s">
        <v>23</v>
      </c>
      <c r="D40" s="33"/>
      <c r="E40" s="19" t="s">
        <v>24</v>
      </c>
      <c r="F40" s="20" t="s">
        <v>25</v>
      </c>
      <c r="G40" s="21">
        <v>1</v>
      </c>
      <c r="H40" s="22">
        <v>0</v>
      </c>
      <c r="I40" s="22">
        <f>ROUND(ROUND(H40,2)*ROUND(G40,3),2)</f>
        <v>0</v>
      </c>
      <c r="J40" s="39" t="s">
        <v>26</v>
      </c>
    </row>
    <row r="41" spans="2:10">
      <c r="E41" s="24"/>
      <c r="J41" s="39"/>
    </row>
    <row r="42" spans="2:10" ht="14">
      <c r="E42" s="26" t="s">
        <v>6</v>
      </c>
      <c r="J42" s="39"/>
    </row>
    <row r="43" spans="2:10" ht="56">
      <c r="E43" s="24" t="s">
        <v>27</v>
      </c>
      <c r="J43" s="39"/>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pageSetUpPr fitToPage="1"/>
  </sheetPr>
  <dimension ref="A1:K235"/>
  <sheetViews>
    <sheetView view="pageBreakPreview" topLeftCell="B1" zoomScale="80" zoomScaleNormal="70" zoomScaleSheetLayoutView="80" workbookViewId="0">
      <pane xSplit="6" ySplit="8" topLeftCell="H9" activePane="bottomRight" state="frozen"/>
      <selection activeCell="B1" sqref="B1"/>
      <selection pane="topRight" activeCell="H1" sqref="H1"/>
      <selection pane="bottomLeft" activeCell="B9" sqref="B9"/>
      <selection pane="bottomRight" activeCell="J216" sqref="J216"/>
    </sheetView>
  </sheetViews>
  <sheetFormatPr baseColWidth="10" defaultColWidth="9.1640625" defaultRowHeight="13"/>
  <cols>
    <col min="1" max="1" width="9.1640625" hidden="1" customWidth="1"/>
    <col min="2" max="2" width="11.6640625" customWidth="1"/>
    <col min="3" max="3" width="14.6640625" customWidth="1"/>
    <col min="4" max="4" width="9.6640625" customWidth="1"/>
    <col min="5" max="5" width="70.6640625" customWidth="1"/>
    <col min="6" max="6" width="11.6640625" customWidth="1"/>
    <col min="7" max="7" width="16.6640625" customWidth="1"/>
    <col min="8" max="8" width="16.6640625" style="190" customWidth="1"/>
    <col min="9" max="9" width="24.83203125" style="190" customWidth="1"/>
    <col min="10" max="10" width="16.6640625" customWidth="1"/>
    <col min="11" max="11" width="24.83203125" customWidth="1"/>
  </cols>
  <sheetData>
    <row r="1" spans="1:11" ht="12.75" customHeight="1">
      <c r="B1" s="4"/>
      <c r="C1" s="4"/>
      <c r="D1" s="4"/>
      <c r="E1" s="284" t="s">
        <v>61</v>
      </c>
      <c r="F1" s="4"/>
      <c r="G1" s="4"/>
      <c r="H1" s="240" t="s">
        <v>3104</v>
      </c>
      <c r="I1" s="241"/>
      <c r="J1" s="241"/>
      <c r="K1" s="242">
        <f>SUM(I12:I227)</f>
        <v>25123710</v>
      </c>
    </row>
    <row r="2" spans="1:11" ht="12.75" customHeight="1">
      <c r="B2" s="4"/>
      <c r="C2" s="4"/>
      <c r="D2" s="4"/>
      <c r="E2" s="284"/>
      <c r="F2" s="4"/>
      <c r="G2" s="4"/>
      <c r="H2" s="245"/>
      <c r="I2" s="241"/>
      <c r="J2" s="150"/>
      <c r="K2" s="191"/>
    </row>
    <row r="3" spans="1:11" ht="15" customHeight="1">
      <c r="B3" s="8"/>
      <c r="C3" s="265"/>
      <c r="D3" s="283"/>
      <c r="E3" s="9"/>
      <c r="F3" s="4"/>
      <c r="G3" s="4"/>
      <c r="H3" s="240" t="s">
        <v>3105</v>
      </c>
      <c r="I3" s="241"/>
      <c r="J3" s="241"/>
      <c r="K3" s="242">
        <f>SUM(K11:K227)</f>
        <v>500000</v>
      </c>
    </row>
    <row r="4" spans="1:11" ht="15" customHeight="1">
      <c r="B4" s="8"/>
      <c r="C4" s="184"/>
      <c r="D4" s="4"/>
      <c r="E4" s="9"/>
      <c r="F4" s="4"/>
      <c r="G4" s="4"/>
      <c r="H4" s="245"/>
      <c r="I4" s="241"/>
      <c r="J4" s="243" t="s">
        <v>3106</v>
      </c>
      <c r="K4" s="244">
        <f>K1-K3</f>
        <v>24623710</v>
      </c>
    </row>
    <row r="5" spans="1:11" ht="15" customHeight="1">
      <c r="B5" s="8"/>
      <c r="C5" s="184"/>
      <c r="D5" s="4"/>
      <c r="E5" s="95" t="s">
        <v>28</v>
      </c>
      <c r="F5" s="4"/>
      <c r="G5" s="4"/>
      <c r="H5" s="150"/>
      <c r="I5" s="241"/>
      <c r="J5" s="150"/>
      <c r="K5" s="150"/>
    </row>
    <row r="6" spans="1:11" ht="15" customHeight="1">
      <c r="B6" s="8"/>
      <c r="C6" s="184"/>
      <c r="D6" s="4"/>
      <c r="E6" s="9"/>
      <c r="F6" s="4"/>
      <c r="G6" s="4"/>
      <c r="H6" s="285" t="s">
        <v>3107</v>
      </c>
      <c r="I6" s="285"/>
      <c r="J6" s="285"/>
      <c r="K6" s="246">
        <f>K3*8</f>
        <v>4000000</v>
      </c>
    </row>
    <row r="7" spans="1:11" ht="54" customHeight="1">
      <c r="A7" t="s">
        <v>162</v>
      </c>
      <c r="B7" s="10"/>
      <c r="C7" s="239" t="s">
        <v>3100</v>
      </c>
      <c r="D7" s="238">
        <v>6</v>
      </c>
      <c r="E7" s="96" t="s">
        <v>767</v>
      </c>
      <c r="F7" s="4"/>
      <c r="G7" s="4"/>
      <c r="H7" s="4"/>
      <c r="I7" s="193"/>
      <c r="J7" s="4"/>
      <c r="K7" s="4"/>
    </row>
    <row r="8" spans="1:11">
      <c r="A8" s="273" t="s">
        <v>165</v>
      </c>
      <c r="B8" s="273" t="s">
        <v>72</v>
      </c>
      <c r="C8" s="273" t="s">
        <v>73</v>
      </c>
      <c r="D8" s="273" t="s">
        <v>74</v>
      </c>
      <c r="E8" s="273" t="s">
        <v>75</v>
      </c>
      <c r="F8" s="273" t="s">
        <v>76</v>
      </c>
      <c r="G8" s="273" t="s">
        <v>77</v>
      </c>
      <c r="H8" s="280" t="s">
        <v>3098</v>
      </c>
      <c r="I8" s="281"/>
      <c r="J8" s="280" t="s">
        <v>3099</v>
      </c>
      <c r="K8" s="281"/>
    </row>
    <row r="9" spans="1:11" ht="90.75" customHeight="1">
      <c r="A9" s="273"/>
      <c r="B9" s="273"/>
      <c r="C9" s="273"/>
      <c r="D9" s="273"/>
      <c r="E9" s="273"/>
      <c r="F9" s="273"/>
      <c r="G9" s="273"/>
      <c r="H9" s="1" t="s">
        <v>3095</v>
      </c>
      <c r="I9" s="1" t="s">
        <v>3096</v>
      </c>
      <c r="J9" s="1" t="s">
        <v>3097</v>
      </c>
      <c r="K9" s="1" t="s">
        <v>3096</v>
      </c>
    </row>
    <row r="10" spans="1:11" ht="14">
      <c r="A10" s="1" t="s">
        <v>167</v>
      </c>
      <c r="B10" s="1" t="s">
        <v>16</v>
      </c>
      <c r="C10" s="1" t="s">
        <v>5</v>
      </c>
      <c r="D10" s="1" t="s">
        <v>78</v>
      </c>
      <c r="E10" s="1" t="s">
        <v>79</v>
      </c>
      <c r="F10" s="1" t="s">
        <v>80</v>
      </c>
      <c r="G10" s="1" t="s">
        <v>81</v>
      </c>
      <c r="H10" s="1" t="s">
        <v>361</v>
      </c>
      <c r="I10" s="1">
        <v>8</v>
      </c>
      <c r="J10" s="1" t="s">
        <v>82</v>
      </c>
      <c r="K10" s="1" t="s">
        <v>83</v>
      </c>
    </row>
    <row r="11" spans="1:11" ht="14">
      <c r="A11" s="2" t="s">
        <v>84</v>
      </c>
      <c r="B11" s="2"/>
      <c r="C11" s="28" t="s">
        <v>768</v>
      </c>
      <c r="D11" s="2"/>
      <c r="E11" s="81" t="s">
        <v>767</v>
      </c>
      <c r="F11" s="2"/>
      <c r="G11" s="2"/>
      <c r="H11" s="2"/>
      <c r="I11" s="2"/>
      <c r="J11" s="2"/>
      <c r="K11" s="2"/>
    </row>
    <row r="12" spans="1:11">
      <c r="A12" s="14" t="s">
        <v>149</v>
      </c>
      <c r="B12" s="71">
        <v>1</v>
      </c>
      <c r="C12" s="71" t="s">
        <v>769</v>
      </c>
      <c r="D12" s="77"/>
      <c r="E12" s="87" t="s">
        <v>770</v>
      </c>
      <c r="F12" s="80" t="s">
        <v>90</v>
      </c>
      <c r="G12" s="194"/>
      <c r="H12" s="194"/>
      <c r="I12" s="194"/>
      <c r="J12" s="194"/>
      <c r="K12" s="194"/>
    </row>
    <row r="13" spans="1:11" ht="14">
      <c r="A13" s="23" t="s">
        <v>150</v>
      </c>
      <c r="B13" s="70"/>
      <c r="C13" s="70"/>
      <c r="D13" s="70"/>
      <c r="E13" s="112" t="s">
        <v>244</v>
      </c>
      <c r="F13" s="89"/>
      <c r="H13"/>
      <c r="I13" s="67"/>
    </row>
    <row r="14" spans="1:11">
      <c r="A14" s="25" t="s">
        <v>144</v>
      </c>
      <c r="B14" s="70"/>
      <c r="C14" s="70"/>
      <c r="D14" s="70"/>
      <c r="E14" s="108"/>
      <c r="F14" s="90"/>
      <c r="H14"/>
      <c r="I14" s="67"/>
    </row>
    <row r="15" spans="1:11" ht="42">
      <c r="A15" t="s">
        <v>147</v>
      </c>
      <c r="B15" s="70"/>
      <c r="C15" s="70"/>
      <c r="D15" s="70"/>
      <c r="E15" s="53" t="s">
        <v>771</v>
      </c>
      <c r="F15" s="91"/>
      <c r="H15"/>
      <c r="I15" s="67"/>
    </row>
    <row r="16" spans="1:11">
      <c r="A16" s="14" t="s">
        <v>149</v>
      </c>
      <c r="B16" s="71">
        <v>2</v>
      </c>
      <c r="C16" s="71">
        <v>60103</v>
      </c>
      <c r="D16" s="77"/>
      <c r="E16" s="87" t="s">
        <v>772</v>
      </c>
      <c r="F16" s="80" t="s">
        <v>233</v>
      </c>
      <c r="G16" s="21">
        <v>500</v>
      </c>
      <c r="H16" s="109">
        <v>622</v>
      </c>
      <c r="I16" s="22">
        <f>H16*G16</f>
        <v>311000</v>
      </c>
      <c r="J16" s="111"/>
      <c r="K16" s="22">
        <f>J16*G16</f>
        <v>0</v>
      </c>
    </row>
    <row r="17" spans="1:11">
      <c r="A17" s="23" t="s">
        <v>150</v>
      </c>
      <c r="B17" s="70"/>
      <c r="C17" s="70"/>
      <c r="D17" s="70"/>
      <c r="E17" s="108"/>
      <c r="F17" s="89"/>
      <c r="H17"/>
      <c r="I17" s="67"/>
    </row>
    <row r="18" spans="1:11" ht="14">
      <c r="A18" s="25" t="s">
        <v>144</v>
      </c>
      <c r="B18" s="70"/>
      <c r="C18" s="70"/>
      <c r="D18" s="70"/>
      <c r="E18" s="175" t="s">
        <v>6</v>
      </c>
      <c r="F18" s="90"/>
      <c r="H18"/>
      <c r="I18" s="67"/>
    </row>
    <row r="19" spans="1:11" ht="84">
      <c r="A19" t="s">
        <v>147</v>
      </c>
      <c r="B19" s="70"/>
      <c r="C19" s="70"/>
      <c r="D19" s="70"/>
      <c r="E19" s="106" t="s">
        <v>773</v>
      </c>
      <c r="F19" s="91"/>
      <c r="H19"/>
      <c r="I19" s="67"/>
    </row>
    <row r="20" spans="1:11">
      <c r="A20" s="25" t="s">
        <v>144</v>
      </c>
      <c r="B20" s="71">
        <v>3</v>
      </c>
      <c r="C20" s="71">
        <v>60190</v>
      </c>
      <c r="D20" s="77"/>
      <c r="E20" s="72" t="s">
        <v>774</v>
      </c>
      <c r="F20" s="80" t="s">
        <v>226</v>
      </c>
      <c r="G20" s="21">
        <v>850</v>
      </c>
      <c r="H20" s="109">
        <v>109</v>
      </c>
      <c r="I20" s="22">
        <f>H20*G20</f>
        <v>92650</v>
      </c>
      <c r="J20" s="111"/>
      <c r="K20" s="22">
        <f>J20*G20</f>
        <v>0</v>
      </c>
    </row>
    <row r="21" spans="1:11">
      <c r="A21" t="s">
        <v>147</v>
      </c>
      <c r="B21" s="70"/>
      <c r="C21" s="70"/>
      <c r="D21" s="70"/>
      <c r="E21" s="108"/>
      <c r="F21" s="89"/>
      <c r="H21" s="67"/>
      <c r="I21" s="67"/>
      <c r="J21" s="67"/>
      <c r="K21" s="67"/>
    </row>
    <row r="22" spans="1:11" ht="14">
      <c r="A22" s="14" t="s">
        <v>149</v>
      </c>
      <c r="B22" s="70"/>
      <c r="C22" s="70"/>
      <c r="D22" s="70"/>
      <c r="E22" s="175" t="s">
        <v>6</v>
      </c>
      <c r="F22" s="90"/>
      <c r="H22" s="67"/>
      <c r="I22" s="67"/>
      <c r="J22" s="67"/>
      <c r="K22" s="67"/>
    </row>
    <row r="23" spans="1:11" ht="70">
      <c r="A23" s="23" t="s">
        <v>150</v>
      </c>
      <c r="B23" s="74"/>
      <c r="C23" s="74"/>
      <c r="D23" s="75"/>
      <c r="E23" s="106" t="s">
        <v>775</v>
      </c>
      <c r="F23" s="91"/>
      <c r="H23" s="67"/>
      <c r="I23" s="67"/>
      <c r="J23" s="67"/>
      <c r="K23" s="67"/>
    </row>
    <row r="24" spans="1:11">
      <c r="B24" s="72">
        <v>4</v>
      </c>
      <c r="C24" s="72">
        <v>60205</v>
      </c>
      <c r="D24" s="73"/>
      <c r="E24" s="87" t="s">
        <v>776</v>
      </c>
      <c r="F24" s="80" t="s">
        <v>120</v>
      </c>
      <c r="G24" s="21">
        <v>100</v>
      </c>
      <c r="H24" s="109">
        <v>1905</v>
      </c>
      <c r="I24" s="22">
        <f>H24*G24</f>
        <v>190500</v>
      </c>
      <c r="J24" s="111"/>
      <c r="K24" s="22">
        <f>J24*G24</f>
        <v>0</v>
      </c>
    </row>
    <row r="25" spans="1:11">
      <c r="B25" s="74"/>
      <c r="C25" s="74"/>
      <c r="D25" s="75"/>
      <c r="E25" s="72"/>
      <c r="F25" s="89"/>
      <c r="H25" s="67"/>
      <c r="I25" s="67"/>
      <c r="J25" s="67"/>
      <c r="K25" s="67"/>
    </row>
    <row r="26" spans="1:11" ht="14">
      <c r="B26" s="70"/>
      <c r="C26" s="70"/>
      <c r="D26" s="70"/>
      <c r="E26" s="26" t="s">
        <v>6</v>
      </c>
      <c r="F26" s="90"/>
      <c r="H26" s="67"/>
      <c r="I26" s="67"/>
      <c r="J26" s="67"/>
      <c r="K26" s="67"/>
    </row>
    <row r="27" spans="1:11" ht="70">
      <c r="B27" s="70"/>
      <c r="C27" s="70"/>
      <c r="D27" s="70"/>
      <c r="E27" s="106" t="s">
        <v>777</v>
      </c>
      <c r="F27" s="91"/>
      <c r="H27" s="67"/>
      <c r="I27" s="67"/>
      <c r="J27" s="67"/>
      <c r="K27" s="67"/>
    </row>
    <row r="28" spans="1:11">
      <c r="B28" s="71">
        <v>5</v>
      </c>
      <c r="C28" s="71">
        <v>60206</v>
      </c>
      <c r="D28" s="77"/>
      <c r="E28" s="87" t="s">
        <v>778</v>
      </c>
      <c r="F28" s="80" t="s">
        <v>120</v>
      </c>
      <c r="G28" s="21">
        <v>50</v>
      </c>
      <c r="H28" s="109">
        <v>1213</v>
      </c>
      <c r="I28" s="22">
        <f>H28*G28</f>
        <v>60650</v>
      </c>
      <c r="J28" s="111"/>
      <c r="K28" s="22">
        <f>J28*G28</f>
        <v>0</v>
      </c>
    </row>
    <row r="29" spans="1:11">
      <c r="B29" s="70"/>
      <c r="C29" s="70"/>
      <c r="D29" s="70"/>
      <c r="E29" s="72"/>
      <c r="F29" s="89"/>
      <c r="H29" s="67"/>
      <c r="I29" s="67"/>
      <c r="J29" s="67"/>
      <c r="K29" s="67"/>
    </row>
    <row r="30" spans="1:11" ht="14">
      <c r="B30" s="70"/>
      <c r="C30" s="70"/>
      <c r="D30" s="70"/>
      <c r="E30" s="26" t="s">
        <v>6</v>
      </c>
      <c r="F30" s="90"/>
      <c r="H30" s="67"/>
      <c r="I30" s="67"/>
      <c r="J30" s="67"/>
      <c r="K30" s="67"/>
    </row>
    <row r="31" spans="1:11" ht="84">
      <c r="B31" s="70"/>
      <c r="C31" s="70"/>
      <c r="D31" s="70"/>
      <c r="E31" s="106" t="s">
        <v>779</v>
      </c>
      <c r="F31" s="91"/>
      <c r="H31" s="67"/>
      <c r="I31" s="67"/>
      <c r="J31" s="67"/>
      <c r="K31" s="67"/>
    </row>
    <row r="32" spans="1:11">
      <c r="B32" s="71">
        <v>4</v>
      </c>
      <c r="C32" s="71">
        <v>60207</v>
      </c>
      <c r="D32" s="77"/>
      <c r="E32" s="87" t="s">
        <v>780</v>
      </c>
      <c r="F32" s="80" t="s">
        <v>226</v>
      </c>
      <c r="G32" s="21">
        <v>500</v>
      </c>
      <c r="H32" s="109">
        <v>237</v>
      </c>
      <c r="I32" s="22">
        <f>H32*G32</f>
        <v>118500</v>
      </c>
      <c r="J32" s="111"/>
      <c r="K32" s="22">
        <f>J32*G32</f>
        <v>0</v>
      </c>
    </row>
    <row r="33" spans="1:11">
      <c r="B33" s="70"/>
      <c r="C33" s="70"/>
      <c r="D33" s="70"/>
      <c r="E33" s="72"/>
      <c r="F33" s="89"/>
      <c r="H33" s="67"/>
      <c r="I33" s="67"/>
      <c r="J33" s="67"/>
      <c r="K33" s="67"/>
    </row>
    <row r="34" spans="1:11" ht="14">
      <c r="B34" s="70"/>
      <c r="C34" s="70"/>
      <c r="D34" s="70"/>
      <c r="E34" s="26" t="s">
        <v>6</v>
      </c>
      <c r="F34" s="90"/>
      <c r="H34" s="67"/>
      <c r="I34" s="67"/>
      <c r="J34" s="67"/>
      <c r="K34" s="67"/>
    </row>
    <row r="35" spans="1:11" ht="56">
      <c r="B35" s="70"/>
      <c r="C35" s="70"/>
      <c r="D35" s="70"/>
      <c r="E35" s="106" t="s">
        <v>781</v>
      </c>
      <c r="F35" s="91"/>
      <c r="H35" s="67"/>
      <c r="I35" s="67"/>
      <c r="J35" s="67"/>
      <c r="K35" s="67"/>
    </row>
    <row r="36" spans="1:11">
      <c r="B36" s="71">
        <v>5</v>
      </c>
      <c r="C36" s="71">
        <v>60208</v>
      </c>
      <c r="D36" s="77"/>
      <c r="E36" s="87" t="s">
        <v>782</v>
      </c>
      <c r="F36" s="80" t="s">
        <v>226</v>
      </c>
      <c r="G36" s="21">
        <v>500</v>
      </c>
      <c r="H36" s="109">
        <v>390</v>
      </c>
      <c r="I36" s="22">
        <f>H36*G36</f>
        <v>195000</v>
      </c>
      <c r="J36" s="111"/>
      <c r="K36" s="22">
        <f>J36*G36</f>
        <v>0</v>
      </c>
    </row>
    <row r="37" spans="1:11">
      <c r="B37" s="70"/>
      <c r="C37" s="70"/>
      <c r="D37" s="70"/>
      <c r="E37" s="72"/>
      <c r="F37" s="89"/>
      <c r="H37" s="67"/>
      <c r="I37" s="67"/>
      <c r="J37" s="67"/>
      <c r="K37" s="67"/>
    </row>
    <row r="38" spans="1:11" ht="14">
      <c r="B38" s="74"/>
      <c r="C38" s="74"/>
      <c r="D38" s="75"/>
      <c r="E38" s="26" t="s">
        <v>6</v>
      </c>
      <c r="F38" s="90"/>
      <c r="H38" s="67"/>
      <c r="I38" s="67"/>
      <c r="J38" s="67"/>
      <c r="K38" s="67"/>
    </row>
    <row r="39" spans="1:11" ht="70">
      <c r="B39" s="70"/>
      <c r="C39" s="70"/>
      <c r="D39" s="70"/>
      <c r="E39" s="106" t="s">
        <v>783</v>
      </c>
      <c r="F39" s="91"/>
      <c r="H39" s="67"/>
      <c r="I39" s="67"/>
      <c r="J39" s="67"/>
      <c r="K39" s="67"/>
    </row>
    <row r="40" spans="1:11">
      <c r="B40" s="71">
        <v>6</v>
      </c>
      <c r="C40" s="71">
        <v>60210</v>
      </c>
      <c r="D40" s="77"/>
      <c r="E40" s="118" t="s">
        <v>784</v>
      </c>
      <c r="F40" s="80" t="s">
        <v>120</v>
      </c>
      <c r="G40" s="21">
        <v>6000</v>
      </c>
      <c r="H40" s="109">
        <v>870</v>
      </c>
      <c r="I40" s="22">
        <f>H40*G40</f>
        <v>5220000</v>
      </c>
      <c r="J40" s="111"/>
      <c r="K40" s="22">
        <f>J40*G40</f>
        <v>0</v>
      </c>
    </row>
    <row r="41" spans="1:11">
      <c r="B41" s="70"/>
      <c r="C41" s="70"/>
      <c r="D41" s="70"/>
      <c r="E41" s="72"/>
      <c r="F41" s="89"/>
      <c r="H41" s="67"/>
      <c r="I41" s="67"/>
      <c r="J41" s="67"/>
      <c r="K41" s="67"/>
    </row>
    <row r="42" spans="1:11" ht="14">
      <c r="B42" s="74"/>
      <c r="C42" s="74"/>
      <c r="D42" s="75"/>
      <c r="E42" s="26" t="s">
        <v>6</v>
      </c>
      <c r="F42" s="90"/>
      <c r="H42" s="67"/>
      <c r="I42" s="67"/>
      <c r="J42" s="67"/>
      <c r="K42" s="67"/>
    </row>
    <row r="43" spans="1:11" ht="84">
      <c r="B43" s="70"/>
      <c r="C43" s="70"/>
      <c r="D43" s="70"/>
      <c r="E43" s="106" t="s">
        <v>785</v>
      </c>
      <c r="F43" s="91"/>
      <c r="H43" s="67"/>
      <c r="I43" s="67"/>
      <c r="J43" s="67"/>
      <c r="K43" s="67"/>
    </row>
    <row r="44" spans="1:11">
      <c r="A44" s="35"/>
      <c r="B44" s="71">
        <v>9</v>
      </c>
      <c r="C44" s="71">
        <v>60211</v>
      </c>
      <c r="D44" s="77"/>
      <c r="E44" s="147" t="s">
        <v>3036</v>
      </c>
      <c r="F44" s="80" t="s">
        <v>100</v>
      </c>
      <c r="G44" s="21">
        <v>10</v>
      </c>
      <c r="H44" s="109">
        <v>8500</v>
      </c>
      <c r="I44" s="22">
        <f>H44*G44</f>
        <v>85000</v>
      </c>
      <c r="J44" s="111"/>
      <c r="K44" s="22">
        <f>J44*G44</f>
        <v>0</v>
      </c>
    </row>
    <row r="45" spans="1:11">
      <c r="B45" s="70"/>
      <c r="C45" s="70"/>
      <c r="D45" s="70"/>
      <c r="E45" s="72"/>
      <c r="F45" s="89"/>
      <c r="H45" s="67"/>
      <c r="I45" s="67"/>
      <c r="J45" s="67"/>
      <c r="K45" s="67"/>
    </row>
    <row r="46" spans="1:11" ht="14">
      <c r="B46" s="70"/>
      <c r="C46" s="70"/>
      <c r="D46" s="70"/>
      <c r="E46" s="26" t="s">
        <v>6</v>
      </c>
      <c r="F46" s="90"/>
      <c r="H46" s="67"/>
      <c r="I46" s="67"/>
      <c r="J46" s="67"/>
      <c r="K46" s="67"/>
    </row>
    <row r="47" spans="1:11" ht="112">
      <c r="B47" s="70"/>
      <c r="C47" s="70"/>
      <c r="D47" s="70"/>
      <c r="E47" s="106" t="s">
        <v>786</v>
      </c>
      <c r="F47" s="91"/>
      <c r="H47" s="67"/>
      <c r="I47" s="67"/>
      <c r="J47" s="67"/>
      <c r="K47" s="67"/>
    </row>
    <row r="48" spans="1:11">
      <c r="B48" s="71">
        <v>10</v>
      </c>
      <c r="C48" s="71">
        <v>60212</v>
      </c>
      <c r="D48" s="77"/>
      <c r="E48" s="147" t="s">
        <v>787</v>
      </c>
      <c r="F48" s="80" t="s">
        <v>120</v>
      </c>
      <c r="G48" s="21">
        <v>300</v>
      </c>
      <c r="H48" s="109">
        <v>401</v>
      </c>
      <c r="I48" s="22">
        <f>H48*G48</f>
        <v>120300</v>
      </c>
      <c r="J48" s="111"/>
      <c r="K48" s="22">
        <f>J48*G48</f>
        <v>0</v>
      </c>
    </row>
    <row r="49" spans="2:11">
      <c r="B49" s="70"/>
      <c r="C49" s="70"/>
      <c r="D49" s="70"/>
      <c r="E49" s="72"/>
      <c r="F49" s="89"/>
      <c r="H49" s="67"/>
      <c r="I49" s="67"/>
      <c r="J49" s="67"/>
      <c r="K49" s="67"/>
    </row>
    <row r="50" spans="2:11" ht="14">
      <c r="B50" s="70"/>
      <c r="C50" s="70"/>
      <c r="D50" s="70"/>
      <c r="E50" s="26" t="s">
        <v>6</v>
      </c>
      <c r="F50" s="90"/>
      <c r="H50" s="67"/>
      <c r="I50" s="67"/>
      <c r="J50" s="67"/>
      <c r="K50" s="67"/>
    </row>
    <row r="51" spans="2:11" ht="70">
      <c r="B51" s="74"/>
      <c r="C51" s="74"/>
      <c r="D51" s="75"/>
      <c r="E51" s="106" t="s">
        <v>788</v>
      </c>
      <c r="F51" s="91"/>
      <c r="H51" s="67"/>
      <c r="I51" s="67"/>
      <c r="J51" s="67"/>
      <c r="K51" s="67"/>
    </row>
    <row r="52" spans="2:11">
      <c r="B52" s="71">
        <v>7</v>
      </c>
      <c r="C52" s="71">
        <v>60213</v>
      </c>
      <c r="D52" s="77"/>
      <c r="E52" s="147" t="s">
        <v>789</v>
      </c>
      <c r="F52" s="80" t="s">
        <v>120</v>
      </c>
      <c r="G52" s="21">
        <v>100</v>
      </c>
      <c r="H52" s="109">
        <v>560</v>
      </c>
      <c r="I52" s="22">
        <f>H52*G52</f>
        <v>56000</v>
      </c>
      <c r="J52" s="111"/>
      <c r="K52" s="22">
        <f>J52*G52</f>
        <v>0</v>
      </c>
    </row>
    <row r="53" spans="2:11">
      <c r="B53" s="74"/>
      <c r="C53" s="74"/>
      <c r="D53" s="75"/>
      <c r="E53" s="72"/>
      <c r="F53" s="89"/>
      <c r="H53" s="67"/>
      <c r="I53" s="67"/>
      <c r="J53" s="67"/>
      <c r="K53" s="67"/>
    </row>
    <row r="54" spans="2:11" ht="14">
      <c r="B54" s="70"/>
      <c r="C54" s="70"/>
      <c r="D54" s="70"/>
      <c r="E54" s="26" t="s">
        <v>6</v>
      </c>
      <c r="F54" s="90"/>
      <c r="H54" s="67"/>
      <c r="I54" s="67"/>
      <c r="J54" s="67"/>
      <c r="K54" s="67"/>
    </row>
    <row r="55" spans="2:11" ht="84">
      <c r="B55" s="70"/>
      <c r="C55" s="70"/>
      <c r="D55" s="70"/>
      <c r="E55" s="106" t="s">
        <v>790</v>
      </c>
      <c r="F55" s="91"/>
      <c r="H55" s="67"/>
      <c r="I55" s="67"/>
      <c r="J55" s="67"/>
      <c r="K55" s="67"/>
    </row>
    <row r="56" spans="2:11">
      <c r="B56" s="71">
        <v>12</v>
      </c>
      <c r="C56" s="71">
        <v>60121</v>
      </c>
      <c r="D56" s="77"/>
      <c r="E56" s="87" t="s">
        <v>791</v>
      </c>
      <c r="F56" s="80" t="s">
        <v>134</v>
      </c>
      <c r="G56" s="21">
        <v>800</v>
      </c>
      <c r="H56" s="109">
        <v>619</v>
      </c>
      <c r="I56" s="22">
        <f>H56*G56</f>
        <v>495200</v>
      </c>
      <c r="J56" s="111"/>
      <c r="K56" s="22">
        <f>J56*G56</f>
        <v>0</v>
      </c>
    </row>
    <row r="57" spans="2:11">
      <c r="B57" s="70"/>
      <c r="C57" s="70"/>
      <c r="D57" s="70"/>
      <c r="E57" s="72"/>
      <c r="F57" s="89"/>
      <c r="H57" s="67"/>
      <c r="I57" s="67"/>
      <c r="J57" s="67"/>
      <c r="K57" s="67"/>
    </row>
    <row r="58" spans="2:11" ht="14">
      <c r="B58" s="70"/>
      <c r="C58" s="70"/>
      <c r="D58" s="70"/>
      <c r="E58" s="26" t="s">
        <v>6</v>
      </c>
      <c r="F58" s="90"/>
      <c r="H58" s="67"/>
      <c r="I58" s="67"/>
      <c r="J58" s="67"/>
      <c r="K58" s="67"/>
    </row>
    <row r="59" spans="2:11" ht="84">
      <c r="B59" s="74"/>
      <c r="C59" s="74"/>
      <c r="D59" s="75"/>
      <c r="E59" s="106" t="s">
        <v>792</v>
      </c>
      <c r="F59" s="91"/>
      <c r="H59" s="67"/>
      <c r="I59" s="67"/>
      <c r="J59" s="67"/>
      <c r="K59" s="67"/>
    </row>
    <row r="60" spans="2:11">
      <c r="B60" s="76">
        <v>13</v>
      </c>
      <c r="C60" s="76">
        <v>60122</v>
      </c>
      <c r="D60" s="82"/>
      <c r="E60" s="87" t="s">
        <v>793</v>
      </c>
      <c r="F60" s="80" t="s">
        <v>134</v>
      </c>
      <c r="G60" s="21">
        <v>500</v>
      </c>
      <c r="H60" s="109">
        <v>639</v>
      </c>
      <c r="I60" s="22">
        <f>H60*G60</f>
        <v>319500</v>
      </c>
      <c r="J60" s="111"/>
      <c r="K60" s="22">
        <f>J60*G60</f>
        <v>0</v>
      </c>
    </row>
    <row r="61" spans="2:11">
      <c r="B61" s="78"/>
      <c r="C61" s="78"/>
      <c r="D61" s="79"/>
      <c r="E61" s="72"/>
      <c r="F61" s="89"/>
      <c r="H61" s="67"/>
      <c r="I61" s="67"/>
      <c r="J61" s="67"/>
      <c r="K61" s="67"/>
    </row>
    <row r="62" spans="2:11" ht="14">
      <c r="B62" s="70"/>
      <c r="C62" s="70"/>
      <c r="D62" s="70"/>
      <c r="E62" s="26" t="s">
        <v>6</v>
      </c>
      <c r="F62" s="90"/>
      <c r="H62" s="67"/>
      <c r="I62" s="67"/>
      <c r="J62" s="67"/>
      <c r="K62" s="67"/>
    </row>
    <row r="63" spans="2:11" ht="84">
      <c r="B63" s="70"/>
      <c r="C63" s="70"/>
      <c r="D63" s="70"/>
      <c r="E63" s="106" t="s">
        <v>792</v>
      </c>
      <c r="F63" s="91"/>
      <c r="H63" s="67"/>
      <c r="I63" s="67"/>
      <c r="J63" s="67"/>
      <c r="K63" s="67"/>
    </row>
    <row r="64" spans="2:11">
      <c r="B64" s="71">
        <v>14</v>
      </c>
      <c r="C64" s="71">
        <v>60123</v>
      </c>
      <c r="D64" s="77"/>
      <c r="E64" s="87" t="s">
        <v>794</v>
      </c>
      <c r="F64" s="114" t="s">
        <v>134</v>
      </c>
      <c r="G64" s="21">
        <v>500</v>
      </c>
      <c r="H64" s="109">
        <v>637</v>
      </c>
      <c r="I64" s="22">
        <f>H64*G64</f>
        <v>318500</v>
      </c>
      <c r="J64" s="111"/>
      <c r="K64" s="22">
        <f>J64*G64</f>
        <v>0</v>
      </c>
    </row>
    <row r="65" spans="2:11">
      <c r="B65" s="70"/>
      <c r="C65" s="70"/>
      <c r="D65" s="70"/>
      <c r="E65" s="72"/>
      <c r="F65" s="89"/>
      <c r="H65" s="67"/>
      <c r="I65" s="67"/>
      <c r="J65" s="67"/>
      <c r="K65" s="67"/>
    </row>
    <row r="66" spans="2:11" ht="14">
      <c r="B66" s="70"/>
      <c r="C66" s="70"/>
      <c r="D66" s="70"/>
      <c r="E66" s="26" t="s">
        <v>6</v>
      </c>
      <c r="F66" s="90"/>
      <c r="H66" s="67"/>
      <c r="I66" s="67"/>
      <c r="J66" s="67"/>
      <c r="K66" s="67"/>
    </row>
    <row r="67" spans="2:11" ht="84">
      <c r="B67" s="74"/>
      <c r="C67" s="74"/>
      <c r="D67" s="75"/>
      <c r="E67" s="106" t="s">
        <v>792</v>
      </c>
      <c r="F67" s="91"/>
      <c r="H67" s="67"/>
      <c r="I67" s="67"/>
      <c r="J67" s="67"/>
      <c r="K67" s="67"/>
    </row>
    <row r="68" spans="2:11">
      <c r="B68" s="71">
        <v>8</v>
      </c>
      <c r="C68" s="71">
        <v>60124</v>
      </c>
      <c r="D68" s="77"/>
      <c r="E68" s="147" t="s">
        <v>795</v>
      </c>
      <c r="F68" s="80" t="s">
        <v>226</v>
      </c>
      <c r="G68" s="21">
        <v>100</v>
      </c>
      <c r="H68" s="109">
        <v>2435</v>
      </c>
      <c r="I68" s="22">
        <f>H68*G68</f>
        <v>243500</v>
      </c>
      <c r="J68" s="111"/>
      <c r="K68" s="22">
        <f>J68*G68</f>
        <v>0</v>
      </c>
    </row>
    <row r="69" spans="2:11">
      <c r="B69" s="74"/>
      <c r="C69" s="74"/>
      <c r="D69" s="75"/>
      <c r="E69" s="72"/>
      <c r="F69" s="89"/>
      <c r="H69" s="67"/>
      <c r="I69" s="67"/>
      <c r="J69" s="67"/>
      <c r="K69" s="67"/>
    </row>
    <row r="70" spans="2:11" ht="14">
      <c r="B70" s="70"/>
      <c r="C70" s="70"/>
      <c r="D70" s="70"/>
      <c r="E70" s="26" t="s">
        <v>6</v>
      </c>
      <c r="F70" s="90"/>
      <c r="H70" s="67"/>
      <c r="I70" s="67"/>
      <c r="J70" s="67"/>
      <c r="K70" s="67"/>
    </row>
    <row r="71" spans="2:11" ht="42">
      <c r="B71" s="70"/>
      <c r="C71" s="70"/>
      <c r="D71" s="70"/>
      <c r="E71" s="106" t="s">
        <v>796</v>
      </c>
      <c r="F71" s="91"/>
      <c r="H71" s="67"/>
      <c r="I71" s="67"/>
      <c r="J71" s="67"/>
      <c r="K71" s="67"/>
    </row>
    <row r="72" spans="2:11">
      <c r="B72" s="71">
        <v>9</v>
      </c>
      <c r="C72" s="71">
        <v>60125</v>
      </c>
      <c r="D72" s="77"/>
      <c r="E72" s="87" t="s">
        <v>797</v>
      </c>
      <c r="F72" s="80" t="s">
        <v>226</v>
      </c>
      <c r="G72" s="21">
        <v>100</v>
      </c>
      <c r="H72" s="109">
        <v>698</v>
      </c>
      <c r="I72" s="22">
        <f>H72*G72</f>
        <v>69800</v>
      </c>
      <c r="J72" s="111"/>
      <c r="K72" s="22">
        <f>J72*G72</f>
        <v>0</v>
      </c>
    </row>
    <row r="73" spans="2:11">
      <c r="B73" s="74"/>
      <c r="C73" s="74"/>
      <c r="D73" s="75"/>
      <c r="E73" s="72"/>
      <c r="F73" s="89"/>
      <c r="H73" s="67"/>
      <c r="I73" s="67"/>
      <c r="J73" s="67"/>
      <c r="K73" s="67"/>
    </row>
    <row r="74" spans="2:11" ht="14">
      <c r="B74" s="70"/>
      <c r="C74" s="70"/>
      <c r="D74" s="70"/>
      <c r="E74" s="26" t="s">
        <v>6</v>
      </c>
      <c r="F74" s="90"/>
      <c r="H74" s="67"/>
      <c r="I74" s="67"/>
      <c r="J74" s="67"/>
      <c r="K74" s="67"/>
    </row>
    <row r="75" spans="2:11" ht="42">
      <c r="B75" s="70"/>
      <c r="C75" s="70"/>
      <c r="D75" s="70"/>
      <c r="E75" s="106" t="s">
        <v>798</v>
      </c>
      <c r="F75" s="91"/>
      <c r="H75" s="67"/>
      <c r="I75" s="67"/>
      <c r="J75" s="67"/>
      <c r="K75" s="67"/>
    </row>
    <row r="76" spans="2:11">
      <c r="B76" s="71">
        <v>17</v>
      </c>
      <c r="C76" s="71">
        <v>60126</v>
      </c>
      <c r="D76" s="77"/>
      <c r="E76" s="87" t="s">
        <v>799</v>
      </c>
      <c r="F76" s="80" t="s">
        <v>226</v>
      </c>
      <c r="G76" s="21">
        <v>50</v>
      </c>
      <c r="H76" s="109">
        <v>1099</v>
      </c>
      <c r="I76" s="22">
        <f>H76*G76</f>
        <v>54950</v>
      </c>
      <c r="J76" s="111"/>
      <c r="K76" s="22">
        <f>J76*G76</f>
        <v>0</v>
      </c>
    </row>
    <row r="77" spans="2:11">
      <c r="B77" s="74"/>
      <c r="C77" s="74"/>
      <c r="D77" s="75"/>
      <c r="E77" s="72"/>
      <c r="F77" s="89"/>
      <c r="H77" s="67"/>
      <c r="I77" s="67"/>
      <c r="J77" s="67"/>
      <c r="K77" s="67"/>
    </row>
    <row r="78" spans="2:11" ht="14">
      <c r="B78" s="70"/>
      <c r="C78" s="70"/>
      <c r="D78" s="70"/>
      <c r="E78" s="26" t="s">
        <v>6</v>
      </c>
      <c r="F78" s="90"/>
      <c r="H78" s="67"/>
      <c r="I78" s="67"/>
      <c r="J78" s="67"/>
      <c r="K78" s="67"/>
    </row>
    <row r="79" spans="2:11" ht="56">
      <c r="B79" s="70"/>
      <c r="C79" s="70"/>
      <c r="D79" s="70"/>
      <c r="E79" s="106" t="s">
        <v>800</v>
      </c>
      <c r="F79" s="91"/>
      <c r="H79" s="67"/>
      <c r="I79" s="67"/>
      <c r="J79" s="67"/>
      <c r="K79" s="67"/>
    </row>
    <row r="80" spans="2:11">
      <c r="B80" s="71">
        <v>10</v>
      </c>
      <c r="C80" s="71">
        <v>60227</v>
      </c>
      <c r="D80" s="77"/>
      <c r="E80" s="87" t="s">
        <v>801</v>
      </c>
      <c r="F80" s="80" t="s">
        <v>120</v>
      </c>
      <c r="G80" s="21">
        <v>800</v>
      </c>
      <c r="H80" s="109">
        <v>285</v>
      </c>
      <c r="I80" s="22">
        <f>H80*G80</f>
        <v>228000</v>
      </c>
      <c r="J80" s="111"/>
      <c r="K80" s="22">
        <f>J80*G80</f>
        <v>0</v>
      </c>
    </row>
    <row r="81" spans="2:11">
      <c r="B81" s="74"/>
      <c r="C81" s="74"/>
      <c r="D81" s="75"/>
      <c r="E81" s="72"/>
      <c r="F81" s="89"/>
      <c r="H81" s="67"/>
      <c r="I81" s="67"/>
      <c r="J81" s="67"/>
      <c r="K81" s="67"/>
    </row>
    <row r="82" spans="2:11" ht="14">
      <c r="B82" s="70"/>
      <c r="C82" s="70"/>
      <c r="D82" s="70"/>
      <c r="E82" s="26" t="s">
        <v>6</v>
      </c>
      <c r="F82" s="90"/>
      <c r="H82" s="67"/>
      <c r="I82" s="67"/>
      <c r="J82" s="67"/>
      <c r="K82" s="67"/>
    </row>
    <row r="83" spans="2:11" ht="98">
      <c r="B83" s="70"/>
      <c r="C83" s="70"/>
      <c r="D83" s="70"/>
      <c r="E83" s="106" t="s">
        <v>802</v>
      </c>
      <c r="F83" s="91"/>
      <c r="H83" s="67"/>
      <c r="I83" s="67"/>
      <c r="J83" s="67"/>
      <c r="K83" s="67"/>
    </row>
    <row r="84" spans="2:11">
      <c r="B84" s="71">
        <v>11</v>
      </c>
      <c r="C84" s="71">
        <v>60228</v>
      </c>
      <c r="D84" s="77"/>
      <c r="E84" s="87" t="s">
        <v>803</v>
      </c>
      <c r="F84" s="80" t="s">
        <v>134</v>
      </c>
      <c r="G84" s="21">
        <v>50</v>
      </c>
      <c r="H84" s="109">
        <v>4924</v>
      </c>
      <c r="I84" s="22">
        <f>H84*G84</f>
        <v>246200</v>
      </c>
      <c r="J84" s="111"/>
      <c r="K84" s="22">
        <f>J84*G84</f>
        <v>0</v>
      </c>
    </row>
    <row r="85" spans="2:11">
      <c r="B85" s="70"/>
      <c r="C85" s="70"/>
      <c r="D85" s="70"/>
      <c r="E85" s="72"/>
      <c r="F85" s="89"/>
      <c r="H85" s="67"/>
      <c r="I85" s="67"/>
      <c r="J85" s="67"/>
      <c r="K85" s="67"/>
    </row>
    <row r="86" spans="2:11" ht="14">
      <c r="B86" s="74"/>
      <c r="C86" s="74"/>
      <c r="D86" s="75"/>
      <c r="E86" s="26" t="s">
        <v>6</v>
      </c>
      <c r="F86" s="90"/>
      <c r="H86" s="67"/>
      <c r="I86" s="67"/>
      <c r="J86" s="67"/>
      <c r="K86" s="67"/>
    </row>
    <row r="87" spans="2:11" ht="126">
      <c r="B87" s="70"/>
      <c r="C87" s="70"/>
      <c r="D87" s="70"/>
      <c r="E87" s="106" t="s">
        <v>804</v>
      </c>
      <c r="F87" s="91"/>
      <c r="H87" s="67"/>
      <c r="I87" s="67"/>
      <c r="J87" s="67"/>
      <c r="K87" s="67"/>
    </row>
    <row r="88" spans="2:11">
      <c r="B88" s="71">
        <v>12</v>
      </c>
      <c r="C88" s="71">
        <v>60228</v>
      </c>
      <c r="D88" s="77"/>
      <c r="E88" s="147" t="s">
        <v>805</v>
      </c>
      <c r="F88" s="80" t="s">
        <v>25</v>
      </c>
      <c r="G88" s="21">
        <v>500</v>
      </c>
      <c r="H88" s="109">
        <v>120</v>
      </c>
      <c r="I88" s="22">
        <f>H88*G88</f>
        <v>60000</v>
      </c>
      <c r="J88" s="111"/>
      <c r="K88" s="22">
        <f>J88*G88</f>
        <v>0</v>
      </c>
    </row>
    <row r="89" spans="2:11">
      <c r="B89" s="70"/>
      <c r="C89" s="70"/>
      <c r="D89" s="70"/>
      <c r="E89" s="72"/>
      <c r="F89" s="89"/>
      <c r="H89" s="67"/>
      <c r="I89" s="67"/>
      <c r="J89" s="67"/>
      <c r="K89" s="67"/>
    </row>
    <row r="90" spans="2:11" ht="14">
      <c r="B90" s="74"/>
      <c r="C90" s="74"/>
      <c r="D90" s="75"/>
      <c r="E90" s="26" t="s">
        <v>6</v>
      </c>
      <c r="F90" s="90"/>
      <c r="H90" s="67"/>
      <c r="I90" s="67"/>
      <c r="J90" s="67"/>
      <c r="K90" s="67"/>
    </row>
    <row r="91" spans="2:11" ht="70">
      <c r="B91" s="70"/>
      <c r="C91" s="70"/>
      <c r="D91" s="70"/>
      <c r="E91" s="106" t="s">
        <v>806</v>
      </c>
      <c r="F91" s="91"/>
      <c r="H91" s="67"/>
      <c r="I91" s="67"/>
      <c r="J91" s="67"/>
      <c r="K91" s="67"/>
    </row>
    <row r="92" spans="2:11">
      <c r="B92" s="71">
        <v>13</v>
      </c>
      <c r="C92" s="71">
        <v>60133</v>
      </c>
      <c r="D92" s="77"/>
      <c r="E92" s="87" t="s">
        <v>807</v>
      </c>
      <c r="F92" s="80" t="s">
        <v>233</v>
      </c>
      <c r="G92" s="21">
        <v>30</v>
      </c>
      <c r="H92" s="109">
        <v>1750</v>
      </c>
      <c r="I92" s="22">
        <f>H92*G92</f>
        <v>52500</v>
      </c>
      <c r="J92" s="111"/>
      <c r="K92" s="22">
        <f>J92*G92</f>
        <v>0</v>
      </c>
    </row>
    <row r="93" spans="2:11">
      <c r="B93" s="70"/>
      <c r="C93" s="70"/>
      <c r="D93" s="70"/>
      <c r="E93" s="72"/>
      <c r="F93" s="89"/>
      <c r="H93" s="67"/>
      <c r="I93" s="67"/>
      <c r="J93" s="67"/>
      <c r="K93" s="67"/>
    </row>
    <row r="94" spans="2:11" ht="14">
      <c r="B94" s="70"/>
      <c r="C94" s="70"/>
      <c r="D94" s="70"/>
      <c r="E94" s="26" t="s">
        <v>6</v>
      </c>
      <c r="F94" s="90"/>
      <c r="H94" s="67"/>
      <c r="I94" s="67"/>
      <c r="J94" s="67"/>
      <c r="K94" s="67"/>
    </row>
    <row r="95" spans="2:11" ht="84">
      <c r="B95" s="74"/>
      <c r="C95" s="74"/>
      <c r="D95" s="75"/>
      <c r="E95" s="106" t="s">
        <v>808</v>
      </c>
      <c r="F95" s="91"/>
      <c r="H95" s="67"/>
      <c r="I95" s="67"/>
      <c r="J95" s="67"/>
      <c r="K95" s="67"/>
    </row>
    <row r="96" spans="2:11">
      <c r="B96" s="71">
        <v>14</v>
      </c>
      <c r="C96" s="71">
        <v>60135</v>
      </c>
      <c r="D96" s="77"/>
      <c r="E96" s="87" t="s">
        <v>809</v>
      </c>
      <c r="F96" s="80" t="s">
        <v>233</v>
      </c>
      <c r="G96" s="21">
        <v>20</v>
      </c>
      <c r="H96" s="109">
        <v>268</v>
      </c>
      <c r="I96" s="22">
        <f>H96*G96</f>
        <v>5360</v>
      </c>
      <c r="J96" s="111"/>
      <c r="K96" s="22">
        <f>J96*G96</f>
        <v>0</v>
      </c>
    </row>
    <row r="97" spans="2:11">
      <c r="B97" s="70"/>
      <c r="C97" s="70"/>
      <c r="D97" s="70"/>
      <c r="E97" s="72"/>
      <c r="F97" s="89"/>
      <c r="H97" s="67"/>
      <c r="I97" s="67"/>
      <c r="J97" s="67"/>
      <c r="K97" s="67"/>
    </row>
    <row r="98" spans="2:11" ht="14">
      <c r="B98" s="70"/>
      <c r="C98" s="70"/>
      <c r="D98" s="70"/>
      <c r="E98" s="26" t="s">
        <v>6</v>
      </c>
      <c r="F98" s="90"/>
      <c r="H98" s="67"/>
      <c r="I98" s="67"/>
      <c r="J98" s="67"/>
      <c r="K98" s="67"/>
    </row>
    <row r="99" spans="2:11" ht="70">
      <c r="B99" s="70"/>
      <c r="C99" s="70"/>
      <c r="D99" s="70"/>
      <c r="E99" s="106" t="s">
        <v>810</v>
      </c>
      <c r="F99" s="91"/>
      <c r="H99" s="67"/>
      <c r="I99" s="67"/>
      <c r="J99" s="67"/>
      <c r="K99" s="67"/>
    </row>
    <row r="100" spans="2:11">
      <c r="B100" s="71">
        <v>15</v>
      </c>
      <c r="C100" s="71">
        <v>60136</v>
      </c>
      <c r="D100" s="77"/>
      <c r="E100" s="87" t="s">
        <v>811</v>
      </c>
      <c r="F100" s="80" t="s">
        <v>233</v>
      </c>
      <c r="G100" s="21">
        <v>10</v>
      </c>
      <c r="H100" s="109">
        <v>399</v>
      </c>
      <c r="I100" s="22">
        <f>H100*G100</f>
        <v>3990</v>
      </c>
      <c r="J100" s="111"/>
      <c r="K100" s="22">
        <f>J100*G100</f>
        <v>0</v>
      </c>
    </row>
    <row r="101" spans="2:11">
      <c r="B101" s="74"/>
      <c r="C101" s="74"/>
      <c r="D101" s="75"/>
      <c r="E101" s="72"/>
      <c r="F101" s="89"/>
      <c r="H101" s="67"/>
      <c r="I101" s="67"/>
      <c r="J101" s="67"/>
      <c r="K101" s="67"/>
    </row>
    <row r="102" spans="2:11" ht="14">
      <c r="B102" s="70"/>
      <c r="C102" s="70"/>
      <c r="D102" s="70"/>
      <c r="E102" s="26" t="s">
        <v>6</v>
      </c>
      <c r="F102" s="90"/>
      <c r="H102" s="67"/>
      <c r="I102" s="67"/>
      <c r="J102" s="67"/>
      <c r="K102" s="67"/>
    </row>
    <row r="103" spans="2:11" ht="70">
      <c r="B103" s="70"/>
      <c r="C103" s="70"/>
      <c r="D103" s="70"/>
      <c r="E103" s="106" t="s">
        <v>812</v>
      </c>
      <c r="F103" s="91"/>
      <c r="H103" s="67"/>
      <c r="I103" s="67"/>
      <c r="J103" s="67"/>
      <c r="K103" s="67"/>
    </row>
    <row r="104" spans="2:11">
      <c r="B104" s="76">
        <v>16</v>
      </c>
      <c r="C104" s="76">
        <v>60241</v>
      </c>
      <c r="D104" s="82"/>
      <c r="E104" s="147" t="s">
        <v>813</v>
      </c>
      <c r="F104" s="80" t="s">
        <v>130</v>
      </c>
      <c r="G104" s="21">
        <v>800</v>
      </c>
      <c r="H104" s="109">
        <v>116</v>
      </c>
      <c r="I104" s="22">
        <f>H104*G104</f>
        <v>92800</v>
      </c>
      <c r="J104" s="111"/>
      <c r="K104" s="22">
        <f>J104*G104</f>
        <v>0</v>
      </c>
    </row>
    <row r="105" spans="2:11">
      <c r="B105" s="78"/>
      <c r="C105" s="78"/>
      <c r="D105" s="79"/>
      <c r="E105" s="72"/>
      <c r="F105" s="89"/>
      <c r="H105" s="67"/>
      <c r="I105" s="67"/>
      <c r="J105" s="67"/>
      <c r="K105" s="67"/>
    </row>
    <row r="106" spans="2:11" ht="14">
      <c r="B106" s="70"/>
      <c r="C106" s="70"/>
      <c r="D106" s="70"/>
      <c r="E106" s="26" t="s">
        <v>6</v>
      </c>
      <c r="F106" s="90"/>
      <c r="H106" s="67"/>
      <c r="I106" s="67"/>
      <c r="J106" s="67"/>
      <c r="K106" s="67"/>
    </row>
    <row r="107" spans="2:11" ht="112">
      <c r="B107" s="70"/>
      <c r="C107" s="70"/>
      <c r="D107" s="70"/>
      <c r="E107" s="106" t="s">
        <v>814</v>
      </c>
      <c r="F107" s="91"/>
      <c r="H107" s="67"/>
      <c r="I107" s="67"/>
      <c r="J107" s="67"/>
      <c r="K107" s="67"/>
    </row>
    <row r="108" spans="2:11">
      <c r="B108" s="71">
        <v>24</v>
      </c>
      <c r="C108" s="71">
        <v>60242</v>
      </c>
      <c r="D108" s="77"/>
      <c r="E108" s="147" t="s">
        <v>815</v>
      </c>
      <c r="F108" s="80" t="s">
        <v>134</v>
      </c>
      <c r="G108" s="21">
        <v>30</v>
      </c>
      <c r="H108" s="109">
        <v>4479</v>
      </c>
      <c r="I108" s="22">
        <f>H108*G108</f>
        <v>134370</v>
      </c>
      <c r="J108" s="111"/>
      <c r="K108" s="22">
        <f>J108*G108</f>
        <v>0</v>
      </c>
    </row>
    <row r="109" spans="2:11">
      <c r="B109" s="70"/>
      <c r="C109" s="70"/>
      <c r="D109" s="70"/>
      <c r="E109" s="72"/>
      <c r="F109" s="89"/>
      <c r="H109" s="67"/>
      <c r="I109" s="67"/>
      <c r="J109" s="67"/>
      <c r="K109" s="67"/>
    </row>
    <row r="110" spans="2:11" ht="14">
      <c r="B110" s="70"/>
      <c r="C110" s="70"/>
      <c r="D110" s="70"/>
      <c r="E110" s="26" t="s">
        <v>6</v>
      </c>
      <c r="F110" s="90"/>
      <c r="H110" s="67"/>
      <c r="I110" s="67"/>
      <c r="J110" s="67"/>
      <c r="K110" s="67"/>
    </row>
    <row r="111" spans="2:11" ht="112">
      <c r="B111" s="70"/>
      <c r="C111" s="70"/>
      <c r="D111" s="70"/>
      <c r="E111" s="106" t="s">
        <v>816</v>
      </c>
      <c r="F111" s="91"/>
      <c r="H111" s="67"/>
      <c r="I111" s="67"/>
      <c r="J111" s="67"/>
      <c r="K111" s="67"/>
    </row>
    <row r="112" spans="2:11" ht="14">
      <c r="B112" s="71">
        <v>25</v>
      </c>
      <c r="C112" s="71">
        <v>60243</v>
      </c>
      <c r="D112" s="77"/>
      <c r="E112" s="221" t="s">
        <v>3026</v>
      </c>
      <c r="F112" s="80" t="s">
        <v>226</v>
      </c>
      <c r="G112" s="21">
        <v>150</v>
      </c>
      <c r="H112" s="109">
        <v>6000</v>
      </c>
      <c r="I112" s="22">
        <f>H112*G112</f>
        <v>900000</v>
      </c>
      <c r="J112" s="111"/>
      <c r="K112" s="22">
        <f>J112*G112</f>
        <v>0</v>
      </c>
    </row>
    <row r="113" spans="2:11">
      <c r="B113" s="74"/>
      <c r="C113" s="74"/>
      <c r="D113" s="75"/>
      <c r="E113" s="72"/>
      <c r="F113" s="89"/>
      <c r="H113" s="67"/>
      <c r="I113" s="67"/>
      <c r="J113" s="67"/>
      <c r="K113" s="67"/>
    </row>
    <row r="114" spans="2:11" ht="14">
      <c r="B114" s="70"/>
      <c r="C114" s="70"/>
      <c r="D114" s="70"/>
      <c r="E114" s="26" t="s">
        <v>6</v>
      </c>
      <c r="F114" s="90"/>
      <c r="H114" s="67"/>
      <c r="I114" s="67"/>
      <c r="J114" s="67"/>
      <c r="K114" s="67"/>
    </row>
    <row r="115" spans="2:11" ht="98">
      <c r="B115" s="70"/>
      <c r="C115" s="70"/>
      <c r="D115" s="70"/>
      <c r="E115" s="106" t="s">
        <v>3025</v>
      </c>
      <c r="F115" s="91"/>
      <c r="H115" s="67"/>
      <c r="I115" s="67"/>
      <c r="J115" s="67"/>
      <c r="K115" s="67"/>
    </row>
    <row r="116" spans="2:11">
      <c r="B116" s="71">
        <v>26</v>
      </c>
      <c r="C116" s="71">
        <v>60244</v>
      </c>
      <c r="D116" s="77"/>
      <c r="E116" s="147" t="s">
        <v>817</v>
      </c>
      <c r="F116" s="80" t="s">
        <v>226</v>
      </c>
      <c r="G116" s="21">
        <v>150</v>
      </c>
      <c r="H116" s="109">
        <v>464</v>
      </c>
      <c r="I116" s="22">
        <f>H116*G116</f>
        <v>69600</v>
      </c>
      <c r="J116" s="111"/>
      <c r="K116" s="22">
        <f>J116*G116</f>
        <v>0</v>
      </c>
    </row>
    <row r="117" spans="2:11">
      <c r="B117" s="70"/>
      <c r="C117" s="70"/>
      <c r="D117" s="70"/>
      <c r="E117" s="72"/>
      <c r="F117" s="89"/>
      <c r="H117" s="67"/>
      <c r="I117" s="67"/>
      <c r="J117" s="67"/>
      <c r="K117" s="67"/>
    </row>
    <row r="118" spans="2:11" ht="14">
      <c r="B118" s="70"/>
      <c r="C118" s="70"/>
      <c r="D118" s="70"/>
      <c r="E118" s="26" t="s">
        <v>6</v>
      </c>
      <c r="F118" s="90"/>
      <c r="H118" s="67"/>
      <c r="I118" s="67"/>
      <c r="J118" s="67"/>
      <c r="K118" s="67"/>
    </row>
    <row r="119" spans="2:11" ht="56">
      <c r="B119" s="74"/>
      <c r="C119" s="74"/>
      <c r="D119" s="75"/>
      <c r="E119" s="106" t="s">
        <v>818</v>
      </c>
      <c r="F119" s="91"/>
      <c r="H119" s="67"/>
      <c r="I119" s="67"/>
      <c r="J119" s="67"/>
      <c r="K119" s="67"/>
    </row>
    <row r="120" spans="2:11">
      <c r="B120" s="71">
        <v>27</v>
      </c>
      <c r="C120" s="71">
        <v>60266</v>
      </c>
      <c r="D120" s="77"/>
      <c r="E120" s="147" t="s">
        <v>3021</v>
      </c>
      <c r="F120" s="80" t="s">
        <v>226</v>
      </c>
      <c r="G120" s="21">
        <v>150</v>
      </c>
      <c r="H120" s="109">
        <v>6049</v>
      </c>
      <c r="I120" s="22">
        <f>H120*G120</f>
        <v>907350</v>
      </c>
      <c r="J120" s="111"/>
      <c r="K120" s="22">
        <f>J120*G120</f>
        <v>0</v>
      </c>
    </row>
    <row r="121" spans="2:11">
      <c r="B121" s="74"/>
      <c r="C121" s="74"/>
      <c r="D121" s="75"/>
      <c r="E121" s="72"/>
      <c r="F121" s="89"/>
      <c r="H121" s="67"/>
      <c r="I121" s="67"/>
      <c r="J121" s="67"/>
      <c r="K121" s="67"/>
    </row>
    <row r="122" spans="2:11" ht="14">
      <c r="B122" s="70"/>
      <c r="C122" s="70"/>
      <c r="D122" s="70"/>
      <c r="E122" s="26" t="s">
        <v>6</v>
      </c>
      <c r="F122" s="90"/>
      <c r="H122" s="67"/>
      <c r="I122" s="67"/>
      <c r="J122" s="67"/>
      <c r="K122" s="67"/>
    </row>
    <row r="123" spans="2:11" ht="98">
      <c r="B123" s="70"/>
      <c r="C123" s="70"/>
      <c r="D123" s="70"/>
      <c r="E123" s="106" t="s">
        <v>819</v>
      </c>
      <c r="F123" s="91"/>
      <c r="H123" s="67"/>
      <c r="I123" s="67"/>
      <c r="J123" s="67"/>
      <c r="K123" s="67"/>
    </row>
    <row r="124" spans="2:11">
      <c r="B124" s="71">
        <v>28</v>
      </c>
      <c r="C124" s="71">
        <v>60269</v>
      </c>
      <c r="D124" s="77"/>
      <c r="E124" s="147" t="s">
        <v>3085</v>
      </c>
      <c r="F124" s="80" t="s">
        <v>226</v>
      </c>
      <c r="G124" s="21">
        <v>50</v>
      </c>
      <c r="H124" s="109">
        <v>7800</v>
      </c>
      <c r="I124" s="22">
        <f>H124*G124</f>
        <v>390000</v>
      </c>
      <c r="J124" s="111"/>
      <c r="K124" s="22">
        <f>J124*G124</f>
        <v>0</v>
      </c>
    </row>
    <row r="125" spans="2:11">
      <c r="B125" s="74"/>
      <c r="C125" s="74"/>
      <c r="D125" s="75"/>
      <c r="E125" s="232" t="s">
        <v>3086</v>
      </c>
      <c r="F125" s="89"/>
      <c r="H125" s="67"/>
      <c r="I125" s="67"/>
      <c r="J125" s="67"/>
      <c r="K125" s="67"/>
    </row>
    <row r="126" spans="2:11" ht="14">
      <c r="B126" s="70"/>
      <c r="C126" s="70"/>
      <c r="D126" s="70"/>
      <c r="E126" s="26" t="s">
        <v>6</v>
      </c>
      <c r="F126" s="90"/>
      <c r="H126" s="67"/>
      <c r="I126" s="67"/>
      <c r="J126" s="67"/>
      <c r="K126" s="67"/>
    </row>
    <row r="127" spans="2:11" ht="135" customHeight="1">
      <c r="B127" s="70"/>
      <c r="C127" s="70"/>
      <c r="D127" s="70"/>
      <c r="E127" s="106" t="s">
        <v>3087</v>
      </c>
      <c r="F127" s="91"/>
      <c r="H127" s="67"/>
      <c r="I127" s="67"/>
      <c r="J127" s="67"/>
      <c r="K127" s="67"/>
    </row>
    <row r="128" spans="2:11">
      <c r="B128" s="71">
        <v>17</v>
      </c>
      <c r="C128" s="71">
        <v>60151</v>
      </c>
      <c r="D128" s="77"/>
      <c r="E128" s="147" t="s">
        <v>820</v>
      </c>
      <c r="F128" s="80" t="s">
        <v>120</v>
      </c>
      <c r="G128" s="21">
        <v>2000</v>
      </c>
      <c r="H128" s="109">
        <v>470</v>
      </c>
      <c r="I128" s="22">
        <f>H128*G128</f>
        <v>940000</v>
      </c>
      <c r="J128" s="111"/>
      <c r="K128" s="22">
        <f>J128*G128</f>
        <v>0</v>
      </c>
    </row>
    <row r="129" spans="2:11">
      <c r="B129" s="70"/>
      <c r="C129" s="70"/>
      <c r="D129" s="70"/>
      <c r="E129" s="72"/>
      <c r="F129" s="89"/>
      <c r="H129" s="67"/>
      <c r="I129" s="67"/>
      <c r="J129" s="67"/>
      <c r="K129" s="67"/>
    </row>
    <row r="130" spans="2:11" ht="14">
      <c r="B130" s="70"/>
      <c r="C130" s="70"/>
      <c r="D130" s="70"/>
      <c r="E130" s="26" t="s">
        <v>6</v>
      </c>
      <c r="F130" s="90"/>
      <c r="H130" s="67"/>
      <c r="I130" s="67"/>
      <c r="J130" s="67"/>
      <c r="K130" s="67"/>
    </row>
    <row r="131" spans="2:11" ht="84">
      <c r="B131" s="74"/>
      <c r="C131" s="74"/>
      <c r="D131" s="75"/>
      <c r="E131" s="106" t="s">
        <v>821</v>
      </c>
      <c r="F131" s="91"/>
      <c r="H131" s="67"/>
      <c r="I131" s="67"/>
      <c r="J131" s="67"/>
      <c r="K131" s="67"/>
    </row>
    <row r="132" spans="2:11">
      <c r="B132" s="71">
        <v>18</v>
      </c>
      <c r="C132" s="71">
        <v>60152</v>
      </c>
      <c r="D132" s="77"/>
      <c r="E132" s="147" t="s">
        <v>822</v>
      </c>
      <c r="F132" s="80" t="s">
        <v>120</v>
      </c>
      <c r="G132" s="21">
        <v>3000</v>
      </c>
      <c r="H132" s="109">
        <v>400</v>
      </c>
      <c r="I132" s="22">
        <f>H132*G132</f>
        <v>1200000</v>
      </c>
      <c r="J132" s="111"/>
      <c r="K132" s="22">
        <f>J132*G132</f>
        <v>0</v>
      </c>
    </row>
    <row r="133" spans="2:11">
      <c r="B133" s="70"/>
      <c r="C133" s="70"/>
      <c r="D133" s="70"/>
      <c r="E133" s="72"/>
      <c r="F133" s="89"/>
      <c r="H133" s="67"/>
      <c r="I133" s="67"/>
      <c r="J133" s="67"/>
      <c r="K133" s="67"/>
    </row>
    <row r="134" spans="2:11" ht="14">
      <c r="B134" s="70"/>
      <c r="C134" s="70"/>
      <c r="D134" s="70"/>
      <c r="E134" s="26" t="s">
        <v>6</v>
      </c>
      <c r="F134" s="90"/>
      <c r="H134" s="67"/>
      <c r="I134" s="67"/>
      <c r="J134" s="67"/>
      <c r="K134" s="67"/>
    </row>
    <row r="135" spans="2:11" ht="98">
      <c r="B135" s="74"/>
      <c r="C135" s="74"/>
      <c r="D135" s="75"/>
      <c r="E135" s="106" t="s">
        <v>823</v>
      </c>
      <c r="F135" s="91"/>
      <c r="H135" s="67"/>
      <c r="I135" s="67"/>
      <c r="J135" s="67"/>
      <c r="K135" s="67"/>
    </row>
    <row r="136" spans="2:11">
      <c r="B136" s="71">
        <v>19</v>
      </c>
      <c r="C136" s="71">
        <v>60153</v>
      </c>
      <c r="D136" s="77"/>
      <c r="E136" s="147" t="s">
        <v>824</v>
      </c>
      <c r="F136" s="80" t="s">
        <v>120</v>
      </c>
      <c r="G136" s="21">
        <v>500</v>
      </c>
      <c r="H136" s="109">
        <v>570</v>
      </c>
      <c r="I136" s="22">
        <f>H136*G136</f>
        <v>285000</v>
      </c>
      <c r="J136" s="111"/>
      <c r="K136" s="22">
        <f>J136*G136</f>
        <v>0</v>
      </c>
    </row>
    <row r="137" spans="2:11">
      <c r="B137" s="70"/>
      <c r="C137" s="70"/>
      <c r="D137" s="70"/>
      <c r="E137" s="72"/>
      <c r="F137" s="89"/>
      <c r="H137" s="67"/>
      <c r="I137" s="67"/>
      <c r="J137" s="67"/>
      <c r="K137" s="67"/>
    </row>
    <row r="138" spans="2:11" ht="14">
      <c r="B138" s="70"/>
      <c r="C138" s="70"/>
      <c r="D138" s="70"/>
      <c r="E138" s="26" t="s">
        <v>6</v>
      </c>
      <c r="F138" s="90"/>
      <c r="H138" s="67"/>
      <c r="I138" s="67"/>
      <c r="J138" s="67"/>
      <c r="K138" s="67"/>
    </row>
    <row r="139" spans="2:11" ht="98">
      <c r="B139" s="70"/>
      <c r="C139" s="70"/>
      <c r="D139" s="70"/>
      <c r="E139" s="106" t="s">
        <v>825</v>
      </c>
      <c r="F139" s="91"/>
      <c r="H139" s="67"/>
      <c r="I139" s="67"/>
      <c r="J139" s="67"/>
      <c r="K139" s="67"/>
    </row>
    <row r="140" spans="2:11">
      <c r="B140" s="71">
        <v>20</v>
      </c>
      <c r="C140" s="71">
        <v>60254</v>
      </c>
      <c r="D140" s="77"/>
      <c r="E140" s="147" t="s">
        <v>826</v>
      </c>
      <c r="F140" s="80" t="s">
        <v>120</v>
      </c>
      <c r="G140" s="21">
        <v>250</v>
      </c>
      <c r="H140" s="109">
        <v>3135</v>
      </c>
      <c r="I140" s="22">
        <f>H140*G140</f>
        <v>783750</v>
      </c>
      <c r="J140" s="111"/>
      <c r="K140" s="22">
        <f>J140*G140</f>
        <v>0</v>
      </c>
    </row>
    <row r="141" spans="2:11">
      <c r="B141" s="70"/>
      <c r="C141" s="70"/>
      <c r="D141" s="70"/>
      <c r="E141" s="72"/>
      <c r="F141" s="89"/>
      <c r="H141" s="67"/>
      <c r="I141" s="67"/>
      <c r="J141" s="67"/>
      <c r="K141" s="67"/>
    </row>
    <row r="142" spans="2:11" ht="14">
      <c r="B142" s="74"/>
      <c r="C142" s="74"/>
      <c r="D142" s="75"/>
      <c r="E142" s="26" t="s">
        <v>6</v>
      </c>
      <c r="F142" s="90"/>
      <c r="H142" s="67"/>
      <c r="I142" s="67"/>
      <c r="J142" s="67"/>
      <c r="K142" s="67"/>
    </row>
    <row r="143" spans="2:11" ht="140">
      <c r="B143" s="70"/>
      <c r="C143" s="70"/>
      <c r="D143" s="70"/>
      <c r="E143" s="106" t="s">
        <v>827</v>
      </c>
      <c r="F143" s="91"/>
      <c r="H143" s="67"/>
      <c r="I143" s="67"/>
      <c r="J143" s="67"/>
      <c r="K143" s="67"/>
    </row>
    <row r="144" spans="2:11">
      <c r="B144" s="71">
        <v>21</v>
      </c>
      <c r="C144" s="71">
        <v>60255</v>
      </c>
      <c r="D144" s="77"/>
      <c r="E144" s="147" t="s">
        <v>828</v>
      </c>
      <c r="F144" s="80" t="s">
        <v>120</v>
      </c>
      <c r="G144" s="21">
        <v>200</v>
      </c>
      <c r="H144" s="109">
        <v>5121</v>
      </c>
      <c r="I144" s="22">
        <f>H144*G144</f>
        <v>1024200</v>
      </c>
      <c r="J144" s="111"/>
      <c r="K144" s="22">
        <f>J144*G144</f>
        <v>0</v>
      </c>
    </row>
    <row r="145" spans="2:11">
      <c r="B145" s="74"/>
      <c r="C145" s="74"/>
      <c r="D145" s="75"/>
      <c r="E145" s="72"/>
      <c r="F145" s="89"/>
      <c r="H145" s="67"/>
      <c r="I145" s="67"/>
      <c r="J145" s="67"/>
      <c r="K145" s="67"/>
    </row>
    <row r="146" spans="2:11" ht="14">
      <c r="B146" s="70"/>
      <c r="C146" s="70"/>
      <c r="D146" s="70"/>
      <c r="E146" s="26" t="s">
        <v>6</v>
      </c>
      <c r="F146" s="90"/>
      <c r="H146" s="67"/>
      <c r="I146" s="67"/>
      <c r="J146" s="67"/>
      <c r="K146" s="67"/>
    </row>
    <row r="147" spans="2:11" ht="126">
      <c r="B147" s="70"/>
      <c r="C147" s="70"/>
      <c r="D147" s="70"/>
      <c r="E147" s="106" t="s">
        <v>829</v>
      </c>
      <c r="F147" s="91"/>
      <c r="H147" s="67"/>
      <c r="I147" s="67"/>
      <c r="J147" s="67"/>
      <c r="K147" s="67"/>
    </row>
    <row r="148" spans="2:11">
      <c r="B148" s="71">
        <v>33</v>
      </c>
      <c r="C148" s="71">
        <v>60756</v>
      </c>
      <c r="D148" s="77"/>
      <c r="E148" s="147" t="s">
        <v>830</v>
      </c>
      <c r="F148" s="80" t="s">
        <v>134</v>
      </c>
      <c r="G148" s="21">
        <v>80</v>
      </c>
      <c r="H148" s="109">
        <v>39300</v>
      </c>
      <c r="I148" s="22">
        <f>H148*G148</f>
        <v>3144000</v>
      </c>
      <c r="J148" s="111"/>
      <c r="K148" s="22">
        <f>J148*G148</f>
        <v>0</v>
      </c>
    </row>
    <row r="149" spans="2:11">
      <c r="B149" s="70"/>
      <c r="C149" s="70"/>
      <c r="D149" s="70"/>
      <c r="E149" s="72"/>
      <c r="F149" s="89"/>
      <c r="H149" s="67"/>
      <c r="I149" s="67"/>
      <c r="J149" s="67"/>
      <c r="K149" s="67"/>
    </row>
    <row r="150" spans="2:11" ht="14">
      <c r="B150" s="70"/>
      <c r="C150" s="70"/>
      <c r="D150" s="70"/>
      <c r="E150" s="26" t="s">
        <v>6</v>
      </c>
      <c r="F150" s="90"/>
      <c r="H150" s="67"/>
      <c r="I150" s="67"/>
      <c r="J150" s="67"/>
      <c r="K150" s="67"/>
    </row>
    <row r="151" spans="2:11" ht="112">
      <c r="B151" s="70"/>
      <c r="C151" s="70"/>
      <c r="D151" s="70"/>
      <c r="E151" s="106" t="s">
        <v>3070</v>
      </c>
      <c r="F151" s="91"/>
      <c r="H151" s="67"/>
      <c r="I151" s="67"/>
      <c r="J151" s="67"/>
      <c r="K151" s="67"/>
    </row>
    <row r="152" spans="2:11">
      <c r="B152" s="71">
        <v>34</v>
      </c>
      <c r="C152" s="71">
        <v>60757</v>
      </c>
      <c r="D152" s="210" t="s">
        <v>128</v>
      </c>
      <c r="E152" s="147" t="s">
        <v>831</v>
      </c>
      <c r="F152" s="80" t="s">
        <v>100</v>
      </c>
      <c r="G152" s="21">
        <v>30</v>
      </c>
      <c r="H152" s="109">
        <v>43000</v>
      </c>
      <c r="I152" s="22">
        <f>H152*G152</f>
        <v>1290000</v>
      </c>
      <c r="J152" s="111"/>
      <c r="K152" s="22">
        <f>J152*G152</f>
        <v>0</v>
      </c>
    </row>
    <row r="153" spans="2:11">
      <c r="B153" s="70"/>
      <c r="C153" s="70"/>
      <c r="D153" s="70"/>
      <c r="E153" s="72"/>
      <c r="F153" s="89"/>
      <c r="H153" s="67"/>
      <c r="I153" s="67"/>
      <c r="J153" s="67"/>
      <c r="K153" s="67"/>
    </row>
    <row r="154" spans="2:11" ht="14">
      <c r="B154" s="74"/>
      <c r="C154" s="74"/>
      <c r="D154" s="75"/>
      <c r="E154" s="26" t="s">
        <v>6</v>
      </c>
      <c r="F154" s="90"/>
      <c r="H154" s="67"/>
      <c r="I154" s="67"/>
      <c r="J154" s="67"/>
      <c r="K154" s="67"/>
    </row>
    <row r="155" spans="2:11" ht="56">
      <c r="B155" s="70"/>
      <c r="C155" s="70"/>
      <c r="D155" s="70"/>
      <c r="E155" s="106" t="s">
        <v>832</v>
      </c>
      <c r="F155" s="91"/>
      <c r="H155" s="67"/>
      <c r="I155" s="67"/>
      <c r="J155" s="67"/>
      <c r="K155" s="67"/>
    </row>
    <row r="156" spans="2:11">
      <c r="B156" s="71">
        <v>22</v>
      </c>
      <c r="C156" s="71">
        <v>60161</v>
      </c>
      <c r="D156" s="77"/>
      <c r="E156" s="87" t="s">
        <v>833</v>
      </c>
      <c r="F156" s="80" t="s">
        <v>120</v>
      </c>
      <c r="G156" s="21">
        <v>600</v>
      </c>
      <c r="H156" s="109">
        <v>163</v>
      </c>
      <c r="I156" s="22">
        <f>H156*G156</f>
        <v>97800</v>
      </c>
      <c r="J156" s="111"/>
      <c r="K156" s="22">
        <f>J156*G156</f>
        <v>0</v>
      </c>
    </row>
    <row r="157" spans="2:11">
      <c r="B157" s="70"/>
      <c r="C157" s="70"/>
      <c r="D157" s="70"/>
      <c r="E157" s="72"/>
      <c r="F157" s="89"/>
      <c r="H157" s="67"/>
      <c r="I157" s="67"/>
      <c r="J157" s="67"/>
      <c r="K157" s="67"/>
    </row>
    <row r="158" spans="2:11" ht="14">
      <c r="B158" s="70"/>
      <c r="C158" s="70"/>
      <c r="D158" s="70"/>
      <c r="E158" s="26" t="s">
        <v>6</v>
      </c>
      <c r="F158" s="90"/>
      <c r="H158" s="67"/>
      <c r="I158" s="67"/>
      <c r="J158" s="67"/>
      <c r="K158" s="67"/>
    </row>
    <row r="159" spans="2:11" ht="66" customHeight="1">
      <c r="B159" s="70"/>
      <c r="C159" s="70"/>
      <c r="D159" s="70"/>
      <c r="E159" s="148" t="s">
        <v>834</v>
      </c>
      <c r="F159" s="91"/>
      <c r="H159" s="67"/>
      <c r="I159" s="67"/>
      <c r="J159" s="67"/>
      <c r="K159" s="67"/>
    </row>
    <row r="160" spans="2:11">
      <c r="B160" s="71">
        <v>23</v>
      </c>
      <c r="C160" s="71">
        <v>60162</v>
      </c>
      <c r="D160" s="77"/>
      <c r="E160" s="147" t="s">
        <v>835</v>
      </c>
      <c r="F160" s="80" t="s">
        <v>120</v>
      </c>
      <c r="G160" s="21">
        <v>800</v>
      </c>
      <c r="H160" s="109">
        <v>670</v>
      </c>
      <c r="I160" s="22">
        <f>H160*G160</f>
        <v>536000</v>
      </c>
      <c r="J160" s="111"/>
      <c r="K160" s="22">
        <f>J160*G160</f>
        <v>0</v>
      </c>
    </row>
    <row r="161" spans="2:11">
      <c r="B161" s="74"/>
      <c r="C161" s="74"/>
      <c r="D161" s="75"/>
      <c r="E161" s="72"/>
      <c r="F161" s="89"/>
      <c r="H161" s="67"/>
      <c r="I161" s="67"/>
      <c r="J161" s="67"/>
      <c r="K161" s="67"/>
    </row>
    <row r="162" spans="2:11" ht="14">
      <c r="B162" s="70"/>
      <c r="C162" s="70"/>
      <c r="D162" s="70"/>
      <c r="E162" s="26" t="s">
        <v>6</v>
      </c>
      <c r="F162" s="90"/>
      <c r="H162" s="67"/>
      <c r="I162" s="67"/>
      <c r="J162" s="67"/>
      <c r="K162" s="67"/>
    </row>
    <row r="163" spans="2:11" ht="140">
      <c r="B163" s="70"/>
      <c r="C163" s="70"/>
      <c r="D163" s="70"/>
      <c r="E163" s="106" t="s">
        <v>836</v>
      </c>
      <c r="F163" s="91"/>
      <c r="H163" s="67"/>
      <c r="I163" s="67"/>
      <c r="J163" s="67"/>
      <c r="K163" s="67"/>
    </row>
    <row r="164" spans="2:11">
      <c r="B164" s="71">
        <v>37</v>
      </c>
      <c r="C164" s="71">
        <v>60263</v>
      </c>
      <c r="D164" s="77"/>
      <c r="E164" s="147" t="s">
        <v>837</v>
      </c>
      <c r="F164" s="80" t="s">
        <v>120</v>
      </c>
      <c r="G164" s="21">
        <v>200</v>
      </c>
      <c r="H164" s="109">
        <v>4306</v>
      </c>
      <c r="I164" s="22">
        <f>H164*G164</f>
        <v>861200</v>
      </c>
      <c r="J164" s="111"/>
      <c r="K164" s="22">
        <f>J164*G164</f>
        <v>0</v>
      </c>
    </row>
    <row r="165" spans="2:11">
      <c r="B165" s="74"/>
      <c r="C165" s="74"/>
      <c r="D165" s="75"/>
      <c r="E165" s="72"/>
      <c r="F165" s="89"/>
      <c r="H165" s="67"/>
      <c r="I165" s="67"/>
      <c r="J165" s="67"/>
      <c r="K165" s="67"/>
    </row>
    <row r="166" spans="2:11" ht="14">
      <c r="B166" s="74"/>
      <c r="C166" s="74"/>
      <c r="D166" s="75"/>
      <c r="E166" s="26" t="s">
        <v>6</v>
      </c>
      <c r="F166" s="90"/>
      <c r="H166" s="67"/>
      <c r="I166" s="67"/>
      <c r="J166" s="67"/>
      <c r="K166" s="67"/>
    </row>
    <row r="167" spans="2:11" ht="140">
      <c r="B167" s="70"/>
      <c r="C167" s="70"/>
      <c r="D167" s="70"/>
      <c r="E167" s="106" t="s">
        <v>838</v>
      </c>
      <c r="F167" s="91"/>
      <c r="H167" s="67"/>
      <c r="I167" s="67"/>
      <c r="J167" s="67"/>
      <c r="K167" s="67"/>
    </row>
    <row r="168" spans="2:11">
      <c r="B168" s="71">
        <v>24</v>
      </c>
      <c r="C168" s="71">
        <v>60171</v>
      </c>
      <c r="D168" s="77"/>
      <c r="E168" s="87" t="s">
        <v>839</v>
      </c>
      <c r="F168" s="80" t="s">
        <v>120</v>
      </c>
      <c r="G168" s="21">
        <v>800</v>
      </c>
      <c r="H168" s="109">
        <v>306</v>
      </c>
      <c r="I168" s="22">
        <f>H168*G168</f>
        <v>244800</v>
      </c>
      <c r="J168" s="111"/>
      <c r="K168" s="22">
        <f>J168*G168</f>
        <v>0</v>
      </c>
    </row>
    <row r="169" spans="2:11">
      <c r="B169" s="70"/>
      <c r="C169" s="70"/>
      <c r="D169" s="70"/>
      <c r="E169" s="72"/>
      <c r="F169" s="89"/>
      <c r="H169" s="67"/>
      <c r="I169" s="67"/>
      <c r="J169" s="67"/>
      <c r="K169" s="67"/>
    </row>
    <row r="170" spans="2:11" ht="14">
      <c r="B170" s="74"/>
      <c r="C170" s="74"/>
      <c r="D170" s="75"/>
      <c r="E170" s="26" t="s">
        <v>6</v>
      </c>
      <c r="F170" s="90"/>
      <c r="H170" s="67"/>
      <c r="I170" s="67"/>
      <c r="J170" s="67"/>
      <c r="K170" s="67"/>
    </row>
    <row r="171" spans="2:11" ht="112">
      <c r="B171" s="70"/>
      <c r="C171" s="70"/>
      <c r="D171" s="70"/>
      <c r="E171" s="106" t="s">
        <v>840</v>
      </c>
      <c r="F171" s="91"/>
      <c r="H171" s="67"/>
      <c r="I171" s="67"/>
      <c r="J171" s="67"/>
      <c r="K171" s="67"/>
    </row>
    <row r="172" spans="2:11">
      <c r="B172" s="71">
        <v>25</v>
      </c>
      <c r="C172" s="71">
        <v>60172</v>
      </c>
      <c r="D172" s="77"/>
      <c r="E172" s="87" t="s">
        <v>841</v>
      </c>
      <c r="F172" s="80" t="s">
        <v>120</v>
      </c>
      <c r="G172" s="21">
        <v>500</v>
      </c>
      <c r="H172" s="109">
        <v>398</v>
      </c>
      <c r="I172" s="22">
        <f>H172*G172</f>
        <v>199000</v>
      </c>
      <c r="J172" s="111"/>
      <c r="K172" s="22">
        <f>J172*G172</f>
        <v>0</v>
      </c>
    </row>
    <row r="173" spans="2:11">
      <c r="B173" s="70"/>
      <c r="C173" s="70"/>
      <c r="D173" s="70"/>
      <c r="E173" s="72"/>
      <c r="F173" s="89"/>
      <c r="H173" s="67"/>
      <c r="I173" s="67"/>
      <c r="J173" s="67"/>
      <c r="K173" s="67"/>
    </row>
    <row r="174" spans="2:11" ht="14">
      <c r="B174" s="74"/>
      <c r="C174" s="74"/>
      <c r="D174" s="75"/>
      <c r="E174" s="26" t="s">
        <v>6</v>
      </c>
      <c r="F174" s="90"/>
      <c r="H174" s="67"/>
      <c r="I174" s="67"/>
      <c r="J174" s="67"/>
      <c r="K174" s="67"/>
    </row>
    <row r="175" spans="2:11" ht="98">
      <c r="B175" s="70"/>
      <c r="C175" s="70"/>
      <c r="D175" s="70"/>
      <c r="E175" s="106" t="s">
        <v>842</v>
      </c>
      <c r="F175" s="91"/>
      <c r="H175" s="67"/>
      <c r="I175" s="67"/>
      <c r="J175" s="67"/>
      <c r="K175" s="67"/>
    </row>
    <row r="176" spans="2:11">
      <c r="B176" s="71">
        <v>26</v>
      </c>
      <c r="C176" s="71">
        <v>60173</v>
      </c>
      <c r="D176" s="77"/>
      <c r="E176" s="147" t="s">
        <v>843</v>
      </c>
      <c r="F176" s="80" t="s">
        <v>120</v>
      </c>
      <c r="G176" s="21">
        <v>200</v>
      </c>
      <c r="H176" s="109">
        <v>780</v>
      </c>
      <c r="I176" s="22">
        <f>H176*G176</f>
        <v>156000</v>
      </c>
      <c r="J176" s="111"/>
      <c r="K176" s="22">
        <f>J176*G176</f>
        <v>0</v>
      </c>
    </row>
    <row r="177" spans="2:11">
      <c r="B177" s="70"/>
      <c r="C177" s="70"/>
      <c r="D177" s="70"/>
      <c r="E177" s="72"/>
      <c r="F177" s="89"/>
      <c r="H177" s="67"/>
      <c r="I177" s="67"/>
      <c r="J177" s="67"/>
      <c r="K177" s="67"/>
    </row>
    <row r="178" spans="2:11" ht="14">
      <c r="B178" s="70"/>
      <c r="C178" s="70"/>
      <c r="D178" s="70"/>
      <c r="E178" s="26" t="s">
        <v>6</v>
      </c>
      <c r="F178" s="90"/>
      <c r="H178" s="67"/>
      <c r="I178" s="67"/>
      <c r="J178" s="67"/>
      <c r="K178" s="67"/>
    </row>
    <row r="179" spans="2:11" ht="84">
      <c r="B179" s="70"/>
      <c r="C179" s="70"/>
      <c r="D179" s="70"/>
      <c r="E179" s="106" t="s">
        <v>844</v>
      </c>
      <c r="F179" s="91"/>
      <c r="H179" s="67"/>
      <c r="I179" s="67"/>
      <c r="J179" s="67"/>
      <c r="K179" s="67"/>
    </row>
    <row r="180" spans="2:11">
      <c r="B180" s="71">
        <v>41</v>
      </c>
      <c r="C180" s="71">
        <v>60274</v>
      </c>
      <c r="D180" s="77"/>
      <c r="E180" s="87" t="s">
        <v>845</v>
      </c>
      <c r="F180" s="80" t="s">
        <v>120</v>
      </c>
      <c r="G180" s="21">
        <v>500</v>
      </c>
      <c r="H180" s="109">
        <v>830</v>
      </c>
      <c r="I180" s="22">
        <f>H180*G180</f>
        <v>415000</v>
      </c>
      <c r="J180" s="111"/>
      <c r="K180" s="22">
        <f>J180*G180</f>
        <v>0</v>
      </c>
    </row>
    <row r="181" spans="2:11">
      <c r="B181" s="70"/>
      <c r="C181" s="70"/>
      <c r="D181" s="70"/>
      <c r="E181" s="72"/>
      <c r="F181" s="89"/>
      <c r="H181" s="67"/>
      <c r="I181" s="67"/>
      <c r="J181" s="67"/>
      <c r="K181" s="67"/>
    </row>
    <row r="182" spans="2:11" ht="14">
      <c r="B182" s="70"/>
      <c r="C182" s="70"/>
      <c r="D182" s="70"/>
      <c r="E182" s="26" t="s">
        <v>6</v>
      </c>
      <c r="F182" s="90"/>
      <c r="H182" s="67"/>
      <c r="I182" s="67"/>
      <c r="J182" s="67"/>
      <c r="K182" s="67"/>
    </row>
    <row r="183" spans="2:11" ht="112">
      <c r="B183" s="74"/>
      <c r="C183" s="74"/>
      <c r="D183" s="75"/>
      <c r="E183" s="106" t="s">
        <v>846</v>
      </c>
      <c r="F183" s="91"/>
      <c r="H183" s="67"/>
      <c r="I183" s="67"/>
      <c r="J183" s="67"/>
      <c r="K183" s="67"/>
    </row>
    <row r="184" spans="2:11">
      <c r="B184" s="71">
        <v>42</v>
      </c>
      <c r="C184" s="71">
        <v>60275</v>
      </c>
      <c r="D184" s="77"/>
      <c r="E184" s="87" t="s">
        <v>847</v>
      </c>
      <c r="F184" s="80" t="s">
        <v>120</v>
      </c>
      <c r="G184" s="21">
        <v>100</v>
      </c>
      <c r="H184" s="109">
        <v>577</v>
      </c>
      <c r="I184" s="22">
        <f>H184*G184</f>
        <v>57700</v>
      </c>
      <c r="J184" s="111"/>
      <c r="K184" s="22">
        <f>J184*G184</f>
        <v>0</v>
      </c>
    </row>
    <row r="185" spans="2:11">
      <c r="B185" s="70"/>
      <c r="C185" s="70"/>
      <c r="D185" s="70"/>
      <c r="E185" s="72"/>
      <c r="F185" s="89"/>
      <c r="H185" s="67"/>
      <c r="I185" s="67"/>
      <c r="J185" s="67"/>
      <c r="K185" s="67"/>
    </row>
    <row r="186" spans="2:11" ht="14">
      <c r="B186" s="70"/>
      <c r="C186" s="70"/>
      <c r="D186" s="70"/>
      <c r="E186" s="26" t="s">
        <v>6</v>
      </c>
      <c r="F186" s="90"/>
      <c r="H186" s="67"/>
      <c r="I186" s="67"/>
      <c r="J186" s="67"/>
      <c r="K186" s="67"/>
    </row>
    <row r="187" spans="2:11" ht="112">
      <c r="B187" s="70"/>
      <c r="C187" s="70"/>
      <c r="D187" s="70"/>
      <c r="E187" s="106" t="s">
        <v>848</v>
      </c>
      <c r="F187" s="91"/>
      <c r="H187" s="67"/>
      <c r="I187" s="67"/>
      <c r="J187" s="67"/>
      <c r="K187" s="67"/>
    </row>
    <row r="188" spans="2:11">
      <c r="B188" s="71">
        <v>43</v>
      </c>
      <c r="C188" s="71">
        <v>60276</v>
      </c>
      <c r="D188" s="77"/>
      <c r="E188" s="87" t="s">
        <v>849</v>
      </c>
      <c r="F188" s="80" t="s">
        <v>134</v>
      </c>
      <c r="G188" s="21">
        <v>200</v>
      </c>
      <c r="H188" s="109">
        <v>5666</v>
      </c>
      <c r="I188" s="22">
        <f>H188*G188</f>
        <v>1133200</v>
      </c>
      <c r="J188" s="111"/>
      <c r="K188" s="22">
        <f>J188*G188</f>
        <v>0</v>
      </c>
    </row>
    <row r="189" spans="2:11">
      <c r="B189" s="70"/>
      <c r="C189" s="70"/>
      <c r="D189" s="70"/>
      <c r="E189" s="72"/>
      <c r="F189" s="89"/>
      <c r="H189" s="67"/>
      <c r="I189" s="67"/>
      <c r="J189" s="67"/>
      <c r="K189" s="67"/>
    </row>
    <row r="190" spans="2:11" ht="14">
      <c r="B190" s="70"/>
      <c r="C190" s="70"/>
      <c r="D190" s="70"/>
      <c r="E190" s="26" t="s">
        <v>6</v>
      </c>
      <c r="F190" s="90"/>
      <c r="H190" s="67"/>
      <c r="I190" s="67"/>
      <c r="J190" s="67"/>
      <c r="K190" s="67"/>
    </row>
    <row r="191" spans="2:11" ht="112">
      <c r="B191" s="70"/>
      <c r="C191" s="70"/>
      <c r="D191" s="70"/>
      <c r="E191" s="106" t="s">
        <v>850</v>
      </c>
      <c r="F191" s="91"/>
      <c r="H191" s="67"/>
      <c r="I191" s="67"/>
      <c r="J191" s="67"/>
      <c r="K191" s="67"/>
    </row>
    <row r="192" spans="2:11">
      <c r="B192" s="71">
        <v>27</v>
      </c>
      <c r="C192" s="71">
        <v>60277</v>
      </c>
      <c r="D192" s="77"/>
      <c r="E192" s="87" t="s">
        <v>851</v>
      </c>
      <c r="F192" s="80" t="s">
        <v>226</v>
      </c>
      <c r="G192" s="21">
        <v>100</v>
      </c>
      <c r="H192" s="109">
        <v>1632</v>
      </c>
      <c r="I192" s="22">
        <f>H192*G192</f>
        <v>163200</v>
      </c>
      <c r="J192" s="111"/>
      <c r="K192" s="22">
        <f>J192*G192</f>
        <v>0</v>
      </c>
    </row>
    <row r="193" spans="2:11">
      <c r="B193" s="70"/>
      <c r="C193" s="70"/>
      <c r="D193" s="70"/>
      <c r="E193" s="72"/>
      <c r="F193" s="89"/>
      <c r="H193" s="67"/>
      <c r="I193" s="67"/>
      <c r="J193" s="67"/>
      <c r="K193" s="67"/>
    </row>
    <row r="194" spans="2:11" ht="14">
      <c r="B194" s="70"/>
      <c r="C194" s="70"/>
      <c r="D194" s="70"/>
      <c r="E194" s="26" t="s">
        <v>6</v>
      </c>
      <c r="F194" s="90"/>
      <c r="H194" s="67"/>
      <c r="I194" s="67"/>
      <c r="J194" s="67"/>
      <c r="K194" s="67"/>
    </row>
    <row r="195" spans="2:11" ht="182">
      <c r="B195" s="74"/>
      <c r="C195" s="74"/>
      <c r="D195" s="75"/>
      <c r="E195" s="106" t="s">
        <v>852</v>
      </c>
      <c r="F195" s="91"/>
      <c r="H195" s="67"/>
      <c r="I195" s="67"/>
      <c r="J195" s="67"/>
      <c r="K195" s="67"/>
    </row>
    <row r="196" spans="2:11">
      <c r="B196" s="71">
        <v>28</v>
      </c>
      <c r="C196" s="71">
        <v>60278</v>
      </c>
      <c r="D196" s="77"/>
      <c r="E196" s="87" t="s">
        <v>853</v>
      </c>
      <c r="F196" s="80" t="s">
        <v>120</v>
      </c>
      <c r="G196" s="21">
        <v>100</v>
      </c>
      <c r="H196" s="109">
        <v>3159</v>
      </c>
      <c r="I196" s="22">
        <f>H196*G196</f>
        <v>315900</v>
      </c>
      <c r="J196" s="111"/>
      <c r="K196" s="22">
        <f>J196*G196</f>
        <v>0</v>
      </c>
    </row>
    <row r="197" spans="2:11">
      <c r="B197" s="70"/>
      <c r="C197" s="70"/>
      <c r="D197" s="70"/>
      <c r="E197" s="72"/>
      <c r="F197" s="89"/>
      <c r="H197" s="67"/>
      <c r="I197" s="67"/>
      <c r="J197" s="67"/>
      <c r="K197" s="67"/>
    </row>
    <row r="198" spans="2:11" ht="14">
      <c r="B198" s="70"/>
      <c r="C198" s="70"/>
      <c r="D198" s="70"/>
      <c r="E198" s="26" t="s">
        <v>6</v>
      </c>
      <c r="F198" s="90"/>
      <c r="H198" s="67"/>
      <c r="I198" s="67"/>
      <c r="J198" s="67"/>
      <c r="K198" s="67"/>
    </row>
    <row r="199" spans="2:11" ht="140">
      <c r="B199" s="74"/>
      <c r="C199" s="74"/>
      <c r="D199" s="75"/>
      <c r="E199" s="106" t="s">
        <v>854</v>
      </c>
      <c r="F199" s="91"/>
      <c r="H199" s="67"/>
      <c r="I199" s="67"/>
      <c r="J199" s="67"/>
      <c r="K199" s="67"/>
    </row>
    <row r="200" spans="2:11">
      <c r="B200" s="71">
        <v>29</v>
      </c>
      <c r="C200" s="71">
        <v>60279</v>
      </c>
      <c r="D200" s="77"/>
      <c r="E200" s="87" t="s">
        <v>855</v>
      </c>
      <c r="F200" s="80" t="s">
        <v>134</v>
      </c>
      <c r="G200" s="21">
        <v>50</v>
      </c>
      <c r="H200" s="109">
        <v>10215</v>
      </c>
      <c r="I200" s="22">
        <f>H200*G200</f>
        <v>510750</v>
      </c>
      <c r="J200" s="111"/>
      <c r="K200" s="22">
        <f>J200*G200</f>
        <v>0</v>
      </c>
    </row>
    <row r="201" spans="2:11">
      <c r="B201" s="70"/>
      <c r="C201" s="70"/>
      <c r="D201" s="70"/>
      <c r="E201" s="72"/>
      <c r="F201" s="89"/>
      <c r="H201" s="67"/>
      <c r="I201" s="67"/>
      <c r="J201" s="67"/>
      <c r="K201" s="67"/>
    </row>
    <row r="202" spans="2:11" ht="14">
      <c r="B202" s="70"/>
      <c r="C202" s="70"/>
      <c r="D202" s="70"/>
      <c r="E202" s="26" t="s">
        <v>6</v>
      </c>
      <c r="F202" s="90"/>
      <c r="H202" s="67"/>
      <c r="I202" s="67"/>
      <c r="J202" s="67"/>
      <c r="K202" s="67"/>
    </row>
    <row r="203" spans="2:11" ht="112">
      <c r="B203" s="70"/>
      <c r="C203" s="70"/>
      <c r="D203" s="70"/>
      <c r="E203" s="106" t="s">
        <v>856</v>
      </c>
      <c r="F203" s="91"/>
      <c r="H203" s="67"/>
      <c r="I203" s="67"/>
      <c r="J203" s="67"/>
      <c r="K203" s="67"/>
    </row>
    <row r="204" spans="2:11">
      <c r="B204" s="71">
        <v>30</v>
      </c>
      <c r="C204" s="71">
        <v>60181</v>
      </c>
      <c r="D204" s="77"/>
      <c r="E204" s="87" t="s">
        <v>857</v>
      </c>
      <c r="F204" s="80" t="s">
        <v>233</v>
      </c>
      <c r="G204" s="21">
        <v>20</v>
      </c>
      <c r="H204" s="109">
        <v>2122</v>
      </c>
      <c r="I204" s="22">
        <f>H204*G204</f>
        <v>42440</v>
      </c>
      <c r="J204" s="111"/>
      <c r="K204" s="22">
        <f>J204*G204</f>
        <v>0</v>
      </c>
    </row>
    <row r="205" spans="2:11">
      <c r="B205" s="70"/>
      <c r="C205" s="70"/>
      <c r="D205" s="70"/>
      <c r="E205" s="72"/>
      <c r="F205" s="89"/>
      <c r="H205" s="67"/>
      <c r="I205" s="67"/>
      <c r="J205" s="67"/>
      <c r="K205" s="67"/>
    </row>
    <row r="206" spans="2:11" ht="14">
      <c r="B206" s="74"/>
      <c r="C206" s="74"/>
      <c r="D206" s="75"/>
      <c r="E206" s="26" t="s">
        <v>6</v>
      </c>
      <c r="F206" s="90"/>
      <c r="H206" s="67"/>
      <c r="I206" s="67"/>
      <c r="J206" s="67"/>
      <c r="K206" s="67"/>
    </row>
    <row r="207" spans="2:11" ht="70">
      <c r="B207" s="70"/>
      <c r="C207" s="70"/>
      <c r="D207" s="70"/>
      <c r="E207" s="106" t="s">
        <v>858</v>
      </c>
      <c r="F207" s="91"/>
      <c r="H207" s="67"/>
      <c r="I207" s="67"/>
      <c r="J207" s="67"/>
      <c r="K207" s="67"/>
    </row>
    <row r="208" spans="2:11">
      <c r="B208" s="71">
        <v>31</v>
      </c>
      <c r="C208" s="71">
        <v>60182</v>
      </c>
      <c r="D208" s="77"/>
      <c r="E208" s="87" t="s">
        <v>859</v>
      </c>
      <c r="F208" s="80" t="s">
        <v>226</v>
      </c>
      <c r="G208" s="21">
        <v>300</v>
      </c>
      <c r="H208" s="109">
        <v>457</v>
      </c>
      <c r="I208" s="22">
        <f>H208*G208</f>
        <v>137100</v>
      </c>
      <c r="J208" s="111"/>
      <c r="K208" s="22">
        <f>J208*G208</f>
        <v>0</v>
      </c>
    </row>
    <row r="209" spans="2:11">
      <c r="B209" s="70"/>
      <c r="C209" s="70"/>
      <c r="D209" s="70"/>
      <c r="E209" s="72"/>
      <c r="F209" s="89"/>
      <c r="H209" s="67"/>
      <c r="I209" s="67"/>
      <c r="J209" s="67"/>
      <c r="K209" s="67"/>
    </row>
    <row r="210" spans="2:11" ht="14">
      <c r="B210" s="70"/>
      <c r="C210" s="70"/>
      <c r="D210" s="70"/>
      <c r="E210" s="26" t="s">
        <v>6</v>
      </c>
      <c r="F210" s="90"/>
      <c r="H210" s="67"/>
      <c r="I210" s="67"/>
      <c r="J210" s="67"/>
      <c r="K210" s="67"/>
    </row>
    <row r="211" spans="2:11" ht="84">
      <c r="B211" s="70"/>
      <c r="C211" s="70"/>
      <c r="D211" s="70"/>
      <c r="E211" s="106" t="s">
        <v>860</v>
      </c>
      <c r="F211" s="91"/>
      <c r="H211" s="67"/>
      <c r="I211" s="67"/>
      <c r="J211" s="67"/>
      <c r="K211" s="67"/>
    </row>
    <row r="212" spans="2:11">
      <c r="B212" s="71">
        <v>32</v>
      </c>
      <c r="C212" s="71">
        <v>60191</v>
      </c>
      <c r="D212" s="77"/>
      <c r="E212" s="87" t="s">
        <v>861</v>
      </c>
      <c r="F212" s="80" t="s">
        <v>120</v>
      </c>
      <c r="G212" s="21">
        <v>150</v>
      </c>
      <c r="H212" s="109">
        <v>129</v>
      </c>
      <c r="I212" s="22">
        <f>H212*G212</f>
        <v>19350</v>
      </c>
      <c r="J212" s="111"/>
      <c r="K212" s="22">
        <f>J212*G212</f>
        <v>0</v>
      </c>
    </row>
    <row r="213" spans="2:11">
      <c r="B213" s="74"/>
      <c r="C213" s="74"/>
      <c r="D213" s="75"/>
      <c r="E213" s="87"/>
      <c r="F213" s="89"/>
      <c r="H213" s="67"/>
      <c r="I213" s="67"/>
      <c r="J213" s="67"/>
      <c r="K213" s="67"/>
    </row>
    <row r="214" spans="2:11" ht="14">
      <c r="B214" s="74"/>
      <c r="C214" s="74"/>
      <c r="D214" s="75"/>
      <c r="E214" s="26" t="s">
        <v>6</v>
      </c>
      <c r="F214" s="90"/>
      <c r="H214" s="67"/>
      <c r="I214" s="67"/>
      <c r="J214" s="67"/>
      <c r="K214" s="67"/>
    </row>
    <row r="215" spans="2:11" ht="42">
      <c r="B215" s="70"/>
      <c r="C215" s="70"/>
      <c r="D215" s="70"/>
      <c r="E215" s="106" t="s">
        <v>862</v>
      </c>
      <c r="F215" s="91"/>
      <c r="H215" s="67"/>
      <c r="I215" s="67"/>
      <c r="J215" s="67"/>
      <c r="K215" s="67"/>
    </row>
    <row r="216" spans="2:11">
      <c r="B216" s="71">
        <v>50</v>
      </c>
      <c r="C216" s="71">
        <v>60192</v>
      </c>
      <c r="D216" s="77"/>
      <c r="E216" s="87" t="s">
        <v>863</v>
      </c>
      <c r="F216" s="80" t="s">
        <v>120</v>
      </c>
      <c r="G216" s="21">
        <v>150</v>
      </c>
      <c r="H216" s="109">
        <v>174</v>
      </c>
      <c r="I216" s="22">
        <f>H216*G216</f>
        <v>26100</v>
      </c>
      <c r="J216" s="111"/>
      <c r="K216" s="22">
        <f>J216*G216</f>
        <v>0</v>
      </c>
    </row>
    <row r="217" spans="2:11">
      <c r="B217" s="74"/>
      <c r="C217" s="74"/>
      <c r="D217" s="75"/>
      <c r="E217" s="87"/>
      <c r="F217" s="89"/>
      <c r="H217"/>
      <c r="I217" s="67"/>
    </row>
    <row r="218" spans="2:11" ht="14">
      <c r="B218" s="74"/>
      <c r="C218" s="74"/>
      <c r="D218" s="75"/>
      <c r="E218" s="26" t="s">
        <v>6</v>
      </c>
      <c r="F218" s="90"/>
      <c r="H218"/>
      <c r="I218" s="67"/>
    </row>
    <row r="219" spans="2:11" ht="42">
      <c r="B219" s="70"/>
      <c r="C219" s="70"/>
      <c r="D219" s="70"/>
      <c r="E219" s="106" t="s">
        <v>862</v>
      </c>
      <c r="F219" s="91"/>
      <c r="H219"/>
      <c r="I219" s="67"/>
    </row>
    <row r="220" spans="2:11" ht="14">
      <c r="B220" s="209">
        <v>51</v>
      </c>
      <c r="C220" s="209">
        <v>69999</v>
      </c>
      <c r="D220" s="210"/>
      <c r="E220" s="215" t="s">
        <v>864</v>
      </c>
      <c r="F220" s="255" t="s">
        <v>90</v>
      </c>
      <c r="G220" s="255">
        <v>1</v>
      </c>
      <c r="H220" s="206">
        <v>500000</v>
      </c>
      <c r="I220" s="206">
        <f>H220*G220</f>
        <v>500000</v>
      </c>
      <c r="J220" s="206">
        <v>500000</v>
      </c>
      <c r="K220" s="206">
        <v>500000</v>
      </c>
    </row>
    <row r="221" spans="2:11">
      <c r="B221" s="211"/>
      <c r="C221" s="211"/>
      <c r="D221" s="212"/>
      <c r="E221" s="147"/>
      <c r="F221" s="213"/>
      <c r="G221" s="102"/>
      <c r="H221" s="102"/>
      <c r="I221" s="256"/>
      <c r="J221" s="102"/>
      <c r="K221" s="102"/>
    </row>
    <row r="222" spans="2:11" ht="14">
      <c r="B222" s="211"/>
      <c r="C222" s="211"/>
      <c r="D222" s="212"/>
      <c r="E222" s="26" t="s">
        <v>6</v>
      </c>
      <c r="F222" s="214"/>
      <c r="G222" s="102"/>
      <c r="H222" s="102"/>
      <c r="I222" s="256"/>
      <c r="J222" s="102"/>
      <c r="K222" s="102"/>
    </row>
    <row r="223" spans="2:11" ht="38.25" customHeight="1">
      <c r="B223" s="214"/>
      <c r="C223" s="214"/>
      <c r="D223" s="214"/>
      <c r="E223" s="106" t="s">
        <v>3110</v>
      </c>
      <c r="F223" s="214"/>
      <c r="G223" s="102"/>
      <c r="H223" s="102"/>
      <c r="I223" s="102"/>
      <c r="J223" s="102"/>
      <c r="K223" s="102"/>
    </row>
    <row r="224" spans="2:11" ht="28">
      <c r="E224" s="94" t="s">
        <v>3109</v>
      </c>
      <c r="F224" s="66"/>
      <c r="H224" s="185"/>
      <c r="I224" s="185"/>
      <c r="J224" s="185"/>
      <c r="K224" s="185"/>
    </row>
    <row r="225" spans="2:11">
      <c r="B225" t="s">
        <v>3027</v>
      </c>
      <c r="E225" s="69"/>
      <c r="F225" s="66"/>
      <c r="H225" s="185"/>
      <c r="I225" s="185"/>
      <c r="J225" s="185"/>
      <c r="K225" s="185"/>
    </row>
    <row r="226" spans="2:11">
      <c r="B226" s="102" t="s">
        <v>3023</v>
      </c>
      <c r="E226" s="69"/>
      <c r="F226" s="66"/>
      <c r="H226" s="185"/>
      <c r="I226" s="185"/>
      <c r="J226" s="185"/>
      <c r="K226" s="185"/>
    </row>
    <row r="227" spans="2:11">
      <c r="B227" s="115"/>
      <c r="E227" s="69"/>
      <c r="F227" s="66"/>
      <c r="H227" s="185"/>
      <c r="I227" s="185"/>
      <c r="J227" s="185"/>
      <c r="K227" s="185"/>
    </row>
    <row r="228" spans="2:11">
      <c r="E228" s="69"/>
      <c r="F228" s="66"/>
    </row>
    <row r="229" spans="2:11">
      <c r="E229" s="69"/>
      <c r="F229" s="66"/>
    </row>
    <row r="230" spans="2:11">
      <c r="E230" s="69"/>
      <c r="F230" s="66"/>
    </row>
    <row r="231" spans="2:11">
      <c r="E231" s="69"/>
      <c r="F231" s="66"/>
    </row>
    <row r="232" spans="2:11">
      <c r="E232" s="69"/>
      <c r="F232" s="66"/>
    </row>
    <row r="233" spans="2:11">
      <c r="E233" s="69"/>
      <c r="F233" s="66"/>
    </row>
    <row r="234" spans="2:11">
      <c r="E234" s="69"/>
      <c r="F234" s="66"/>
    </row>
    <row r="235" spans="2:11">
      <c r="E235" s="69"/>
      <c r="F235" s="66"/>
    </row>
  </sheetData>
  <sheetProtection algorithmName="SHA-512" hashValue="47tP9i3amsj3Ra88qnyH1VIHRiKB8Aw3DYA3VsrrjehDMQbvyx99rPiyO/mBSWUo8cGvWIvQvt02NwRT02l0sg==" saltValue="SWT922AmJOpim8G3QNZbFw==" spinCount="100000" sheet="1" objects="1" scenarios="1"/>
  <protectedRanges>
    <protectedRange sqref="J16:J216" name="Oblast1"/>
  </protectedRanges>
  <autoFilter ref="A11:K238" xr:uid="{00000000-0001-0000-0900-000000000000}"/>
  <mergeCells count="12">
    <mergeCell ref="C3:D3"/>
    <mergeCell ref="A8:A9"/>
    <mergeCell ref="B8:B9"/>
    <mergeCell ref="C8:C9"/>
    <mergeCell ref="D8:D9"/>
    <mergeCell ref="H8:I8"/>
    <mergeCell ref="J8:K8"/>
    <mergeCell ref="H6:J6"/>
    <mergeCell ref="E1:E2"/>
    <mergeCell ref="F8:F9"/>
    <mergeCell ref="G8:G9"/>
    <mergeCell ref="E8:E9"/>
  </mergeCells>
  <phoneticPr fontId="15" type="noConversion"/>
  <conditionalFormatting sqref="J13:J15 J17:J19 J217:J219 J221:J100009">
    <cfRule type="expression" dxfId="38" priority="130">
      <formula>AND(J13=#REF!,J13&lt;&gt;"")</formula>
    </cfRule>
    <cfRule type="expression" dxfId="37" priority="131">
      <formula>J13&gt;#REF!</formula>
    </cfRule>
    <cfRule type="expression" dxfId="36" priority="132">
      <formula>J13&lt;#REF!</formula>
    </cfRule>
  </conditionalFormatting>
  <conditionalFormatting sqref="J16">
    <cfRule type="expression" dxfId="35" priority="4">
      <formula>AND(J16=H16,J16&lt;&gt;"")</formula>
    </cfRule>
    <cfRule type="expression" dxfId="34" priority="5">
      <formula>J16&gt;H16</formula>
    </cfRule>
    <cfRule type="expression" dxfId="33" priority="6">
      <formula>J16&lt;H16</formula>
    </cfRule>
  </conditionalFormatting>
  <conditionalFormatting sqref="J20:J216">
    <cfRule type="expression" dxfId="32" priority="1">
      <formula>AND(J20=H20,J20&lt;&gt;"")</formula>
    </cfRule>
    <cfRule type="expression" dxfId="31" priority="2">
      <formula>J20&gt;H20</formula>
    </cfRule>
    <cfRule type="expression" dxfId="30" priority="3">
      <formula>J20&lt;H20</formula>
    </cfRule>
  </conditionalFormatting>
  <printOptions horizontalCentered="1"/>
  <pageMargins left="0.74803149606299213" right="0.74803149606299213" top="0.98425196850393704" bottom="0.39370078740157483" header="0.51181102362204722" footer="0.31496062992125984"/>
  <pageSetup paperSize="9" scale="56" fitToHeight="0" orientation="landscape" r:id="rId1"/>
  <headerFooter>
    <oddHeader>&amp;L&amp;A&amp;R&amp;F</oddHeader>
    <oddFooter>&amp;R&amp;P/&amp;N</oddFooter>
  </headerFooter>
  <rowBreaks count="8" manualBreakCount="8">
    <brk id="27" min="1" max="10" man="1"/>
    <brk id="55" min="1" max="10" man="1"/>
    <brk id="83" min="1" max="10" man="1"/>
    <brk id="107" min="1" max="10" man="1"/>
    <brk id="131" min="1" max="10" man="1"/>
    <brk id="151" min="1" max="10" man="1"/>
    <brk id="175" min="1" max="10" man="1"/>
    <brk id="195" min="1" max="1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pageSetUpPr fitToPage="1"/>
  </sheetPr>
  <dimension ref="A1:K60"/>
  <sheetViews>
    <sheetView view="pageBreakPreview" topLeftCell="B36" zoomScale="80" zoomScaleNormal="85" zoomScaleSheetLayoutView="80" workbookViewId="0">
      <selection activeCell="E14" sqref="E14"/>
    </sheetView>
  </sheetViews>
  <sheetFormatPr baseColWidth="10" defaultColWidth="9.1640625" defaultRowHeight="12.75" customHeight="1"/>
  <cols>
    <col min="1" max="1" width="9.1640625" hidden="1" customWidth="1"/>
    <col min="2" max="2" width="11.6640625" customWidth="1"/>
    <col min="3" max="3" width="14.6640625" customWidth="1"/>
    <col min="4" max="4" width="9.6640625" customWidth="1"/>
    <col min="5" max="5" width="70.6640625" customWidth="1"/>
    <col min="6" max="6" width="11.6640625" style="57" customWidth="1"/>
    <col min="7" max="7" width="16.6640625" customWidth="1"/>
    <col min="8" max="8" width="20.1640625" style="190" customWidth="1"/>
    <col min="9" max="9" width="24.83203125" style="190" customWidth="1"/>
    <col min="10" max="10" width="16.6640625" customWidth="1"/>
    <col min="11" max="11" width="24.83203125" customWidth="1"/>
  </cols>
  <sheetData>
    <row r="1" spans="1:11" ht="12.75" customHeight="1">
      <c r="B1" s="4"/>
      <c r="C1" s="4"/>
      <c r="D1" s="4"/>
      <c r="E1" s="284" t="s">
        <v>61</v>
      </c>
      <c r="F1" s="4"/>
      <c r="G1" s="4"/>
      <c r="H1" s="240" t="s">
        <v>3104</v>
      </c>
      <c r="I1" s="241"/>
      <c r="J1" s="241"/>
      <c r="K1" s="242">
        <f>SUM(I12:I54)</f>
        <v>1124520</v>
      </c>
    </row>
    <row r="2" spans="1:11" ht="12.75" customHeight="1">
      <c r="B2" s="4"/>
      <c r="C2" s="4"/>
      <c r="D2" s="4"/>
      <c r="E2" s="284"/>
      <c r="F2" s="4"/>
      <c r="G2" s="4"/>
      <c r="H2" s="245"/>
      <c r="I2" s="241"/>
      <c r="J2" s="150"/>
      <c r="K2" s="191"/>
    </row>
    <row r="3" spans="1:11" ht="15" customHeight="1">
      <c r="B3" s="8"/>
      <c r="C3" s="265"/>
      <c r="D3" s="283"/>
      <c r="E3" s="9"/>
      <c r="F3" s="4"/>
      <c r="G3" s="4"/>
      <c r="H3" s="240" t="s">
        <v>3105</v>
      </c>
      <c r="I3" s="241"/>
      <c r="J3" s="241"/>
      <c r="K3" s="242">
        <f>SUM(K10:K54)</f>
        <v>0</v>
      </c>
    </row>
    <row r="4" spans="1:11" ht="15" customHeight="1">
      <c r="B4" s="8"/>
      <c r="C4" s="184"/>
      <c r="D4" s="4"/>
      <c r="E4" s="9"/>
      <c r="F4" s="4"/>
      <c r="G4" s="4"/>
      <c r="H4" s="245"/>
      <c r="I4" s="241"/>
      <c r="J4" s="243" t="s">
        <v>3106</v>
      </c>
      <c r="K4" s="244">
        <f>K1-K3</f>
        <v>1124520</v>
      </c>
    </row>
    <row r="5" spans="1:11" ht="15" customHeight="1">
      <c r="B5" s="8"/>
      <c r="C5" s="184"/>
      <c r="D5" s="4"/>
      <c r="E5" s="95" t="s">
        <v>28</v>
      </c>
      <c r="F5" s="4"/>
      <c r="G5" s="4"/>
      <c r="H5" s="150"/>
      <c r="I5" s="241"/>
      <c r="J5" s="150"/>
      <c r="K5" s="150"/>
    </row>
    <row r="6" spans="1:11" ht="15" customHeight="1">
      <c r="B6" s="8"/>
      <c r="C6" s="184"/>
      <c r="D6" s="4"/>
      <c r="E6" s="9"/>
      <c r="F6" s="4"/>
      <c r="G6" s="4"/>
      <c r="H6" s="285" t="s">
        <v>3107</v>
      </c>
      <c r="I6" s="285"/>
      <c r="J6" s="285"/>
      <c r="K6" s="246">
        <f>K3*8</f>
        <v>0</v>
      </c>
    </row>
    <row r="7" spans="1:11" ht="54" customHeight="1">
      <c r="A7" t="s">
        <v>162</v>
      </c>
      <c r="B7" s="10"/>
      <c r="C7" s="239" t="s">
        <v>3100</v>
      </c>
      <c r="D7" s="238">
        <v>7</v>
      </c>
      <c r="E7" s="96" t="s">
        <v>865</v>
      </c>
      <c r="F7" s="4"/>
      <c r="G7" s="4"/>
      <c r="H7" s="4"/>
      <c r="I7" s="193"/>
      <c r="J7" s="4"/>
      <c r="K7" s="4"/>
    </row>
    <row r="8" spans="1:11" ht="12.75" customHeight="1">
      <c r="A8" s="273" t="s">
        <v>165</v>
      </c>
      <c r="B8" s="273" t="s">
        <v>72</v>
      </c>
      <c r="C8" s="273" t="s">
        <v>73</v>
      </c>
      <c r="D8" s="273" t="s">
        <v>74</v>
      </c>
      <c r="E8" s="273" t="s">
        <v>75</v>
      </c>
      <c r="F8" s="273" t="s">
        <v>76</v>
      </c>
      <c r="G8" s="273" t="s">
        <v>77</v>
      </c>
      <c r="H8" s="280" t="s">
        <v>3098</v>
      </c>
      <c r="I8" s="281"/>
      <c r="J8" s="280" t="s">
        <v>3099</v>
      </c>
      <c r="K8" s="281"/>
    </row>
    <row r="9" spans="1:11" ht="42">
      <c r="A9" s="273"/>
      <c r="B9" s="273"/>
      <c r="C9" s="273"/>
      <c r="D9" s="273"/>
      <c r="E9" s="273"/>
      <c r="F9" s="273"/>
      <c r="G9" s="273"/>
      <c r="H9" s="1" t="s">
        <v>3095</v>
      </c>
      <c r="I9" s="1" t="s">
        <v>3096</v>
      </c>
      <c r="J9" s="1" t="s">
        <v>3097</v>
      </c>
      <c r="K9" s="1" t="s">
        <v>3096</v>
      </c>
    </row>
    <row r="10" spans="1:11" ht="12.75" customHeight="1">
      <c r="A10" s="1" t="s">
        <v>167</v>
      </c>
      <c r="B10" s="1" t="s">
        <v>16</v>
      </c>
      <c r="C10" s="1" t="s">
        <v>5</v>
      </c>
      <c r="D10" s="1" t="s">
        <v>78</v>
      </c>
      <c r="E10" s="1" t="s">
        <v>79</v>
      </c>
      <c r="F10" s="1" t="s">
        <v>80</v>
      </c>
      <c r="G10" s="1" t="s">
        <v>81</v>
      </c>
      <c r="H10" s="1" t="s">
        <v>361</v>
      </c>
      <c r="I10" s="1">
        <v>8</v>
      </c>
      <c r="J10" s="1" t="s">
        <v>82</v>
      </c>
      <c r="K10" s="1" t="s">
        <v>83</v>
      </c>
    </row>
    <row r="11" spans="1:11" ht="12.75" customHeight="1">
      <c r="A11" s="2" t="s">
        <v>84</v>
      </c>
      <c r="B11" s="2"/>
      <c r="C11" s="28" t="s">
        <v>866</v>
      </c>
      <c r="D11" s="2"/>
      <c r="E11" s="16" t="s">
        <v>865</v>
      </c>
      <c r="F11" s="54"/>
      <c r="G11" s="2"/>
      <c r="H11" s="4"/>
      <c r="I11" s="4"/>
      <c r="J11" s="4"/>
      <c r="K11" s="4"/>
    </row>
    <row r="12" spans="1:11" ht="12.75" customHeight="1">
      <c r="B12" s="50">
        <v>1</v>
      </c>
      <c r="C12" s="50">
        <v>70100</v>
      </c>
      <c r="D12" s="50"/>
      <c r="E12" s="108" t="s">
        <v>867</v>
      </c>
      <c r="F12" s="176" t="s">
        <v>120</v>
      </c>
      <c r="G12" s="60">
        <v>300</v>
      </c>
      <c r="H12" s="109">
        <v>135</v>
      </c>
      <c r="I12" s="22">
        <f>H12*G12</f>
        <v>40500</v>
      </c>
      <c r="J12" s="111"/>
      <c r="K12" s="22">
        <f>J12*G12</f>
        <v>0</v>
      </c>
    </row>
    <row r="13" spans="1:11" ht="12.75" customHeight="1">
      <c r="E13" s="108"/>
      <c r="F13" s="177"/>
      <c r="H13" s="67"/>
      <c r="I13" s="67"/>
      <c r="J13" s="67"/>
      <c r="K13" s="67"/>
    </row>
    <row r="14" spans="1:11" ht="12.75" customHeight="1">
      <c r="E14" s="26" t="s">
        <v>6</v>
      </c>
      <c r="F14" s="177"/>
      <c r="H14" s="67"/>
      <c r="I14" s="67"/>
      <c r="J14" s="67"/>
      <c r="K14" s="67"/>
    </row>
    <row r="15" spans="1:11" ht="84">
      <c r="E15" s="94" t="s">
        <v>868</v>
      </c>
      <c r="F15" s="177"/>
      <c r="H15" s="67"/>
      <c r="I15" s="67"/>
      <c r="J15" s="67"/>
      <c r="K15" s="67"/>
    </row>
    <row r="16" spans="1:11" ht="12.75" customHeight="1">
      <c r="B16" s="50">
        <v>2</v>
      </c>
      <c r="C16" s="50">
        <v>70200</v>
      </c>
      <c r="D16" s="50"/>
      <c r="E16" s="108" t="s">
        <v>869</v>
      </c>
      <c r="F16" s="176" t="s">
        <v>120</v>
      </c>
      <c r="G16" s="60">
        <v>80</v>
      </c>
      <c r="H16" s="109">
        <v>981</v>
      </c>
      <c r="I16" s="22">
        <f>H16*G16</f>
        <v>78480</v>
      </c>
      <c r="J16" s="111"/>
      <c r="K16" s="22">
        <f>J16*G16</f>
        <v>0</v>
      </c>
    </row>
    <row r="17" spans="2:11" ht="12.75" customHeight="1">
      <c r="E17" s="108"/>
      <c r="F17" s="177"/>
      <c r="H17" s="67"/>
      <c r="I17" s="67"/>
      <c r="J17" s="67"/>
      <c r="K17" s="67"/>
    </row>
    <row r="18" spans="2:11" ht="12.75" customHeight="1">
      <c r="E18" s="26" t="s">
        <v>6</v>
      </c>
      <c r="F18" s="177"/>
      <c r="H18" s="67"/>
      <c r="I18" s="67"/>
      <c r="J18" s="67"/>
      <c r="K18" s="67"/>
    </row>
    <row r="19" spans="2:11" ht="84">
      <c r="E19" s="94" t="s">
        <v>870</v>
      </c>
      <c r="F19" s="177"/>
      <c r="H19" s="67"/>
      <c r="I19" s="67"/>
      <c r="J19" s="67"/>
      <c r="K19" s="67"/>
    </row>
    <row r="20" spans="2:11" ht="12.75" customHeight="1">
      <c r="B20" s="50">
        <v>3</v>
      </c>
      <c r="C20" s="50">
        <v>70300</v>
      </c>
      <c r="D20" s="50"/>
      <c r="E20" s="108" t="s">
        <v>871</v>
      </c>
      <c r="F20" s="176" t="s">
        <v>120</v>
      </c>
      <c r="G20" s="60">
        <v>60</v>
      </c>
      <c r="H20" s="109">
        <v>3879</v>
      </c>
      <c r="I20" s="22">
        <f>H20*G20</f>
        <v>232740</v>
      </c>
      <c r="J20" s="111"/>
      <c r="K20" s="22">
        <f>J20*G20</f>
        <v>0</v>
      </c>
    </row>
    <row r="21" spans="2:11" ht="12.75" customHeight="1">
      <c r="E21" s="108"/>
      <c r="F21" s="177"/>
      <c r="H21" s="67"/>
      <c r="I21" s="67"/>
      <c r="J21" s="67"/>
      <c r="K21" s="67"/>
    </row>
    <row r="22" spans="2:11" ht="12.75" customHeight="1">
      <c r="E22" s="26" t="s">
        <v>6</v>
      </c>
      <c r="F22" s="177"/>
      <c r="H22" s="67"/>
      <c r="I22" s="67"/>
      <c r="J22" s="67"/>
      <c r="K22" s="67"/>
    </row>
    <row r="23" spans="2:11" ht="70">
      <c r="E23" s="94" t="s">
        <v>872</v>
      </c>
      <c r="F23" s="177"/>
      <c r="H23" s="67"/>
      <c r="I23" s="67"/>
      <c r="J23" s="67"/>
      <c r="K23" s="67"/>
    </row>
    <row r="24" spans="2:11" ht="12.75" customHeight="1">
      <c r="B24" s="50">
        <v>4</v>
      </c>
      <c r="C24" s="50">
        <v>70400</v>
      </c>
      <c r="D24" s="50"/>
      <c r="E24" s="108" t="s">
        <v>873</v>
      </c>
      <c r="F24" s="176" t="s">
        <v>120</v>
      </c>
      <c r="G24" s="60">
        <v>1</v>
      </c>
      <c r="H24" s="109">
        <v>4349</v>
      </c>
      <c r="I24" s="22">
        <f>H24*G24</f>
        <v>4349</v>
      </c>
      <c r="J24" s="111"/>
      <c r="K24" s="22">
        <f>J24*G24</f>
        <v>0</v>
      </c>
    </row>
    <row r="25" spans="2:11" ht="12.75" customHeight="1">
      <c r="E25" s="108"/>
      <c r="F25" s="177"/>
      <c r="H25" s="67"/>
      <c r="I25" s="67"/>
      <c r="J25" s="67"/>
      <c r="K25" s="67"/>
    </row>
    <row r="26" spans="2:11" ht="12.75" customHeight="1">
      <c r="E26" s="26" t="s">
        <v>6</v>
      </c>
      <c r="F26" s="177"/>
      <c r="H26" s="67"/>
      <c r="I26" s="67"/>
      <c r="J26" s="67"/>
      <c r="K26" s="67"/>
    </row>
    <row r="27" spans="2:11" ht="70">
      <c r="E27" s="94" t="s">
        <v>872</v>
      </c>
      <c r="F27" s="177"/>
      <c r="H27" s="67"/>
      <c r="I27" s="67"/>
      <c r="J27" s="67"/>
      <c r="K27" s="67"/>
    </row>
    <row r="28" spans="2:11" ht="12.75" customHeight="1">
      <c r="B28" s="50">
        <v>5</v>
      </c>
      <c r="C28" s="50">
        <v>70500</v>
      </c>
      <c r="D28" s="50"/>
      <c r="E28" s="216" t="s">
        <v>2990</v>
      </c>
      <c r="F28" s="176" t="s">
        <v>120</v>
      </c>
      <c r="G28" s="60">
        <v>30</v>
      </c>
      <c r="H28" s="109">
        <v>3359</v>
      </c>
      <c r="I28" s="22">
        <f>H28*G28</f>
        <v>100770</v>
      </c>
      <c r="J28" s="111"/>
      <c r="K28" s="22">
        <f>J28*G28</f>
        <v>0</v>
      </c>
    </row>
    <row r="29" spans="2:11" ht="12.75" customHeight="1">
      <c r="E29" s="108"/>
      <c r="F29" s="177"/>
      <c r="H29" s="67"/>
      <c r="I29" s="67"/>
      <c r="J29" s="67"/>
      <c r="K29" s="67"/>
    </row>
    <row r="30" spans="2:11" ht="12.75" customHeight="1">
      <c r="E30" s="26" t="s">
        <v>6</v>
      </c>
      <c r="F30" s="177"/>
      <c r="H30" s="67"/>
      <c r="I30" s="67"/>
      <c r="J30" s="67"/>
      <c r="K30" s="67"/>
    </row>
    <row r="31" spans="2:11" ht="70">
      <c r="E31" s="94" t="s">
        <v>872</v>
      </c>
      <c r="F31" s="177"/>
      <c r="H31" s="67"/>
      <c r="I31" s="67"/>
      <c r="J31" s="67"/>
      <c r="K31" s="67"/>
    </row>
    <row r="32" spans="2:11" ht="12.75" customHeight="1">
      <c r="B32" s="50">
        <v>6</v>
      </c>
      <c r="C32" s="50">
        <v>70600</v>
      </c>
      <c r="D32" s="50"/>
      <c r="E32" s="108" t="s">
        <v>874</v>
      </c>
      <c r="F32" s="176" t="s">
        <v>120</v>
      </c>
      <c r="G32" s="60">
        <v>60</v>
      </c>
      <c r="H32" s="109">
        <v>184</v>
      </c>
      <c r="I32" s="22">
        <f>H32*G32</f>
        <v>11040</v>
      </c>
      <c r="J32" s="111"/>
      <c r="K32" s="22">
        <f>J32*G32</f>
        <v>0</v>
      </c>
    </row>
    <row r="33" spans="2:11" ht="12.75" customHeight="1">
      <c r="E33" s="108"/>
      <c r="F33" s="177"/>
      <c r="H33" s="67"/>
      <c r="I33" s="67"/>
      <c r="J33" s="67"/>
      <c r="K33" s="67"/>
    </row>
    <row r="34" spans="2:11" ht="12.75" customHeight="1">
      <c r="E34" s="26" t="s">
        <v>6</v>
      </c>
      <c r="F34" s="177"/>
      <c r="H34" s="67"/>
      <c r="I34" s="67"/>
      <c r="J34" s="67"/>
      <c r="K34" s="67"/>
    </row>
    <row r="35" spans="2:11" ht="84">
      <c r="E35" s="94" t="s">
        <v>875</v>
      </c>
      <c r="F35" s="177"/>
      <c r="H35" s="67"/>
      <c r="I35" s="67"/>
      <c r="J35" s="67"/>
      <c r="K35" s="67"/>
    </row>
    <row r="36" spans="2:11" ht="12.75" customHeight="1">
      <c r="B36" s="50">
        <v>7</v>
      </c>
      <c r="C36" s="50">
        <v>70700</v>
      </c>
      <c r="D36" s="50"/>
      <c r="E36" s="108" t="s">
        <v>876</v>
      </c>
      <c r="F36" s="176" t="s">
        <v>120</v>
      </c>
      <c r="G36" s="60">
        <v>150</v>
      </c>
      <c r="H36" s="109">
        <v>3330</v>
      </c>
      <c r="I36" s="22">
        <f>H36*G36</f>
        <v>499500</v>
      </c>
      <c r="J36" s="111"/>
      <c r="K36" s="22">
        <f>J36*G36</f>
        <v>0</v>
      </c>
    </row>
    <row r="37" spans="2:11" ht="12.75" customHeight="1">
      <c r="E37" s="108"/>
      <c r="F37" s="177"/>
      <c r="H37" s="67"/>
      <c r="I37" s="67"/>
      <c r="J37" s="67"/>
      <c r="K37" s="67"/>
    </row>
    <row r="38" spans="2:11" ht="12.75" customHeight="1">
      <c r="E38" s="26" t="s">
        <v>6</v>
      </c>
      <c r="F38" s="177"/>
      <c r="H38" s="67"/>
      <c r="I38" s="67"/>
      <c r="J38" s="67"/>
      <c r="K38" s="67"/>
    </row>
    <row r="39" spans="2:11" ht="70">
      <c r="E39" s="94" t="s">
        <v>872</v>
      </c>
      <c r="F39" s="177"/>
      <c r="H39" s="67"/>
      <c r="I39" s="67"/>
      <c r="J39" s="67"/>
      <c r="K39" s="67"/>
    </row>
    <row r="40" spans="2:11" ht="12.75" customHeight="1">
      <c r="B40" s="50">
        <v>8</v>
      </c>
      <c r="C40" s="50">
        <v>70800</v>
      </c>
      <c r="D40" s="50"/>
      <c r="E40" s="108" t="s">
        <v>877</v>
      </c>
      <c r="F40" s="176" t="s">
        <v>120</v>
      </c>
      <c r="G40" s="60">
        <v>1</v>
      </c>
      <c r="H40" s="109">
        <v>31</v>
      </c>
      <c r="I40" s="22">
        <f>H40*G40</f>
        <v>31</v>
      </c>
      <c r="J40" s="111"/>
      <c r="K40" s="22">
        <f>J40*G40</f>
        <v>0</v>
      </c>
    </row>
    <row r="41" spans="2:11" ht="12.75" customHeight="1">
      <c r="E41" s="108"/>
      <c r="F41" s="177"/>
      <c r="H41" s="67"/>
      <c r="I41" s="67"/>
      <c r="J41" s="67"/>
      <c r="K41" s="67"/>
    </row>
    <row r="42" spans="2:11" ht="12.75" customHeight="1">
      <c r="E42" s="26" t="s">
        <v>6</v>
      </c>
      <c r="F42" s="177"/>
      <c r="H42" s="67"/>
      <c r="I42" s="67"/>
      <c r="J42" s="67"/>
      <c r="K42" s="67"/>
    </row>
    <row r="43" spans="2:11" ht="70">
      <c r="E43" s="94" t="s">
        <v>872</v>
      </c>
      <c r="F43" s="177"/>
      <c r="H43" s="67"/>
      <c r="I43" s="67"/>
      <c r="J43" s="67"/>
      <c r="K43" s="67"/>
    </row>
    <row r="44" spans="2:11" ht="12.75" customHeight="1">
      <c r="B44" s="50">
        <v>9</v>
      </c>
      <c r="C44" s="50">
        <v>70900</v>
      </c>
      <c r="D44" s="50"/>
      <c r="E44" s="108" t="s">
        <v>878</v>
      </c>
      <c r="F44" s="176" t="s">
        <v>120</v>
      </c>
      <c r="G44" s="60">
        <v>10</v>
      </c>
      <c r="H44" s="109">
        <v>3352</v>
      </c>
      <c r="I44" s="22">
        <f>H44*G44</f>
        <v>33520</v>
      </c>
      <c r="J44" s="111"/>
      <c r="K44" s="22">
        <f>J44*G44</f>
        <v>0</v>
      </c>
    </row>
    <row r="45" spans="2:11" ht="12.75" customHeight="1">
      <c r="E45" s="108" t="s">
        <v>879</v>
      </c>
      <c r="F45" s="177"/>
      <c r="H45" s="67"/>
      <c r="I45" s="67"/>
      <c r="J45" s="67"/>
      <c r="K45" s="67"/>
    </row>
    <row r="46" spans="2:11" ht="12.75" customHeight="1">
      <c r="E46" s="26" t="s">
        <v>6</v>
      </c>
      <c r="F46" s="177"/>
      <c r="H46" s="67"/>
      <c r="I46" s="67"/>
      <c r="J46" s="67"/>
      <c r="K46" s="67"/>
    </row>
    <row r="47" spans="2:11" ht="70">
      <c r="E47" s="94" t="s">
        <v>872</v>
      </c>
      <c r="F47" s="177"/>
      <c r="H47" s="67"/>
      <c r="I47" s="67"/>
      <c r="J47" s="67"/>
      <c r="K47" s="67"/>
    </row>
    <row r="48" spans="2:11" ht="12.75" customHeight="1">
      <c r="B48" s="50">
        <v>10</v>
      </c>
      <c r="C48" s="50">
        <v>71000</v>
      </c>
      <c r="D48" s="50"/>
      <c r="E48" s="108" t="s">
        <v>880</v>
      </c>
      <c r="F48" s="176" t="s">
        <v>120</v>
      </c>
      <c r="G48" s="60">
        <v>5</v>
      </c>
      <c r="H48" s="109">
        <v>4278</v>
      </c>
      <c r="I48" s="22">
        <f>H48*G48</f>
        <v>21390</v>
      </c>
      <c r="J48" s="111"/>
      <c r="K48" s="22">
        <f>J48*G48</f>
        <v>0</v>
      </c>
    </row>
    <row r="49" spans="1:11" ht="12.75" customHeight="1">
      <c r="E49" s="108"/>
      <c r="F49" s="177"/>
      <c r="H49" s="67"/>
      <c r="I49" s="67"/>
      <c r="J49" s="67"/>
      <c r="K49" s="67"/>
    </row>
    <row r="50" spans="1:11" ht="12.75" customHeight="1">
      <c r="E50" s="26" t="s">
        <v>6</v>
      </c>
      <c r="F50" s="177"/>
      <c r="H50" s="67"/>
      <c r="I50" s="67"/>
      <c r="J50" s="67"/>
      <c r="K50" s="67"/>
    </row>
    <row r="51" spans="1:11" ht="98">
      <c r="E51" s="94" t="s">
        <v>881</v>
      </c>
      <c r="F51" s="177"/>
      <c r="H51" s="67"/>
      <c r="I51" s="67"/>
      <c r="J51" s="67"/>
      <c r="K51" s="67"/>
    </row>
    <row r="52" spans="1:11" ht="14">
      <c r="A52" s="14" t="s">
        <v>149</v>
      </c>
      <c r="B52" s="18">
        <v>11</v>
      </c>
      <c r="C52" s="18">
        <v>72000</v>
      </c>
      <c r="D52" s="14" t="s">
        <v>1</v>
      </c>
      <c r="E52" s="99" t="s">
        <v>882</v>
      </c>
      <c r="F52" s="56" t="s">
        <v>883</v>
      </c>
      <c r="G52" s="21">
        <v>100</v>
      </c>
      <c r="H52" s="109">
        <v>1022</v>
      </c>
      <c r="I52" s="22">
        <f>H52*G52</f>
        <v>102200</v>
      </c>
      <c r="J52" s="111"/>
      <c r="K52" s="22">
        <f>J52*G52</f>
        <v>0</v>
      </c>
    </row>
    <row r="53" spans="1:11" ht="14">
      <c r="A53" s="25" t="s">
        <v>144</v>
      </c>
      <c r="E53" s="26" t="s">
        <v>6</v>
      </c>
      <c r="H53"/>
      <c r="I53" s="67"/>
    </row>
    <row r="54" spans="1:11" ht="84">
      <c r="A54" t="s">
        <v>147</v>
      </c>
      <c r="E54" s="94" t="s">
        <v>884</v>
      </c>
      <c r="H54" s="185"/>
      <c r="I54" s="186"/>
      <c r="J54" s="185"/>
      <c r="K54" s="185"/>
    </row>
    <row r="60" spans="1:11" ht="13"/>
  </sheetData>
  <sheetProtection algorithmName="SHA-512" hashValue="1udNVlskZqF4HDb7c8n3j4t7jW1IbX2L3maSu9zdpCtbzgFLRFpwD6YF5tgEwn4NdRT06zUHYHc5mlITqj9nkg==" saltValue="kOxy/64tkwZLm4NEMllvdA==" spinCount="100000" sheet="1" objects="1" scenarios="1"/>
  <protectedRanges>
    <protectedRange sqref="J12:J52" name="Oblast1"/>
  </protectedRanges>
  <autoFilter ref="A11:K178" xr:uid="{00000000-0001-0000-0A00-000000000000}"/>
  <mergeCells count="12">
    <mergeCell ref="C3:D3"/>
    <mergeCell ref="A8:A9"/>
    <mergeCell ref="B8:B9"/>
    <mergeCell ref="C8:C9"/>
    <mergeCell ref="D8:D9"/>
    <mergeCell ref="H8:I8"/>
    <mergeCell ref="J8:K8"/>
    <mergeCell ref="H6:J6"/>
    <mergeCell ref="E1:E2"/>
    <mergeCell ref="F8:F9"/>
    <mergeCell ref="G8:G9"/>
    <mergeCell ref="E8:E9"/>
  </mergeCells>
  <phoneticPr fontId="14" type="noConversion"/>
  <conditionalFormatting sqref="J12:J52">
    <cfRule type="expression" dxfId="29" priority="1">
      <formula>AND(J12=H12,J12&lt;&gt;"")</formula>
    </cfRule>
    <cfRule type="expression" dxfId="28" priority="2">
      <formula>J12&gt;H12</formula>
    </cfRule>
    <cfRule type="expression" dxfId="27" priority="3">
      <formula>J12&lt;H12</formula>
    </cfRule>
  </conditionalFormatting>
  <conditionalFormatting sqref="J53:J99872">
    <cfRule type="expression" dxfId="26" priority="139">
      <formula>AND(J53=#REF!,J53&lt;&gt;"")</formula>
    </cfRule>
    <cfRule type="expression" dxfId="25" priority="140">
      <formula>J53&gt;#REF!</formula>
    </cfRule>
    <cfRule type="expression" dxfId="24" priority="141">
      <formula>J53&lt;#REF!</formula>
    </cfRule>
  </conditionalFormatting>
  <printOptions horizontalCentered="1"/>
  <pageMargins left="0.74803149606299213" right="0.74803149606299213" top="0.98425196850393704" bottom="0.98425196850393704" header="0.51181102362204722" footer="0.51181102362204722"/>
  <pageSetup paperSize="9" scale="55" fitToHeight="0" orientation="landscape" r:id="rId1"/>
  <headerFooter>
    <oddHeader>&amp;L&amp;A&amp;R&amp;F</oddHeader>
    <oddFooter>&amp;R&amp;P/&amp;N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pageSetUpPr fitToPage="1"/>
  </sheetPr>
  <dimension ref="A1:K145"/>
  <sheetViews>
    <sheetView view="pageBreakPreview" topLeftCell="B5" zoomScale="80" zoomScaleNormal="70" zoomScaleSheetLayoutView="80" workbookViewId="0">
      <selection activeCell="E143" sqref="E143"/>
    </sheetView>
  </sheetViews>
  <sheetFormatPr baseColWidth="10" defaultColWidth="9.1640625" defaultRowHeight="13"/>
  <cols>
    <col min="1" max="1" width="9.1640625" hidden="1" customWidth="1"/>
    <col min="2" max="2" width="11.6640625" customWidth="1"/>
    <col min="3" max="3" width="14.6640625" customWidth="1"/>
    <col min="4" max="4" width="9.6640625" customWidth="1"/>
    <col min="5" max="5" width="70.6640625" customWidth="1"/>
    <col min="6" max="6" width="11.6640625" customWidth="1"/>
    <col min="7" max="7" width="16.6640625" customWidth="1"/>
    <col min="8" max="8" width="28.5" style="190" customWidth="1"/>
    <col min="9" max="9" width="24.83203125" style="190" customWidth="1"/>
    <col min="10" max="10" width="16.6640625" customWidth="1"/>
    <col min="11" max="11" width="24.83203125" customWidth="1"/>
  </cols>
  <sheetData>
    <row r="1" spans="1:11" ht="24.75" customHeight="1">
      <c r="B1" s="4"/>
      <c r="C1" s="4"/>
      <c r="D1" s="4"/>
      <c r="E1" s="284" t="s">
        <v>61</v>
      </c>
      <c r="F1" s="4"/>
      <c r="G1" s="4"/>
      <c r="H1" s="240" t="s">
        <v>3104</v>
      </c>
      <c r="I1" s="241"/>
      <c r="J1" s="241"/>
      <c r="K1" s="242">
        <f>SUM(I12:I144)</f>
        <v>61176379</v>
      </c>
    </row>
    <row r="2" spans="1:11" ht="12.75" customHeight="1">
      <c r="B2" s="4"/>
      <c r="C2" s="4"/>
      <c r="D2" s="4"/>
      <c r="E2" s="284"/>
      <c r="F2" s="4"/>
      <c r="G2" s="4"/>
      <c r="H2" s="245"/>
      <c r="I2" s="241"/>
      <c r="J2" s="150"/>
      <c r="K2" s="191"/>
    </row>
    <row r="3" spans="1:11" ht="15" customHeight="1">
      <c r="B3" s="8"/>
      <c r="C3" s="265"/>
      <c r="D3" s="283"/>
      <c r="E3" s="9"/>
      <c r="F3" s="4"/>
      <c r="G3" s="4"/>
      <c r="H3" s="240" t="s">
        <v>3105</v>
      </c>
      <c r="I3" s="241"/>
      <c r="J3" s="241"/>
      <c r="K3" s="242">
        <f>SUM(K12:K144)</f>
        <v>0</v>
      </c>
    </row>
    <row r="4" spans="1:11" ht="15" customHeight="1">
      <c r="B4" s="8"/>
      <c r="C4" s="184"/>
      <c r="D4" s="4"/>
      <c r="E4" s="9"/>
      <c r="F4" s="4"/>
      <c r="G4" s="4"/>
      <c r="H4" s="245"/>
      <c r="I4" s="241"/>
      <c r="J4" s="243" t="s">
        <v>3106</v>
      </c>
      <c r="K4" s="244">
        <f>K1-K3</f>
        <v>61176379</v>
      </c>
    </row>
    <row r="5" spans="1:11" ht="15" customHeight="1">
      <c r="B5" s="8"/>
      <c r="C5" s="184"/>
      <c r="D5" s="4"/>
      <c r="E5" s="95" t="s">
        <v>28</v>
      </c>
      <c r="F5" s="4"/>
      <c r="G5" s="4"/>
      <c r="H5" s="150"/>
      <c r="I5" s="241"/>
      <c r="J5" s="150"/>
      <c r="K5" s="150"/>
    </row>
    <row r="6" spans="1:11" ht="33" customHeight="1">
      <c r="B6" s="8"/>
      <c r="C6" s="184"/>
      <c r="D6" s="4"/>
      <c r="E6" s="95"/>
      <c r="F6" s="4"/>
      <c r="G6" s="4"/>
      <c r="H6" s="285" t="s">
        <v>3107</v>
      </c>
      <c r="I6" s="285"/>
      <c r="J6" s="285"/>
      <c r="K6" s="247">
        <f>K3*8</f>
        <v>0</v>
      </c>
    </row>
    <row r="7" spans="1:11" ht="54" customHeight="1">
      <c r="A7" t="s">
        <v>162</v>
      </c>
      <c r="B7" s="10"/>
      <c r="C7" s="239" t="s">
        <v>3100</v>
      </c>
      <c r="D7" s="238">
        <v>8</v>
      </c>
      <c r="E7" s="96" t="s">
        <v>885</v>
      </c>
      <c r="F7" s="4"/>
      <c r="G7" s="4"/>
      <c r="H7" s="4"/>
      <c r="I7" s="4"/>
      <c r="J7" s="4"/>
      <c r="K7" s="4"/>
    </row>
    <row r="8" spans="1:11">
      <c r="A8" s="273" t="s">
        <v>165</v>
      </c>
      <c r="B8" s="273" t="s">
        <v>72</v>
      </c>
      <c r="C8" s="273" t="s">
        <v>73</v>
      </c>
      <c r="D8" s="273" t="s">
        <v>74</v>
      </c>
      <c r="E8" s="273" t="s">
        <v>75</v>
      </c>
      <c r="F8" s="273" t="s">
        <v>76</v>
      </c>
      <c r="G8" s="273" t="s">
        <v>77</v>
      </c>
      <c r="H8" s="280" t="s">
        <v>3098</v>
      </c>
      <c r="I8" s="281"/>
      <c r="J8" s="280" t="s">
        <v>3099</v>
      </c>
      <c r="K8" s="281"/>
    </row>
    <row r="9" spans="1:11" ht="28">
      <c r="A9" s="273"/>
      <c r="B9" s="273"/>
      <c r="C9" s="273"/>
      <c r="D9" s="273"/>
      <c r="E9" s="273"/>
      <c r="F9" s="273"/>
      <c r="G9" s="273"/>
      <c r="H9" s="1" t="s">
        <v>3095</v>
      </c>
      <c r="I9" s="1" t="s">
        <v>3096</v>
      </c>
      <c r="J9" s="1" t="s">
        <v>3097</v>
      </c>
      <c r="K9" s="1" t="s">
        <v>3096</v>
      </c>
    </row>
    <row r="10" spans="1:11" ht="14">
      <c r="A10" s="1" t="s">
        <v>167</v>
      </c>
      <c r="B10" s="1" t="s">
        <v>16</v>
      </c>
      <c r="C10" s="1" t="s">
        <v>5</v>
      </c>
      <c r="D10" s="1" t="s">
        <v>78</v>
      </c>
      <c r="E10" s="1" t="s">
        <v>79</v>
      </c>
      <c r="F10" s="1" t="s">
        <v>80</v>
      </c>
      <c r="G10" s="1" t="s">
        <v>81</v>
      </c>
      <c r="H10" s="1" t="s">
        <v>361</v>
      </c>
      <c r="I10" s="1">
        <v>8</v>
      </c>
      <c r="J10" s="1" t="s">
        <v>82</v>
      </c>
      <c r="K10" s="1" t="s">
        <v>83</v>
      </c>
    </row>
    <row r="11" spans="1:11" ht="14">
      <c r="A11" s="2" t="s">
        <v>84</v>
      </c>
      <c r="B11" s="2"/>
      <c r="C11" s="28" t="s">
        <v>886</v>
      </c>
      <c r="D11" s="2"/>
      <c r="E11" s="16" t="s">
        <v>885</v>
      </c>
      <c r="F11" s="2"/>
      <c r="G11" s="4"/>
      <c r="H11" s="4"/>
      <c r="I11" s="187"/>
      <c r="J11" s="4"/>
      <c r="K11" s="4"/>
    </row>
    <row r="12" spans="1:11" ht="14">
      <c r="A12" s="14" t="s">
        <v>149</v>
      </c>
      <c r="B12" s="18">
        <v>1</v>
      </c>
      <c r="C12" s="18" t="s">
        <v>887</v>
      </c>
      <c r="D12" s="14"/>
      <c r="E12" s="19" t="s">
        <v>888</v>
      </c>
      <c r="F12" s="20" t="s">
        <v>25</v>
      </c>
      <c r="G12" s="21">
        <v>600</v>
      </c>
      <c r="H12" s="109">
        <v>557</v>
      </c>
      <c r="I12" s="22">
        <f>H12*G12</f>
        <v>334200</v>
      </c>
      <c r="J12" s="111"/>
      <c r="K12" s="22">
        <f>J12*G12</f>
        <v>0</v>
      </c>
    </row>
    <row r="13" spans="1:11">
      <c r="A13" s="23" t="s">
        <v>150</v>
      </c>
      <c r="E13" s="24"/>
      <c r="H13" s="67"/>
      <c r="I13" s="67"/>
      <c r="J13" s="67"/>
      <c r="K13" s="67"/>
    </row>
    <row r="14" spans="1:11" ht="14">
      <c r="A14" s="25" t="s">
        <v>144</v>
      </c>
      <c r="E14" s="26" t="s">
        <v>6</v>
      </c>
      <c r="H14" s="67"/>
      <c r="I14" s="67"/>
      <c r="J14" s="67"/>
      <c r="K14" s="67"/>
    </row>
    <row r="15" spans="1:11" ht="70">
      <c r="A15" t="s">
        <v>147</v>
      </c>
      <c r="E15" s="94" t="s">
        <v>889</v>
      </c>
      <c r="H15" s="67"/>
      <c r="I15" s="67"/>
      <c r="J15" s="67"/>
      <c r="K15" s="67"/>
    </row>
    <row r="16" spans="1:11" ht="14">
      <c r="A16" s="14" t="s">
        <v>149</v>
      </c>
      <c r="B16" s="18">
        <v>2</v>
      </c>
      <c r="C16" s="18" t="s">
        <v>890</v>
      </c>
      <c r="D16" s="14"/>
      <c r="E16" s="19" t="s">
        <v>891</v>
      </c>
      <c r="F16" s="20" t="s">
        <v>120</v>
      </c>
      <c r="G16" s="21">
        <v>16000000</v>
      </c>
      <c r="H16" s="109">
        <v>1.6</v>
      </c>
      <c r="I16" s="22">
        <f>H16*G16</f>
        <v>25600000</v>
      </c>
      <c r="J16" s="111"/>
      <c r="K16" s="22">
        <f>J16*G16</f>
        <v>0</v>
      </c>
    </row>
    <row r="17" spans="1:11">
      <c r="A17" s="23" t="s">
        <v>150</v>
      </c>
      <c r="E17" s="24"/>
      <c r="H17" s="67"/>
      <c r="I17" s="67"/>
      <c r="J17" s="67"/>
      <c r="K17" s="67"/>
    </row>
    <row r="18" spans="1:11" ht="14">
      <c r="A18" s="25" t="s">
        <v>144</v>
      </c>
      <c r="E18" s="26" t="s">
        <v>6</v>
      </c>
      <c r="H18" s="67"/>
      <c r="I18" s="67"/>
      <c r="J18" s="67"/>
      <c r="K18" s="67"/>
    </row>
    <row r="19" spans="1:11" ht="233.25" customHeight="1">
      <c r="A19" t="s">
        <v>147</v>
      </c>
      <c r="E19" s="146" t="s">
        <v>892</v>
      </c>
      <c r="H19" s="67"/>
      <c r="I19" s="67"/>
      <c r="J19" s="67"/>
      <c r="K19" s="67"/>
    </row>
    <row r="20" spans="1:11" ht="14">
      <c r="A20" s="14" t="s">
        <v>149</v>
      </c>
      <c r="B20" s="18">
        <v>3</v>
      </c>
      <c r="C20" s="18" t="s">
        <v>893</v>
      </c>
      <c r="D20" s="14"/>
      <c r="E20" s="19" t="s">
        <v>894</v>
      </c>
      <c r="F20" s="20" t="s">
        <v>120</v>
      </c>
      <c r="G20" s="21">
        <v>23000</v>
      </c>
      <c r="H20" s="109">
        <v>3</v>
      </c>
      <c r="I20" s="22">
        <f>H20*G20</f>
        <v>69000</v>
      </c>
      <c r="J20" s="111"/>
      <c r="K20" s="22">
        <f>J20*G20</f>
        <v>0</v>
      </c>
    </row>
    <row r="21" spans="1:11">
      <c r="A21" s="23" t="s">
        <v>150</v>
      </c>
      <c r="E21" s="24"/>
      <c r="H21" s="67"/>
      <c r="I21" s="67"/>
      <c r="J21" s="67"/>
      <c r="K21" s="67"/>
    </row>
    <row r="22" spans="1:11" ht="14">
      <c r="A22" s="25" t="s">
        <v>144</v>
      </c>
      <c r="E22" s="26" t="s">
        <v>6</v>
      </c>
      <c r="H22" s="67"/>
      <c r="I22" s="67"/>
      <c r="J22" s="67"/>
      <c r="K22" s="67"/>
    </row>
    <row r="23" spans="1:11" ht="179.25" customHeight="1">
      <c r="A23" t="s">
        <v>147</v>
      </c>
      <c r="E23" s="94" t="s">
        <v>895</v>
      </c>
      <c r="H23" s="67"/>
      <c r="I23" s="67"/>
      <c r="J23" s="67"/>
      <c r="K23" s="67"/>
    </row>
    <row r="24" spans="1:11" ht="14">
      <c r="A24" t="s">
        <v>147</v>
      </c>
      <c r="B24" s="18">
        <v>4</v>
      </c>
      <c r="C24" s="18">
        <v>84830</v>
      </c>
      <c r="D24" s="14" t="s">
        <v>1</v>
      </c>
      <c r="E24" s="19" t="s">
        <v>896</v>
      </c>
      <c r="F24" s="20" t="s">
        <v>120</v>
      </c>
      <c r="G24" s="21">
        <v>500</v>
      </c>
      <c r="H24" s="109">
        <v>20</v>
      </c>
      <c r="I24" s="22">
        <f>H24*G24</f>
        <v>10000</v>
      </c>
      <c r="J24" s="111"/>
      <c r="K24" s="22">
        <f>J24*G24</f>
        <v>0</v>
      </c>
    </row>
    <row r="25" spans="1:11">
      <c r="A25" s="25" t="s">
        <v>144</v>
      </c>
      <c r="E25" s="68"/>
      <c r="H25" s="67"/>
      <c r="I25" s="67"/>
      <c r="J25" s="67"/>
      <c r="K25" s="67"/>
    </row>
    <row r="26" spans="1:11" ht="14">
      <c r="A26" s="25"/>
      <c r="E26" s="26" t="s">
        <v>6</v>
      </c>
      <c r="H26" s="67"/>
      <c r="I26" s="67"/>
      <c r="J26" s="67"/>
      <c r="K26" s="67"/>
    </row>
    <row r="27" spans="1:11" ht="196">
      <c r="A27" s="25"/>
      <c r="E27" s="122" t="s">
        <v>897</v>
      </c>
      <c r="H27" s="67"/>
      <c r="I27" s="67"/>
      <c r="J27" s="67"/>
      <c r="K27" s="67"/>
    </row>
    <row r="28" spans="1:11" ht="14">
      <c r="A28" s="14" t="s">
        <v>149</v>
      </c>
      <c r="B28" s="18">
        <v>5</v>
      </c>
      <c r="C28" s="18" t="s">
        <v>898</v>
      </c>
      <c r="D28" s="14"/>
      <c r="E28" s="19" t="s">
        <v>899</v>
      </c>
      <c r="F28" s="20" t="s">
        <v>120</v>
      </c>
      <c r="G28" s="21">
        <v>121000</v>
      </c>
      <c r="H28" s="109">
        <v>26</v>
      </c>
      <c r="I28" s="22">
        <f>H28*G28</f>
        <v>3146000</v>
      </c>
      <c r="J28" s="111"/>
      <c r="K28" s="22">
        <f>J28*G28</f>
        <v>0</v>
      </c>
    </row>
    <row r="29" spans="1:11">
      <c r="A29" s="23" t="s">
        <v>150</v>
      </c>
      <c r="E29" s="24"/>
      <c r="H29" s="67"/>
      <c r="I29" s="67"/>
      <c r="J29" s="67"/>
      <c r="K29" s="67"/>
    </row>
    <row r="30" spans="1:11" ht="14">
      <c r="A30" s="25" t="s">
        <v>144</v>
      </c>
      <c r="E30" s="26" t="s">
        <v>6</v>
      </c>
      <c r="H30" s="67"/>
      <c r="I30" s="67"/>
      <c r="J30" s="67"/>
      <c r="K30" s="67"/>
    </row>
    <row r="31" spans="1:11" ht="182">
      <c r="A31" t="s">
        <v>147</v>
      </c>
      <c r="E31" s="94" t="s">
        <v>900</v>
      </c>
      <c r="H31" s="67"/>
      <c r="I31" s="67"/>
      <c r="J31" s="67"/>
      <c r="K31" s="67"/>
    </row>
    <row r="32" spans="1:11" ht="14">
      <c r="A32" t="s">
        <v>147</v>
      </c>
      <c r="B32" s="18">
        <v>6</v>
      </c>
      <c r="C32" s="18">
        <v>85010</v>
      </c>
      <c r="D32" s="14" t="s">
        <v>1</v>
      </c>
      <c r="E32" s="19" t="s">
        <v>901</v>
      </c>
      <c r="F32" s="20" t="s">
        <v>343</v>
      </c>
      <c r="G32" s="21">
        <v>4500</v>
      </c>
      <c r="H32" s="109">
        <v>3360</v>
      </c>
      <c r="I32" s="22">
        <f>H32*G32</f>
        <v>15120000</v>
      </c>
      <c r="J32" s="111"/>
      <c r="K32" s="22">
        <f>J32*G32</f>
        <v>0</v>
      </c>
    </row>
    <row r="33" spans="1:11" ht="14">
      <c r="A33" s="14" t="s">
        <v>149</v>
      </c>
      <c r="E33" s="24" t="s">
        <v>902</v>
      </c>
      <c r="H33" s="67"/>
      <c r="I33" s="67"/>
      <c r="J33" s="67"/>
      <c r="K33" s="67"/>
    </row>
    <row r="34" spans="1:11" ht="14">
      <c r="A34" s="23" t="s">
        <v>150</v>
      </c>
      <c r="E34" s="26" t="s">
        <v>6</v>
      </c>
      <c r="H34" s="67"/>
      <c r="I34" s="67"/>
      <c r="J34" s="67"/>
      <c r="K34" s="67"/>
    </row>
    <row r="35" spans="1:11" ht="126">
      <c r="A35" s="25" t="s">
        <v>144</v>
      </c>
      <c r="E35" s="94" t="s">
        <v>3004</v>
      </c>
      <c r="H35" s="67"/>
      <c r="I35" s="67"/>
      <c r="J35" s="67"/>
      <c r="K35" s="67"/>
    </row>
    <row r="36" spans="1:11" ht="14">
      <c r="A36" t="s">
        <v>147</v>
      </c>
      <c r="B36" s="18">
        <v>7</v>
      </c>
      <c r="C36" s="18">
        <v>85020</v>
      </c>
      <c r="D36" s="14"/>
      <c r="E36" s="19" t="s">
        <v>903</v>
      </c>
      <c r="F36" s="20" t="s">
        <v>343</v>
      </c>
      <c r="G36" s="21">
        <v>1000</v>
      </c>
      <c r="H36" s="109">
        <v>4760</v>
      </c>
      <c r="I36" s="22">
        <f>H36*G36</f>
        <v>4760000</v>
      </c>
      <c r="J36" s="111"/>
      <c r="K36" s="22">
        <f>J36*G36</f>
        <v>0</v>
      </c>
    </row>
    <row r="37" spans="1:11" ht="14">
      <c r="A37" s="14" t="s">
        <v>149</v>
      </c>
      <c r="E37" s="24" t="s">
        <v>902</v>
      </c>
      <c r="H37" s="67"/>
      <c r="I37" s="67"/>
      <c r="J37" s="67"/>
      <c r="K37" s="67"/>
    </row>
    <row r="38" spans="1:11" ht="14">
      <c r="A38" s="23" t="s">
        <v>150</v>
      </c>
      <c r="E38" s="26" t="s">
        <v>6</v>
      </c>
      <c r="H38" s="67"/>
      <c r="I38" s="67"/>
      <c r="J38" s="67"/>
      <c r="K38" s="67"/>
    </row>
    <row r="39" spans="1:11" ht="126">
      <c r="A39" s="25" t="s">
        <v>144</v>
      </c>
      <c r="E39" s="94" t="s">
        <v>3004</v>
      </c>
      <c r="H39" s="67"/>
      <c r="I39" s="67"/>
      <c r="J39" s="67"/>
      <c r="K39" s="67"/>
    </row>
    <row r="40" spans="1:11" ht="14">
      <c r="A40" t="s">
        <v>147</v>
      </c>
      <c r="B40" s="18">
        <v>8</v>
      </c>
      <c r="C40" s="18">
        <v>85030</v>
      </c>
      <c r="D40" s="14" t="s">
        <v>1</v>
      </c>
      <c r="E40" s="99" t="s">
        <v>904</v>
      </c>
      <c r="F40" s="20" t="s">
        <v>343</v>
      </c>
      <c r="G40" s="21">
        <v>400</v>
      </c>
      <c r="H40" s="109">
        <v>7963</v>
      </c>
      <c r="I40" s="22">
        <f>H40*G40</f>
        <v>3185200</v>
      </c>
      <c r="J40" s="111"/>
      <c r="K40" s="22">
        <f>J40*G40</f>
        <v>0</v>
      </c>
    </row>
    <row r="41" spans="1:11" ht="14">
      <c r="A41" s="14" t="s">
        <v>149</v>
      </c>
      <c r="E41" s="24" t="s">
        <v>902</v>
      </c>
      <c r="H41" s="67"/>
      <c r="I41" s="67"/>
      <c r="J41" s="67"/>
      <c r="K41" s="67"/>
    </row>
    <row r="42" spans="1:11" ht="14">
      <c r="A42" s="23" t="s">
        <v>150</v>
      </c>
      <c r="E42" s="26" t="s">
        <v>6</v>
      </c>
      <c r="H42" s="67"/>
      <c r="I42" s="67"/>
      <c r="J42" s="67"/>
      <c r="K42" s="67"/>
    </row>
    <row r="43" spans="1:11" ht="126">
      <c r="A43" s="25" t="s">
        <v>144</v>
      </c>
      <c r="E43" s="94" t="s">
        <v>3004</v>
      </c>
      <c r="H43" s="67"/>
      <c r="I43" s="67"/>
      <c r="J43" s="67"/>
      <c r="K43" s="67"/>
    </row>
    <row r="44" spans="1:11" ht="14">
      <c r="A44" t="s">
        <v>147</v>
      </c>
      <c r="B44" s="18">
        <v>9</v>
      </c>
      <c r="C44" s="18">
        <v>85040</v>
      </c>
      <c r="D44" s="14"/>
      <c r="E44" s="19" t="s">
        <v>905</v>
      </c>
      <c r="F44" s="100" t="s">
        <v>120</v>
      </c>
      <c r="G44" s="101">
        <v>80000</v>
      </c>
      <c r="H44" s="109">
        <v>68</v>
      </c>
      <c r="I44" s="22">
        <f>H44*G44</f>
        <v>5440000</v>
      </c>
      <c r="J44" s="111"/>
      <c r="K44" s="22">
        <f>J44*G44</f>
        <v>0</v>
      </c>
    </row>
    <row r="45" spans="1:11" ht="14">
      <c r="A45" s="14" t="s">
        <v>149</v>
      </c>
      <c r="E45" s="94" t="s">
        <v>906</v>
      </c>
      <c r="H45" s="67"/>
      <c r="I45" s="67"/>
      <c r="J45" s="67"/>
      <c r="K45" s="67"/>
    </row>
    <row r="46" spans="1:11" ht="14">
      <c r="A46" s="23" t="s">
        <v>150</v>
      </c>
      <c r="E46" s="26" t="s">
        <v>6</v>
      </c>
      <c r="H46" s="67"/>
      <c r="I46" s="67"/>
      <c r="J46" s="67"/>
      <c r="K46" s="67"/>
    </row>
    <row r="47" spans="1:11" ht="70">
      <c r="A47" s="25" t="s">
        <v>144</v>
      </c>
      <c r="E47" s="94" t="s">
        <v>3001</v>
      </c>
      <c r="H47" s="67"/>
      <c r="I47" s="67"/>
      <c r="J47" s="67"/>
      <c r="K47" s="67"/>
    </row>
    <row r="48" spans="1:11" ht="28">
      <c r="A48" t="s">
        <v>147</v>
      </c>
      <c r="B48" s="18">
        <v>10</v>
      </c>
      <c r="C48" s="18">
        <v>85050</v>
      </c>
      <c r="D48" s="14" t="s">
        <v>1</v>
      </c>
      <c r="E48" s="99" t="s">
        <v>3043</v>
      </c>
      <c r="F48" s="100" t="s">
        <v>343</v>
      </c>
      <c r="G48" s="21">
        <v>150</v>
      </c>
      <c r="H48" s="109">
        <v>291</v>
      </c>
      <c r="I48" s="22">
        <f>H48*G48</f>
        <v>43650</v>
      </c>
      <c r="J48" s="111"/>
      <c r="K48" s="22">
        <f>J48*G48</f>
        <v>0</v>
      </c>
    </row>
    <row r="49" spans="1:11" ht="14">
      <c r="A49" s="14" t="s">
        <v>149</v>
      </c>
      <c r="E49" s="24" t="s">
        <v>1</v>
      </c>
      <c r="H49" s="67"/>
      <c r="I49" s="67"/>
      <c r="J49" s="67"/>
      <c r="K49" s="67"/>
    </row>
    <row r="50" spans="1:11" ht="14">
      <c r="A50" s="23" t="s">
        <v>150</v>
      </c>
      <c r="E50" s="26" t="s">
        <v>6</v>
      </c>
      <c r="H50" s="67"/>
      <c r="I50" s="67"/>
      <c r="J50" s="67"/>
      <c r="K50" s="67"/>
    </row>
    <row r="51" spans="1:11" ht="70">
      <c r="A51" s="25" t="s">
        <v>144</v>
      </c>
      <c r="E51" s="94" t="s">
        <v>907</v>
      </c>
      <c r="H51" s="67"/>
      <c r="I51" s="67"/>
      <c r="J51" s="67"/>
      <c r="K51" s="67"/>
    </row>
    <row r="52" spans="1:11" ht="14">
      <c r="B52" s="18">
        <v>11</v>
      </c>
      <c r="C52" s="18">
        <v>85080</v>
      </c>
      <c r="D52" s="14"/>
      <c r="E52" s="99" t="s">
        <v>908</v>
      </c>
      <c r="F52" s="20" t="s">
        <v>120</v>
      </c>
      <c r="G52" s="21">
        <v>50</v>
      </c>
      <c r="H52" s="109">
        <v>98</v>
      </c>
      <c r="I52" s="22">
        <f>H52*G52</f>
        <v>4900</v>
      </c>
      <c r="J52" s="111"/>
      <c r="K52" s="22">
        <f>J52*G52</f>
        <v>0</v>
      </c>
    </row>
    <row r="53" spans="1:11" ht="14">
      <c r="E53" s="24" t="s">
        <v>1</v>
      </c>
      <c r="H53" s="67"/>
      <c r="I53" s="67"/>
      <c r="J53" s="67"/>
      <c r="K53" s="67"/>
    </row>
    <row r="54" spans="1:11" ht="14">
      <c r="E54" s="26" t="s">
        <v>6</v>
      </c>
      <c r="H54" s="67"/>
      <c r="I54" s="67"/>
      <c r="J54" s="67"/>
      <c r="K54" s="67"/>
    </row>
    <row r="55" spans="1:11" ht="140">
      <c r="E55" s="94" t="s">
        <v>909</v>
      </c>
      <c r="H55" s="67"/>
      <c r="I55" s="67"/>
      <c r="J55" s="67"/>
      <c r="K55" s="67"/>
    </row>
    <row r="56" spans="1:11" ht="14">
      <c r="B56" s="18">
        <v>12</v>
      </c>
      <c r="C56" s="18">
        <v>85090</v>
      </c>
      <c r="D56" s="14" t="s">
        <v>1</v>
      </c>
      <c r="E56" s="99" t="s">
        <v>910</v>
      </c>
      <c r="F56" s="20" t="s">
        <v>120</v>
      </c>
      <c r="G56" s="21">
        <v>1</v>
      </c>
      <c r="H56" s="109">
        <v>154</v>
      </c>
      <c r="I56" s="22">
        <f>H56*G56</f>
        <v>154</v>
      </c>
      <c r="J56" s="111"/>
      <c r="K56" s="22">
        <f>J56*G56</f>
        <v>0</v>
      </c>
    </row>
    <row r="57" spans="1:11" ht="14">
      <c r="E57" s="24" t="s">
        <v>1</v>
      </c>
      <c r="H57" s="67"/>
      <c r="I57" s="67"/>
      <c r="J57" s="67"/>
      <c r="K57" s="67"/>
    </row>
    <row r="58" spans="1:11" ht="14">
      <c r="E58" s="26" t="s">
        <v>6</v>
      </c>
      <c r="H58" s="67"/>
      <c r="I58" s="67"/>
      <c r="J58" s="67"/>
      <c r="K58" s="67"/>
    </row>
    <row r="59" spans="1:11" ht="140">
      <c r="E59" s="94" t="s">
        <v>911</v>
      </c>
      <c r="H59" s="67"/>
      <c r="I59" s="67"/>
      <c r="J59" s="67"/>
      <c r="K59" s="67"/>
    </row>
    <row r="60" spans="1:11" ht="14">
      <c r="B60" s="18">
        <v>13</v>
      </c>
      <c r="C60" s="18">
        <v>85130</v>
      </c>
      <c r="D60" s="14" t="s">
        <v>1</v>
      </c>
      <c r="E60" s="217" t="s">
        <v>2991</v>
      </c>
      <c r="F60" s="20" t="s">
        <v>134</v>
      </c>
      <c r="G60" s="21">
        <v>50</v>
      </c>
      <c r="H60" s="109">
        <v>534</v>
      </c>
      <c r="I60" s="22">
        <f>H60*G60</f>
        <v>26700</v>
      </c>
      <c r="J60" s="111"/>
      <c r="K60" s="22">
        <f>J60*G60</f>
        <v>0</v>
      </c>
    </row>
    <row r="61" spans="1:11" ht="14">
      <c r="E61" s="24" t="s">
        <v>1</v>
      </c>
      <c r="H61" s="67"/>
      <c r="I61" s="67"/>
      <c r="J61" s="67"/>
      <c r="K61" s="67"/>
    </row>
    <row r="62" spans="1:11" ht="14">
      <c r="E62" s="26" t="s">
        <v>6</v>
      </c>
      <c r="H62" s="67"/>
      <c r="I62" s="67"/>
      <c r="J62" s="67"/>
      <c r="K62" s="67"/>
    </row>
    <row r="63" spans="1:11" ht="42">
      <c r="E63" s="218" t="s">
        <v>3002</v>
      </c>
      <c r="H63" s="67"/>
      <c r="I63" s="67"/>
      <c r="J63" s="67"/>
      <c r="K63" s="67"/>
    </row>
    <row r="64" spans="1:11" ht="14">
      <c r="B64" s="18">
        <v>14</v>
      </c>
      <c r="C64" s="18">
        <v>85140</v>
      </c>
      <c r="D64" s="14"/>
      <c r="E64" s="217" t="s">
        <v>2992</v>
      </c>
      <c r="F64" s="20" t="s">
        <v>120</v>
      </c>
      <c r="G64" s="21">
        <v>25</v>
      </c>
      <c r="H64" s="109">
        <v>244</v>
      </c>
      <c r="I64" s="22">
        <f>H64*G64</f>
        <v>6100</v>
      </c>
      <c r="J64" s="111"/>
      <c r="K64" s="22">
        <f>J64*G64</f>
        <v>0</v>
      </c>
    </row>
    <row r="65" spans="2:11" ht="14">
      <c r="E65" s="24" t="s">
        <v>1</v>
      </c>
      <c r="H65" s="67"/>
      <c r="I65" s="67"/>
      <c r="J65" s="67"/>
      <c r="K65" s="67"/>
    </row>
    <row r="66" spans="2:11" ht="14">
      <c r="E66" s="26" t="s">
        <v>6</v>
      </c>
      <c r="H66" s="67"/>
      <c r="I66" s="67"/>
      <c r="J66" s="67"/>
      <c r="K66" s="67"/>
    </row>
    <row r="67" spans="2:11" ht="70">
      <c r="E67" s="94" t="s">
        <v>912</v>
      </c>
      <c r="H67" s="67"/>
      <c r="I67" s="67"/>
      <c r="J67" s="67"/>
      <c r="K67" s="67"/>
    </row>
    <row r="68" spans="2:11" ht="14">
      <c r="B68" s="18">
        <v>15</v>
      </c>
      <c r="C68" s="18">
        <v>85150</v>
      </c>
      <c r="D68" s="14" t="s">
        <v>1</v>
      </c>
      <c r="E68" s="217" t="s">
        <v>2993</v>
      </c>
      <c r="F68" s="20" t="s">
        <v>120</v>
      </c>
      <c r="G68" s="21">
        <v>75</v>
      </c>
      <c r="H68" s="109">
        <v>315</v>
      </c>
      <c r="I68" s="22">
        <f>H68*G68</f>
        <v>23625</v>
      </c>
      <c r="J68" s="111"/>
      <c r="K68" s="22">
        <f>J68*G68</f>
        <v>0</v>
      </c>
    </row>
    <row r="69" spans="2:11" ht="14">
      <c r="E69" s="24" t="s">
        <v>1</v>
      </c>
      <c r="H69" s="67"/>
      <c r="I69" s="67"/>
      <c r="J69" s="67"/>
      <c r="K69" s="67"/>
    </row>
    <row r="70" spans="2:11" ht="14">
      <c r="E70" s="26" t="s">
        <v>6</v>
      </c>
      <c r="H70" s="67"/>
      <c r="I70" s="67"/>
      <c r="J70" s="67"/>
      <c r="K70" s="67"/>
    </row>
    <row r="71" spans="2:11" ht="70">
      <c r="E71" s="94" t="s">
        <v>913</v>
      </c>
      <c r="H71" s="67"/>
      <c r="I71" s="67"/>
      <c r="J71" s="67"/>
      <c r="K71" s="67"/>
    </row>
    <row r="72" spans="2:11" ht="14">
      <c r="B72" s="18">
        <v>16</v>
      </c>
      <c r="C72" s="18">
        <v>85330</v>
      </c>
      <c r="D72" s="14" t="s">
        <v>1</v>
      </c>
      <c r="E72" s="19" t="s">
        <v>914</v>
      </c>
      <c r="F72" s="100" t="s">
        <v>343</v>
      </c>
      <c r="G72" s="21">
        <v>20</v>
      </c>
      <c r="H72" s="109">
        <v>762</v>
      </c>
      <c r="I72" s="22">
        <f>H72*G72</f>
        <v>15240</v>
      </c>
      <c r="J72" s="111"/>
      <c r="K72" s="22">
        <f>J72*G72</f>
        <v>0</v>
      </c>
    </row>
    <row r="73" spans="2:11" ht="28">
      <c r="E73" s="94" t="s">
        <v>915</v>
      </c>
      <c r="H73" s="67"/>
      <c r="I73" s="67"/>
      <c r="J73" s="67"/>
      <c r="K73" s="67"/>
    </row>
    <row r="74" spans="2:11" ht="14">
      <c r="E74" s="26" t="s">
        <v>6</v>
      </c>
      <c r="H74" s="67"/>
      <c r="I74" s="67"/>
      <c r="J74" s="67"/>
      <c r="K74" s="67"/>
    </row>
    <row r="75" spans="2:11" ht="84">
      <c r="E75" s="94" t="s">
        <v>916</v>
      </c>
      <c r="H75" s="67"/>
      <c r="I75" s="67"/>
      <c r="J75" s="67"/>
      <c r="K75" s="67"/>
    </row>
    <row r="76" spans="2:11" ht="14">
      <c r="B76" s="18">
        <v>17</v>
      </c>
      <c r="C76" s="18">
        <v>85340</v>
      </c>
      <c r="D76" s="14"/>
      <c r="E76" s="19" t="s">
        <v>917</v>
      </c>
      <c r="F76" s="100" t="s">
        <v>343</v>
      </c>
      <c r="G76" s="21">
        <v>20</v>
      </c>
      <c r="H76" s="109">
        <v>3003</v>
      </c>
      <c r="I76" s="22">
        <f>H76*G76</f>
        <v>60060</v>
      </c>
      <c r="J76" s="111"/>
      <c r="K76" s="22">
        <f>J76*G76</f>
        <v>0</v>
      </c>
    </row>
    <row r="77" spans="2:11" ht="28">
      <c r="E77" s="94" t="s">
        <v>915</v>
      </c>
      <c r="H77" s="67"/>
      <c r="I77" s="67"/>
      <c r="J77" s="67"/>
      <c r="K77" s="67"/>
    </row>
    <row r="78" spans="2:11" ht="14">
      <c r="E78" s="26" t="s">
        <v>6</v>
      </c>
      <c r="H78" s="67"/>
      <c r="I78" s="67"/>
      <c r="J78" s="67"/>
      <c r="K78" s="67"/>
    </row>
    <row r="79" spans="2:11" ht="84">
      <c r="E79" s="94" t="s">
        <v>916</v>
      </c>
      <c r="H79" s="67"/>
      <c r="I79" s="67"/>
      <c r="J79" s="67"/>
      <c r="K79" s="67"/>
    </row>
    <row r="80" spans="2:11" ht="14">
      <c r="B80" s="18">
        <v>18</v>
      </c>
      <c r="C80" s="18">
        <v>85350</v>
      </c>
      <c r="D80" s="14" t="s">
        <v>1</v>
      </c>
      <c r="E80" s="19" t="s">
        <v>918</v>
      </c>
      <c r="F80" s="100" t="s">
        <v>343</v>
      </c>
      <c r="G80" s="21">
        <v>10</v>
      </c>
      <c r="H80" s="109">
        <v>3938</v>
      </c>
      <c r="I80" s="22">
        <f>H80*G80</f>
        <v>39380</v>
      </c>
      <c r="J80" s="111"/>
      <c r="K80" s="22">
        <f>J80*G80</f>
        <v>0</v>
      </c>
    </row>
    <row r="81" spans="2:11" ht="28">
      <c r="E81" s="94" t="s">
        <v>915</v>
      </c>
      <c r="H81" s="67"/>
      <c r="I81" s="67"/>
      <c r="J81" s="67"/>
      <c r="K81" s="67"/>
    </row>
    <row r="82" spans="2:11" ht="14">
      <c r="E82" s="26" t="s">
        <v>6</v>
      </c>
      <c r="H82" s="67"/>
      <c r="I82" s="67"/>
      <c r="J82" s="67"/>
      <c r="K82" s="67"/>
    </row>
    <row r="83" spans="2:11" ht="81" customHeight="1">
      <c r="E83" s="146" t="s">
        <v>916</v>
      </c>
      <c r="H83" s="67"/>
      <c r="I83" s="67"/>
      <c r="J83" s="67"/>
      <c r="K83" s="67"/>
    </row>
    <row r="84" spans="2:11" ht="14">
      <c r="B84" s="18">
        <v>19</v>
      </c>
      <c r="C84" s="18">
        <v>85360</v>
      </c>
      <c r="D84" s="14"/>
      <c r="E84" s="99" t="s">
        <v>919</v>
      </c>
      <c r="F84" s="100" t="s">
        <v>343</v>
      </c>
      <c r="G84" s="21">
        <v>2000</v>
      </c>
      <c r="H84" s="109">
        <v>950</v>
      </c>
      <c r="I84" s="22">
        <f>H84*G84</f>
        <v>1900000</v>
      </c>
      <c r="J84" s="111"/>
      <c r="K84" s="22">
        <f>J84*G84</f>
        <v>0</v>
      </c>
    </row>
    <row r="85" spans="2:11" ht="14">
      <c r="E85" s="94" t="s">
        <v>920</v>
      </c>
      <c r="H85" s="67"/>
      <c r="I85" s="67"/>
      <c r="J85" s="67"/>
      <c r="K85" s="67"/>
    </row>
    <row r="86" spans="2:11" ht="14">
      <c r="E86" s="26" t="s">
        <v>6</v>
      </c>
      <c r="H86" s="67"/>
      <c r="I86" s="67"/>
      <c r="J86" s="67"/>
      <c r="K86" s="67"/>
    </row>
    <row r="87" spans="2:11" ht="112">
      <c r="E87" s="94" t="s">
        <v>3073</v>
      </c>
      <c r="H87" s="67"/>
      <c r="I87" s="67"/>
      <c r="J87" s="67"/>
      <c r="K87" s="67"/>
    </row>
    <row r="88" spans="2:11" ht="14">
      <c r="B88" s="18">
        <v>20</v>
      </c>
      <c r="C88" s="18">
        <v>85370</v>
      </c>
      <c r="D88" s="14" t="s">
        <v>1</v>
      </c>
      <c r="E88" s="99" t="s">
        <v>921</v>
      </c>
      <c r="F88" s="100" t="s">
        <v>343</v>
      </c>
      <c r="G88" s="21">
        <v>700</v>
      </c>
      <c r="H88" s="109">
        <v>1000</v>
      </c>
      <c r="I88" s="22">
        <f>H88*G88</f>
        <v>700000</v>
      </c>
      <c r="J88" s="111"/>
      <c r="K88" s="22">
        <f>J88*G88</f>
        <v>0</v>
      </c>
    </row>
    <row r="89" spans="2:11" ht="14">
      <c r="E89" s="94" t="s">
        <v>922</v>
      </c>
      <c r="H89" s="67"/>
      <c r="I89" s="67"/>
      <c r="J89" s="67"/>
      <c r="K89" s="67"/>
    </row>
    <row r="90" spans="2:11" ht="14">
      <c r="E90" s="26" t="s">
        <v>6</v>
      </c>
      <c r="H90" s="67"/>
      <c r="I90" s="67"/>
      <c r="J90" s="67"/>
      <c r="K90" s="67"/>
    </row>
    <row r="91" spans="2:11" ht="112">
      <c r="E91" s="94" t="s">
        <v>3073</v>
      </c>
      <c r="H91" s="67"/>
      <c r="I91" s="67"/>
      <c r="J91" s="67"/>
      <c r="K91" s="67"/>
    </row>
    <row r="92" spans="2:11" ht="14">
      <c r="B92" s="18">
        <v>21</v>
      </c>
      <c r="C92" s="18">
        <v>85400</v>
      </c>
      <c r="D92" s="14"/>
      <c r="E92" s="99" t="s">
        <v>923</v>
      </c>
      <c r="F92" s="100" t="s">
        <v>343</v>
      </c>
      <c r="G92" s="21">
        <v>120</v>
      </c>
      <c r="H92" s="109">
        <v>1200</v>
      </c>
      <c r="I92" s="22">
        <f>H92*G92</f>
        <v>144000</v>
      </c>
      <c r="J92" s="111"/>
      <c r="K92" s="22">
        <f>J92*G92</f>
        <v>0</v>
      </c>
    </row>
    <row r="93" spans="2:11" ht="14">
      <c r="E93" s="94" t="s">
        <v>922</v>
      </c>
      <c r="H93" s="67"/>
      <c r="I93" s="67"/>
      <c r="J93" s="67"/>
      <c r="K93" s="67"/>
    </row>
    <row r="94" spans="2:11" ht="14">
      <c r="E94" s="26" t="s">
        <v>6</v>
      </c>
      <c r="H94" s="67"/>
      <c r="I94" s="67"/>
      <c r="J94" s="67"/>
      <c r="K94" s="67"/>
    </row>
    <row r="95" spans="2:11" ht="109.5" customHeight="1">
      <c r="E95" s="94" t="s">
        <v>3073</v>
      </c>
      <c r="H95" s="67"/>
      <c r="I95" s="67"/>
      <c r="J95" s="67"/>
      <c r="K95" s="67"/>
    </row>
    <row r="96" spans="2:11" ht="14">
      <c r="B96" s="18">
        <v>22</v>
      </c>
      <c r="C96" s="18">
        <v>85410</v>
      </c>
      <c r="D96" s="14" t="s">
        <v>1</v>
      </c>
      <c r="E96" s="19" t="s">
        <v>924</v>
      </c>
      <c r="F96" s="100" t="s">
        <v>343</v>
      </c>
      <c r="G96" s="21">
        <v>10</v>
      </c>
      <c r="H96" s="109">
        <v>2300</v>
      </c>
      <c r="I96" s="22">
        <f>H96*G96</f>
        <v>23000</v>
      </c>
      <c r="J96" s="111"/>
      <c r="K96" s="22">
        <f>J96*G96</f>
        <v>0</v>
      </c>
    </row>
    <row r="97" spans="2:11" ht="14">
      <c r="E97" s="94" t="s">
        <v>922</v>
      </c>
      <c r="H97" s="67"/>
      <c r="I97" s="67"/>
      <c r="J97" s="67"/>
      <c r="K97" s="67"/>
    </row>
    <row r="98" spans="2:11" ht="14">
      <c r="E98" s="26" t="s">
        <v>6</v>
      </c>
      <c r="H98" s="67"/>
      <c r="I98" s="67"/>
      <c r="J98" s="67"/>
      <c r="K98" s="67"/>
    </row>
    <row r="99" spans="2:11" ht="140">
      <c r="E99" s="94" t="s">
        <v>3072</v>
      </c>
      <c r="H99" s="67"/>
      <c r="I99" s="67"/>
      <c r="J99" s="67"/>
      <c r="K99" s="67"/>
    </row>
    <row r="100" spans="2:11" ht="28">
      <c r="B100" s="18">
        <v>23</v>
      </c>
      <c r="C100" s="18">
        <v>85430</v>
      </c>
      <c r="D100" s="14" t="s">
        <v>1</v>
      </c>
      <c r="E100" s="99" t="s">
        <v>925</v>
      </c>
      <c r="F100" s="100" t="s">
        <v>343</v>
      </c>
      <c r="G100" s="21">
        <v>20</v>
      </c>
      <c r="H100" s="109">
        <v>5528</v>
      </c>
      <c r="I100" s="22">
        <f>H100*G100</f>
        <v>110560</v>
      </c>
      <c r="J100" s="111"/>
      <c r="K100" s="22">
        <f>J100*G100</f>
        <v>0</v>
      </c>
    </row>
    <row r="101" spans="2:11" ht="14">
      <c r="E101" s="94" t="s">
        <v>922</v>
      </c>
      <c r="H101" s="67"/>
      <c r="I101" s="67"/>
      <c r="J101" s="67"/>
      <c r="K101" s="67"/>
    </row>
    <row r="102" spans="2:11" ht="14">
      <c r="E102" s="26" t="s">
        <v>6</v>
      </c>
      <c r="H102" s="67"/>
      <c r="I102" s="67"/>
      <c r="J102" s="67"/>
      <c r="K102" s="67"/>
    </row>
    <row r="103" spans="2:11" ht="140">
      <c r="E103" s="94" t="s">
        <v>3072</v>
      </c>
      <c r="H103" s="67"/>
      <c r="I103" s="67"/>
      <c r="J103" s="67"/>
      <c r="K103" s="67"/>
    </row>
    <row r="104" spans="2:11" ht="28">
      <c r="B104" s="18">
        <v>24</v>
      </c>
      <c r="C104" s="18">
        <v>85470</v>
      </c>
      <c r="D104" s="14" t="s">
        <v>1</v>
      </c>
      <c r="E104" s="19" t="s">
        <v>926</v>
      </c>
      <c r="F104" s="100" t="s">
        <v>343</v>
      </c>
      <c r="G104" s="21">
        <v>10</v>
      </c>
      <c r="H104" s="109">
        <v>11500</v>
      </c>
      <c r="I104" s="22">
        <f>H104*G104</f>
        <v>115000</v>
      </c>
      <c r="J104" s="111"/>
      <c r="K104" s="22">
        <f>J104*G104</f>
        <v>0</v>
      </c>
    </row>
    <row r="105" spans="2:11" ht="14">
      <c r="E105" s="94" t="s">
        <v>922</v>
      </c>
      <c r="H105" s="67"/>
      <c r="I105" s="67"/>
      <c r="J105" s="67"/>
      <c r="K105" s="67"/>
    </row>
    <row r="106" spans="2:11" ht="14">
      <c r="E106" s="26" t="s">
        <v>6</v>
      </c>
      <c r="H106" s="67"/>
      <c r="I106" s="67"/>
      <c r="J106" s="67"/>
      <c r="K106" s="67"/>
    </row>
    <row r="107" spans="2:11" ht="140">
      <c r="E107" s="94" t="s">
        <v>3072</v>
      </c>
      <c r="H107" s="67"/>
      <c r="I107" s="67"/>
      <c r="J107" s="67"/>
      <c r="K107" s="67"/>
    </row>
    <row r="108" spans="2:11" ht="14">
      <c r="B108" s="18">
        <v>25</v>
      </c>
      <c r="C108" s="18">
        <v>85500</v>
      </c>
      <c r="D108" s="14"/>
      <c r="E108" s="99" t="s">
        <v>927</v>
      </c>
      <c r="F108" s="100" t="s">
        <v>134</v>
      </c>
      <c r="G108" s="21">
        <v>20</v>
      </c>
      <c r="H108" s="109">
        <v>700</v>
      </c>
      <c r="I108" s="22">
        <f>H108*G108</f>
        <v>14000</v>
      </c>
      <c r="J108" s="111"/>
      <c r="K108" s="22">
        <f>J108*G108</f>
        <v>0</v>
      </c>
    </row>
    <row r="109" spans="2:11" ht="14">
      <c r="E109" s="94" t="s">
        <v>1</v>
      </c>
      <c r="H109" s="67"/>
      <c r="I109" s="67"/>
      <c r="J109" s="67"/>
      <c r="K109" s="67"/>
    </row>
    <row r="110" spans="2:11" ht="14">
      <c r="E110" s="26" t="s">
        <v>6</v>
      </c>
      <c r="H110" s="67"/>
      <c r="I110" s="67"/>
      <c r="J110" s="67"/>
      <c r="K110" s="67"/>
    </row>
    <row r="111" spans="2:11" ht="84">
      <c r="E111" s="94" t="s">
        <v>2996</v>
      </c>
      <c r="H111" s="67"/>
      <c r="I111" s="67"/>
      <c r="J111" s="67"/>
      <c r="K111" s="67"/>
    </row>
    <row r="112" spans="2:11" ht="14">
      <c r="B112" s="18">
        <v>26</v>
      </c>
      <c r="C112" s="18">
        <v>85550</v>
      </c>
      <c r="D112" s="14" t="s">
        <v>1</v>
      </c>
      <c r="E112" s="99" t="s">
        <v>3003</v>
      </c>
      <c r="F112" s="100" t="s">
        <v>883</v>
      </c>
      <c r="G112" s="21">
        <v>500</v>
      </c>
      <c r="H112" s="109">
        <v>320</v>
      </c>
      <c r="I112" s="22">
        <f>H112*G112</f>
        <v>160000</v>
      </c>
      <c r="J112" s="111"/>
      <c r="K112" s="22">
        <f>J112*G112</f>
        <v>0</v>
      </c>
    </row>
    <row r="113" spans="2:11" ht="14">
      <c r="E113" s="94" t="s">
        <v>1</v>
      </c>
      <c r="H113" s="67"/>
      <c r="I113" s="67"/>
      <c r="J113" s="67"/>
      <c r="K113" s="67"/>
    </row>
    <row r="114" spans="2:11" ht="14">
      <c r="E114" s="26" t="s">
        <v>6</v>
      </c>
      <c r="H114" s="67"/>
      <c r="I114" s="67"/>
      <c r="J114" s="67"/>
      <c r="K114" s="67"/>
    </row>
    <row r="115" spans="2:11" ht="98">
      <c r="E115" s="94" t="s">
        <v>3066</v>
      </c>
      <c r="H115" s="67"/>
      <c r="I115" s="67"/>
      <c r="J115" s="67"/>
      <c r="K115" s="67"/>
    </row>
    <row r="116" spans="2:11" ht="14">
      <c r="B116" s="18">
        <v>27</v>
      </c>
      <c r="C116" s="18">
        <v>85540</v>
      </c>
      <c r="D116" s="14" t="s">
        <v>1</v>
      </c>
      <c r="E116" s="99" t="s">
        <v>928</v>
      </c>
      <c r="F116" s="100" t="s">
        <v>25</v>
      </c>
      <c r="G116" s="21">
        <v>50</v>
      </c>
      <c r="H116" s="109">
        <v>2190</v>
      </c>
      <c r="I116" s="22">
        <f>H116*G116</f>
        <v>109500</v>
      </c>
      <c r="J116" s="111"/>
      <c r="K116" s="22">
        <f>J116*G116</f>
        <v>0</v>
      </c>
    </row>
    <row r="117" spans="2:11" ht="14">
      <c r="E117" s="94" t="s">
        <v>1</v>
      </c>
      <c r="H117" s="67"/>
      <c r="I117" s="67"/>
      <c r="J117" s="67"/>
      <c r="K117" s="67"/>
    </row>
    <row r="118" spans="2:11" ht="14">
      <c r="E118" s="26" t="s">
        <v>6</v>
      </c>
      <c r="H118" s="67"/>
      <c r="I118" s="67"/>
      <c r="J118" s="67"/>
      <c r="K118" s="67"/>
    </row>
    <row r="119" spans="2:11" ht="84">
      <c r="E119" s="94" t="s">
        <v>929</v>
      </c>
      <c r="H119" s="67"/>
      <c r="I119" s="67"/>
      <c r="J119" s="67"/>
      <c r="K119" s="67"/>
    </row>
    <row r="120" spans="2:11" ht="14">
      <c r="B120" s="18">
        <v>28</v>
      </c>
      <c r="C120" s="18">
        <v>85560</v>
      </c>
      <c r="D120" s="14"/>
      <c r="E120" s="99" t="s">
        <v>930</v>
      </c>
      <c r="F120" s="100" t="s">
        <v>100</v>
      </c>
      <c r="G120" s="21">
        <v>1</v>
      </c>
      <c r="H120" s="109">
        <v>795</v>
      </c>
      <c r="I120" s="22">
        <f>H120*G120</f>
        <v>795</v>
      </c>
      <c r="J120" s="111"/>
      <c r="K120" s="22">
        <f>J120*G120</f>
        <v>0</v>
      </c>
    </row>
    <row r="121" spans="2:11" ht="14">
      <c r="E121" s="94" t="s">
        <v>1</v>
      </c>
      <c r="H121" s="67"/>
      <c r="I121" s="67"/>
      <c r="J121" s="67"/>
      <c r="K121" s="67"/>
    </row>
    <row r="122" spans="2:11" ht="14">
      <c r="E122" s="26" t="s">
        <v>6</v>
      </c>
      <c r="H122" s="67"/>
      <c r="I122" s="67"/>
      <c r="J122" s="67"/>
      <c r="K122" s="67"/>
    </row>
    <row r="123" spans="2:11" ht="56">
      <c r="E123" s="94" t="s">
        <v>931</v>
      </c>
      <c r="H123" s="67"/>
      <c r="I123" s="67"/>
      <c r="J123" s="67"/>
      <c r="K123" s="67"/>
    </row>
    <row r="124" spans="2:11" ht="14">
      <c r="B124" s="18">
        <v>29</v>
      </c>
      <c r="C124" s="18">
        <v>85600</v>
      </c>
      <c r="D124" s="14"/>
      <c r="E124" s="99" t="s">
        <v>932</v>
      </c>
      <c r="F124" s="100" t="s">
        <v>343</v>
      </c>
      <c r="G124" s="21">
        <v>20</v>
      </c>
      <c r="H124" s="109">
        <v>127</v>
      </c>
      <c r="I124" s="22">
        <f>H124*G124</f>
        <v>2540</v>
      </c>
      <c r="J124" s="111"/>
      <c r="K124" s="22">
        <f>J124*G124</f>
        <v>0</v>
      </c>
    </row>
    <row r="125" spans="2:11" ht="14">
      <c r="E125" s="94" t="s">
        <v>1</v>
      </c>
      <c r="H125" s="67"/>
      <c r="I125" s="67"/>
      <c r="J125" s="67"/>
      <c r="K125" s="67"/>
    </row>
    <row r="126" spans="2:11" ht="14">
      <c r="E126" s="26" t="s">
        <v>6</v>
      </c>
      <c r="H126" s="67"/>
      <c r="I126" s="67"/>
      <c r="J126" s="67"/>
      <c r="K126" s="67"/>
    </row>
    <row r="127" spans="2:11" ht="98">
      <c r="E127" s="94" t="s">
        <v>3000</v>
      </c>
      <c r="H127" s="67"/>
      <c r="I127" s="67"/>
      <c r="J127" s="67"/>
      <c r="K127" s="67"/>
    </row>
    <row r="128" spans="2:11" ht="14">
      <c r="B128" s="18">
        <v>30</v>
      </c>
      <c r="C128" s="18">
        <v>85620</v>
      </c>
      <c r="D128" s="14"/>
      <c r="E128" s="99" t="s">
        <v>933</v>
      </c>
      <c r="F128" s="100" t="s">
        <v>120</v>
      </c>
      <c r="G128" s="21">
        <v>50</v>
      </c>
      <c r="H128" s="109">
        <v>18.5</v>
      </c>
      <c r="I128" s="22">
        <f>H128*G128</f>
        <v>925</v>
      </c>
      <c r="J128" s="111"/>
      <c r="K128" s="22">
        <f>J128*G128</f>
        <v>0</v>
      </c>
    </row>
    <row r="129" spans="2:11" ht="14">
      <c r="E129" s="94" t="s">
        <v>1</v>
      </c>
      <c r="H129" s="67"/>
      <c r="I129" s="67"/>
      <c r="J129" s="67"/>
      <c r="K129" s="67"/>
    </row>
    <row r="130" spans="2:11" ht="14">
      <c r="E130" s="26" t="s">
        <v>6</v>
      </c>
      <c r="H130" s="67"/>
      <c r="I130" s="67"/>
      <c r="J130" s="67"/>
      <c r="K130" s="67"/>
    </row>
    <row r="131" spans="2:11" ht="84">
      <c r="E131" s="94" t="s">
        <v>3069</v>
      </c>
      <c r="H131" s="67"/>
      <c r="I131" s="67"/>
      <c r="J131" s="67"/>
      <c r="K131" s="67"/>
    </row>
    <row r="132" spans="2:11" ht="14">
      <c r="B132" s="18">
        <v>31</v>
      </c>
      <c r="C132" s="18">
        <v>85630</v>
      </c>
      <c r="D132" s="97" t="s">
        <v>128</v>
      </c>
      <c r="E132" s="99" t="s">
        <v>934</v>
      </c>
      <c r="F132" s="100" t="s">
        <v>343</v>
      </c>
      <c r="G132" s="21">
        <v>10</v>
      </c>
      <c r="H132" s="109">
        <v>870</v>
      </c>
      <c r="I132" s="22">
        <f>H132*G132</f>
        <v>8700</v>
      </c>
      <c r="J132" s="111"/>
      <c r="K132" s="22">
        <f>J132*G132</f>
        <v>0</v>
      </c>
    </row>
    <row r="133" spans="2:11" ht="14">
      <c r="E133" s="94" t="s">
        <v>935</v>
      </c>
      <c r="H133" s="67"/>
      <c r="I133" s="67"/>
      <c r="J133" s="67"/>
      <c r="K133" s="67"/>
    </row>
    <row r="134" spans="2:11" ht="14">
      <c r="E134" s="26" t="s">
        <v>6</v>
      </c>
      <c r="H134" s="67"/>
      <c r="I134" s="67"/>
      <c r="J134" s="67"/>
      <c r="K134" s="67"/>
    </row>
    <row r="135" spans="2:11" ht="56">
      <c r="E135" s="94" t="s">
        <v>2997</v>
      </c>
      <c r="H135" s="67"/>
      <c r="I135" s="67"/>
      <c r="J135" s="67"/>
      <c r="K135" s="67"/>
    </row>
    <row r="136" spans="2:11" ht="14">
      <c r="B136" s="18">
        <v>32</v>
      </c>
      <c r="C136" s="18">
        <v>85640</v>
      </c>
      <c r="D136" s="97" t="s">
        <v>128</v>
      </c>
      <c r="E136" s="99" t="s">
        <v>936</v>
      </c>
      <c r="F136" s="100" t="s">
        <v>343</v>
      </c>
      <c r="G136" s="21">
        <v>10</v>
      </c>
      <c r="H136" s="109">
        <v>259</v>
      </c>
      <c r="I136" s="22">
        <f>H136*G136</f>
        <v>2590</v>
      </c>
      <c r="J136" s="111"/>
      <c r="K136" s="22">
        <f>J136*G136</f>
        <v>0</v>
      </c>
    </row>
    <row r="137" spans="2:11" ht="14">
      <c r="E137" s="94" t="s">
        <v>937</v>
      </c>
      <c r="H137" s="67"/>
      <c r="I137" s="67"/>
      <c r="J137" s="67"/>
      <c r="K137" s="67"/>
    </row>
    <row r="138" spans="2:11" ht="14">
      <c r="E138" s="26" t="s">
        <v>6</v>
      </c>
      <c r="H138" s="67"/>
      <c r="I138" s="67"/>
      <c r="J138" s="67"/>
      <c r="K138" s="67"/>
    </row>
    <row r="139" spans="2:11" ht="70">
      <c r="E139" s="94" t="s">
        <v>2998</v>
      </c>
      <c r="H139" s="67"/>
      <c r="I139" s="67"/>
      <c r="J139" s="67"/>
      <c r="K139" s="67"/>
    </row>
    <row r="140" spans="2:11" ht="14">
      <c r="B140" s="18">
        <v>33</v>
      </c>
      <c r="C140" s="18">
        <v>85650</v>
      </c>
      <c r="D140" s="97" t="s">
        <v>128</v>
      </c>
      <c r="E140" s="99" t="s">
        <v>938</v>
      </c>
      <c r="F140" s="100" t="s">
        <v>343</v>
      </c>
      <c r="G140" s="21">
        <v>10</v>
      </c>
      <c r="H140" s="109">
        <v>56</v>
      </c>
      <c r="I140" s="22">
        <f>H140*G140</f>
        <v>560</v>
      </c>
      <c r="J140" s="111"/>
      <c r="K140" s="22">
        <f>J140*G140</f>
        <v>0</v>
      </c>
    </row>
    <row r="141" spans="2:11" ht="14">
      <c r="E141" s="94" t="s">
        <v>1</v>
      </c>
      <c r="H141" s="185"/>
      <c r="I141" s="186"/>
      <c r="J141" s="185"/>
      <c r="K141" s="185"/>
    </row>
    <row r="142" spans="2:11" ht="14">
      <c r="E142" s="26" t="s">
        <v>6</v>
      </c>
      <c r="H142" s="185"/>
      <c r="I142" s="186"/>
      <c r="J142" s="185"/>
      <c r="K142" s="185"/>
    </row>
    <row r="143" spans="2:11" ht="56">
      <c r="E143" s="94" t="s">
        <v>2999</v>
      </c>
      <c r="H143" s="185"/>
      <c r="I143" s="186"/>
      <c r="J143" s="185"/>
      <c r="K143" s="185"/>
    </row>
    <row r="144" spans="2:11">
      <c r="H144" s="185"/>
      <c r="I144" s="186"/>
      <c r="J144" s="185"/>
      <c r="K144" s="185"/>
    </row>
    <row r="145" spans="8:9">
      <c r="H145"/>
      <c r="I145"/>
    </row>
  </sheetData>
  <sheetProtection algorithmName="SHA-512" hashValue="optRzoda1/+p9dHzRnZNIMm3Zjj4tMx+bYAuUwu1h6BO26W/b+TPVPXxfdaAocKi3xEmKPKwMdngPd+bqFAe0w==" saltValue="yVQc8u5K2IRyTSrdHI4tkA==" spinCount="100000" sheet="1" objects="1" scenarios="1"/>
  <protectedRanges>
    <protectedRange sqref="J12:J140" name="Oblast1"/>
  </protectedRanges>
  <autoFilter ref="A11:K213" xr:uid="{00000000-0001-0000-0B00-000000000000}"/>
  <mergeCells count="12">
    <mergeCell ref="E1:E2"/>
    <mergeCell ref="E8:E9"/>
    <mergeCell ref="C3:D3"/>
    <mergeCell ref="A8:A9"/>
    <mergeCell ref="B8:B9"/>
    <mergeCell ref="C8:C9"/>
    <mergeCell ref="D8:D9"/>
    <mergeCell ref="H8:I8"/>
    <mergeCell ref="J8:K8"/>
    <mergeCell ref="H6:J6"/>
    <mergeCell ref="F8:F9"/>
    <mergeCell ref="G8:G9"/>
  </mergeCells>
  <phoneticPr fontId="15" type="noConversion"/>
  <conditionalFormatting sqref="J12:J140">
    <cfRule type="expression" dxfId="23" priority="1">
      <formula>AND(J12=H12,J12&lt;&gt;"")</formula>
    </cfRule>
    <cfRule type="expression" dxfId="22" priority="2">
      <formula>J12&gt;H12</formula>
    </cfRule>
    <cfRule type="expression" dxfId="21" priority="3">
      <formula>J12&lt;H12</formula>
    </cfRule>
  </conditionalFormatting>
  <conditionalFormatting sqref="J141:J99985">
    <cfRule type="expression" dxfId="20" priority="9">
      <formula>AND(J141=#REF!,J141&lt;&gt;"")</formula>
    </cfRule>
    <cfRule type="expression" dxfId="19" priority="10">
      <formula>J141&gt;#REF!</formula>
    </cfRule>
    <cfRule type="expression" dxfId="18" priority="11">
      <formula>J141&lt;#REF!</formula>
    </cfRule>
  </conditionalFormatting>
  <printOptions horizontalCentered="1"/>
  <pageMargins left="0.74803149606299213" right="0.74803149606299213" top="0.98425196850393704" bottom="0.98425196850393704" header="0.51181102362204722" footer="0.51181102362204722"/>
  <pageSetup paperSize="9" scale="53" fitToHeight="0" orientation="landscape" r:id="rId1"/>
  <headerFooter>
    <oddHeader>&amp;L&amp;A&amp;R&amp;F</oddHeader>
    <oddFooter>&amp;R&amp;P/&amp;N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3">
    <pageSetUpPr fitToPage="1"/>
  </sheetPr>
  <dimension ref="A1:K15"/>
  <sheetViews>
    <sheetView view="pageBreakPreview" topLeftCell="B1" zoomScale="80" zoomScaleNormal="90" zoomScaleSheetLayoutView="80" workbookViewId="0">
      <pane xSplit="6" ySplit="8" topLeftCell="H9" activePane="bottomRight" state="frozen"/>
      <selection activeCell="B1" sqref="B1"/>
      <selection pane="topRight" activeCell="H1" sqref="H1"/>
      <selection pane="bottomLeft" activeCell="B9" sqref="B9"/>
      <selection pane="bottomRight" activeCell="I15" sqref="I15"/>
    </sheetView>
  </sheetViews>
  <sheetFormatPr baseColWidth="10" defaultColWidth="9.1640625" defaultRowHeight="12.75" customHeight="1"/>
  <cols>
    <col min="1" max="1" width="9.1640625" hidden="1" customWidth="1"/>
    <col min="2" max="2" width="11.6640625" customWidth="1"/>
    <col min="3" max="3" width="14.6640625" customWidth="1"/>
    <col min="4" max="4" width="9.6640625" customWidth="1"/>
    <col min="5" max="5" width="70.6640625" customWidth="1"/>
    <col min="6" max="6" width="11.6640625" customWidth="1"/>
    <col min="7" max="7" width="16.6640625" customWidth="1"/>
    <col min="8" max="8" width="25.1640625" style="190" customWidth="1"/>
    <col min="9" max="9" width="24.5" style="190" customWidth="1"/>
    <col min="10" max="10" width="16.6640625" customWidth="1"/>
    <col min="11" max="11" width="24.83203125" customWidth="1"/>
  </cols>
  <sheetData>
    <row r="1" spans="1:11" ht="12.75" customHeight="1">
      <c r="B1" s="4"/>
      <c r="C1" s="4"/>
      <c r="D1" s="4"/>
      <c r="E1" s="284" t="s">
        <v>61</v>
      </c>
      <c r="F1" s="4"/>
      <c r="G1" s="4"/>
      <c r="H1" s="240" t="s">
        <v>3104</v>
      </c>
      <c r="I1" s="241"/>
      <c r="J1" s="241"/>
      <c r="K1" s="242">
        <f>SUM(I11:I15)</f>
        <v>4399840</v>
      </c>
    </row>
    <row r="2" spans="1:11" ht="12.75" customHeight="1">
      <c r="B2" s="4"/>
      <c r="C2" s="4"/>
      <c r="D2" s="4"/>
      <c r="E2" s="284"/>
      <c r="F2" s="4"/>
      <c r="G2" s="4"/>
      <c r="H2" s="245"/>
      <c r="I2" s="241"/>
      <c r="J2" s="150"/>
      <c r="K2" s="191"/>
    </row>
    <row r="3" spans="1:11" ht="15" customHeight="1">
      <c r="B3" s="8"/>
      <c r="C3" s="265"/>
      <c r="D3" s="283"/>
      <c r="E3" s="9"/>
      <c r="F3" s="4"/>
      <c r="G3" s="4"/>
      <c r="H3" s="240" t="s">
        <v>3105</v>
      </c>
      <c r="I3" s="241"/>
      <c r="J3" s="241"/>
      <c r="K3" s="242">
        <f>SUM(K11:K15)</f>
        <v>0</v>
      </c>
    </row>
    <row r="4" spans="1:11" ht="15" customHeight="1">
      <c r="B4" s="8"/>
      <c r="C4" s="184"/>
      <c r="D4" s="4"/>
      <c r="E4" s="9"/>
      <c r="F4" s="4"/>
      <c r="G4" s="4"/>
      <c r="H4" s="245"/>
      <c r="I4" s="241"/>
      <c r="J4" s="243" t="s">
        <v>3106</v>
      </c>
      <c r="K4" s="244">
        <f>K1-K3</f>
        <v>4399840</v>
      </c>
    </row>
    <row r="5" spans="1:11" ht="15" customHeight="1">
      <c r="B5" s="8"/>
      <c r="C5" s="184"/>
      <c r="D5" s="4"/>
      <c r="E5" s="95" t="s">
        <v>28</v>
      </c>
      <c r="F5" s="4"/>
      <c r="G5" s="4"/>
      <c r="H5" s="150"/>
      <c r="I5" s="241"/>
      <c r="J5" s="150"/>
      <c r="K5" s="150"/>
    </row>
    <row r="6" spans="1:11" ht="15" customHeight="1">
      <c r="B6" s="8"/>
      <c r="C6" s="184"/>
      <c r="D6" s="4"/>
      <c r="E6" s="9"/>
      <c r="F6" s="4"/>
      <c r="G6" s="4"/>
      <c r="H6" s="285" t="s">
        <v>3107</v>
      </c>
      <c r="I6" s="285"/>
      <c r="J6" s="285"/>
      <c r="K6" s="247">
        <f>K3*8</f>
        <v>0</v>
      </c>
    </row>
    <row r="7" spans="1:11" ht="54" customHeight="1">
      <c r="A7" t="s">
        <v>162</v>
      </c>
      <c r="B7" s="10"/>
      <c r="C7" s="239" t="s">
        <v>3100</v>
      </c>
      <c r="D7" s="238">
        <v>9</v>
      </c>
      <c r="E7" s="96" t="s">
        <v>3111</v>
      </c>
      <c r="F7" s="4"/>
      <c r="G7" s="4"/>
      <c r="H7" s="4"/>
      <c r="I7" s="4"/>
      <c r="J7" s="4"/>
      <c r="K7" s="193"/>
    </row>
    <row r="8" spans="1:11" ht="12.75" customHeight="1">
      <c r="A8" s="273" t="s">
        <v>165</v>
      </c>
      <c r="B8" s="273" t="s">
        <v>72</v>
      </c>
      <c r="C8" s="273" t="s">
        <v>73</v>
      </c>
      <c r="D8" s="273" t="s">
        <v>74</v>
      </c>
      <c r="E8" s="273" t="s">
        <v>75</v>
      </c>
      <c r="F8" s="273" t="s">
        <v>76</v>
      </c>
      <c r="G8" s="273" t="s">
        <v>77</v>
      </c>
      <c r="H8" s="280" t="s">
        <v>3098</v>
      </c>
      <c r="I8" s="281"/>
      <c r="J8" s="280" t="s">
        <v>3099</v>
      </c>
      <c r="K8" s="281"/>
    </row>
    <row r="9" spans="1:11" ht="67.5" customHeight="1">
      <c r="A9" s="273"/>
      <c r="B9" s="273"/>
      <c r="C9" s="273"/>
      <c r="D9" s="273"/>
      <c r="E9" s="273"/>
      <c r="F9" s="273"/>
      <c r="G9" s="273"/>
      <c r="H9" s="1" t="s">
        <v>3095</v>
      </c>
      <c r="I9" s="1" t="s">
        <v>3096</v>
      </c>
      <c r="J9" s="1" t="s">
        <v>3097</v>
      </c>
      <c r="K9" s="1" t="s">
        <v>3096</v>
      </c>
    </row>
    <row r="10" spans="1:11" ht="12.75" customHeight="1">
      <c r="A10" s="1" t="s">
        <v>167</v>
      </c>
      <c r="B10" s="1" t="s">
        <v>16</v>
      </c>
      <c r="C10" s="1" t="s">
        <v>5</v>
      </c>
      <c r="D10" s="1" t="s">
        <v>78</v>
      </c>
      <c r="E10" s="1" t="s">
        <v>79</v>
      </c>
      <c r="F10" s="1" t="s">
        <v>80</v>
      </c>
      <c r="G10" s="1" t="s">
        <v>81</v>
      </c>
      <c r="H10" s="1" t="s">
        <v>361</v>
      </c>
      <c r="I10" s="1">
        <v>8</v>
      </c>
      <c r="J10" s="1" t="s">
        <v>82</v>
      </c>
      <c r="K10" s="1" t="s">
        <v>83</v>
      </c>
    </row>
    <row r="11" spans="1:11" ht="12.75" customHeight="1">
      <c r="A11" s="2" t="s">
        <v>84</v>
      </c>
      <c r="B11" s="2"/>
      <c r="C11" s="28" t="s">
        <v>939</v>
      </c>
      <c r="D11" s="2"/>
      <c r="E11" s="16" t="s">
        <v>940</v>
      </c>
      <c r="F11" s="2"/>
      <c r="G11" s="2"/>
      <c r="H11" s="2"/>
      <c r="I11" s="2"/>
      <c r="J11" s="2"/>
      <c r="K11" s="2"/>
    </row>
    <row r="12" spans="1:11" ht="14">
      <c r="A12" s="14" t="s">
        <v>149</v>
      </c>
      <c r="B12" s="229" t="s">
        <v>16</v>
      </c>
      <c r="C12" s="18" t="s">
        <v>941</v>
      </c>
      <c r="D12" s="14"/>
      <c r="E12" s="99" t="s">
        <v>3089</v>
      </c>
      <c r="F12" s="100" t="s">
        <v>1187</v>
      </c>
      <c r="G12" s="21">
        <v>214</v>
      </c>
      <c r="H12" s="109">
        <v>20560</v>
      </c>
      <c r="I12" s="22">
        <f>H12*G12</f>
        <v>4399840</v>
      </c>
      <c r="J12" s="111"/>
      <c r="K12" s="22">
        <f>J12*G12</f>
        <v>0</v>
      </c>
    </row>
    <row r="13" spans="1:11" ht="14">
      <c r="A13" s="23" t="s">
        <v>150</v>
      </c>
      <c r="E13" s="94" t="s">
        <v>3074</v>
      </c>
      <c r="H13"/>
      <c r="I13" s="67"/>
    </row>
    <row r="14" spans="1:11" ht="14">
      <c r="A14" s="25" t="s">
        <v>144</v>
      </c>
      <c r="E14" s="26" t="s">
        <v>6</v>
      </c>
      <c r="H14"/>
      <c r="I14" s="67"/>
    </row>
    <row r="15" spans="1:11" ht="154">
      <c r="A15" t="s">
        <v>147</v>
      </c>
      <c r="E15" s="94" t="s">
        <v>3094</v>
      </c>
      <c r="H15"/>
      <c r="I15" s="67"/>
    </row>
  </sheetData>
  <sheetProtection algorithmName="SHA-512" hashValue="+SwlGezae/UnxE1iWEoyNHk0bJmEpKH/fHSF9bc7Nc5i/XiygM04rlbD+Rbi6R7E//fyf7JVqPIO+MBJaDBy1w==" saltValue="r6F+muExb06jgCd5WotC1w==" spinCount="100000" sheet="1" objects="1" scenarios="1"/>
  <protectedRanges>
    <protectedRange sqref="J12" name="Oblast1"/>
  </protectedRanges>
  <autoFilter ref="A11:K15" xr:uid="{00000000-0001-0000-0C00-000000000000}"/>
  <mergeCells count="12">
    <mergeCell ref="C3:D3"/>
    <mergeCell ref="A8:A9"/>
    <mergeCell ref="B8:B9"/>
    <mergeCell ref="C8:C9"/>
    <mergeCell ref="D8:D9"/>
    <mergeCell ref="H8:I8"/>
    <mergeCell ref="J8:K8"/>
    <mergeCell ref="H6:J6"/>
    <mergeCell ref="E1:E2"/>
    <mergeCell ref="F8:F9"/>
    <mergeCell ref="G8:G9"/>
    <mergeCell ref="E8:E9"/>
  </mergeCells>
  <phoneticPr fontId="14" type="noConversion"/>
  <conditionalFormatting sqref="J12">
    <cfRule type="expression" dxfId="17" priority="1">
      <formula>AND(J12=H12,J12&lt;&gt;"")</formula>
    </cfRule>
    <cfRule type="expression" dxfId="16" priority="2">
      <formula>J12&gt;H12</formula>
    </cfRule>
    <cfRule type="expression" dxfId="15" priority="3">
      <formula>J12&lt;H12</formula>
    </cfRule>
  </conditionalFormatting>
  <conditionalFormatting sqref="J13:J99855">
    <cfRule type="expression" dxfId="14" priority="12">
      <formula>AND(J13=#REF!,J13&lt;&gt;"")</formula>
    </cfRule>
    <cfRule type="expression" dxfId="13" priority="13">
      <formula>J13&gt;#REF!</formula>
    </cfRule>
    <cfRule type="expression" dxfId="12" priority="14">
      <formula>J13&lt;#REF!</formula>
    </cfRule>
  </conditionalFormatting>
  <printOptions horizontalCentered="1"/>
  <pageMargins left="0.74803149606299213" right="0.74803149606299213" top="0.98425196850393704" bottom="0.98425196850393704" header="0.51181102362204722" footer="0.51181102362204722"/>
  <pageSetup paperSize="9" scale="54" fitToHeight="0" orientation="landscape" r:id="rId1"/>
  <headerFooter>
    <oddHeader>&amp;L&amp;A&amp;R&amp;F</oddHeader>
    <oddFooter>&amp;R&amp;P/&amp;N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4">
    <tabColor rgb="FFFFFF00"/>
    <pageSetUpPr fitToPage="1"/>
  </sheetPr>
  <dimension ref="A1:R2552"/>
  <sheetViews>
    <sheetView topLeftCell="B1" workbookViewId="0">
      <pane ySplit="7" topLeftCell="A16" activePane="bottomLeft" state="frozen"/>
      <selection activeCell="E173" sqref="E173"/>
      <selection pane="bottomLeft" activeCell="G32" sqref="G32"/>
    </sheetView>
  </sheetViews>
  <sheetFormatPr baseColWidth="10" defaultColWidth="9.1640625" defaultRowHeight="12.75" customHeight="1"/>
  <cols>
    <col min="1" max="1" width="9.1640625" hidden="1" customWidth="1"/>
    <col min="2" max="2" width="11.6640625" customWidth="1"/>
    <col min="3" max="3" width="14.6640625" customWidth="1"/>
    <col min="4" max="4" width="9.6640625" customWidth="1"/>
    <col min="5" max="5" width="70.6640625" customWidth="1"/>
    <col min="6" max="6" width="11.6640625" customWidth="1"/>
    <col min="7" max="9" width="16.6640625" customWidth="1"/>
    <col min="15" max="18" width="9.1640625" hidden="1" customWidth="1"/>
  </cols>
  <sheetData>
    <row r="1" spans="1:18" ht="12.75" customHeight="1">
      <c r="A1" t="s">
        <v>943</v>
      </c>
      <c r="B1" s="4"/>
      <c r="C1" s="4"/>
      <c r="D1" s="4"/>
      <c r="E1" s="4" t="s">
        <v>944</v>
      </c>
      <c r="F1" s="4"/>
      <c r="G1" s="4"/>
      <c r="H1" s="4"/>
      <c r="I1" s="4"/>
      <c r="P1" t="s">
        <v>78</v>
      </c>
    </row>
    <row r="2" spans="1:18" ht="25" customHeight="1">
      <c r="B2" s="4"/>
      <c r="C2" s="4"/>
      <c r="D2" s="4"/>
      <c r="E2" s="3" t="s">
        <v>945</v>
      </c>
      <c r="F2" s="4"/>
      <c r="G2" s="4"/>
      <c r="H2" s="2"/>
      <c r="I2" s="2"/>
      <c r="O2">
        <f>0+O8+O233+O1098+O1419+O1748+O2269+O2306+O2339+O2544</f>
        <v>39791.795399999995</v>
      </c>
      <c r="P2" t="s">
        <v>78</v>
      </c>
    </row>
    <row r="3" spans="1:18" ht="15" customHeight="1">
      <c r="A3" t="s">
        <v>946</v>
      </c>
      <c r="B3" s="8" t="s">
        <v>947</v>
      </c>
      <c r="C3" s="265" t="s">
        <v>948</v>
      </c>
      <c r="D3" s="283"/>
      <c r="E3" s="9" t="s">
        <v>949</v>
      </c>
      <c r="F3" s="4"/>
      <c r="G3" s="7"/>
      <c r="H3" s="6" t="s">
        <v>950</v>
      </c>
      <c r="I3" s="30">
        <f>0+I8+I233+I1098+I1419+I1748+I2269+I2306+I2339+I2544</f>
        <v>189484.74</v>
      </c>
      <c r="O3" t="s">
        <v>951</v>
      </c>
      <c r="P3" t="s">
        <v>5</v>
      </c>
    </row>
    <row r="4" spans="1:18" ht="15" customHeight="1">
      <c r="A4" t="s">
        <v>162</v>
      </c>
      <c r="B4" s="10" t="s">
        <v>952</v>
      </c>
      <c r="C4" s="287" t="s">
        <v>950</v>
      </c>
      <c r="D4" s="288"/>
      <c r="E4" s="11" t="s">
        <v>953</v>
      </c>
      <c r="F4" s="2"/>
      <c r="G4" s="2"/>
      <c r="H4" s="12"/>
      <c r="I4" s="12"/>
      <c r="O4" t="s">
        <v>164</v>
      </c>
      <c r="P4" t="s">
        <v>5</v>
      </c>
    </row>
    <row r="5" spans="1:18" ht="12.75" customHeight="1">
      <c r="A5" s="273" t="s">
        <v>165</v>
      </c>
      <c r="B5" s="273" t="s">
        <v>72</v>
      </c>
      <c r="C5" s="273" t="s">
        <v>73</v>
      </c>
      <c r="D5" s="273" t="s">
        <v>74</v>
      </c>
      <c r="E5" s="273" t="s">
        <v>75</v>
      </c>
      <c r="F5" s="273" t="s">
        <v>76</v>
      </c>
      <c r="G5" s="273" t="s">
        <v>77</v>
      </c>
      <c r="H5" s="273" t="s">
        <v>954</v>
      </c>
      <c r="I5" s="273"/>
      <c r="O5" t="s">
        <v>166</v>
      </c>
      <c r="P5" t="s">
        <v>5</v>
      </c>
    </row>
    <row r="6" spans="1:18" ht="12.75" customHeight="1">
      <c r="A6" s="273"/>
      <c r="B6" s="273"/>
      <c r="C6" s="273"/>
      <c r="D6" s="273"/>
      <c r="E6" s="273"/>
      <c r="F6" s="273"/>
      <c r="G6" s="273"/>
      <c r="H6" s="1" t="s">
        <v>955</v>
      </c>
      <c r="I6" s="1" t="s">
        <v>956</v>
      </c>
    </row>
    <row r="7" spans="1:18" ht="12.75" customHeight="1">
      <c r="A7" s="1" t="s">
        <v>167</v>
      </c>
      <c r="B7" s="1" t="s">
        <v>16</v>
      </c>
      <c r="C7" s="1" t="s">
        <v>5</v>
      </c>
      <c r="D7" s="1" t="s">
        <v>78</v>
      </c>
      <c r="E7" s="1" t="s">
        <v>79</v>
      </c>
      <c r="F7" s="1" t="s">
        <v>80</v>
      </c>
      <c r="G7" s="1" t="s">
        <v>81</v>
      </c>
      <c r="H7" s="1" t="s">
        <v>82</v>
      </c>
      <c r="I7" s="1" t="s">
        <v>83</v>
      </c>
    </row>
    <row r="8" spans="1:18" ht="12.75" customHeight="1">
      <c r="A8" s="12" t="s">
        <v>84</v>
      </c>
      <c r="B8" s="12"/>
      <c r="C8" s="15" t="s">
        <v>168</v>
      </c>
      <c r="D8" s="12"/>
      <c r="E8" s="16" t="s">
        <v>163</v>
      </c>
      <c r="F8" s="12"/>
      <c r="G8" s="12"/>
      <c r="H8" s="12"/>
      <c r="I8" s="17">
        <f>0+Q8</f>
        <v>11918.38</v>
      </c>
      <c r="O8">
        <f>0+R8</f>
        <v>2502.8597999999997</v>
      </c>
      <c r="Q8">
        <f>0+I9+I13+I17+I21+I25+I29+I33+I37+I41+I45+I49+I53+I57+I61+I65+I69+I73+I77+I81+I85+I89+I93+I97+I101+I105+I109+I113+I117+I121+I125+I129+I133+I137+I141+I145+I149+I153+I157+I161+I165+I169+I173+I177+I181+I185+I189+I193+I197+I201+I205+I209+I213+I217+I221+I225+I229</f>
        <v>11918.38</v>
      </c>
      <c r="R8">
        <f>0+O9+O13+O17+O21+O25+O29+O33+O37+O41+O45+O49+O53+O57+O61+O65+O69+O73+O77+O81+O85+O89+O93+O97+O101+O105+O109+O113+O117+O121+O125+O129+O133+O137+O141+O145+O149+O153+O157+O161+O165+O169+O173+O177+O181+O185+O189+O193+O197+O201+O205+O209+O213+O217+O221+O225+O229</f>
        <v>2502.8597999999997</v>
      </c>
    </row>
    <row r="9" spans="1:18" ht="14">
      <c r="A9" s="14" t="s">
        <v>149</v>
      </c>
      <c r="B9" s="18" t="s">
        <v>16</v>
      </c>
      <c r="C9" s="18" t="s">
        <v>169</v>
      </c>
      <c r="D9" s="14" t="s">
        <v>1</v>
      </c>
      <c r="E9" s="19" t="s">
        <v>957</v>
      </c>
      <c r="F9" s="20" t="s">
        <v>958</v>
      </c>
      <c r="G9" s="21">
        <v>1</v>
      </c>
      <c r="H9" s="22">
        <v>0</v>
      </c>
      <c r="I9" s="22">
        <f>ROUND(ROUND(H9,2)*ROUND(G9,3),2)</f>
        <v>0</v>
      </c>
      <c r="O9">
        <f>(I9*21)/100</f>
        <v>0</v>
      </c>
      <c r="P9" t="s">
        <v>5</v>
      </c>
    </row>
    <row r="10" spans="1:18" ht="14">
      <c r="A10" s="23" t="s">
        <v>150</v>
      </c>
      <c r="E10" s="24" t="s">
        <v>1</v>
      </c>
    </row>
    <row r="11" spans="1:18" ht="14">
      <c r="A11" s="25" t="s">
        <v>144</v>
      </c>
      <c r="E11" s="26" t="s">
        <v>6</v>
      </c>
    </row>
    <row r="12" spans="1:18" ht="56">
      <c r="A12" t="s">
        <v>147</v>
      </c>
      <c r="E12" s="24" t="s">
        <v>27</v>
      </c>
    </row>
    <row r="13" spans="1:18" ht="14">
      <c r="A13" s="14" t="s">
        <v>149</v>
      </c>
      <c r="B13" s="18" t="s">
        <v>5</v>
      </c>
      <c r="C13" s="18" t="s">
        <v>959</v>
      </c>
      <c r="D13" s="14" t="s">
        <v>1</v>
      </c>
      <c r="E13" s="19" t="s">
        <v>960</v>
      </c>
      <c r="F13" s="20" t="s">
        <v>93</v>
      </c>
      <c r="G13" s="21">
        <v>1</v>
      </c>
      <c r="H13" s="22">
        <v>0</v>
      </c>
      <c r="I13" s="22">
        <f>ROUND(ROUND(H13,2)*ROUND(G13,3),2)</f>
        <v>0</v>
      </c>
      <c r="O13">
        <f>(I13*21)/100</f>
        <v>0</v>
      </c>
      <c r="P13" t="s">
        <v>5</v>
      </c>
    </row>
    <row r="14" spans="1:18" ht="14">
      <c r="A14" s="23" t="s">
        <v>150</v>
      </c>
      <c r="E14" s="24" t="s">
        <v>1</v>
      </c>
    </row>
    <row r="15" spans="1:18" ht="14">
      <c r="A15" s="25" t="s">
        <v>144</v>
      </c>
      <c r="E15" s="26" t="s">
        <v>6</v>
      </c>
    </row>
    <row r="16" spans="1:18" ht="56">
      <c r="A16" t="s">
        <v>147</v>
      </c>
      <c r="E16" s="24" t="s">
        <v>27</v>
      </c>
    </row>
    <row r="17" spans="1:16" ht="14">
      <c r="A17" s="14" t="s">
        <v>149</v>
      </c>
      <c r="B17" s="18" t="s">
        <v>78</v>
      </c>
      <c r="C17" s="18" t="s">
        <v>185</v>
      </c>
      <c r="D17" s="14" t="s">
        <v>1</v>
      </c>
      <c r="E17" s="19" t="s">
        <v>961</v>
      </c>
      <c r="F17" s="20" t="s">
        <v>93</v>
      </c>
      <c r="G17" s="21">
        <v>1</v>
      </c>
      <c r="H17" s="22">
        <v>70</v>
      </c>
      <c r="I17" s="22">
        <f>ROUND(ROUND(H17,2)*ROUND(G17,3),2)</f>
        <v>70</v>
      </c>
      <c r="O17">
        <f>(I17*21)/100</f>
        <v>14.7</v>
      </c>
      <c r="P17" t="s">
        <v>5</v>
      </c>
    </row>
    <row r="18" spans="1:16" ht="14">
      <c r="A18" s="23" t="s">
        <v>150</v>
      </c>
      <c r="E18" s="24" t="s">
        <v>1</v>
      </c>
    </row>
    <row r="19" spans="1:16" ht="14">
      <c r="A19" s="25" t="s">
        <v>144</v>
      </c>
      <c r="E19" s="26" t="s">
        <v>6</v>
      </c>
    </row>
    <row r="20" spans="1:16" ht="56">
      <c r="A20" t="s">
        <v>147</v>
      </c>
      <c r="E20" s="24" t="s">
        <v>27</v>
      </c>
    </row>
    <row r="21" spans="1:16" ht="14">
      <c r="A21" s="14" t="s">
        <v>149</v>
      </c>
      <c r="B21" s="18" t="s">
        <v>79</v>
      </c>
      <c r="C21" s="18" t="s">
        <v>962</v>
      </c>
      <c r="D21" s="14" t="s">
        <v>1</v>
      </c>
      <c r="E21" s="19" t="s">
        <v>963</v>
      </c>
      <c r="F21" s="20" t="s">
        <v>93</v>
      </c>
      <c r="G21" s="21">
        <v>1</v>
      </c>
      <c r="H21" s="22">
        <v>0</v>
      </c>
      <c r="I21" s="22">
        <f>ROUND(ROUND(H21,2)*ROUND(G21,3),2)</f>
        <v>0</v>
      </c>
      <c r="O21">
        <f>(I21*21)/100</f>
        <v>0</v>
      </c>
      <c r="P21" t="s">
        <v>5</v>
      </c>
    </row>
    <row r="22" spans="1:16" ht="14">
      <c r="A22" s="23" t="s">
        <v>150</v>
      </c>
      <c r="E22" s="24" t="s">
        <v>1</v>
      </c>
    </row>
    <row r="23" spans="1:16" ht="14">
      <c r="A23" s="25" t="s">
        <v>144</v>
      </c>
      <c r="E23" s="26" t="s">
        <v>6</v>
      </c>
    </row>
    <row r="24" spans="1:16" ht="56">
      <c r="A24" t="s">
        <v>147</v>
      </c>
      <c r="E24" s="24" t="s">
        <v>27</v>
      </c>
    </row>
    <row r="25" spans="1:16" ht="14">
      <c r="A25" s="14" t="s">
        <v>149</v>
      </c>
      <c r="B25" s="18" t="s">
        <v>80</v>
      </c>
      <c r="C25" s="18" t="s">
        <v>964</v>
      </c>
      <c r="D25" s="14" t="s">
        <v>1</v>
      </c>
      <c r="E25" s="19" t="s">
        <v>965</v>
      </c>
      <c r="F25" s="20" t="s">
        <v>93</v>
      </c>
      <c r="G25" s="21">
        <v>1</v>
      </c>
      <c r="H25" s="22">
        <v>0</v>
      </c>
      <c r="I25" s="22">
        <f>ROUND(ROUND(H25,2)*ROUND(G25,3),2)</f>
        <v>0</v>
      </c>
      <c r="O25">
        <f>(I25*21)/100</f>
        <v>0</v>
      </c>
      <c r="P25" t="s">
        <v>5</v>
      </c>
    </row>
    <row r="26" spans="1:16" ht="14">
      <c r="A26" s="23" t="s">
        <v>150</v>
      </c>
      <c r="E26" s="24" t="s">
        <v>1</v>
      </c>
    </row>
    <row r="27" spans="1:16" ht="14">
      <c r="A27" s="25" t="s">
        <v>144</v>
      </c>
      <c r="E27" s="26" t="s">
        <v>6</v>
      </c>
    </row>
    <row r="28" spans="1:16" ht="56">
      <c r="A28" t="s">
        <v>147</v>
      </c>
      <c r="E28" s="24" t="s">
        <v>27</v>
      </c>
    </row>
    <row r="29" spans="1:16" ht="14">
      <c r="A29" s="14" t="s">
        <v>149</v>
      </c>
      <c r="B29" s="18" t="s">
        <v>81</v>
      </c>
      <c r="C29" s="18" t="s">
        <v>966</v>
      </c>
      <c r="D29" s="14" t="s">
        <v>1</v>
      </c>
      <c r="E29" s="19" t="s">
        <v>967</v>
      </c>
      <c r="F29" s="20" t="s">
        <v>93</v>
      </c>
      <c r="G29" s="21">
        <v>1</v>
      </c>
      <c r="H29" s="22">
        <v>80</v>
      </c>
      <c r="I29" s="22">
        <f>ROUND(ROUND(H29,2)*ROUND(G29,3),2)</f>
        <v>80</v>
      </c>
      <c r="O29">
        <f>(I29*21)/100</f>
        <v>16.8</v>
      </c>
      <c r="P29" t="s">
        <v>5</v>
      </c>
    </row>
    <row r="30" spans="1:16" ht="14">
      <c r="A30" s="23" t="s">
        <v>150</v>
      </c>
      <c r="E30" s="24" t="s">
        <v>1</v>
      </c>
    </row>
    <row r="31" spans="1:16" ht="14">
      <c r="A31" s="25" t="s">
        <v>144</v>
      </c>
      <c r="E31" s="26" t="s">
        <v>6</v>
      </c>
    </row>
    <row r="32" spans="1:16" ht="56">
      <c r="A32" t="s">
        <v>147</v>
      </c>
      <c r="E32" s="24" t="s">
        <v>27</v>
      </c>
    </row>
    <row r="33" spans="1:16" ht="14">
      <c r="A33" s="14" t="s">
        <v>149</v>
      </c>
      <c r="B33" s="18" t="s">
        <v>361</v>
      </c>
      <c r="C33" s="18" t="s">
        <v>968</v>
      </c>
      <c r="D33" s="14" t="s">
        <v>1</v>
      </c>
      <c r="E33" s="19" t="s">
        <v>969</v>
      </c>
      <c r="F33" s="20" t="s">
        <v>93</v>
      </c>
      <c r="G33" s="21">
        <v>1</v>
      </c>
      <c r="H33" s="22">
        <v>70</v>
      </c>
      <c r="I33" s="22">
        <f>ROUND(ROUND(H33,2)*ROUND(G33,3),2)</f>
        <v>70</v>
      </c>
      <c r="O33">
        <f>(I33*21)/100</f>
        <v>14.7</v>
      </c>
      <c r="P33" t="s">
        <v>5</v>
      </c>
    </row>
    <row r="34" spans="1:16" ht="14">
      <c r="A34" s="23" t="s">
        <v>150</v>
      </c>
      <c r="E34" s="24" t="s">
        <v>1</v>
      </c>
    </row>
    <row r="35" spans="1:16" ht="14">
      <c r="A35" s="25" t="s">
        <v>144</v>
      </c>
      <c r="E35" s="26" t="s">
        <v>6</v>
      </c>
    </row>
    <row r="36" spans="1:16" ht="56">
      <c r="A36" t="s">
        <v>147</v>
      </c>
      <c r="E36" s="24" t="s">
        <v>27</v>
      </c>
    </row>
    <row r="37" spans="1:16" ht="14">
      <c r="A37" s="14" t="s">
        <v>149</v>
      </c>
      <c r="B37" s="18" t="s">
        <v>363</v>
      </c>
      <c r="C37" s="18" t="s">
        <v>970</v>
      </c>
      <c r="D37" s="33" t="s">
        <v>971</v>
      </c>
      <c r="E37" s="19" t="s">
        <v>972</v>
      </c>
      <c r="F37" s="20" t="s">
        <v>93</v>
      </c>
      <c r="G37" s="21">
        <v>1</v>
      </c>
      <c r="H37" s="22">
        <v>0</v>
      </c>
      <c r="I37" s="22">
        <f>ROUND(ROUND(H37,2)*ROUND(G37,3),2)</f>
        <v>0</v>
      </c>
      <c r="O37">
        <f>(I37*21)/100</f>
        <v>0</v>
      </c>
      <c r="P37" t="s">
        <v>5</v>
      </c>
    </row>
    <row r="38" spans="1:16" ht="14">
      <c r="A38" s="23" t="s">
        <v>150</v>
      </c>
      <c r="E38" s="24" t="s">
        <v>971</v>
      </c>
    </row>
    <row r="39" spans="1:16" ht="14">
      <c r="A39" s="25" t="s">
        <v>144</v>
      </c>
      <c r="E39" s="26" t="s">
        <v>6</v>
      </c>
    </row>
    <row r="40" spans="1:16" ht="56">
      <c r="A40" t="s">
        <v>147</v>
      </c>
      <c r="E40" s="24" t="s">
        <v>27</v>
      </c>
    </row>
    <row r="41" spans="1:16" ht="14">
      <c r="A41" s="14" t="s">
        <v>149</v>
      </c>
      <c r="B41" s="18" t="s">
        <v>82</v>
      </c>
      <c r="C41" s="18" t="s">
        <v>973</v>
      </c>
      <c r="D41" s="14" t="s">
        <v>1</v>
      </c>
      <c r="E41" s="19" t="s">
        <v>974</v>
      </c>
      <c r="F41" s="20" t="s">
        <v>93</v>
      </c>
      <c r="G41" s="21">
        <v>1</v>
      </c>
      <c r="H41" s="22">
        <v>0</v>
      </c>
      <c r="I41" s="22">
        <f>ROUND(ROUND(H41,2)*ROUND(G41,3),2)</f>
        <v>0</v>
      </c>
      <c r="O41">
        <f>(I41*21)/100</f>
        <v>0</v>
      </c>
      <c r="P41" t="s">
        <v>5</v>
      </c>
    </row>
    <row r="42" spans="1:16" ht="14">
      <c r="A42" s="23" t="s">
        <v>150</v>
      </c>
      <c r="E42" s="24" t="s">
        <v>1</v>
      </c>
    </row>
    <row r="43" spans="1:16" ht="14">
      <c r="A43" s="25" t="s">
        <v>144</v>
      </c>
      <c r="E43" s="26" t="s">
        <v>6</v>
      </c>
    </row>
    <row r="44" spans="1:16" ht="56">
      <c r="A44" t="s">
        <v>147</v>
      </c>
      <c r="E44" s="24" t="s">
        <v>27</v>
      </c>
    </row>
    <row r="45" spans="1:16" ht="14">
      <c r="A45" s="14" t="s">
        <v>149</v>
      </c>
      <c r="B45" s="18" t="s">
        <v>83</v>
      </c>
      <c r="C45" s="18" t="s">
        <v>975</v>
      </c>
      <c r="D45" s="33" t="s">
        <v>971</v>
      </c>
      <c r="E45" s="19" t="s">
        <v>976</v>
      </c>
      <c r="F45" s="20" t="s">
        <v>93</v>
      </c>
      <c r="G45" s="21">
        <v>1</v>
      </c>
      <c r="H45" s="22">
        <v>0</v>
      </c>
      <c r="I45" s="22">
        <f>ROUND(ROUND(H45,2)*ROUND(G45,3),2)</f>
        <v>0</v>
      </c>
      <c r="O45">
        <f>(I45*21)/100</f>
        <v>0</v>
      </c>
      <c r="P45" t="s">
        <v>5</v>
      </c>
    </row>
    <row r="46" spans="1:16" ht="14">
      <c r="A46" s="23" t="s">
        <v>150</v>
      </c>
      <c r="E46" s="24" t="s">
        <v>971</v>
      </c>
    </row>
    <row r="47" spans="1:16" ht="14">
      <c r="A47" s="25" t="s">
        <v>144</v>
      </c>
      <c r="E47" s="26" t="s">
        <v>6</v>
      </c>
    </row>
    <row r="48" spans="1:16" ht="56">
      <c r="A48" t="s">
        <v>147</v>
      </c>
      <c r="E48" s="24" t="s">
        <v>27</v>
      </c>
    </row>
    <row r="49" spans="1:16" ht="14">
      <c r="A49" s="14" t="s">
        <v>149</v>
      </c>
      <c r="B49" s="18" t="s">
        <v>369</v>
      </c>
      <c r="C49" s="18" t="s">
        <v>977</v>
      </c>
      <c r="D49" s="14" t="s">
        <v>1</v>
      </c>
      <c r="E49" s="19" t="s">
        <v>978</v>
      </c>
      <c r="F49" s="20" t="s">
        <v>93</v>
      </c>
      <c r="G49" s="21">
        <v>1</v>
      </c>
      <c r="H49" s="22">
        <v>0</v>
      </c>
      <c r="I49" s="22">
        <f>ROUND(ROUND(H49,2)*ROUND(G49,3),2)</f>
        <v>0</v>
      </c>
      <c r="O49">
        <f>(I49*21)/100</f>
        <v>0</v>
      </c>
      <c r="P49" t="s">
        <v>5</v>
      </c>
    </row>
    <row r="50" spans="1:16" ht="14">
      <c r="A50" s="23" t="s">
        <v>150</v>
      </c>
      <c r="E50" s="24" t="s">
        <v>1</v>
      </c>
    </row>
    <row r="51" spans="1:16" ht="14">
      <c r="A51" s="25" t="s">
        <v>144</v>
      </c>
      <c r="E51" s="26" t="s">
        <v>6</v>
      </c>
    </row>
    <row r="52" spans="1:16" ht="56">
      <c r="A52" t="s">
        <v>147</v>
      </c>
      <c r="E52" s="24" t="s">
        <v>27</v>
      </c>
    </row>
    <row r="53" spans="1:16" ht="14">
      <c r="A53" s="14" t="s">
        <v>149</v>
      </c>
      <c r="B53" s="18" t="s">
        <v>371</v>
      </c>
      <c r="C53" s="18" t="s">
        <v>979</v>
      </c>
      <c r="D53" s="14" t="s">
        <v>1</v>
      </c>
      <c r="E53" s="19" t="s">
        <v>980</v>
      </c>
      <c r="F53" s="20" t="s">
        <v>93</v>
      </c>
      <c r="G53" s="21">
        <v>1</v>
      </c>
      <c r="H53" s="22">
        <v>70</v>
      </c>
      <c r="I53" s="22">
        <f>ROUND(ROUND(H53,2)*ROUND(G53,3),2)</f>
        <v>70</v>
      </c>
      <c r="O53">
        <f>(I53*21)/100</f>
        <v>14.7</v>
      </c>
      <c r="P53" t="s">
        <v>5</v>
      </c>
    </row>
    <row r="54" spans="1:16" ht="14">
      <c r="A54" s="23" t="s">
        <v>150</v>
      </c>
      <c r="E54" s="24" t="s">
        <v>1</v>
      </c>
    </row>
    <row r="55" spans="1:16" ht="14">
      <c r="A55" s="25" t="s">
        <v>144</v>
      </c>
      <c r="E55" s="26" t="s">
        <v>6</v>
      </c>
    </row>
    <row r="56" spans="1:16" ht="56">
      <c r="A56" t="s">
        <v>147</v>
      </c>
      <c r="E56" s="24" t="s">
        <v>27</v>
      </c>
    </row>
    <row r="57" spans="1:16" ht="14">
      <c r="A57" s="14" t="s">
        <v>149</v>
      </c>
      <c r="B57" s="18" t="s">
        <v>373</v>
      </c>
      <c r="C57" s="18" t="s">
        <v>981</v>
      </c>
      <c r="D57" s="14" t="s">
        <v>1</v>
      </c>
      <c r="E57" s="19" t="s">
        <v>982</v>
      </c>
      <c r="F57" s="20" t="s">
        <v>93</v>
      </c>
      <c r="G57" s="21">
        <v>1</v>
      </c>
      <c r="H57" s="22">
        <v>80</v>
      </c>
      <c r="I57" s="22">
        <f>ROUND(ROUND(H57,2)*ROUND(G57,3),2)</f>
        <v>80</v>
      </c>
      <c r="O57">
        <f>(I57*21)/100</f>
        <v>16.8</v>
      </c>
      <c r="P57" t="s">
        <v>5</v>
      </c>
    </row>
    <row r="58" spans="1:16" ht="14">
      <c r="A58" s="23" t="s">
        <v>150</v>
      </c>
      <c r="E58" s="24" t="s">
        <v>1</v>
      </c>
    </row>
    <row r="59" spans="1:16" ht="14">
      <c r="A59" s="25" t="s">
        <v>144</v>
      </c>
      <c r="E59" s="26" t="s">
        <v>6</v>
      </c>
    </row>
    <row r="60" spans="1:16" ht="56">
      <c r="A60" t="s">
        <v>147</v>
      </c>
      <c r="E60" s="24" t="s">
        <v>27</v>
      </c>
    </row>
    <row r="61" spans="1:16" ht="14">
      <c r="A61" s="14" t="s">
        <v>149</v>
      </c>
      <c r="B61" s="18" t="s">
        <v>376</v>
      </c>
      <c r="C61" s="18" t="s">
        <v>983</v>
      </c>
      <c r="D61" s="14" t="s">
        <v>1</v>
      </c>
      <c r="E61" s="19" t="s">
        <v>984</v>
      </c>
      <c r="F61" s="20" t="s">
        <v>93</v>
      </c>
      <c r="G61" s="21">
        <v>1</v>
      </c>
      <c r="H61" s="22">
        <v>12</v>
      </c>
      <c r="I61" s="22">
        <f>ROUND(ROUND(H61,2)*ROUND(G61,3),2)</f>
        <v>12</v>
      </c>
      <c r="O61">
        <f>(I61*21)/100</f>
        <v>2.52</v>
      </c>
      <c r="P61" t="s">
        <v>5</v>
      </c>
    </row>
    <row r="62" spans="1:16" ht="14">
      <c r="A62" s="23" t="s">
        <v>150</v>
      </c>
      <c r="E62" s="24" t="s">
        <v>1</v>
      </c>
    </row>
    <row r="63" spans="1:16" ht="14">
      <c r="A63" s="25" t="s">
        <v>144</v>
      </c>
      <c r="E63" s="26" t="s">
        <v>6</v>
      </c>
    </row>
    <row r="64" spans="1:16" ht="56">
      <c r="A64" t="s">
        <v>147</v>
      </c>
      <c r="E64" s="24" t="s">
        <v>27</v>
      </c>
    </row>
    <row r="65" spans="1:16" ht="14">
      <c r="A65" s="14" t="s">
        <v>149</v>
      </c>
      <c r="B65" s="18" t="s">
        <v>379</v>
      </c>
      <c r="C65" s="18" t="s">
        <v>192</v>
      </c>
      <c r="D65" s="14" t="s">
        <v>1</v>
      </c>
      <c r="E65" s="19" t="s">
        <v>985</v>
      </c>
      <c r="F65" s="20" t="s">
        <v>93</v>
      </c>
      <c r="G65" s="21">
        <v>1</v>
      </c>
      <c r="H65" s="22">
        <v>55</v>
      </c>
      <c r="I65" s="22">
        <f>ROUND(ROUND(H65,2)*ROUND(G65,3),2)</f>
        <v>55</v>
      </c>
      <c r="O65">
        <f>(I65*21)/100</f>
        <v>11.55</v>
      </c>
      <c r="P65" t="s">
        <v>5</v>
      </c>
    </row>
    <row r="66" spans="1:16" ht="14">
      <c r="A66" s="23" t="s">
        <v>150</v>
      </c>
      <c r="E66" s="24" t="s">
        <v>1</v>
      </c>
    </row>
    <row r="67" spans="1:16" ht="14">
      <c r="A67" s="25" t="s">
        <v>144</v>
      </c>
      <c r="E67" s="26" t="s">
        <v>6</v>
      </c>
    </row>
    <row r="68" spans="1:16" ht="56">
      <c r="A68" t="s">
        <v>147</v>
      </c>
      <c r="E68" s="24" t="s">
        <v>27</v>
      </c>
    </row>
    <row r="69" spans="1:16" ht="14">
      <c r="A69" s="14" t="s">
        <v>149</v>
      </c>
      <c r="B69" s="18" t="s">
        <v>382</v>
      </c>
      <c r="C69" s="18" t="s">
        <v>986</v>
      </c>
      <c r="D69" s="33" t="s">
        <v>971</v>
      </c>
      <c r="E69" s="19" t="s">
        <v>987</v>
      </c>
      <c r="F69" s="20" t="s">
        <v>93</v>
      </c>
      <c r="G69" s="21">
        <v>1</v>
      </c>
      <c r="H69" s="22">
        <v>116.32</v>
      </c>
      <c r="I69" s="22">
        <f>ROUND(ROUND(H69,2)*ROUND(G69,3),2)</f>
        <v>116.32</v>
      </c>
      <c r="O69">
        <f>(I69*21)/100</f>
        <v>24.427199999999999</v>
      </c>
      <c r="P69" t="s">
        <v>5</v>
      </c>
    </row>
    <row r="70" spans="1:16" ht="14">
      <c r="A70" s="23" t="s">
        <v>150</v>
      </c>
      <c r="E70" s="24" t="s">
        <v>971</v>
      </c>
    </row>
    <row r="71" spans="1:16" ht="14">
      <c r="A71" s="25" t="s">
        <v>144</v>
      </c>
      <c r="E71" s="26" t="s">
        <v>6</v>
      </c>
    </row>
    <row r="72" spans="1:16" ht="56">
      <c r="A72" t="s">
        <v>147</v>
      </c>
      <c r="E72" s="24" t="s">
        <v>27</v>
      </c>
    </row>
    <row r="73" spans="1:16" ht="14">
      <c r="A73" s="14" t="s">
        <v>149</v>
      </c>
      <c r="B73" s="18" t="s">
        <v>385</v>
      </c>
      <c r="C73" s="18" t="s">
        <v>197</v>
      </c>
      <c r="D73" s="33" t="s">
        <v>971</v>
      </c>
      <c r="E73" s="19" t="s">
        <v>988</v>
      </c>
      <c r="F73" s="20" t="s">
        <v>25</v>
      </c>
      <c r="G73" s="21">
        <v>1</v>
      </c>
      <c r="H73" s="22">
        <v>951.3</v>
      </c>
      <c r="I73" s="22">
        <f>ROUND(ROUND(H73,2)*ROUND(G73,3),2)</f>
        <v>951.3</v>
      </c>
      <c r="O73">
        <f>(I73*21)/100</f>
        <v>199.773</v>
      </c>
      <c r="P73" t="s">
        <v>5</v>
      </c>
    </row>
    <row r="74" spans="1:16" ht="14">
      <c r="A74" s="23" t="s">
        <v>150</v>
      </c>
      <c r="E74" s="24" t="s">
        <v>971</v>
      </c>
    </row>
    <row r="75" spans="1:16" ht="14">
      <c r="A75" s="25" t="s">
        <v>144</v>
      </c>
      <c r="E75" s="26" t="s">
        <v>6</v>
      </c>
    </row>
    <row r="76" spans="1:16" ht="56">
      <c r="A76" t="s">
        <v>147</v>
      </c>
      <c r="E76" s="24" t="s">
        <v>27</v>
      </c>
    </row>
    <row r="77" spans="1:16" ht="14">
      <c r="A77" s="14" t="s">
        <v>149</v>
      </c>
      <c r="B77" s="18" t="s">
        <v>387</v>
      </c>
      <c r="C77" s="18" t="s">
        <v>200</v>
      </c>
      <c r="D77" s="33" t="s">
        <v>971</v>
      </c>
      <c r="E77" s="19" t="s">
        <v>989</v>
      </c>
      <c r="F77" s="20" t="s">
        <v>25</v>
      </c>
      <c r="G77" s="21">
        <v>1</v>
      </c>
      <c r="H77" s="22">
        <v>0</v>
      </c>
      <c r="I77" s="22">
        <f>ROUND(ROUND(H77,2)*ROUND(G77,3),2)</f>
        <v>0</v>
      </c>
      <c r="O77">
        <f>(I77*21)/100</f>
        <v>0</v>
      </c>
      <c r="P77" t="s">
        <v>5</v>
      </c>
    </row>
    <row r="78" spans="1:16" ht="14">
      <c r="A78" s="23" t="s">
        <v>150</v>
      </c>
      <c r="E78" s="24" t="s">
        <v>971</v>
      </c>
    </row>
    <row r="79" spans="1:16" ht="14">
      <c r="A79" s="25" t="s">
        <v>144</v>
      </c>
      <c r="E79" s="26" t="s">
        <v>6</v>
      </c>
    </row>
    <row r="80" spans="1:16" ht="56">
      <c r="A80" t="s">
        <v>147</v>
      </c>
      <c r="E80" s="24" t="s">
        <v>27</v>
      </c>
    </row>
    <row r="81" spans="1:16" ht="14">
      <c r="A81" s="14" t="s">
        <v>149</v>
      </c>
      <c r="B81" s="18" t="s">
        <v>389</v>
      </c>
      <c r="C81" s="18" t="s">
        <v>202</v>
      </c>
      <c r="D81" s="14" t="s">
        <v>1</v>
      </c>
      <c r="E81" s="19" t="s">
        <v>990</v>
      </c>
      <c r="F81" s="20" t="s">
        <v>93</v>
      </c>
      <c r="G81" s="21">
        <v>1</v>
      </c>
      <c r="H81" s="22">
        <v>127.95</v>
      </c>
      <c r="I81" s="22">
        <f>ROUND(ROUND(H81,2)*ROUND(G81,3),2)</f>
        <v>127.95</v>
      </c>
      <c r="O81">
        <f>(I81*21)/100</f>
        <v>26.869500000000002</v>
      </c>
      <c r="P81" t="s">
        <v>5</v>
      </c>
    </row>
    <row r="82" spans="1:16" ht="14">
      <c r="A82" s="23" t="s">
        <v>150</v>
      </c>
      <c r="E82" s="24" t="s">
        <v>1</v>
      </c>
    </row>
    <row r="83" spans="1:16" ht="14">
      <c r="A83" s="25" t="s">
        <v>144</v>
      </c>
      <c r="E83" s="26" t="s">
        <v>6</v>
      </c>
    </row>
    <row r="84" spans="1:16" ht="56">
      <c r="A84" t="s">
        <v>147</v>
      </c>
      <c r="E84" s="24" t="s">
        <v>27</v>
      </c>
    </row>
    <row r="85" spans="1:16" ht="14">
      <c r="A85" s="14" t="s">
        <v>149</v>
      </c>
      <c r="B85" s="18" t="s">
        <v>391</v>
      </c>
      <c r="C85" s="18" t="s">
        <v>205</v>
      </c>
      <c r="D85" s="14" t="s">
        <v>1</v>
      </c>
      <c r="E85" s="19" t="s">
        <v>991</v>
      </c>
      <c r="F85" s="20" t="s">
        <v>25</v>
      </c>
      <c r="G85" s="21">
        <v>1</v>
      </c>
      <c r="H85" s="22">
        <v>0</v>
      </c>
      <c r="I85" s="22">
        <f>ROUND(ROUND(H85,2)*ROUND(G85,3),2)</f>
        <v>0</v>
      </c>
      <c r="O85">
        <f>(I85*21)/100</f>
        <v>0</v>
      </c>
      <c r="P85" t="s">
        <v>5</v>
      </c>
    </row>
    <row r="86" spans="1:16" ht="14">
      <c r="A86" s="23" t="s">
        <v>150</v>
      </c>
      <c r="E86" s="24" t="s">
        <v>1</v>
      </c>
    </row>
    <row r="87" spans="1:16" ht="14">
      <c r="A87" s="25" t="s">
        <v>144</v>
      </c>
      <c r="E87" s="26" t="s">
        <v>6</v>
      </c>
    </row>
    <row r="88" spans="1:16" ht="56">
      <c r="A88" t="s">
        <v>147</v>
      </c>
      <c r="E88" s="24" t="s">
        <v>27</v>
      </c>
    </row>
    <row r="89" spans="1:16" ht="14">
      <c r="A89" s="14" t="s">
        <v>149</v>
      </c>
      <c r="B89" s="18" t="s">
        <v>394</v>
      </c>
      <c r="C89" s="18" t="s">
        <v>992</v>
      </c>
      <c r="D89" s="14" t="s">
        <v>1</v>
      </c>
      <c r="E89" s="19" t="s">
        <v>993</v>
      </c>
      <c r="F89" s="20" t="s">
        <v>93</v>
      </c>
      <c r="G89" s="21">
        <v>1</v>
      </c>
      <c r="H89" s="22">
        <v>0</v>
      </c>
      <c r="I89" s="22">
        <f>ROUND(ROUND(H89,2)*ROUND(G89,3),2)</f>
        <v>0</v>
      </c>
      <c r="O89">
        <f>(I89*21)/100</f>
        <v>0</v>
      </c>
      <c r="P89" t="s">
        <v>5</v>
      </c>
    </row>
    <row r="90" spans="1:16" ht="14">
      <c r="A90" s="23" t="s">
        <v>150</v>
      </c>
      <c r="E90" s="24" t="s">
        <v>1</v>
      </c>
    </row>
    <row r="91" spans="1:16" ht="14">
      <c r="A91" s="25" t="s">
        <v>144</v>
      </c>
      <c r="E91" s="26" t="s">
        <v>6</v>
      </c>
    </row>
    <row r="92" spans="1:16" ht="56">
      <c r="A92" t="s">
        <v>147</v>
      </c>
      <c r="E92" s="24" t="s">
        <v>27</v>
      </c>
    </row>
    <row r="93" spans="1:16" ht="14">
      <c r="A93" s="14" t="s">
        <v>149</v>
      </c>
      <c r="B93" s="18" t="s">
        <v>396</v>
      </c>
      <c r="C93" s="18" t="s">
        <v>994</v>
      </c>
      <c r="D93" s="14" t="s">
        <v>1</v>
      </c>
      <c r="E93" s="19" t="s">
        <v>995</v>
      </c>
      <c r="F93" s="20" t="s">
        <v>25</v>
      </c>
      <c r="G93" s="21">
        <v>1</v>
      </c>
      <c r="H93" s="22">
        <v>2110</v>
      </c>
      <c r="I93" s="22">
        <f>ROUND(ROUND(H93,2)*ROUND(G93,3),2)</f>
        <v>2110</v>
      </c>
      <c r="O93">
        <f>(I93*21)/100</f>
        <v>443.1</v>
      </c>
      <c r="P93" t="s">
        <v>5</v>
      </c>
    </row>
    <row r="94" spans="1:16" ht="14">
      <c r="A94" s="23" t="s">
        <v>150</v>
      </c>
      <c r="E94" s="24" t="s">
        <v>1</v>
      </c>
    </row>
    <row r="95" spans="1:16" ht="14">
      <c r="A95" s="25" t="s">
        <v>144</v>
      </c>
      <c r="E95" s="26" t="s">
        <v>6</v>
      </c>
    </row>
    <row r="96" spans="1:16" ht="56">
      <c r="A96" t="s">
        <v>147</v>
      </c>
      <c r="E96" s="24" t="s">
        <v>27</v>
      </c>
    </row>
    <row r="97" spans="1:16" ht="14">
      <c r="A97" s="14" t="s">
        <v>149</v>
      </c>
      <c r="B97" s="18" t="s">
        <v>398</v>
      </c>
      <c r="C97" s="18" t="s">
        <v>209</v>
      </c>
      <c r="D97" s="14" t="s">
        <v>1</v>
      </c>
      <c r="E97" s="19" t="s">
        <v>996</v>
      </c>
      <c r="F97" s="20" t="s">
        <v>25</v>
      </c>
      <c r="G97" s="21">
        <v>1</v>
      </c>
      <c r="H97" s="22">
        <v>999.45</v>
      </c>
      <c r="I97" s="22">
        <f>ROUND(ROUND(H97,2)*ROUND(G97,3),2)</f>
        <v>999.45</v>
      </c>
      <c r="O97">
        <f>(I97*21)/100</f>
        <v>209.8845</v>
      </c>
      <c r="P97" t="s">
        <v>5</v>
      </c>
    </row>
    <row r="98" spans="1:16" ht="14">
      <c r="A98" s="23" t="s">
        <v>150</v>
      </c>
      <c r="E98" s="24" t="s">
        <v>1</v>
      </c>
    </row>
    <row r="99" spans="1:16" ht="14">
      <c r="A99" s="25" t="s">
        <v>144</v>
      </c>
      <c r="E99" s="26" t="s">
        <v>6</v>
      </c>
    </row>
    <row r="100" spans="1:16" ht="56">
      <c r="A100" t="s">
        <v>147</v>
      </c>
      <c r="E100" s="24" t="s">
        <v>27</v>
      </c>
    </row>
    <row r="101" spans="1:16" ht="14">
      <c r="A101" s="14" t="s">
        <v>149</v>
      </c>
      <c r="B101" s="18" t="s">
        <v>400</v>
      </c>
      <c r="C101" s="18" t="s">
        <v>212</v>
      </c>
      <c r="D101" s="14" t="s">
        <v>1</v>
      </c>
      <c r="E101" s="19" t="s">
        <v>213</v>
      </c>
      <c r="F101" s="20" t="s">
        <v>120</v>
      </c>
      <c r="G101" s="21">
        <v>1</v>
      </c>
      <c r="H101" s="22">
        <v>65.14</v>
      </c>
      <c r="I101" s="22">
        <f>ROUND(ROUND(H101,2)*ROUND(G101,3),2)</f>
        <v>65.14</v>
      </c>
      <c r="O101">
        <f>(I101*21)/100</f>
        <v>13.679400000000001</v>
      </c>
      <c r="P101" t="s">
        <v>5</v>
      </c>
    </row>
    <row r="102" spans="1:16" ht="14">
      <c r="A102" s="23" t="s">
        <v>150</v>
      </c>
      <c r="E102" s="24" t="s">
        <v>1</v>
      </c>
    </row>
    <row r="103" spans="1:16" ht="14">
      <c r="A103" s="25" t="s">
        <v>144</v>
      </c>
      <c r="E103" s="26" t="s">
        <v>6</v>
      </c>
    </row>
    <row r="104" spans="1:16" ht="56">
      <c r="A104" t="s">
        <v>147</v>
      </c>
      <c r="E104" s="24" t="s">
        <v>27</v>
      </c>
    </row>
    <row r="105" spans="1:16" ht="14">
      <c r="A105" s="14" t="s">
        <v>149</v>
      </c>
      <c r="B105" s="18" t="s">
        <v>403</v>
      </c>
      <c r="C105" s="18" t="s">
        <v>215</v>
      </c>
      <c r="D105" s="14" t="s">
        <v>1</v>
      </c>
      <c r="E105" s="19" t="s">
        <v>997</v>
      </c>
      <c r="F105" s="20" t="s">
        <v>25</v>
      </c>
      <c r="G105" s="21">
        <v>1</v>
      </c>
      <c r="H105" s="22">
        <v>666.21</v>
      </c>
      <c r="I105" s="22">
        <f>ROUND(ROUND(H105,2)*ROUND(G105,3),2)</f>
        <v>666.21</v>
      </c>
      <c r="O105">
        <f>(I105*21)/100</f>
        <v>139.9041</v>
      </c>
      <c r="P105" t="s">
        <v>5</v>
      </c>
    </row>
    <row r="106" spans="1:16" ht="14">
      <c r="A106" s="23" t="s">
        <v>150</v>
      </c>
      <c r="E106" s="24" t="s">
        <v>1</v>
      </c>
    </row>
    <row r="107" spans="1:16" ht="14">
      <c r="A107" s="25" t="s">
        <v>144</v>
      </c>
      <c r="E107" s="26" t="s">
        <v>6</v>
      </c>
    </row>
    <row r="108" spans="1:16" ht="56">
      <c r="A108" t="s">
        <v>147</v>
      </c>
      <c r="E108" s="24" t="s">
        <v>27</v>
      </c>
    </row>
    <row r="109" spans="1:16" ht="14">
      <c r="A109" s="14" t="s">
        <v>149</v>
      </c>
      <c r="B109" s="18" t="s">
        <v>405</v>
      </c>
      <c r="C109" s="18" t="s">
        <v>998</v>
      </c>
      <c r="D109" s="14" t="s">
        <v>1</v>
      </c>
      <c r="E109" s="19" t="s">
        <v>999</v>
      </c>
      <c r="F109" s="20" t="s">
        <v>25</v>
      </c>
      <c r="G109" s="21">
        <v>1</v>
      </c>
      <c r="H109" s="22">
        <v>553.80999999999995</v>
      </c>
      <c r="I109" s="22">
        <f>ROUND(ROUND(H109,2)*ROUND(G109,3),2)</f>
        <v>553.80999999999995</v>
      </c>
      <c r="O109">
        <f>(I109*21)/100</f>
        <v>116.30009999999999</v>
      </c>
      <c r="P109" t="s">
        <v>5</v>
      </c>
    </row>
    <row r="110" spans="1:16" ht="14">
      <c r="A110" s="23" t="s">
        <v>150</v>
      </c>
      <c r="E110" s="24" t="s">
        <v>1</v>
      </c>
    </row>
    <row r="111" spans="1:16" ht="14">
      <c r="A111" s="25" t="s">
        <v>144</v>
      </c>
      <c r="E111" s="26" t="s">
        <v>6</v>
      </c>
    </row>
    <row r="112" spans="1:16" ht="56">
      <c r="A112" t="s">
        <v>147</v>
      </c>
      <c r="E112" s="24" t="s">
        <v>27</v>
      </c>
    </row>
    <row r="113" spans="1:16" ht="14">
      <c r="A113" s="14" t="s">
        <v>149</v>
      </c>
      <c r="B113" s="18" t="s">
        <v>407</v>
      </c>
      <c r="C113" s="18" t="s">
        <v>218</v>
      </c>
      <c r="D113" s="14" t="s">
        <v>1</v>
      </c>
      <c r="E113" s="19" t="s">
        <v>1000</v>
      </c>
      <c r="F113" s="20" t="s">
        <v>134</v>
      </c>
      <c r="G113" s="21">
        <v>1</v>
      </c>
      <c r="H113" s="22">
        <v>465.25</v>
      </c>
      <c r="I113" s="22">
        <f>ROUND(ROUND(H113,2)*ROUND(G113,3),2)</f>
        <v>465.25</v>
      </c>
      <c r="O113">
        <f>(I113*21)/100</f>
        <v>97.702500000000001</v>
      </c>
      <c r="P113" t="s">
        <v>5</v>
      </c>
    </row>
    <row r="114" spans="1:16" ht="14">
      <c r="A114" s="23" t="s">
        <v>150</v>
      </c>
      <c r="E114" s="24" t="s">
        <v>1</v>
      </c>
    </row>
    <row r="115" spans="1:16" ht="14">
      <c r="A115" s="25" t="s">
        <v>144</v>
      </c>
      <c r="E115" s="26" t="s">
        <v>6</v>
      </c>
    </row>
    <row r="116" spans="1:16" ht="56">
      <c r="A116" t="s">
        <v>147</v>
      </c>
      <c r="E116" s="24" t="s">
        <v>27</v>
      </c>
    </row>
    <row r="117" spans="1:16" ht="14">
      <c r="A117" s="14" t="s">
        <v>149</v>
      </c>
      <c r="B117" s="18" t="s">
        <v>410</v>
      </c>
      <c r="C117" s="18" t="s">
        <v>221</v>
      </c>
      <c r="D117" s="14" t="s">
        <v>1</v>
      </c>
      <c r="E117" s="19" t="s">
        <v>1001</v>
      </c>
      <c r="F117" s="20" t="s">
        <v>25</v>
      </c>
      <c r="G117" s="21">
        <v>1</v>
      </c>
      <c r="H117" s="22">
        <v>386.49</v>
      </c>
      <c r="I117" s="22">
        <f>ROUND(ROUND(H117,2)*ROUND(G117,3),2)</f>
        <v>386.49</v>
      </c>
      <c r="O117">
        <f>(I117*21)/100</f>
        <v>81.162899999999993</v>
      </c>
      <c r="P117" t="s">
        <v>5</v>
      </c>
    </row>
    <row r="118" spans="1:16" ht="14">
      <c r="A118" s="23" t="s">
        <v>150</v>
      </c>
      <c r="E118" s="24" t="s">
        <v>1</v>
      </c>
    </row>
    <row r="119" spans="1:16" ht="14">
      <c r="A119" s="25" t="s">
        <v>144</v>
      </c>
      <c r="E119" s="26" t="s">
        <v>6</v>
      </c>
    </row>
    <row r="120" spans="1:16" ht="56">
      <c r="A120" t="s">
        <v>147</v>
      </c>
      <c r="E120" s="24" t="s">
        <v>27</v>
      </c>
    </row>
    <row r="121" spans="1:16" ht="14">
      <c r="A121" s="14" t="s">
        <v>149</v>
      </c>
      <c r="B121" s="18" t="s">
        <v>412</v>
      </c>
      <c r="C121" s="18" t="s">
        <v>222</v>
      </c>
      <c r="D121" s="14" t="s">
        <v>1</v>
      </c>
      <c r="E121" s="19" t="s">
        <v>1002</v>
      </c>
      <c r="F121" s="20" t="s">
        <v>25</v>
      </c>
      <c r="G121" s="21">
        <v>1</v>
      </c>
      <c r="H121" s="22">
        <v>150</v>
      </c>
      <c r="I121" s="22">
        <f>ROUND(ROUND(H121,2)*ROUND(G121,3),2)</f>
        <v>150</v>
      </c>
      <c r="O121">
        <f>(I121*21)/100</f>
        <v>31.5</v>
      </c>
      <c r="P121" t="s">
        <v>5</v>
      </c>
    </row>
    <row r="122" spans="1:16" ht="14">
      <c r="A122" s="23" t="s">
        <v>150</v>
      </c>
      <c r="E122" s="24" t="s">
        <v>1</v>
      </c>
    </row>
    <row r="123" spans="1:16" ht="14">
      <c r="A123" s="25" t="s">
        <v>144</v>
      </c>
      <c r="E123" s="26" t="s">
        <v>6</v>
      </c>
    </row>
    <row r="124" spans="1:16" ht="56">
      <c r="A124" t="s">
        <v>147</v>
      </c>
      <c r="E124" s="24" t="s">
        <v>27</v>
      </c>
    </row>
    <row r="125" spans="1:16" ht="14">
      <c r="A125" s="14" t="s">
        <v>149</v>
      </c>
      <c r="B125" s="18" t="s">
        <v>415</v>
      </c>
      <c r="C125" s="18" t="s">
        <v>1003</v>
      </c>
      <c r="D125" s="14" t="s">
        <v>1</v>
      </c>
      <c r="E125" s="19" t="s">
        <v>1004</v>
      </c>
      <c r="F125" s="20" t="s">
        <v>25</v>
      </c>
      <c r="G125" s="21">
        <v>1</v>
      </c>
      <c r="H125" s="22">
        <v>250</v>
      </c>
      <c r="I125" s="22">
        <f>ROUND(ROUND(H125,2)*ROUND(G125,3),2)</f>
        <v>250</v>
      </c>
      <c r="O125">
        <f>(I125*21)/100</f>
        <v>52.5</v>
      </c>
      <c r="P125" t="s">
        <v>5</v>
      </c>
    </row>
    <row r="126" spans="1:16" ht="14">
      <c r="A126" s="23" t="s">
        <v>150</v>
      </c>
      <c r="E126" s="24" t="s">
        <v>1</v>
      </c>
    </row>
    <row r="127" spans="1:16" ht="14">
      <c r="A127" s="25" t="s">
        <v>144</v>
      </c>
      <c r="E127" s="26" t="s">
        <v>6</v>
      </c>
    </row>
    <row r="128" spans="1:16" ht="56">
      <c r="A128" t="s">
        <v>147</v>
      </c>
      <c r="E128" s="24" t="s">
        <v>27</v>
      </c>
    </row>
    <row r="129" spans="1:16" ht="14">
      <c r="A129" s="14" t="s">
        <v>149</v>
      </c>
      <c r="B129" s="18" t="s">
        <v>418</v>
      </c>
      <c r="C129" s="18" t="s">
        <v>1005</v>
      </c>
      <c r="D129" s="33" t="s">
        <v>971</v>
      </c>
      <c r="E129" s="19" t="s">
        <v>1006</v>
      </c>
      <c r="F129" s="20" t="s">
        <v>25</v>
      </c>
      <c r="G129" s="21">
        <v>1</v>
      </c>
      <c r="H129" s="22">
        <v>0</v>
      </c>
      <c r="I129" s="22">
        <f>ROUND(ROUND(H129,2)*ROUND(G129,3),2)</f>
        <v>0</v>
      </c>
      <c r="O129">
        <f>(I129*21)/100</f>
        <v>0</v>
      </c>
      <c r="P129" t="s">
        <v>5</v>
      </c>
    </row>
    <row r="130" spans="1:16" ht="14">
      <c r="A130" s="23" t="s">
        <v>150</v>
      </c>
      <c r="E130" s="24" t="s">
        <v>971</v>
      </c>
    </row>
    <row r="131" spans="1:16" ht="14">
      <c r="A131" s="25" t="s">
        <v>144</v>
      </c>
      <c r="E131" s="26" t="s">
        <v>6</v>
      </c>
    </row>
    <row r="132" spans="1:16" ht="56">
      <c r="A132" t="s">
        <v>147</v>
      </c>
      <c r="E132" s="24" t="s">
        <v>27</v>
      </c>
    </row>
    <row r="133" spans="1:16" ht="14">
      <c r="A133" s="14" t="s">
        <v>149</v>
      </c>
      <c r="B133" s="18" t="s">
        <v>420</v>
      </c>
      <c r="C133" s="18" t="s">
        <v>1007</v>
      </c>
      <c r="D133" s="33" t="s">
        <v>971</v>
      </c>
      <c r="E133" s="19" t="s">
        <v>1008</v>
      </c>
      <c r="F133" s="20" t="s">
        <v>25</v>
      </c>
      <c r="G133" s="21">
        <v>1</v>
      </c>
      <c r="H133" s="22">
        <v>0</v>
      </c>
      <c r="I133" s="22">
        <f>ROUND(ROUND(H133,2)*ROUND(G133,3),2)</f>
        <v>0</v>
      </c>
      <c r="O133">
        <f>(I133*21)/100</f>
        <v>0</v>
      </c>
      <c r="P133" t="s">
        <v>5</v>
      </c>
    </row>
    <row r="134" spans="1:16" ht="14">
      <c r="A134" s="23" t="s">
        <v>150</v>
      </c>
      <c r="E134" s="24" t="s">
        <v>971</v>
      </c>
    </row>
    <row r="135" spans="1:16" ht="14">
      <c r="A135" s="25" t="s">
        <v>144</v>
      </c>
      <c r="E135" s="26" t="s">
        <v>6</v>
      </c>
    </row>
    <row r="136" spans="1:16" ht="56">
      <c r="A136" t="s">
        <v>147</v>
      </c>
      <c r="E136" s="24" t="s">
        <v>27</v>
      </c>
    </row>
    <row r="137" spans="1:16" ht="14">
      <c r="A137" s="14" t="s">
        <v>149</v>
      </c>
      <c r="B137" s="18" t="s">
        <v>422</v>
      </c>
      <c r="C137" s="18" t="s">
        <v>1009</v>
      </c>
      <c r="D137" s="33" t="s">
        <v>971</v>
      </c>
      <c r="E137" s="19" t="s">
        <v>1010</v>
      </c>
      <c r="F137" s="20" t="s">
        <v>25</v>
      </c>
      <c r="G137" s="21">
        <v>1</v>
      </c>
      <c r="H137" s="22">
        <v>0</v>
      </c>
      <c r="I137" s="22">
        <f>ROUND(ROUND(H137,2)*ROUND(G137,3),2)</f>
        <v>0</v>
      </c>
      <c r="O137">
        <f>(I137*21)/100</f>
        <v>0</v>
      </c>
      <c r="P137" t="s">
        <v>5</v>
      </c>
    </row>
    <row r="138" spans="1:16" ht="14">
      <c r="A138" s="23" t="s">
        <v>150</v>
      </c>
      <c r="E138" s="24" t="s">
        <v>971</v>
      </c>
    </row>
    <row r="139" spans="1:16" ht="14">
      <c r="A139" s="25" t="s">
        <v>144</v>
      </c>
      <c r="E139" s="26" t="s">
        <v>6</v>
      </c>
    </row>
    <row r="140" spans="1:16" ht="56">
      <c r="A140" t="s">
        <v>147</v>
      </c>
      <c r="E140" s="24" t="s">
        <v>27</v>
      </c>
    </row>
    <row r="141" spans="1:16" ht="14">
      <c r="A141" s="14" t="s">
        <v>149</v>
      </c>
      <c r="B141" s="18" t="s">
        <v>424</v>
      </c>
      <c r="C141" s="18" t="s">
        <v>223</v>
      </c>
      <c r="D141" s="14" t="s">
        <v>1</v>
      </c>
      <c r="E141" s="19" t="s">
        <v>1011</v>
      </c>
      <c r="F141" s="20" t="s">
        <v>25</v>
      </c>
      <c r="G141" s="21">
        <v>1</v>
      </c>
      <c r="H141" s="22">
        <v>0</v>
      </c>
      <c r="I141" s="22">
        <f>ROUND(ROUND(H141,2)*ROUND(G141,3),2)</f>
        <v>0</v>
      </c>
      <c r="O141">
        <f>(I141*21)/100</f>
        <v>0</v>
      </c>
      <c r="P141" t="s">
        <v>5</v>
      </c>
    </row>
    <row r="142" spans="1:16" ht="14">
      <c r="A142" s="23" t="s">
        <v>150</v>
      </c>
      <c r="E142" s="24" t="s">
        <v>1</v>
      </c>
    </row>
    <row r="143" spans="1:16" ht="14">
      <c r="A143" s="25" t="s">
        <v>144</v>
      </c>
      <c r="E143" s="26" t="s">
        <v>6</v>
      </c>
    </row>
    <row r="144" spans="1:16" ht="56">
      <c r="A144" t="s">
        <v>147</v>
      </c>
      <c r="E144" s="24" t="s">
        <v>27</v>
      </c>
    </row>
    <row r="145" spans="1:16" ht="14">
      <c r="A145" s="14" t="s">
        <v>149</v>
      </c>
      <c r="B145" s="18" t="s">
        <v>427</v>
      </c>
      <c r="C145" s="18" t="s">
        <v>1012</v>
      </c>
      <c r="D145" s="14" t="s">
        <v>1</v>
      </c>
      <c r="E145" s="19" t="s">
        <v>1011</v>
      </c>
      <c r="F145" s="20" t="s">
        <v>25</v>
      </c>
      <c r="G145" s="21">
        <v>1</v>
      </c>
      <c r="H145" s="22">
        <v>0</v>
      </c>
      <c r="I145" s="22">
        <f>ROUND(ROUND(H145,2)*ROUND(G145,3),2)</f>
        <v>0</v>
      </c>
      <c r="O145">
        <f>(I145*21)/100</f>
        <v>0</v>
      </c>
      <c r="P145" t="s">
        <v>5</v>
      </c>
    </row>
    <row r="146" spans="1:16" ht="14">
      <c r="A146" s="23" t="s">
        <v>150</v>
      </c>
      <c r="E146" s="24" t="s">
        <v>1</v>
      </c>
    </row>
    <row r="147" spans="1:16" ht="14">
      <c r="A147" s="25" t="s">
        <v>144</v>
      </c>
      <c r="E147" s="26" t="s">
        <v>6</v>
      </c>
    </row>
    <row r="148" spans="1:16" ht="56">
      <c r="A148" t="s">
        <v>147</v>
      </c>
      <c r="E148" s="24" t="s">
        <v>27</v>
      </c>
    </row>
    <row r="149" spans="1:16" ht="14">
      <c r="A149" s="14" t="s">
        <v>149</v>
      </c>
      <c r="B149" s="18" t="s">
        <v>430</v>
      </c>
      <c r="C149" s="18" t="s">
        <v>1013</v>
      </c>
      <c r="D149" s="33" t="s">
        <v>971</v>
      </c>
      <c r="E149" s="19" t="s">
        <v>1014</v>
      </c>
      <c r="F149" s="20" t="s">
        <v>25</v>
      </c>
      <c r="G149" s="21">
        <v>1</v>
      </c>
      <c r="H149" s="22">
        <v>0</v>
      </c>
      <c r="I149" s="22">
        <f>ROUND(ROUND(H149,2)*ROUND(G149,3),2)</f>
        <v>0</v>
      </c>
      <c r="O149">
        <f>(I149*21)/100</f>
        <v>0</v>
      </c>
      <c r="P149" t="s">
        <v>5</v>
      </c>
    </row>
    <row r="150" spans="1:16" ht="14">
      <c r="A150" s="23" t="s">
        <v>150</v>
      </c>
      <c r="E150" s="24" t="s">
        <v>971</v>
      </c>
    </row>
    <row r="151" spans="1:16" ht="14">
      <c r="A151" s="25" t="s">
        <v>144</v>
      </c>
      <c r="E151" s="26" t="s">
        <v>6</v>
      </c>
    </row>
    <row r="152" spans="1:16" ht="56">
      <c r="A152" t="s">
        <v>147</v>
      </c>
      <c r="E152" s="24" t="s">
        <v>27</v>
      </c>
    </row>
    <row r="153" spans="1:16" ht="14">
      <c r="A153" s="14" t="s">
        <v>149</v>
      </c>
      <c r="B153" s="18" t="s">
        <v>22</v>
      </c>
      <c r="C153" s="18" t="s">
        <v>1015</v>
      </c>
      <c r="D153" s="33" t="s">
        <v>971</v>
      </c>
      <c r="E153" s="19" t="s">
        <v>1016</v>
      </c>
      <c r="F153" s="20" t="s">
        <v>25</v>
      </c>
      <c r="G153" s="21">
        <v>1</v>
      </c>
      <c r="H153" s="22">
        <v>0</v>
      </c>
      <c r="I153" s="22">
        <f>ROUND(ROUND(H153,2)*ROUND(G153,3),2)</f>
        <v>0</v>
      </c>
      <c r="O153">
        <f>(I153*21)/100</f>
        <v>0</v>
      </c>
      <c r="P153" t="s">
        <v>5</v>
      </c>
    </row>
    <row r="154" spans="1:16" ht="14">
      <c r="A154" s="23" t="s">
        <v>150</v>
      </c>
      <c r="E154" s="24" t="s">
        <v>971</v>
      </c>
    </row>
    <row r="155" spans="1:16" ht="14">
      <c r="A155" s="25" t="s">
        <v>144</v>
      </c>
      <c r="E155" s="26" t="s">
        <v>6</v>
      </c>
    </row>
    <row r="156" spans="1:16" ht="56">
      <c r="A156" t="s">
        <v>147</v>
      </c>
      <c r="E156" s="24" t="s">
        <v>27</v>
      </c>
    </row>
    <row r="157" spans="1:16" ht="14">
      <c r="A157" s="14" t="s">
        <v>149</v>
      </c>
      <c r="B157" s="18" t="s">
        <v>435</v>
      </c>
      <c r="C157" s="18" t="s">
        <v>224</v>
      </c>
      <c r="D157" s="14" t="s">
        <v>1</v>
      </c>
      <c r="E157" s="34" t="s">
        <v>1017</v>
      </c>
      <c r="F157" s="20" t="s">
        <v>714</v>
      </c>
      <c r="G157" s="21">
        <v>1</v>
      </c>
      <c r="H157" s="22">
        <v>125.15</v>
      </c>
      <c r="I157" s="22">
        <f>ROUND(ROUND(H157,2)*ROUND(G157,3),2)</f>
        <v>125.15</v>
      </c>
      <c r="O157">
        <f>(I157*21)/100</f>
        <v>26.281500000000001</v>
      </c>
      <c r="P157" t="s">
        <v>5</v>
      </c>
    </row>
    <row r="158" spans="1:16" ht="14">
      <c r="A158" s="23" t="s">
        <v>150</v>
      </c>
      <c r="E158" s="24" t="s">
        <v>1</v>
      </c>
    </row>
    <row r="159" spans="1:16" ht="14">
      <c r="A159" s="25" t="s">
        <v>144</v>
      </c>
      <c r="E159" s="26" t="s">
        <v>6</v>
      </c>
    </row>
    <row r="160" spans="1:16" ht="56">
      <c r="A160" t="s">
        <v>147</v>
      </c>
      <c r="E160" s="24" t="s">
        <v>27</v>
      </c>
    </row>
    <row r="161" spans="1:16" ht="14">
      <c r="A161" s="14" t="s">
        <v>149</v>
      </c>
      <c r="B161" s="18" t="s">
        <v>437</v>
      </c>
      <c r="C161" s="18" t="s">
        <v>227</v>
      </c>
      <c r="D161" s="14" t="s">
        <v>1</v>
      </c>
      <c r="E161" s="34" t="s">
        <v>1018</v>
      </c>
      <c r="F161" s="20" t="s">
        <v>714</v>
      </c>
      <c r="G161" s="21">
        <v>1</v>
      </c>
      <c r="H161" s="22">
        <v>91.9</v>
      </c>
      <c r="I161" s="22">
        <f>ROUND(ROUND(H161,2)*ROUND(G161,3),2)</f>
        <v>91.9</v>
      </c>
      <c r="O161">
        <f>(I161*21)/100</f>
        <v>19.298999999999999</v>
      </c>
      <c r="P161" t="s">
        <v>5</v>
      </c>
    </row>
    <row r="162" spans="1:16" ht="14">
      <c r="A162" s="23" t="s">
        <v>150</v>
      </c>
      <c r="E162" s="24" t="s">
        <v>1</v>
      </c>
    </row>
    <row r="163" spans="1:16" ht="14">
      <c r="A163" s="25" t="s">
        <v>144</v>
      </c>
      <c r="E163" s="26" t="s">
        <v>6</v>
      </c>
    </row>
    <row r="164" spans="1:16" ht="56">
      <c r="A164" t="s">
        <v>147</v>
      </c>
      <c r="E164" s="24" t="s">
        <v>27</v>
      </c>
    </row>
    <row r="165" spans="1:16" ht="14">
      <c r="A165" s="14" t="s">
        <v>149</v>
      </c>
      <c r="B165" s="18" t="s">
        <v>439</v>
      </c>
      <c r="C165" s="18" t="s">
        <v>1019</v>
      </c>
      <c r="D165" s="33" t="s">
        <v>971</v>
      </c>
      <c r="E165" s="19" t="s">
        <v>1020</v>
      </c>
      <c r="F165" s="20" t="s">
        <v>714</v>
      </c>
      <c r="G165" s="21">
        <v>1</v>
      </c>
      <c r="H165" s="22">
        <v>0</v>
      </c>
      <c r="I165" s="22">
        <f>ROUND(ROUND(H165,2)*ROUND(G165,3),2)</f>
        <v>0</v>
      </c>
      <c r="O165">
        <f>(I165*21)/100</f>
        <v>0</v>
      </c>
      <c r="P165" t="s">
        <v>5</v>
      </c>
    </row>
    <row r="166" spans="1:16" ht="14">
      <c r="A166" s="23" t="s">
        <v>150</v>
      </c>
      <c r="E166" s="24" t="s">
        <v>971</v>
      </c>
    </row>
    <row r="167" spans="1:16" ht="14">
      <c r="A167" s="25" t="s">
        <v>144</v>
      </c>
      <c r="E167" s="26" t="s">
        <v>6</v>
      </c>
    </row>
    <row r="168" spans="1:16" ht="56">
      <c r="A168" t="s">
        <v>147</v>
      </c>
      <c r="E168" s="24" t="s">
        <v>27</v>
      </c>
    </row>
    <row r="169" spans="1:16" ht="14">
      <c r="A169" s="14" t="s">
        <v>149</v>
      </c>
      <c r="B169" s="18" t="s">
        <v>441</v>
      </c>
      <c r="C169" s="18" t="s">
        <v>229</v>
      </c>
      <c r="D169" s="14" t="s">
        <v>1</v>
      </c>
      <c r="E169" s="19" t="s">
        <v>230</v>
      </c>
      <c r="F169" s="20" t="s">
        <v>1021</v>
      </c>
      <c r="G169" s="21">
        <v>1</v>
      </c>
      <c r="H169" s="22">
        <v>0</v>
      </c>
      <c r="I169" s="22">
        <f>ROUND(ROUND(H169,2)*ROUND(G169,3),2)</f>
        <v>0</v>
      </c>
      <c r="O169">
        <f>(I169*21)/100</f>
        <v>0</v>
      </c>
      <c r="P169" t="s">
        <v>5</v>
      </c>
    </row>
    <row r="170" spans="1:16" ht="14">
      <c r="A170" s="23" t="s">
        <v>150</v>
      </c>
      <c r="E170" s="24" t="s">
        <v>1</v>
      </c>
    </row>
    <row r="171" spans="1:16" ht="14">
      <c r="A171" s="25" t="s">
        <v>144</v>
      </c>
      <c r="E171" s="26" t="s">
        <v>6</v>
      </c>
    </row>
    <row r="172" spans="1:16" ht="56">
      <c r="A172" t="s">
        <v>147</v>
      </c>
      <c r="E172" s="24" t="s">
        <v>27</v>
      </c>
    </row>
    <row r="173" spans="1:16" ht="14">
      <c r="A173" s="14" t="s">
        <v>149</v>
      </c>
      <c r="B173" s="18" t="s">
        <v>444</v>
      </c>
      <c r="C173" s="18" t="s">
        <v>231</v>
      </c>
      <c r="D173" s="14" t="s">
        <v>1</v>
      </c>
      <c r="E173" s="19" t="s">
        <v>1022</v>
      </c>
      <c r="F173" s="20" t="s">
        <v>1021</v>
      </c>
      <c r="G173" s="21">
        <v>1</v>
      </c>
      <c r="H173" s="22">
        <v>177.67</v>
      </c>
      <c r="I173" s="22">
        <f>ROUND(ROUND(H173,2)*ROUND(G173,3),2)</f>
        <v>177.67</v>
      </c>
      <c r="O173">
        <f>(I173*21)/100</f>
        <v>37.310699999999997</v>
      </c>
      <c r="P173" t="s">
        <v>5</v>
      </c>
    </row>
    <row r="174" spans="1:16" ht="14">
      <c r="A174" s="23" t="s">
        <v>150</v>
      </c>
      <c r="E174" s="24" t="s">
        <v>1</v>
      </c>
    </row>
    <row r="175" spans="1:16" ht="14">
      <c r="A175" s="25" t="s">
        <v>144</v>
      </c>
      <c r="E175" s="26" t="s">
        <v>6</v>
      </c>
    </row>
    <row r="176" spans="1:16" ht="56">
      <c r="A176" t="s">
        <v>147</v>
      </c>
      <c r="E176" s="24" t="s">
        <v>27</v>
      </c>
    </row>
    <row r="177" spans="1:16" ht="14">
      <c r="A177" s="14" t="s">
        <v>149</v>
      </c>
      <c r="B177" s="18" t="s">
        <v>446</v>
      </c>
      <c r="C177" s="18" t="s">
        <v>234</v>
      </c>
      <c r="D177" s="14" t="s">
        <v>1</v>
      </c>
      <c r="E177" s="19" t="s">
        <v>235</v>
      </c>
      <c r="F177" s="20" t="s">
        <v>1021</v>
      </c>
      <c r="G177" s="21">
        <v>1</v>
      </c>
      <c r="H177" s="22">
        <v>77.7</v>
      </c>
      <c r="I177" s="22">
        <f>ROUND(ROUND(H177,2)*ROUND(G177,3),2)</f>
        <v>77.7</v>
      </c>
      <c r="O177">
        <f>(I177*21)/100</f>
        <v>16.317</v>
      </c>
      <c r="P177" t="s">
        <v>5</v>
      </c>
    </row>
    <row r="178" spans="1:16" ht="14">
      <c r="A178" s="23" t="s">
        <v>150</v>
      </c>
      <c r="E178" s="24" t="s">
        <v>1</v>
      </c>
    </row>
    <row r="179" spans="1:16" ht="14">
      <c r="A179" s="25" t="s">
        <v>144</v>
      </c>
      <c r="E179" s="26" t="s">
        <v>6</v>
      </c>
    </row>
    <row r="180" spans="1:16" ht="56">
      <c r="A180" t="s">
        <v>147</v>
      </c>
      <c r="E180" s="24" t="s">
        <v>27</v>
      </c>
    </row>
    <row r="181" spans="1:16" ht="14">
      <c r="A181" s="14" t="s">
        <v>149</v>
      </c>
      <c r="B181" s="18" t="s">
        <v>448</v>
      </c>
      <c r="C181" s="18" t="s">
        <v>1023</v>
      </c>
      <c r="D181" s="33" t="s">
        <v>971</v>
      </c>
      <c r="E181" s="19" t="s">
        <v>1024</v>
      </c>
      <c r="F181" s="20" t="s">
        <v>1021</v>
      </c>
      <c r="G181" s="21">
        <v>1</v>
      </c>
      <c r="H181" s="22">
        <v>0</v>
      </c>
      <c r="I181" s="22">
        <f>ROUND(ROUND(H181,2)*ROUND(G181,3),2)</f>
        <v>0</v>
      </c>
      <c r="O181">
        <f>(I181*21)/100</f>
        <v>0</v>
      </c>
      <c r="P181" t="s">
        <v>5</v>
      </c>
    </row>
    <row r="182" spans="1:16" ht="14">
      <c r="A182" s="23" t="s">
        <v>150</v>
      </c>
      <c r="E182" s="24" t="s">
        <v>971</v>
      </c>
    </row>
    <row r="183" spans="1:16" ht="14">
      <c r="A183" s="25" t="s">
        <v>144</v>
      </c>
      <c r="E183" s="26" t="s">
        <v>6</v>
      </c>
    </row>
    <row r="184" spans="1:16" ht="56">
      <c r="A184" t="s">
        <v>147</v>
      </c>
      <c r="E184" s="24" t="s">
        <v>27</v>
      </c>
    </row>
    <row r="185" spans="1:16" ht="14">
      <c r="A185" s="14" t="s">
        <v>149</v>
      </c>
      <c r="B185" s="18" t="s">
        <v>450</v>
      </c>
      <c r="C185" s="18" t="s">
        <v>236</v>
      </c>
      <c r="D185" s="14" t="s">
        <v>1</v>
      </c>
      <c r="E185" s="19" t="s">
        <v>237</v>
      </c>
      <c r="F185" s="20" t="s">
        <v>1021</v>
      </c>
      <c r="G185" s="21">
        <v>1</v>
      </c>
      <c r="H185" s="22">
        <v>0</v>
      </c>
      <c r="I185" s="22">
        <f>ROUND(ROUND(H185,2)*ROUND(G185,3),2)</f>
        <v>0</v>
      </c>
      <c r="O185">
        <f>(I185*21)/100</f>
        <v>0</v>
      </c>
      <c r="P185" t="s">
        <v>5</v>
      </c>
    </row>
    <row r="186" spans="1:16" ht="14">
      <c r="A186" s="23" t="s">
        <v>150</v>
      </c>
      <c r="E186" s="24" t="s">
        <v>1</v>
      </c>
    </row>
    <row r="187" spans="1:16" ht="14">
      <c r="A187" s="25" t="s">
        <v>144</v>
      </c>
      <c r="E187" s="26" t="s">
        <v>6</v>
      </c>
    </row>
    <row r="188" spans="1:16" ht="56">
      <c r="A188" t="s">
        <v>147</v>
      </c>
      <c r="E188" s="24" t="s">
        <v>27</v>
      </c>
    </row>
    <row r="189" spans="1:16" ht="14">
      <c r="A189" s="14" t="s">
        <v>149</v>
      </c>
      <c r="B189" s="18" t="s">
        <v>453</v>
      </c>
      <c r="C189" s="18" t="s">
        <v>1025</v>
      </c>
      <c r="D189" s="33" t="s">
        <v>971</v>
      </c>
      <c r="E189" s="19" t="s">
        <v>1026</v>
      </c>
      <c r="F189" s="20" t="s">
        <v>25</v>
      </c>
      <c r="G189" s="21">
        <v>1</v>
      </c>
      <c r="H189" s="22">
        <v>0</v>
      </c>
      <c r="I189" s="22">
        <f>ROUND(ROUND(H189,2)*ROUND(G189,3),2)</f>
        <v>0</v>
      </c>
      <c r="O189">
        <f>(I189*21)/100</f>
        <v>0</v>
      </c>
      <c r="P189" t="s">
        <v>5</v>
      </c>
    </row>
    <row r="190" spans="1:16" ht="14">
      <c r="A190" s="23" t="s">
        <v>150</v>
      </c>
      <c r="E190" s="24" t="s">
        <v>971</v>
      </c>
    </row>
    <row r="191" spans="1:16" ht="14">
      <c r="A191" s="25" t="s">
        <v>144</v>
      </c>
      <c r="E191" s="26" t="s">
        <v>6</v>
      </c>
    </row>
    <row r="192" spans="1:16" ht="56">
      <c r="A192" t="s">
        <v>147</v>
      </c>
      <c r="E192" s="24" t="s">
        <v>27</v>
      </c>
    </row>
    <row r="193" spans="1:16" ht="14">
      <c r="A193" s="14" t="s">
        <v>149</v>
      </c>
      <c r="B193" s="18" t="s">
        <v>455</v>
      </c>
      <c r="C193" s="18" t="s">
        <v>238</v>
      </c>
      <c r="D193" s="33" t="s">
        <v>1027</v>
      </c>
      <c r="E193" s="19" t="s">
        <v>1028</v>
      </c>
      <c r="F193" s="20" t="s">
        <v>93</v>
      </c>
      <c r="G193" s="21">
        <v>1</v>
      </c>
      <c r="H193" s="22">
        <v>0</v>
      </c>
      <c r="I193" s="22">
        <f>ROUND(ROUND(H193,2)*ROUND(G193,3),2)</f>
        <v>0</v>
      </c>
      <c r="O193">
        <f>(I193*21)/100</f>
        <v>0</v>
      </c>
      <c r="P193" t="s">
        <v>5</v>
      </c>
    </row>
    <row r="194" spans="1:16" ht="14">
      <c r="A194" s="23" t="s">
        <v>150</v>
      </c>
      <c r="E194" s="24" t="s">
        <v>1027</v>
      </c>
    </row>
    <row r="195" spans="1:16" ht="14">
      <c r="A195" s="25" t="s">
        <v>144</v>
      </c>
      <c r="E195" s="26" t="s">
        <v>6</v>
      </c>
    </row>
    <row r="196" spans="1:16" ht="56">
      <c r="A196" t="s">
        <v>147</v>
      </c>
      <c r="E196" s="24" t="s">
        <v>27</v>
      </c>
    </row>
    <row r="197" spans="1:16" ht="14">
      <c r="A197" s="14" t="s">
        <v>149</v>
      </c>
      <c r="B197" s="18" t="s">
        <v>457</v>
      </c>
      <c r="C197" s="18" t="s">
        <v>1029</v>
      </c>
      <c r="D197" s="14" t="s">
        <v>1</v>
      </c>
      <c r="E197" s="19" t="s">
        <v>1030</v>
      </c>
      <c r="F197" s="20" t="s">
        <v>93</v>
      </c>
      <c r="G197" s="21">
        <v>1</v>
      </c>
      <c r="H197" s="22">
        <v>0</v>
      </c>
      <c r="I197" s="22">
        <f>ROUND(ROUND(H197,2)*ROUND(G197,3),2)</f>
        <v>0</v>
      </c>
      <c r="O197">
        <f>(I197*21)/100</f>
        <v>0</v>
      </c>
      <c r="P197" t="s">
        <v>5</v>
      </c>
    </row>
    <row r="198" spans="1:16" ht="14">
      <c r="A198" s="23" t="s">
        <v>150</v>
      </c>
      <c r="E198" s="24" t="s">
        <v>1</v>
      </c>
    </row>
    <row r="199" spans="1:16" ht="14">
      <c r="A199" s="25" t="s">
        <v>144</v>
      </c>
      <c r="E199" s="26" t="s">
        <v>6</v>
      </c>
    </row>
    <row r="200" spans="1:16" ht="56">
      <c r="A200" t="s">
        <v>147</v>
      </c>
      <c r="E200" s="24" t="s">
        <v>27</v>
      </c>
    </row>
    <row r="201" spans="1:16" ht="14">
      <c r="A201" s="14" t="s">
        <v>149</v>
      </c>
      <c r="B201" s="18" t="s">
        <v>461</v>
      </c>
      <c r="C201" s="18" t="s">
        <v>183</v>
      </c>
      <c r="D201" s="14" t="s">
        <v>1</v>
      </c>
      <c r="E201" s="19" t="s">
        <v>1031</v>
      </c>
      <c r="F201" s="20" t="s">
        <v>1032</v>
      </c>
      <c r="G201" s="21">
        <v>1</v>
      </c>
      <c r="H201" s="22">
        <v>1750</v>
      </c>
      <c r="I201" s="22">
        <f>ROUND(ROUND(H201,2)*ROUND(G201,3),2)</f>
        <v>1750</v>
      </c>
      <c r="O201">
        <f>(I201*21)/100</f>
        <v>367.5</v>
      </c>
      <c r="P201" t="s">
        <v>5</v>
      </c>
    </row>
    <row r="202" spans="1:16" ht="14">
      <c r="A202" s="23" t="s">
        <v>150</v>
      </c>
      <c r="E202" s="24" t="s">
        <v>1</v>
      </c>
    </row>
    <row r="203" spans="1:16" ht="14">
      <c r="A203" s="25" t="s">
        <v>144</v>
      </c>
      <c r="E203" s="26" t="s">
        <v>6</v>
      </c>
    </row>
    <row r="204" spans="1:16" ht="56">
      <c r="A204" t="s">
        <v>147</v>
      </c>
      <c r="E204" s="24" t="s">
        <v>27</v>
      </c>
    </row>
    <row r="205" spans="1:16" ht="14">
      <c r="A205" s="14" t="s">
        <v>149</v>
      </c>
      <c r="B205" s="18" t="s">
        <v>463</v>
      </c>
      <c r="C205" s="18" t="s">
        <v>1033</v>
      </c>
      <c r="D205" s="14" t="s">
        <v>1</v>
      </c>
      <c r="E205" s="19" t="s">
        <v>1034</v>
      </c>
      <c r="F205" s="20" t="s">
        <v>1032</v>
      </c>
      <c r="G205" s="21">
        <v>1</v>
      </c>
      <c r="H205" s="22">
        <v>0</v>
      </c>
      <c r="I205" s="22">
        <f>ROUND(ROUND(H205,2)*ROUND(G205,3),2)</f>
        <v>0</v>
      </c>
      <c r="O205">
        <f>(I205*21)/100</f>
        <v>0</v>
      </c>
      <c r="P205" t="s">
        <v>5</v>
      </c>
    </row>
    <row r="206" spans="1:16" ht="14">
      <c r="A206" s="23" t="s">
        <v>150</v>
      </c>
      <c r="E206" s="24" t="s">
        <v>1</v>
      </c>
    </row>
    <row r="207" spans="1:16" ht="14">
      <c r="A207" s="25" t="s">
        <v>144</v>
      </c>
      <c r="E207" s="26" t="s">
        <v>6</v>
      </c>
    </row>
    <row r="208" spans="1:16" ht="56">
      <c r="A208" t="s">
        <v>147</v>
      </c>
      <c r="E208" s="24" t="s">
        <v>27</v>
      </c>
    </row>
    <row r="209" spans="1:16" ht="14">
      <c r="A209" s="14" t="s">
        <v>149</v>
      </c>
      <c r="B209" s="18" t="s">
        <v>465</v>
      </c>
      <c r="C209" s="18" t="s">
        <v>1035</v>
      </c>
      <c r="D209" s="14" t="s">
        <v>1</v>
      </c>
      <c r="E209" s="19" t="s">
        <v>1036</v>
      </c>
      <c r="F209" s="20" t="s">
        <v>1032</v>
      </c>
      <c r="G209" s="21">
        <v>1</v>
      </c>
      <c r="H209" s="22">
        <v>1900</v>
      </c>
      <c r="I209" s="22">
        <f>ROUND(ROUND(H209,2)*ROUND(G209,3),2)</f>
        <v>1900</v>
      </c>
      <c r="O209">
        <f>(I209*21)/100</f>
        <v>399</v>
      </c>
      <c r="P209" t="s">
        <v>5</v>
      </c>
    </row>
    <row r="210" spans="1:16" ht="14">
      <c r="A210" s="23" t="s">
        <v>150</v>
      </c>
      <c r="E210" s="24" t="s">
        <v>1</v>
      </c>
    </row>
    <row r="211" spans="1:16" ht="14">
      <c r="A211" s="25" t="s">
        <v>144</v>
      </c>
      <c r="E211" s="26" t="s">
        <v>6</v>
      </c>
    </row>
    <row r="212" spans="1:16" ht="56">
      <c r="A212" t="s">
        <v>147</v>
      </c>
      <c r="E212" s="24" t="s">
        <v>27</v>
      </c>
    </row>
    <row r="213" spans="1:16" ht="14">
      <c r="A213" s="14" t="s">
        <v>149</v>
      </c>
      <c r="B213" s="18" t="s">
        <v>467</v>
      </c>
      <c r="C213" s="18" t="s">
        <v>1037</v>
      </c>
      <c r="D213" s="14" t="s">
        <v>1</v>
      </c>
      <c r="E213" s="19" t="s">
        <v>1038</v>
      </c>
      <c r="F213" s="20" t="s">
        <v>1032</v>
      </c>
      <c r="G213" s="21">
        <v>1</v>
      </c>
      <c r="H213" s="22">
        <v>0</v>
      </c>
      <c r="I213" s="22">
        <f>ROUND(ROUND(H213,2)*ROUND(G213,3),2)</f>
        <v>0</v>
      </c>
      <c r="O213">
        <f>(I213*21)/100</f>
        <v>0</v>
      </c>
      <c r="P213" t="s">
        <v>5</v>
      </c>
    </row>
    <row r="214" spans="1:16" ht="14">
      <c r="A214" s="23" t="s">
        <v>150</v>
      </c>
      <c r="E214" s="24" t="s">
        <v>1</v>
      </c>
    </row>
    <row r="215" spans="1:16" ht="14">
      <c r="A215" s="25" t="s">
        <v>144</v>
      </c>
      <c r="E215" s="26" t="s">
        <v>6</v>
      </c>
    </row>
    <row r="216" spans="1:16" ht="56">
      <c r="A216" t="s">
        <v>147</v>
      </c>
      <c r="E216" s="24" t="s">
        <v>27</v>
      </c>
    </row>
    <row r="217" spans="1:16" ht="14">
      <c r="A217" s="14" t="s">
        <v>149</v>
      </c>
      <c r="B217" s="18" t="s">
        <v>469</v>
      </c>
      <c r="C217" s="18" t="s">
        <v>173</v>
      </c>
      <c r="D217" s="14" t="s">
        <v>1</v>
      </c>
      <c r="E217" s="19" t="s">
        <v>1039</v>
      </c>
      <c r="F217" s="20" t="s">
        <v>175</v>
      </c>
      <c r="G217" s="21">
        <v>1</v>
      </c>
      <c r="H217" s="22">
        <v>1.72</v>
      </c>
      <c r="I217" s="22">
        <f>ROUND(ROUND(H217,2)*ROUND(G217,3),2)</f>
        <v>1.72</v>
      </c>
      <c r="O217">
        <f>(I217*21)/100</f>
        <v>0.36119999999999997</v>
      </c>
      <c r="P217" t="s">
        <v>5</v>
      </c>
    </row>
    <row r="218" spans="1:16" ht="14">
      <c r="A218" s="23" t="s">
        <v>150</v>
      </c>
      <c r="E218" s="24" t="s">
        <v>1</v>
      </c>
    </row>
    <row r="219" spans="1:16" ht="14">
      <c r="A219" s="25" t="s">
        <v>144</v>
      </c>
      <c r="E219" s="26" t="s">
        <v>6</v>
      </c>
    </row>
    <row r="220" spans="1:16" ht="56">
      <c r="A220" t="s">
        <v>147</v>
      </c>
      <c r="E220" s="24" t="s">
        <v>27</v>
      </c>
    </row>
    <row r="221" spans="1:16" ht="14">
      <c r="A221" s="14" t="s">
        <v>149</v>
      </c>
      <c r="B221" s="18" t="s">
        <v>1040</v>
      </c>
      <c r="C221" s="18" t="s">
        <v>177</v>
      </c>
      <c r="D221" s="14" t="s">
        <v>1</v>
      </c>
      <c r="E221" s="19" t="s">
        <v>1041</v>
      </c>
      <c r="F221" s="20" t="s">
        <v>175</v>
      </c>
      <c r="G221" s="21">
        <v>1</v>
      </c>
      <c r="H221" s="22">
        <v>0</v>
      </c>
      <c r="I221" s="22">
        <f>ROUND(ROUND(H221,2)*ROUND(G221,3),2)</f>
        <v>0</v>
      </c>
      <c r="O221">
        <f>(I221*21)/100</f>
        <v>0</v>
      </c>
      <c r="P221" t="s">
        <v>5</v>
      </c>
    </row>
    <row r="222" spans="1:16" ht="14">
      <c r="A222" s="23" t="s">
        <v>150</v>
      </c>
      <c r="E222" s="24" t="s">
        <v>1</v>
      </c>
    </row>
    <row r="223" spans="1:16" ht="14">
      <c r="A223" s="25" t="s">
        <v>144</v>
      </c>
      <c r="E223" s="26" t="s">
        <v>6</v>
      </c>
    </row>
    <row r="224" spans="1:16" ht="56">
      <c r="A224" t="s">
        <v>147</v>
      </c>
      <c r="E224" s="24" t="s">
        <v>27</v>
      </c>
    </row>
    <row r="225" spans="1:18" ht="14">
      <c r="A225" s="14" t="s">
        <v>149</v>
      </c>
      <c r="B225" s="18" t="s">
        <v>1042</v>
      </c>
      <c r="C225" s="18" t="s">
        <v>181</v>
      </c>
      <c r="D225" s="14" t="s">
        <v>1</v>
      </c>
      <c r="E225" s="19" t="s">
        <v>1043</v>
      </c>
      <c r="F225" s="20" t="s">
        <v>1032</v>
      </c>
      <c r="G225" s="21">
        <v>1</v>
      </c>
      <c r="H225" s="22">
        <v>515.32000000000005</v>
      </c>
      <c r="I225" s="22">
        <f>ROUND(ROUND(H225,2)*ROUND(G225,3),2)</f>
        <v>515.32000000000005</v>
      </c>
      <c r="O225">
        <f>(I225*21)/100</f>
        <v>108.21720000000001</v>
      </c>
      <c r="P225" t="s">
        <v>5</v>
      </c>
    </row>
    <row r="226" spans="1:18" ht="14">
      <c r="A226" s="23" t="s">
        <v>150</v>
      </c>
      <c r="E226" s="24" t="s">
        <v>1</v>
      </c>
    </row>
    <row r="227" spans="1:18" ht="14">
      <c r="A227" s="25" t="s">
        <v>144</v>
      </c>
      <c r="E227" s="26" t="s">
        <v>6</v>
      </c>
    </row>
    <row r="228" spans="1:18" ht="56">
      <c r="A228" t="s">
        <v>147</v>
      </c>
      <c r="E228" s="24" t="s">
        <v>27</v>
      </c>
    </row>
    <row r="229" spans="1:18" ht="14">
      <c r="A229" s="14" t="s">
        <v>149</v>
      </c>
      <c r="B229" s="18" t="s">
        <v>1044</v>
      </c>
      <c r="C229" s="18" t="s">
        <v>179</v>
      </c>
      <c r="D229" s="14" t="s">
        <v>1</v>
      </c>
      <c r="E229" s="19" t="s">
        <v>1045</v>
      </c>
      <c r="F229" s="20" t="s">
        <v>1032</v>
      </c>
      <c r="G229" s="21">
        <v>1</v>
      </c>
      <c r="H229" s="22">
        <v>0</v>
      </c>
      <c r="I229" s="22">
        <f>ROUND(ROUND(H229,2)*ROUND(G229,3),2)</f>
        <v>0</v>
      </c>
      <c r="O229">
        <f>(I229*21)/100</f>
        <v>0</v>
      </c>
      <c r="P229" t="s">
        <v>5</v>
      </c>
    </row>
    <row r="230" spans="1:18" ht="14">
      <c r="A230" s="23" t="s">
        <v>150</v>
      </c>
      <c r="E230" s="24" t="s">
        <v>1</v>
      </c>
    </row>
    <row r="231" spans="1:18" ht="14">
      <c r="A231" s="25" t="s">
        <v>144</v>
      </c>
      <c r="E231" s="26" t="s">
        <v>6</v>
      </c>
    </row>
    <row r="232" spans="1:18" ht="56">
      <c r="A232" t="s">
        <v>147</v>
      </c>
      <c r="E232" s="24" t="s">
        <v>27</v>
      </c>
    </row>
    <row r="233" spans="1:18" ht="12.75" customHeight="1">
      <c r="A233" s="2" t="s">
        <v>84</v>
      </c>
      <c r="B233" s="2"/>
      <c r="C233" s="28" t="s">
        <v>242</v>
      </c>
      <c r="D233" s="2"/>
      <c r="E233" s="16" t="s">
        <v>241</v>
      </c>
      <c r="F233" s="2"/>
      <c r="G233" s="2"/>
      <c r="H233" s="2"/>
      <c r="I233" s="29">
        <f>0+Q233</f>
        <v>77296.939999999988</v>
      </c>
      <c r="O233">
        <f>0+R233</f>
        <v>16232.357399999999</v>
      </c>
      <c r="Q233">
        <f>0+I234+I238+I242+I246+I250+I254+I258+I262+I266+I270+I274+I278+I282+I286+I290+I294+I298+I302+I306+I310+I314+I318+I322+I326+I330+I334+I338+I342+I346+I350+I354+I358+I362+I366+I370+I374+I378+I382+I386+I390+I394+I398+I402+I406+I410+I414+I418+I422+I426+I430+I434+I438+I442+I446+I450+I454+I458+I462+I466+I470+I474+I478+I482+I486+I490+I494+I498+I502+I506+I510+I514+I518+I522+I526+I530+I534+I538+I542+I546+I550+I554+I558+I562+I566+I570+I574+I578+I582+I586+I590+I594+I598+I602+I606+I610+I614+I618+I622+I626+I630+I634+I638+I642+I646+I650+I654+I658+I662+I666+I670+I674+I678+I682+I686+I690+I694+I698+I702+I706+I710+I714+I718+I722+I726+I730+I734+I738+I742+I746+I750+I754+I758+I762+I766+I770+I774+I778+I782+I786+I790+I794+I798+I802+I806+I810+I814+I818+I822+I826+I830+I834+I838+I842+I846+I850+I854+I858+I862+I866+I870+I874+I878+I882+I886+I890+I894+I898+I902+I906+I910+I914+I918+I922+I926+I930+I934+I938+I942+I946+I950+I954+I958+I962+I966+I970+I974+I978+I982+I986+I990+I994+I998+I1002+I1006+I1010+I1014+I1018+I1022+I1026+I1030+I1034+I1038+I1042+I1046+I1050+I1054+I1058+I1062+I1066+I1070+I1074+I1078+I1082+I1086+I1090+I1094</f>
        <v>77296.939999999988</v>
      </c>
      <c r="R233">
        <f>0+O234+O238+O242+O246+O250+O254+O258+O262+O266+O270+O274+O278+O282+O286+O290+O294+O298+O302+O306+O310+O314+O318+O322+O326+O330+O334+O338+O342+O346+O350+O354+O358+O362+O366+O370+O374+O378+O382+O386+O390+O394+O398+O402+O406+O410+O414+O418+O422+O426+O430+O434+O438+O442+O446+O450+O454+O458+O462+O466+O470+O474+O478+O482+O486+O490+O494+O498+O502+O506+O510+O514+O518+O522+O526+O530+O534+O538+O542+O546+O550+O554+O558+O562+O566+O570+O574+O578+O582+O586+O590+O594+O598+O602+O606+O610+O614+O618+O622+O626+O630+O634+O638+O642+O646+O650+O654+O658+O662+O666+O670+O674+O678+O682+O686+O690+O694+O698+O702+O706+O710+O714+O718+O722+O726+O730+O734+O738+O742+O746+O750+O754+O758+O762+O766+O770+O774+O778+O782+O786+O790+O794+O798+O802+O806+O810+O814+O818+O822+O826+O830+O834+O838+O842+O846+O850+O854+O858+O862+O866+O870+O874+O878+O882+O886+O890+O894+O898+O902+O906+O910+O914+O918+O922+O926+O930+O934+O938+O942+O946+O950+O954+O958+O962+O966+O970+O974+O978+O982+O986+O990+O994+O998+O1002+O1006+O1010+O1014+O1018+O1022+O1026+O1030+O1034+O1038+O1042+O1046+O1050+O1054+O1058+O1062+O1066+O1070+O1074+O1078+O1082+O1086+O1090+O1094</f>
        <v>16232.357399999999</v>
      </c>
    </row>
    <row r="234" spans="1:18" ht="14">
      <c r="A234" s="14" t="s">
        <v>149</v>
      </c>
      <c r="B234" s="18" t="s">
        <v>16</v>
      </c>
      <c r="C234" s="18" t="s">
        <v>246</v>
      </c>
      <c r="D234" s="14" t="s">
        <v>1046</v>
      </c>
      <c r="E234" s="19" t="s">
        <v>1047</v>
      </c>
      <c r="F234" s="20" t="s">
        <v>120</v>
      </c>
      <c r="G234" s="21">
        <v>1</v>
      </c>
      <c r="H234" s="22">
        <v>0</v>
      </c>
      <c r="I234" s="22">
        <f>ROUND(ROUND(H234,2)*ROUND(G234,3),2)</f>
        <v>0</v>
      </c>
      <c r="O234">
        <f>(I234*21)/100</f>
        <v>0</v>
      </c>
      <c r="P234" t="s">
        <v>5</v>
      </c>
    </row>
    <row r="235" spans="1:18" ht="14">
      <c r="A235" s="23" t="s">
        <v>150</v>
      </c>
      <c r="E235" s="24" t="s">
        <v>1046</v>
      </c>
    </row>
    <row r="236" spans="1:18" ht="14">
      <c r="A236" s="25" t="s">
        <v>144</v>
      </c>
      <c r="E236" s="26" t="s">
        <v>6</v>
      </c>
    </row>
    <row r="237" spans="1:18" ht="70">
      <c r="A237" t="s">
        <v>147</v>
      </c>
      <c r="E237" s="24" t="s">
        <v>1048</v>
      </c>
    </row>
    <row r="238" spans="1:18" ht="14">
      <c r="A238" s="14" t="s">
        <v>149</v>
      </c>
      <c r="B238" s="18" t="s">
        <v>5</v>
      </c>
      <c r="C238" s="18" t="s">
        <v>249</v>
      </c>
      <c r="D238" s="14" t="s">
        <v>1046</v>
      </c>
      <c r="E238" s="19" t="s">
        <v>1049</v>
      </c>
      <c r="F238" s="20" t="s">
        <v>120</v>
      </c>
      <c r="G238" s="21">
        <v>1</v>
      </c>
      <c r="H238" s="22">
        <v>0</v>
      </c>
      <c r="I238" s="22">
        <f>ROUND(ROUND(H238,2)*ROUND(G238,3),2)</f>
        <v>0</v>
      </c>
      <c r="O238">
        <f>(I238*21)/100</f>
        <v>0</v>
      </c>
      <c r="P238" t="s">
        <v>5</v>
      </c>
    </row>
    <row r="239" spans="1:18" ht="14">
      <c r="A239" s="23" t="s">
        <v>150</v>
      </c>
      <c r="E239" s="24" t="s">
        <v>1046</v>
      </c>
    </row>
    <row r="240" spans="1:18" ht="14">
      <c r="A240" s="25" t="s">
        <v>144</v>
      </c>
      <c r="E240" s="26" t="s">
        <v>6</v>
      </c>
    </row>
    <row r="241" spans="1:16" ht="70">
      <c r="A241" t="s">
        <v>147</v>
      </c>
      <c r="E241" s="24" t="s">
        <v>1048</v>
      </c>
    </row>
    <row r="242" spans="1:16" ht="14">
      <c r="A242" s="14" t="s">
        <v>149</v>
      </c>
      <c r="B242" s="18" t="s">
        <v>78</v>
      </c>
      <c r="C242" s="18" t="s">
        <v>251</v>
      </c>
      <c r="D242" s="14" t="s">
        <v>1046</v>
      </c>
      <c r="E242" s="19" t="s">
        <v>1050</v>
      </c>
      <c r="F242" s="20" t="s">
        <v>120</v>
      </c>
      <c r="G242" s="21">
        <v>1</v>
      </c>
      <c r="H242" s="22">
        <v>0</v>
      </c>
      <c r="I242" s="22">
        <f>ROUND(ROUND(H242,2)*ROUND(G242,3),2)</f>
        <v>0</v>
      </c>
      <c r="O242">
        <f>(I242*21)/100</f>
        <v>0</v>
      </c>
      <c r="P242" t="s">
        <v>5</v>
      </c>
    </row>
    <row r="243" spans="1:16" ht="14">
      <c r="A243" s="23" t="s">
        <v>150</v>
      </c>
      <c r="E243" s="24" t="s">
        <v>1046</v>
      </c>
    </row>
    <row r="244" spans="1:16" ht="14">
      <c r="A244" s="25" t="s">
        <v>144</v>
      </c>
      <c r="E244" s="26" t="s">
        <v>6</v>
      </c>
    </row>
    <row r="245" spans="1:16" ht="70">
      <c r="A245" t="s">
        <v>147</v>
      </c>
      <c r="E245" s="24" t="s">
        <v>1048</v>
      </c>
    </row>
    <row r="246" spans="1:16" ht="14">
      <c r="A246" s="14" t="s">
        <v>149</v>
      </c>
      <c r="B246" s="18" t="s">
        <v>79</v>
      </c>
      <c r="C246" s="18" t="s">
        <v>1051</v>
      </c>
      <c r="D246" s="14" t="s">
        <v>1046</v>
      </c>
      <c r="E246" s="19" t="s">
        <v>1052</v>
      </c>
      <c r="F246" s="20" t="s">
        <v>120</v>
      </c>
      <c r="G246" s="21">
        <v>1</v>
      </c>
      <c r="H246" s="22">
        <v>0</v>
      </c>
      <c r="I246" s="22">
        <f>ROUND(ROUND(H246,2)*ROUND(G246,3),2)</f>
        <v>0</v>
      </c>
      <c r="O246">
        <f>(I246*21)/100</f>
        <v>0</v>
      </c>
      <c r="P246" t="s">
        <v>5</v>
      </c>
    </row>
    <row r="247" spans="1:16" ht="14">
      <c r="A247" s="23" t="s">
        <v>150</v>
      </c>
      <c r="E247" s="24" t="s">
        <v>1046</v>
      </c>
    </row>
    <row r="248" spans="1:16" ht="14">
      <c r="A248" s="25" t="s">
        <v>144</v>
      </c>
      <c r="E248" s="26" t="s">
        <v>6</v>
      </c>
    </row>
    <row r="249" spans="1:16" ht="70">
      <c r="A249" t="s">
        <v>147</v>
      </c>
      <c r="E249" s="24" t="s">
        <v>1048</v>
      </c>
    </row>
    <row r="250" spans="1:16" ht="14">
      <c r="A250" s="14" t="s">
        <v>149</v>
      </c>
      <c r="B250" s="18" t="s">
        <v>80</v>
      </c>
      <c r="C250" s="18" t="s">
        <v>253</v>
      </c>
      <c r="D250" s="14" t="s">
        <v>1046</v>
      </c>
      <c r="E250" s="19" t="s">
        <v>1053</v>
      </c>
      <c r="F250" s="20" t="s">
        <v>120</v>
      </c>
      <c r="G250" s="21">
        <v>1</v>
      </c>
      <c r="H250" s="22">
        <v>0</v>
      </c>
      <c r="I250" s="22">
        <f>ROUND(ROUND(H250,2)*ROUND(G250,3),2)</f>
        <v>0</v>
      </c>
      <c r="O250">
        <f>(I250*21)/100</f>
        <v>0</v>
      </c>
      <c r="P250" t="s">
        <v>5</v>
      </c>
    </row>
    <row r="251" spans="1:16" ht="14">
      <c r="A251" s="23" t="s">
        <v>150</v>
      </c>
      <c r="E251" s="24" t="s">
        <v>1046</v>
      </c>
    </row>
    <row r="252" spans="1:16" ht="14">
      <c r="A252" s="25" t="s">
        <v>144</v>
      </c>
      <c r="E252" s="26" t="s">
        <v>6</v>
      </c>
    </row>
    <row r="253" spans="1:16" ht="84">
      <c r="A253" t="s">
        <v>147</v>
      </c>
      <c r="E253" s="24" t="s">
        <v>1054</v>
      </c>
    </row>
    <row r="254" spans="1:16" ht="14">
      <c r="A254" s="14" t="s">
        <v>149</v>
      </c>
      <c r="B254" s="18" t="s">
        <v>81</v>
      </c>
      <c r="C254" s="18" t="s">
        <v>1055</v>
      </c>
      <c r="D254" s="14" t="s">
        <v>1046</v>
      </c>
      <c r="E254" s="19" t="s">
        <v>1056</v>
      </c>
      <c r="F254" s="20" t="s">
        <v>120</v>
      </c>
      <c r="G254" s="21">
        <v>1</v>
      </c>
      <c r="H254" s="22">
        <v>0</v>
      </c>
      <c r="I254" s="22">
        <f>ROUND(ROUND(H254,2)*ROUND(G254,3),2)</f>
        <v>0</v>
      </c>
      <c r="O254">
        <f>(I254*21)/100</f>
        <v>0</v>
      </c>
      <c r="P254" t="s">
        <v>5</v>
      </c>
    </row>
    <row r="255" spans="1:16" ht="14">
      <c r="A255" s="23" t="s">
        <v>150</v>
      </c>
      <c r="E255" s="24" t="s">
        <v>1046</v>
      </c>
    </row>
    <row r="256" spans="1:16" ht="14">
      <c r="A256" s="25" t="s">
        <v>144</v>
      </c>
      <c r="E256" s="26" t="s">
        <v>6</v>
      </c>
    </row>
    <row r="257" spans="1:16" ht="84">
      <c r="A257" t="s">
        <v>147</v>
      </c>
      <c r="E257" s="24" t="s">
        <v>1054</v>
      </c>
    </row>
    <row r="258" spans="1:16" ht="14">
      <c r="A258" s="14" t="s">
        <v>149</v>
      </c>
      <c r="B258" s="18" t="s">
        <v>361</v>
      </c>
      <c r="C258" s="18" t="s">
        <v>1057</v>
      </c>
      <c r="D258" s="14" t="s">
        <v>1027</v>
      </c>
      <c r="E258" s="19" t="s">
        <v>1058</v>
      </c>
      <c r="F258" s="20" t="s">
        <v>93</v>
      </c>
      <c r="G258" s="21">
        <v>1</v>
      </c>
      <c r="H258" s="22">
        <v>10</v>
      </c>
      <c r="I258" s="22">
        <f>ROUND(ROUND(H258,2)*ROUND(G258,3),2)</f>
        <v>10</v>
      </c>
      <c r="O258">
        <f>(I258*21)/100</f>
        <v>2.1</v>
      </c>
      <c r="P258" t="s">
        <v>5</v>
      </c>
    </row>
    <row r="259" spans="1:16" ht="14">
      <c r="A259" s="23" t="s">
        <v>150</v>
      </c>
      <c r="E259" s="24" t="s">
        <v>1027</v>
      </c>
    </row>
    <row r="260" spans="1:16" ht="14">
      <c r="A260" s="25" t="s">
        <v>144</v>
      </c>
      <c r="E260" s="26" t="s">
        <v>6</v>
      </c>
    </row>
    <row r="261" spans="1:16" ht="56">
      <c r="A261" t="s">
        <v>147</v>
      </c>
      <c r="E261" s="24" t="s">
        <v>27</v>
      </c>
    </row>
    <row r="262" spans="1:16" ht="14">
      <c r="A262" s="14" t="s">
        <v>149</v>
      </c>
      <c r="B262" s="18" t="s">
        <v>363</v>
      </c>
      <c r="C262" s="18" t="s">
        <v>1059</v>
      </c>
      <c r="D262" s="14" t="s">
        <v>1</v>
      </c>
      <c r="E262" s="19" t="s">
        <v>1060</v>
      </c>
      <c r="F262" s="20" t="s">
        <v>93</v>
      </c>
      <c r="G262" s="21">
        <v>1</v>
      </c>
      <c r="H262" s="22">
        <v>15</v>
      </c>
      <c r="I262" s="22">
        <f>ROUND(ROUND(H262,2)*ROUND(G262,3),2)</f>
        <v>15</v>
      </c>
      <c r="O262">
        <f>(I262*21)/100</f>
        <v>3.15</v>
      </c>
      <c r="P262" t="s">
        <v>5</v>
      </c>
    </row>
    <row r="263" spans="1:16" ht="14">
      <c r="A263" s="23" t="s">
        <v>150</v>
      </c>
      <c r="E263" s="24" t="s">
        <v>1</v>
      </c>
    </row>
    <row r="264" spans="1:16" ht="14">
      <c r="A264" s="25" t="s">
        <v>144</v>
      </c>
      <c r="E264" s="26" t="s">
        <v>6</v>
      </c>
    </row>
    <row r="265" spans="1:16" ht="56">
      <c r="A265" t="s">
        <v>147</v>
      </c>
      <c r="E265" s="24" t="s">
        <v>27</v>
      </c>
    </row>
    <row r="266" spans="1:16" ht="14">
      <c r="A266" s="14" t="s">
        <v>149</v>
      </c>
      <c r="B266" s="18" t="s">
        <v>82</v>
      </c>
      <c r="C266" s="18" t="s">
        <v>1061</v>
      </c>
      <c r="D266" s="14" t="s">
        <v>1</v>
      </c>
      <c r="E266" s="19" t="s">
        <v>1062</v>
      </c>
      <c r="F266" s="20" t="s">
        <v>93</v>
      </c>
      <c r="G266" s="21">
        <v>1</v>
      </c>
      <c r="H266" s="22">
        <v>14</v>
      </c>
      <c r="I266" s="22">
        <f>ROUND(ROUND(H266,2)*ROUND(G266,3),2)</f>
        <v>14</v>
      </c>
      <c r="O266">
        <f>(I266*21)/100</f>
        <v>2.94</v>
      </c>
      <c r="P266" t="s">
        <v>5</v>
      </c>
    </row>
    <row r="267" spans="1:16" ht="14">
      <c r="A267" s="23" t="s">
        <v>150</v>
      </c>
      <c r="E267" s="24" t="s">
        <v>1</v>
      </c>
    </row>
    <row r="268" spans="1:16" ht="14">
      <c r="A268" s="25" t="s">
        <v>144</v>
      </c>
      <c r="E268" s="26" t="s">
        <v>6</v>
      </c>
    </row>
    <row r="269" spans="1:16" ht="56">
      <c r="A269" t="s">
        <v>147</v>
      </c>
      <c r="E269" s="24" t="s">
        <v>27</v>
      </c>
    </row>
    <row r="270" spans="1:16" ht="14">
      <c r="A270" s="14" t="s">
        <v>149</v>
      </c>
      <c r="B270" s="18" t="s">
        <v>83</v>
      </c>
      <c r="C270" s="18" t="s">
        <v>1063</v>
      </c>
      <c r="D270" s="14" t="s">
        <v>1046</v>
      </c>
      <c r="E270" s="19" t="s">
        <v>1064</v>
      </c>
      <c r="F270" s="20" t="s">
        <v>1021</v>
      </c>
      <c r="G270" s="21">
        <v>1</v>
      </c>
      <c r="H270" s="22">
        <v>16</v>
      </c>
      <c r="I270" s="22">
        <f>ROUND(ROUND(H270,2)*ROUND(G270,3),2)</f>
        <v>16</v>
      </c>
      <c r="O270">
        <f>(I270*21)/100</f>
        <v>3.36</v>
      </c>
      <c r="P270" t="s">
        <v>5</v>
      </c>
    </row>
    <row r="271" spans="1:16" ht="14">
      <c r="A271" s="23" t="s">
        <v>150</v>
      </c>
      <c r="E271" s="24" t="s">
        <v>1046</v>
      </c>
    </row>
    <row r="272" spans="1:16" ht="14">
      <c r="A272" s="25" t="s">
        <v>144</v>
      </c>
      <c r="E272" s="26" t="s">
        <v>6</v>
      </c>
    </row>
    <row r="273" spans="1:16" ht="56">
      <c r="A273" t="s">
        <v>147</v>
      </c>
      <c r="E273" s="24" t="s">
        <v>27</v>
      </c>
    </row>
    <row r="274" spans="1:16" ht="14">
      <c r="A274" s="14" t="s">
        <v>149</v>
      </c>
      <c r="B274" s="18" t="s">
        <v>369</v>
      </c>
      <c r="C274" s="18" t="s">
        <v>1065</v>
      </c>
      <c r="D274" s="14" t="s">
        <v>1</v>
      </c>
      <c r="E274" s="19" t="s">
        <v>1066</v>
      </c>
      <c r="F274" s="20" t="s">
        <v>25</v>
      </c>
      <c r="G274" s="21">
        <v>1</v>
      </c>
      <c r="H274" s="22">
        <v>0</v>
      </c>
      <c r="I274" s="22">
        <f>ROUND(ROUND(H274,2)*ROUND(G274,3),2)</f>
        <v>0</v>
      </c>
      <c r="O274">
        <f>(I274*21)/100</f>
        <v>0</v>
      </c>
      <c r="P274" t="s">
        <v>5</v>
      </c>
    </row>
    <row r="275" spans="1:16" ht="14">
      <c r="A275" s="23" t="s">
        <v>150</v>
      </c>
      <c r="E275" s="24" t="s">
        <v>1</v>
      </c>
    </row>
    <row r="276" spans="1:16" ht="14">
      <c r="A276" s="25" t="s">
        <v>144</v>
      </c>
      <c r="E276" s="26" t="s">
        <v>6</v>
      </c>
    </row>
    <row r="277" spans="1:16" ht="56">
      <c r="A277" t="s">
        <v>147</v>
      </c>
      <c r="E277" s="24" t="s">
        <v>27</v>
      </c>
    </row>
    <row r="278" spans="1:16" ht="14">
      <c r="A278" s="14" t="s">
        <v>149</v>
      </c>
      <c r="B278" s="18" t="s">
        <v>371</v>
      </c>
      <c r="C278" s="18" t="s">
        <v>1067</v>
      </c>
      <c r="D278" s="14" t="s">
        <v>1</v>
      </c>
      <c r="E278" s="19" t="s">
        <v>1068</v>
      </c>
      <c r="F278" s="20" t="s">
        <v>134</v>
      </c>
      <c r="G278" s="21">
        <v>1</v>
      </c>
      <c r="H278" s="22">
        <v>0</v>
      </c>
      <c r="I278" s="22">
        <f>ROUND(ROUND(H278,2)*ROUND(G278,3),2)</f>
        <v>0</v>
      </c>
      <c r="O278">
        <f>(I278*21)/100</f>
        <v>0</v>
      </c>
      <c r="P278" t="s">
        <v>5</v>
      </c>
    </row>
    <row r="279" spans="1:16" ht="14">
      <c r="A279" s="23" t="s">
        <v>150</v>
      </c>
      <c r="E279" s="24" t="s">
        <v>1</v>
      </c>
    </row>
    <row r="280" spans="1:16" ht="14">
      <c r="A280" s="25" t="s">
        <v>144</v>
      </c>
      <c r="E280" s="26" t="s">
        <v>6</v>
      </c>
    </row>
    <row r="281" spans="1:16" ht="70">
      <c r="A281" t="s">
        <v>147</v>
      </c>
      <c r="E281" s="24" t="s">
        <v>1069</v>
      </c>
    </row>
    <row r="282" spans="1:16" ht="14">
      <c r="A282" s="14" t="s">
        <v>149</v>
      </c>
      <c r="B282" s="18" t="s">
        <v>373</v>
      </c>
      <c r="C282" s="18" t="s">
        <v>1070</v>
      </c>
      <c r="D282" s="14" t="s">
        <v>1</v>
      </c>
      <c r="E282" s="19" t="s">
        <v>1071</v>
      </c>
      <c r="F282" s="20" t="s">
        <v>134</v>
      </c>
      <c r="G282" s="21">
        <v>1</v>
      </c>
      <c r="H282" s="22">
        <v>0</v>
      </c>
      <c r="I282" s="22">
        <f>ROUND(ROUND(H282,2)*ROUND(G282,3),2)</f>
        <v>0</v>
      </c>
      <c r="O282">
        <f>(I282*21)/100</f>
        <v>0</v>
      </c>
      <c r="P282" t="s">
        <v>5</v>
      </c>
    </row>
    <row r="283" spans="1:16" ht="14">
      <c r="A283" s="23" t="s">
        <v>150</v>
      </c>
      <c r="E283" s="24" t="s">
        <v>1</v>
      </c>
    </row>
    <row r="284" spans="1:16" ht="14">
      <c r="A284" s="25" t="s">
        <v>144</v>
      </c>
      <c r="E284" s="26" t="s">
        <v>6</v>
      </c>
    </row>
    <row r="285" spans="1:16" ht="70">
      <c r="A285" t="s">
        <v>147</v>
      </c>
      <c r="E285" s="24" t="s">
        <v>1069</v>
      </c>
    </row>
    <row r="286" spans="1:16" ht="14">
      <c r="A286" s="14" t="s">
        <v>149</v>
      </c>
      <c r="B286" s="18" t="s">
        <v>376</v>
      </c>
      <c r="C286" s="18" t="s">
        <v>1072</v>
      </c>
      <c r="D286" s="14" t="s">
        <v>1</v>
      </c>
      <c r="E286" s="19" t="s">
        <v>1073</v>
      </c>
      <c r="F286" s="20" t="s">
        <v>134</v>
      </c>
      <c r="G286" s="21">
        <v>1</v>
      </c>
      <c r="H286" s="22">
        <v>0</v>
      </c>
      <c r="I286" s="22">
        <f>ROUND(ROUND(H286,2)*ROUND(G286,3),2)</f>
        <v>0</v>
      </c>
      <c r="O286">
        <f>(I286*21)/100</f>
        <v>0</v>
      </c>
      <c r="P286" t="s">
        <v>5</v>
      </c>
    </row>
    <row r="287" spans="1:16" ht="14">
      <c r="A287" s="23" t="s">
        <v>150</v>
      </c>
      <c r="E287" s="24" t="s">
        <v>1</v>
      </c>
    </row>
    <row r="288" spans="1:16" ht="14">
      <c r="A288" s="25" t="s">
        <v>144</v>
      </c>
      <c r="E288" s="26" t="s">
        <v>6</v>
      </c>
    </row>
    <row r="289" spans="1:16" ht="70">
      <c r="A289" t="s">
        <v>147</v>
      </c>
      <c r="E289" s="24" t="s">
        <v>1069</v>
      </c>
    </row>
    <row r="290" spans="1:16" ht="14">
      <c r="A290" s="14" t="s">
        <v>149</v>
      </c>
      <c r="B290" s="18" t="s">
        <v>379</v>
      </c>
      <c r="C290" s="18" t="s">
        <v>1074</v>
      </c>
      <c r="D290" s="14" t="s">
        <v>1027</v>
      </c>
      <c r="E290" s="19" t="s">
        <v>1075</v>
      </c>
      <c r="F290" s="20" t="s">
        <v>134</v>
      </c>
      <c r="G290" s="21">
        <v>1</v>
      </c>
      <c r="H290" s="22">
        <v>0</v>
      </c>
      <c r="I290" s="22">
        <f>ROUND(ROUND(H290,2)*ROUND(G290,3),2)</f>
        <v>0</v>
      </c>
      <c r="O290">
        <f>(I290*21)/100</f>
        <v>0</v>
      </c>
      <c r="P290" t="s">
        <v>5</v>
      </c>
    </row>
    <row r="291" spans="1:16" ht="14">
      <c r="A291" s="23" t="s">
        <v>150</v>
      </c>
      <c r="E291" s="24" t="s">
        <v>1027</v>
      </c>
    </row>
    <row r="292" spans="1:16" ht="14">
      <c r="A292" s="25" t="s">
        <v>144</v>
      </c>
      <c r="E292" s="26" t="s">
        <v>6</v>
      </c>
    </row>
    <row r="293" spans="1:16" ht="70">
      <c r="A293" t="s">
        <v>147</v>
      </c>
      <c r="E293" s="24" t="s">
        <v>1069</v>
      </c>
    </row>
    <row r="294" spans="1:16" ht="14">
      <c r="A294" s="14" t="s">
        <v>149</v>
      </c>
      <c r="B294" s="18" t="s">
        <v>382</v>
      </c>
      <c r="C294" s="18" t="s">
        <v>1076</v>
      </c>
      <c r="D294" s="14" t="s">
        <v>1</v>
      </c>
      <c r="E294" s="19" t="s">
        <v>1077</v>
      </c>
      <c r="F294" s="20" t="s">
        <v>134</v>
      </c>
      <c r="G294" s="21">
        <v>1</v>
      </c>
      <c r="H294" s="22">
        <v>0</v>
      </c>
      <c r="I294" s="22">
        <f>ROUND(ROUND(H294,2)*ROUND(G294,3),2)</f>
        <v>0</v>
      </c>
      <c r="O294">
        <f>(I294*21)/100</f>
        <v>0</v>
      </c>
      <c r="P294" t="s">
        <v>5</v>
      </c>
    </row>
    <row r="295" spans="1:16" ht="14">
      <c r="A295" s="23" t="s">
        <v>150</v>
      </c>
      <c r="E295" s="24" t="s">
        <v>1</v>
      </c>
    </row>
    <row r="296" spans="1:16" ht="14">
      <c r="A296" s="25" t="s">
        <v>144</v>
      </c>
      <c r="E296" s="26" t="s">
        <v>6</v>
      </c>
    </row>
    <row r="297" spans="1:16" ht="70">
      <c r="A297" t="s">
        <v>147</v>
      </c>
      <c r="E297" s="24" t="s">
        <v>1069</v>
      </c>
    </row>
    <row r="298" spans="1:16" ht="14">
      <c r="A298" s="14" t="s">
        <v>149</v>
      </c>
      <c r="B298" s="18" t="s">
        <v>385</v>
      </c>
      <c r="C298" s="18" t="s">
        <v>1078</v>
      </c>
      <c r="D298" s="14" t="s">
        <v>1</v>
      </c>
      <c r="E298" s="19" t="s">
        <v>1079</v>
      </c>
      <c r="F298" s="20" t="s">
        <v>134</v>
      </c>
      <c r="G298" s="21">
        <v>1</v>
      </c>
      <c r="H298" s="22">
        <v>0</v>
      </c>
      <c r="I298" s="22">
        <f>ROUND(ROUND(H298,2)*ROUND(G298,3),2)</f>
        <v>0</v>
      </c>
      <c r="O298">
        <f>(I298*21)/100</f>
        <v>0</v>
      </c>
      <c r="P298" t="s">
        <v>5</v>
      </c>
    </row>
    <row r="299" spans="1:16" ht="14">
      <c r="A299" s="23" t="s">
        <v>150</v>
      </c>
      <c r="E299" s="24" t="s">
        <v>1</v>
      </c>
    </row>
    <row r="300" spans="1:16" ht="14">
      <c r="A300" s="25" t="s">
        <v>144</v>
      </c>
      <c r="E300" s="26" t="s">
        <v>6</v>
      </c>
    </row>
    <row r="301" spans="1:16" ht="70">
      <c r="A301" t="s">
        <v>147</v>
      </c>
      <c r="E301" s="24" t="s">
        <v>1069</v>
      </c>
    </row>
    <row r="302" spans="1:16" ht="14">
      <c r="A302" s="14" t="s">
        <v>149</v>
      </c>
      <c r="B302" s="18" t="s">
        <v>387</v>
      </c>
      <c r="C302" s="18" t="s">
        <v>1080</v>
      </c>
      <c r="D302" s="14" t="s">
        <v>1</v>
      </c>
      <c r="E302" s="19" t="s">
        <v>1081</v>
      </c>
      <c r="F302" s="20" t="s">
        <v>134</v>
      </c>
      <c r="G302" s="21">
        <v>1</v>
      </c>
      <c r="H302" s="22">
        <v>0</v>
      </c>
      <c r="I302" s="22">
        <f>ROUND(ROUND(H302,2)*ROUND(G302,3),2)</f>
        <v>0</v>
      </c>
      <c r="O302">
        <f>(I302*21)/100</f>
        <v>0</v>
      </c>
      <c r="P302" t="s">
        <v>5</v>
      </c>
    </row>
    <row r="303" spans="1:16" ht="14">
      <c r="A303" s="23" t="s">
        <v>150</v>
      </c>
      <c r="E303" s="24" t="s">
        <v>1</v>
      </c>
    </row>
    <row r="304" spans="1:16" ht="14">
      <c r="A304" s="25" t="s">
        <v>144</v>
      </c>
      <c r="E304" s="26" t="s">
        <v>6</v>
      </c>
    </row>
    <row r="305" spans="1:16" ht="70">
      <c r="A305" t="s">
        <v>147</v>
      </c>
      <c r="E305" s="24" t="s">
        <v>1069</v>
      </c>
    </row>
    <row r="306" spans="1:16" ht="14">
      <c r="A306" s="14" t="s">
        <v>149</v>
      </c>
      <c r="B306" s="18" t="s">
        <v>389</v>
      </c>
      <c r="C306" s="18" t="s">
        <v>1082</v>
      </c>
      <c r="D306" s="14" t="s">
        <v>1</v>
      </c>
      <c r="E306" s="19" t="s">
        <v>1083</v>
      </c>
      <c r="F306" s="20" t="s">
        <v>134</v>
      </c>
      <c r="G306" s="21">
        <v>1</v>
      </c>
      <c r="H306" s="22">
        <v>0</v>
      </c>
      <c r="I306" s="22">
        <f>ROUND(ROUND(H306,2)*ROUND(G306,3),2)</f>
        <v>0</v>
      </c>
      <c r="O306">
        <f>(I306*21)/100</f>
        <v>0</v>
      </c>
      <c r="P306" t="s">
        <v>5</v>
      </c>
    </row>
    <row r="307" spans="1:16" ht="14">
      <c r="A307" s="23" t="s">
        <v>150</v>
      </c>
      <c r="E307" s="24" t="s">
        <v>1</v>
      </c>
    </row>
    <row r="308" spans="1:16" ht="14">
      <c r="A308" s="25" t="s">
        <v>144</v>
      </c>
      <c r="E308" s="26" t="s">
        <v>6</v>
      </c>
    </row>
    <row r="309" spans="1:16" ht="70">
      <c r="A309" t="s">
        <v>147</v>
      </c>
      <c r="E309" s="24" t="s">
        <v>1069</v>
      </c>
    </row>
    <row r="310" spans="1:16" ht="14">
      <c r="A310" s="14" t="s">
        <v>149</v>
      </c>
      <c r="B310" s="18" t="s">
        <v>391</v>
      </c>
      <c r="C310" s="18" t="s">
        <v>1084</v>
      </c>
      <c r="D310" s="14" t="s">
        <v>1</v>
      </c>
      <c r="E310" s="19" t="s">
        <v>1085</v>
      </c>
      <c r="F310" s="20" t="s">
        <v>134</v>
      </c>
      <c r="G310" s="21">
        <v>1</v>
      </c>
      <c r="H310" s="22">
        <v>0</v>
      </c>
      <c r="I310" s="22">
        <f>ROUND(ROUND(H310,2)*ROUND(G310,3),2)</f>
        <v>0</v>
      </c>
      <c r="O310">
        <f>(I310*21)/100</f>
        <v>0</v>
      </c>
      <c r="P310" t="s">
        <v>5</v>
      </c>
    </row>
    <row r="311" spans="1:16" ht="14">
      <c r="A311" s="23" t="s">
        <v>150</v>
      </c>
      <c r="E311" s="24" t="s">
        <v>1</v>
      </c>
    </row>
    <row r="312" spans="1:16" ht="14">
      <c r="A312" s="25" t="s">
        <v>144</v>
      </c>
      <c r="E312" s="26" t="s">
        <v>6</v>
      </c>
    </row>
    <row r="313" spans="1:16" ht="84">
      <c r="A313" t="s">
        <v>147</v>
      </c>
      <c r="E313" s="24" t="s">
        <v>1086</v>
      </c>
    </row>
    <row r="314" spans="1:16" ht="14">
      <c r="A314" s="14" t="s">
        <v>149</v>
      </c>
      <c r="B314" s="18" t="s">
        <v>394</v>
      </c>
      <c r="C314" s="18" t="s">
        <v>1087</v>
      </c>
      <c r="D314" s="14" t="s">
        <v>1027</v>
      </c>
      <c r="E314" s="19" t="s">
        <v>1088</v>
      </c>
      <c r="F314" s="20" t="s">
        <v>134</v>
      </c>
      <c r="G314" s="21">
        <v>1</v>
      </c>
      <c r="H314" s="22">
        <v>0</v>
      </c>
      <c r="I314" s="22">
        <f>ROUND(ROUND(H314,2)*ROUND(G314,3),2)</f>
        <v>0</v>
      </c>
      <c r="O314">
        <f>(I314*21)/100</f>
        <v>0</v>
      </c>
      <c r="P314" t="s">
        <v>5</v>
      </c>
    </row>
    <row r="315" spans="1:16" ht="14">
      <c r="A315" s="23" t="s">
        <v>150</v>
      </c>
      <c r="E315" s="24" t="s">
        <v>1027</v>
      </c>
    </row>
    <row r="316" spans="1:16" ht="14">
      <c r="A316" s="25" t="s">
        <v>144</v>
      </c>
      <c r="E316" s="26" t="s">
        <v>6</v>
      </c>
    </row>
    <row r="317" spans="1:16" ht="70">
      <c r="A317" t="s">
        <v>147</v>
      </c>
      <c r="E317" s="24" t="s">
        <v>1069</v>
      </c>
    </row>
    <row r="318" spans="1:16" ht="14">
      <c r="A318" s="14" t="s">
        <v>149</v>
      </c>
      <c r="B318" s="18" t="s">
        <v>396</v>
      </c>
      <c r="C318" s="18" t="s">
        <v>1089</v>
      </c>
      <c r="D318" s="14" t="s">
        <v>1027</v>
      </c>
      <c r="E318" s="19" t="s">
        <v>1090</v>
      </c>
      <c r="F318" s="20" t="s">
        <v>134</v>
      </c>
      <c r="G318" s="21">
        <v>1</v>
      </c>
      <c r="H318" s="22">
        <v>0</v>
      </c>
      <c r="I318" s="22">
        <f>ROUND(ROUND(H318,2)*ROUND(G318,3),2)</f>
        <v>0</v>
      </c>
      <c r="O318">
        <f>(I318*21)/100</f>
        <v>0</v>
      </c>
      <c r="P318" t="s">
        <v>5</v>
      </c>
    </row>
    <row r="319" spans="1:16" ht="14">
      <c r="A319" s="23" t="s">
        <v>150</v>
      </c>
      <c r="E319" s="24" t="s">
        <v>1027</v>
      </c>
    </row>
    <row r="320" spans="1:16" ht="14">
      <c r="A320" s="25" t="s">
        <v>144</v>
      </c>
      <c r="E320" s="26" t="s">
        <v>6</v>
      </c>
    </row>
    <row r="321" spans="1:16" ht="84">
      <c r="A321" t="s">
        <v>147</v>
      </c>
      <c r="E321" s="24" t="s">
        <v>1091</v>
      </c>
    </row>
    <row r="322" spans="1:16" ht="14">
      <c r="A322" s="14" t="s">
        <v>149</v>
      </c>
      <c r="B322" s="18" t="s">
        <v>398</v>
      </c>
      <c r="C322" s="18" t="s">
        <v>1092</v>
      </c>
      <c r="D322" s="14" t="s">
        <v>1</v>
      </c>
      <c r="E322" s="19" t="s">
        <v>1093</v>
      </c>
      <c r="F322" s="20" t="s">
        <v>134</v>
      </c>
      <c r="G322" s="21">
        <v>1</v>
      </c>
      <c r="H322" s="22">
        <v>0</v>
      </c>
      <c r="I322" s="22">
        <f>ROUND(ROUND(H322,2)*ROUND(G322,3),2)</f>
        <v>0</v>
      </c>
      <c r="O322">
        <f>(I322*21)/100</f>
        <v>0</v>
      </c>
      <c r="P322" t="s">
        <v>5</v>
      </c>
    </row>
    <row r="323" spans="1:16" ht="14">
      <c r="A323" s="23" t="s">
        <v>150</v>
      </c>
      <c r="E323" s="24" t="s">
        <v>1</v>
      </c>
    </row>
    <row r="324" spans="1:16" ht="14">
      <c r="A324" s="25" t="s">
        <v>144</v>
      </c>
      <c r="E324" s="26" t="s">
        <v>6</v>
      </c>
    </row>
    <row r="325" spans="1:16" ht="56">
      <c r="A325" t="s">
        <v>147</v>
      </c>
      <c r="E325" s="24" t="s">
        <v>27</v>
      </c>
    </row>
    <row r="326" spans="1:16" ht="14">
      <c r="A326" s="14" t="s">
        <v>149</v>
      </c>
      <c r="B326" s="18" t="s">
        <v>400</v>
      </c>
      <c r="C326" s="18" t="s">
        <v>1094</v>
      </c>
      <c r="D326" s="14" t="s">
        <v>1</v>
      </c>
      <c r="E326" s="19" t="s">
        <v>1095</v>
      </c>
      <c r="F326" s="20" t="s">
        <v>134</v>
      </c>
      <c r="G326" s="21">
        <v>1</v>
      </c>
      <c r="H326" s="22">
        <v>0</v>
      </c>
      <c r="I326" s="22">
        <f>ROUND(ROUND(H326,2)*ROUND(G326,3),2)</f>
        <v>0</v>
      </c>
      <c r="O326">
        <f>(I326*21)/100</f>
        <v>0</v>
      </c>
      <c r="P326" t="s">
        <v>5</v>
      </c>
    </row>
    <row r="327" spans="1:16" ht="14">
      <c r="A327" s="23" t="s">
        <v>150</v>
      </c>
      <c r="E327" s="24" t="s">
        <v>1</v>
      </c>
    </row>
    <row r="328" spans="1:16" ht="14">
      <c r="A328" s="25" t="s">
        <v>144</v>
      </c>
      <c r="E328" s="26" t="s">
        <v>6</v>
      </c>
    </row>
    <row r="329" spans="1:16" ht="56">
      <c r="A329" t="s">
        <v>147</v>
      </c>
      <c r="E329" s="24" t="s">
        <v>1096</v>
      </c>
    </row>
    <row r="330" spans="1:16" ht="14">
      <c r="A330" s="14" t="s">
        <v>149</v>
      </c>
      <c r="B330" s="18" t="s">
        <v>403</v>
      </c>
      <c r="C330" s="18" t="s">
        <v>1097</v>
      </c>
      <c r="D330" s="14" t="s">
        <v>1</v>
      </c>
      <c r="E330" s="19" t="s">
        <v>1098</v>
      </c>
      <c r="F330" s="20" t="s">
        <v>1032</v>
      </c>
      <c r="G330" s="21">
        <v>1</v>
      </c>
      <c r="H330" s="22">
        <v>0</v>
      </c>
      <c r="I330" s="22">
        <f>ROUND(ROUND(H330,2)*ROUND(G330,3),2)</f>
        <v>0</v>
      </c>
      <c r="O330">
        <f>(I330*21)/100</f>
        <v>0</v>
      </c>
      <c r="P330" t="s">
        <v>5</v>
      </c>
    </row>
    <row r="331" spans="1:16" ht="14">
      <c r="A331" s="23" t="s">
        <v>150</v>
      </c>
      <c r="E331" s="24" t="s">
        <v>1</v>
      </c>
    </row>
    <row r="332" spans="1:16" ht="14">
      <c r="A332" s="25" t="s">
        <v>144</v>
      </c>
      <c r="E332" s="26" t="s">
        <v>6</v>
      </c>
    </row>
    <row r="333" spans="1:16" ht="56">
      <c r="A333" t="s">
        <v>147</v>
      </c>
      <c r="E333" s="24" t="s">
        <v>1096</v>
      </c>
    </row>
    <row r="334" spans="1:16" ht="14">
      <c r="A334" s="14" t="s">
        <v>149</v>
      </c>
      <c r="B334" s="18" t="s">
        <v>405</v>
      </c>
      <c r="C334" s="18" t="s">
        <v>1099</v>
      </c>
      <c r="D334" s="14" t="s">
        <v>1</v>
      </c>
      <c r="E334" s="19" t="s">
        <v>1100</v>
      </c>
      <c r="F334" s="20" t="s">
        <v>93</v>
      </c>
      <c r="G334" s="21">
        <v>1</v>
      </c>
      <c r="H334" s="22">
        <v>0</v>
      </c>
      <c r="I334" s="22">
        <f>ROUND(ROUND(H334,2)*ROUND(G334,3),2)</f>
        <v>0</v>
      </c>
      <c r="O334">
        <f>(I334*21)/100</f>
        <v>0</v>
      </c>
      <c r="P334" t="s">
        <v>5</v>
      </c>
    </row>
    <row r="335" spans="1:16" ht="14">
      <c r="A335" s="23" t="s">
        <v>150</v>
      </c>
      <c r="E335" s="24" t="s">
        <v>1</v>
      </c>
    </row>
    <row r="336" spans="1:16" ht="14">
      <c r="A336" s="25" t="s">
        <v>144</v>
      </c>
      <c r="E336" s="26" t="s">
        <v>6</v>
      </c>
    </row>
    <row r="337" spans="1:16" ht="56">
      <c r="A337" t="s">
        <v>147</v>
      </c>
      <c r="E337" s="24" t="s">
        <v>27</v>
      </c>
    </row>
    <row r="338" spans="1:16" ht="14">
      <c r="A338" s="14" t="s">
        <v>149</v>
      </c>
      <c r="B338" s="18" t="s">
        <v>407</v>
      </c>
      <c r="C338" s="18" t="s">
        <v>1101</v>
      </c>
      <c r="D338" s="14" t="s">
        <v>1</v>
      </c>
      <c r="E338" s="19" t="s">
        <v>1102</v>
      </c>
      <c r="F338" s="20" t="s">
        <v>93</v>
      </c>
      <c r="G338" s="21">
        <v>1</v>
      </c>
      <c r="H338" s="22">
        <v>0</v>
      </c>
      <c r="I338" s="22">
        <f>ROUND(ROUND(H338,2)*ROUND(G338,3),2)</f>
        <v>0</v>
      </c>
      <c r="O338">
        <f>(I338*21)/100</f>
        <v>0</v>
      </c>
      <c r="P338" t="s">
        <v>5</v>
      </c>
    </row>
    <row r="339" spans="1:16" ht="14">
      <c r="A339" s="23" t="s">
        <v>150</v>
      </c>
      <c r="E339" s="24" t="s">
        <v>1</v>
      </c>
    </row>
    <row r="340" spans="1:16" ht="14">
      <c r="A340" s="25" t="s">
        <v>144</v>
      </c>
      <c r="E340" s="26" t="s">
        <v>6</v>
      </c>
    </row>
    <row r="341" spans="1:16" ht="56">
      <c r="A341" t="s">
        <v>147</v>
      </c>
      <c r="E341" s="24" t="s">
        <v>27</v>
      </c>
    </row>
    <row r="342" spans="1:16" ht="14">
      <c r="A342" s="14" t="s">
        <v>149</v>
      </c>
      <c r="B342" s="18" t="s">
        <v>410</v>
      </c>
      <c r="C342" s="18" t="s">
        <v>1103</v>
      </c>
      <c r="D342" s="14" t="s">
        <v>1</v>
      </c>
      <c r="E342" s="19" t="s">
        <v>1104</v>
      </c>
      <c r="F342" s="20" t="s">
        <v>1021</v>
      </c>
      <c r="G342" s="21">
        <v>1</v>
      </c>
      <c r="H342" s="22">
        <v>0</v>
      </c>
      <c r="I342" s="22">
        <f>ROUND(ROUND(H342,2)*ROUND(G342,3),2)</f>
        <v>0</v>
      </c>
      <c r="O342">
        <f>(I342*21)/100</f>
        <v>0</v>
      </c>
      <c r="P342" t="s">
        <v>5</v>
      </c>
    </row>
    <row r="343" spans="1:16" ht="14">
      <c r="A343" s="23" t="s">
        <v>150</v>
      </c>
      <c r="E343" s="24" t="s">
        <v>1</v>
      </c>
    </row>
    <row r="344" spans="1:16" ht="14">
      <c r="A344" s="25" t="s">
        <v>144</v>
      </c>
      <c r="E344" s="26" t="s">
        <v>6</v>
      </c>
    </row>
    <row r="345" spans="1:16" ht="56">
      <c r="A345" t="s">
        <v>147</v>
      </c>
      <c r="E345" s="24" t="s">
        <v>27</v>
      </c>
    </row>
    <row r="346" spans="1:16" ht="14">
      <c r="A346" s="14" t="s">
        <v>149</v>
      </c>
      <c r="B346" s="18" t="s">
        <v>412</v>
      </c>
      <c r="C346" s="18" t="s">
        <v>255</v>
      </c>
      <c r="D346" s="14" t="s">
        <v>1027</v>
      </c>
      <c r="E346" s="19" t="s">
        <v>1105</v>
      </c>
      <c r="F346" s="20" t="s">
        <v>25</v>
      </c>
      <c r="G346" s="21">
        <v>1</v>
      </c>
      <c r="H346" s="22">
        <v>0</v>
      </c>
      <c r="I346" s="22">
        <f>ROUND(ROUND(H346,2)*ROUND(G346,3),2)</f>
        <v>0</v>
      </c>
      <c r="O346">
        <f>(I346*21)/100</f>
        <v>0</v>
      </c>
      <c r="P346" t="s">
        <v>5</v>
      </c>
    </row>
    <row r="347" spans="1:16" ht="14">
      <c r="A347" s="23" t="s">
        <v>150</v>
      </c>
      <c r="E347" s="24" t="s">
        <v>1027</v>
      </c>
    </row>
    <row r="348" spans="1:16" ht="14">
      <c r="A348" s="25" t="s">
        <v>144</v>
      </c>
      <c r="E348" s="26" t="s">
        <v>6</v>
      </c>
    </row>
    <row r="349" spans="1:16" ht="56">
      <c r="A349" t="s">
        <v>147</v>
      </c>
      <c r="E349" s="24" t="s">
        <v>27</v>
      </c>
    </row>
    <row r="350" spans="1:16" ht="14">
      <c r="A350" s="14" t="s">
        <v>149</v>
      </c>
      <c r="B350" s="18" t="s">
        <v>415</v>
      </c>
      <c r="C350" s="18" t="s">
        <v>1106</v>
      </c>
      <c r="D350" s="14" t="s">
        <v>1027</v>
      </c>
      <c r="E350" s="19" t="s">
        <v>1107</v>
      </c>
      <c r="F350" s="20" t="s">
        <v>1032</v>
      </c>
      <c r="G350" s="21">
        <v>1</v>
      </c>
      <c r="H350" s="22">
        <v>0</v>
      </c>
      <c r="I350" s="22">
        <f>ROUND(ROUND(H350,2)*ROUND(G350,3),2)</f>
        <v>0</v>
      </c>
      <c r="O350">
        <f>(I350*21)/100</f>
        <v>0</v>
      </c>
      <c r="P350" t="s">
        <v>5</v>
      </c>
    </row>
    <row r="351" spans="1:16" ht="14">
      <c r="A351" s="23" t="s">
        <v>150</v>
      </c>
      <c r="E351" s="24" t="s">
        <v>1027</v>
      </c>
    </row>
    <row r="352" spans="1:16" ht="14">
      <c r="A352" s="25" t="s">
        <v>144</v>
      </c>
      <c r="E352" s="26" t="s">
        <v>6</v>
      </c>
    </row>
    <row r="353" spans="1:16" ht="84">
      <c r="A353" t="s">
        <v>147</v>
      </c>
      <c r="E353" s="24" t="s">
        <v>1086</v>
      </c>
    </row>
    <row r="354" spans="1:16" ht="14">
      <c r="A354" s="14" t="s">
        <v>149</v>
      </c>
      <c r="B354" s="18" t="s">
        <v>418</v>
      </c>
      <c r="C354" s="18" t="s">
        <v>1108</v>
      </c>
      <c r="D354" s="14" t="s">
        <v>1</v>
      </c>
      <c r="E354" s="19" t="s">
        <v>1109</v>
      </c>
      <c r="F354" s="20" t="s">
        <v>93</v>
      </c>
      <c r="G354" s="21">
        <v>1</v>
      </c>
      <c r="H354" s="22">
        <v>0</v>
      </c>
      <c r="I354" s="22">
        <f>ROUND(ROUND(H354,2)*ROUND(G354,3),2)</f>
        <v>0</v>
      </c>
      <c r="O354">
        <f>(I354*21)/100</f>
        <v>0</v>
      </c>
      <c r="P354" t="s">
        <v>5</v>
      </c>
    </row>
    <row r="355" spans="1:16" ht="14">
      <c r="A355" s="23" t="s">
        <v>150</v>
      </c>
      <c r="E355" s="24" t="s">
        <v>1</v>
      </c>
    </row>
    <row r="356" spans="1:16" ht="14">
      <c r="A356" s="25" t="s">
        <v>144</v>
      </c>
      <c r="E356" s="26" t="s">
        <v>6</v>
      </c>
    </row>
    <row r="357" spans="1:16" ht="56">
      <c r="A357" t="s">
        <v>147</v>
      </c>
      <c r="E357" s="24" t="s">
        <v>27</v>
      </c>
    </row>
    <row r="358" spans="1:16" ht="14">
      <c r="A358" s="14" t="s">
        <v>149</v>
      </c>
      <c r="B358" s="18" t="s">
        <v>420</v>
      </c>
      <c r="C358" s="18" t="s">
        <v>1110</v>
      </c>
      <c r="D358" s="14" t="s">
        <v>1027</v>
      </c>
      <c r="E358" s="19" t="s">
        <v>1111</v>
      </c>
      <c r="F358" s="20" t="s">
        <v>93</v>
      </c>
      <c r="G358" s="21">
        <v>1</v>
      </c>
      <c r="H358" s="22">
        <v>0</v>
      </c>
      <c r="I358" s="22">
        <f>ROUND(ROUND(H358,2)*ROUND(G358,3),2)</f>
        <v>0</v>
      </c>
      <c r="O358">
        <f>(I358*21)/100</f>
        <v>0</v>
      </c>
      <c r="P358" t="s">
        <v>5</v>
      </c>
    </row>
    <row r="359" spans="1:16" ht="14">
      <c r="A359" s="23" t="s">
        <v>150</v>
      </c>
      <c r="E359" s="24" t="s">
        <v>1027</v>
      </c>
    </row>
    <row r="360" spans="1:16" ht="14">
      <c r="A360" s="25" t="s">
        <v>144</v>
      </c>
      <c r="E360" s="26" t="s">
        <v>6</v>
      </c>
    </row>
    <row r="361" spans="1:16" ht="56">
      <c r="A361" t="s">
        <v>147</v>
      </c>
      <c r="E361" s="24" t="s">
        <v>27</v>
      </c>
    </row>
    <row r="362" spans="1:16" ht="14">
      <c r="A362" s="14" t="s">
        <v>149</v>
      </c>
      <c r="B362" s="18" t="s">
        <v>422</v>
      </c>
      <c r="C362" s="18" t="s">
        <v>1112</v>
      </c>
      <c r="D362" s="14" t="s">
        <v>1027</v>
      </c>
      <c r="E362" s="19" t="s">
        <v>1113</v>
      </c>
      <c r="F362" s="20" t="s">
        <v>93</v>
      </c>
      <c r="G362" s="21">
        <v>1</v>
      </c>
      <c r="H362" s="22">
        <v>0</v>
      </c>
      <c r="I362" s="22">
        <f>ROUND(ROUND(H362,2)*ROUND(G362,3),2)</f>
        <v>0</v>
      </c>
      <c r="O362">
        <f>(I362*21)/100</f>
        <v>0</v>
      </c>
      <c r="P362" t="s">
        <v>5</v>
      </c>
    </row>
    <row r="363" spans="1:16" ht="14">
      <c r="A363" s="23" t="s">
        <v>150</v>
      </c>
      <c r="E363" s="24" t="s">
        <v>1027</v>
      </c>
    </row>
    <row r="364" spans="1:16" ht="14">
      <c r="A364" s="25" t="s">
        <v>144</v>
      </c>
      <c r="E364" s="26" t="s">
        <v>6</v>
      </c>
    </row>
    <row r="365" spans="1:16" ht="56">
      <c r="A365" t="s">
        <v>147</v>
      </c>
      <c r="E365" s="24" t="s">
        <v>27</v>
      </c>
    </row>
    <row r="366" spans="1:16" ht="14">
      <c r="A366" s="14" t="s">
        <v>149</v>
      </c>
      <c r="B366" s="18" t="s">
        <v>424</v>
      </c>
      <c r="C366" s="18" t="s">
        <v>1114</v>
      </c>
      <c r="D366" s="14" t="s">
        <v>1027</v>
      </c>
      <c r="E366" s="19" t="s">
        <v>1115</v>
      </c>
      <c r="F366" s="20" t="s">
        <v>1021</v>
      </c>
      <c r="G366" s="21">
        <v>1</v>
      </c>
      <c r="H366" s="22">
        <v>0</v>
      </c>
      <c r="I366" s="22">
        <f>ROUND(ROUND(H366,2)*ROUND(G366,3),2)</f>
        <v>0</v>
      </c>
      <c r="O366">
        <f>(I366*21)/100</f>
        <v>0</v>
      </c>
      <c r="P366" t="s">
        <v>5</v>
      </c>
    </row>
    <row r="367" spans="1:16" ht="14">
      <c r="A367" s="23" t="s">
        <v>150</v>
      </c>
      <c r="E367" s="24" t="s">
        <v>1027</v>
      </c>
    </row>
    <row r="368" spans="1:16" ht="14">
      <c r="A368" s="25" t="s">
        <v>144</v>
      </c>
      <c r="E368" s="26" t="s">
        <v>6</v>
      </c>
    </row>
    <row r="369" spans="1:16" ht="84">
      <c r="A369" t="s">
        <v>147</v>
      </c>
      <c r="E369" s="24" t="s">
        <v>1116</v>
      </c>
    </row>
    <row r="370" spans="1:16" ht="14">
      <c r="A370" s="14" t="s">
        <v>149</v>
      </c>
      <c r="B370" s="18" t="s">
        <v>427</v>
      </c>
      <c r="C370" s="18" t="s">
        <v>1117</v>
      </c>
      <c r="D370" s="14" t="s">
        <v>1027</v>
      </c>
      <c r="E370" s="19" t="s">
        <v>1118</v>
      </c>
      <c r="F370" s="20" t="s">
        <v>1021</v>
      </c>
      <c r="G370" s="21">
        <v>1</v>
      </c>
      <c r="H370" s="22">
        <v>0</v>
      </c>
      <c r="I370" s="22">
        <f>ROUND(ROUND(H370,2)*ROUND(G370,3),2)</f>
        <v>0</v>
      </c>
      <c r="O370">
        <f>(I370*21)/100</f>
        <v>0</v>
      </c>
      <c r="P370" t="s">
        <v>5</v>
      </c>
    </row>
    <row r="371" spans="1:16" ht="14">
      <c r="A371" s="23" t="s">
        <v>150</v>
      </c>
      <c r="E371" s="24" t="s">
        <v>1027</v>
      </c>
    </row>
    <row r="372" spans="1:16" ht="14">
      <c r="A372" s="25" t="s">
        <v>144</v>
      </c>
      <c r="E372" s="26" t="s">
        <v>6</v>
      </c>
    </row>
    <row r="373" spans="1:16" ht="84">
      <c r="A373" t="s">
        <v>147</v>
      </c>
      <c r="E373" s="24" t="s">
        <v>1116</v>
      </c>
    </row>
    <row r="374" spans="1:16" ht="14">
      <c r="A374" s="14" t="s">
        <v>149</v>
      </c>
      <c r="B374" s="18" t="s">
        <v>430</v>
      </c>
      <c r="C374" s="18" t="s">
        <v>1119</v>
      </c>
      <c r="D374" s="14" t="s">
        <v>1027</v>
      </c>
      <c r="E374" s="19" t="s">
        <v>1120</v>
      </c>
      <c r="F374" s="20" t="s">
        <v>1021</v>
      </c>
      <c r="G374" s="21">
        <v>1</v>
      </c>
      <c r="H374" s="22">
        <v>0</v>
      </c>
      <c r="I374" s="22">
        <f>ROUND(ROUND(H374,2)*ROUND(G374,3),2)</f>
        <v>0</v>
      </c>
      <c r="O374">
        <f>(I374*21)/100</f>
        <v>0</v>
      </c>
      <c r="P374" t="s">
        <v>5</v>
      </c>
    </row>
    <row r="375" spans="1:16" ht="14">
      <c r="A375" s="23" t="s">
        <v>150</v>
      </c>
      <c r="E375" s="24" t="s">
        <v>1027</v>
      </c>
    </row>
    <row r="376" spans="1:16" ht="14">
      <c r="A376" s="25" t="s">
        <v>144</v>
      </c>
      <c r="E376" s="26" t="s">
        <v>6</v>
      </c>
    </row>
    <row r="377" spans="1:16" ht="84">
      <c r="A377" t="s">
        <v>147</v>
      </c>
      <c r="E377" s="24" t="s">
        <v>1116</v>
      </c>
    </row>
    <row r="378" spans="1:16" ht="14">
      <c r="A378" s="14" t="s">
        <v>149</v>
      </c>
      <c r="B378" s="18" t="s">
        <v>22</v>
      </c>
      <c r="C378" s="18" t="s">
        <v>23</v>
      </c>
      <c r="D378" s="14" t="s">
        <v>1027</v>
      </c>
      <c r="E378" s="19" t="s">
        <v>24</v>
      </c>
      <c r="F378" s="20" t="s">
        <v>25</v>
      </c>
      <c r="G378" s="21">
        <v>1</v>
      </c>
      <c r="H378" s="22">
        <v>0</v>
      </c>
      <c r="I378" s="22">
        <f>ROUND(ROUND(H378,2)*ROUND(G378,3),2)</f>
        <v>0</v>
      </c>
      <c r="O378">
        <f>(I378*21)/100</f>
        <v>0</v>
      </c>
      <c r="P378" t="s">
        <v>5</v>
      </c>
    </row>
    <row r="379" spans="1:16" ht="14">
      <c r="A379" s="23" t="s">
        <v>150</v>
      </c>
      <c r="E379" s="24" t="s">
        <v>1027</v>
      </c>
    </row>
    <row r="380" spans="1:16" ht="14">
      <c r="A380" s="25" t="s">
        <v>144</v>
      </c>
      <c r="E380" s="26" t="s">
        <v>6</v>
      </c>
    </row>
    <row r="381" spans="1:16" ht="56">
      <c r="A381" t="s">
        <v>147</v>
      </c>
      <c r="E381" s="24" t="s">
        <v>27</v>
      </c>
    </row>
    <row r="382" spans="1:16" ht="14">
      <c r="A382" s="14" t="s">
        <v>149</v>
      </c>
      <c r="B382" s="18" t="s">
        <v>435</v>
      </c>
      <c r="C382" s="18" t="s">
        <v>1121</v>
      </c>
      <c r="D382" s="14" t="s">
        <v>1027</v>
      </c>
      <c r="E382" s="19" t="s">
        <v>1122</v>
      </c>
      <c r="F382" s="20" t="s">
        <v>25</v>
      </c>
      <c r="G382" s="21">
        <v>1</v>
      </c>
      <c r="H382" s="22">
        <v>0</v>
      </c>
      <c r="I382" s="22">
        <f>ROUND(ROUND(H382,2)*ROUND(G382,3),2)</f>
        <v>0</v>
      </c>
      <c r="O382">
        <f>(I382*21)/100</f>
        <v>0</v>
      </c>
      <c r="P382" t="s">
        <v>5</v>
      </c>
    </row>
    <row r="383" spans="1:16" ht="14">
      <c r="A383" s="23" t="s">
        <v>150</v>
      </c>
      <c r="E383" s="24" t="s">
        <v>1027</v>
      </c>
    </row>
    <row r="384" spans="1:16" ht="14">
      <c r="A384" s="25" t="s">
        <v>144</v>
      </c>
      <c r="E384" s="26" t="s">
        <v>6</v>
      </c>
    </row>
    <row r="385" spans="1:16" ht="56">
      <c r="A385" t="s">
        <v>147</v>
      </c>
      <c r="E385" s="24" t="s">
        <v>27</v>
      </c>
    </row>
    <row r="386" spans="1:16" ht="14">
      <c r="A386" s="14" t="s">
        <v>149</v>
      </c>
      <c r="B386" s="18" t="s">
        <v>437</v>
      </c>
      <c r="C386" s="18" t="s">
        <v>1123</v>
      </c>
      <c r="D386" s="14" t="s">
        <v>1027</v>
      </c>
      <c r="E386" s="19" t="s">
        <v>1124</v>
      </c>
      <c r="F386" s="20" t="s">
        <v>1032</v>
      </c>
      <c r="G386" s="21">
        <v>1</v>
      </c>
      <c r="H386" s="22">
        <v>0</v>
      </c>
      <c r="I386" s="22">
        <f>ROUND(ROUND(H386,2)*ROUND(G386,3),2)</f>
        <v>0</v>
      </c>
      <c r="O386">
        <f>(I386*21)/100</f>
        <v>0</v>
      </c>
      <c r="P386" t="s">
        <v>5</v>
      </c>
    </row>
    <row r="387" spans="1:16" ht="14">
      <c r="A387" s="23" t="s">
        <v>150</v>
      </c>
      <c r="E387" s="24" t="s">
        <v>1027</v>
      </c>
    </row>
    <row r="388" spans="1:16" ht="14">
      <c r="A388" s="25" t="s">
        <v>144</v>
      </c>
      <c r="E388" s="26" t="s">
        <v>6</v>
      </c>
    </row>
    <row r="389" spans="1:16" ht="56">
      <c r="A389" t="s">
        <v>147</v>
      </c>
      <c r="E389" s="24" t="s">
        <v>27</v>
      </c>
    </row>
    <row r="390" spans="1:16" ht="14">
      <c r="A390" s="14" t="s">
        <v>149</v>
      </c>
      <c r="B390" s="18" t="s">
        <v>439</v>
      </c>
      <c r="C390" s="18" t="s">
        <v>1125</v>
      </c>
      <c r="D390" s="14" t="s">
        <v>1027</v>
      </c>
      <c r="E390" s="19" t="s">
        <v>1126</v>
      </c>
      <c r="F390" s="20" t="s">
        <v>1032</v>
      </c>
      <c r="G390" s="21">
        <v>1</v>
      </c>
      <c r="H390" s="22">
        <v>0</v>
      </c>
      <c r="I390" s="22">
        <f>ROUND(ROUND(H390,2)*ROUND(G390,3),2)</f>
        <v>0</v>
      </c>
      <c r="O390">
        <f>(I390*21)/100</f>
        <v>0</v>
      </c>
      <c r="P390" t="s">
        <v>5</v>
      </c>
    </row>
    <row r="391" spans="1:16" ht="14">
      <c r="A391" s="23" t="s">
        <v>150</v>
      </c>
      <c r="E391" s="24" t="s">
        <v>1027</v>
      </c>
    </row>
    <row r="392" spans="1:16" ht="14">
      <c r="A392" s="25" t="s">
        <v>144</v>
      </c>
      <c r="E392" s="26" t="s">
        <v>6</v>
      </c>
    </row>
    <row r="393" spans="1:16" ht="56">
      <c r="A393" t="s">
        <v>147</v>
      </c>
      <c r="E393" s="24" t="s">
        <v>27</v>
      </c>
    </row>
    <row r="394" spans="1:16" ht="14">
      <c r="A394" s="14" t="s">
        <v>149</v>
      </c>
      <c r="B394" s="18" t="s">
        <v>441</v>
      </c>
      <c r="C394" s="18" t="s">
        <v>1127</v>
      </c>
      <c r="D394" s="14" t="s">
        <v>1128</v>
      </c>
      <c r="E394" s="19" t="s">
        <v>1129</v>
      </c>
      <c r="F394" s="20" t="s">
        <v>958</v>
      </c>
      <c r="G394" s="21">
        <v>1</v>
      </c>
      <c r="H394" s="22">
        <v>0</v>
      </c>
      <c r="I394" s="22">
        <f>ROUND(ROUND(H394,2)*ROUND(G394,3),2)</f>
        <v>0</v>
      </c>
      <c r="O394">
        <f>(I394*21)/100</f>
        <v>0</v>
      </c>
      <c r="P394" t="s">
        <v>5</v>
      </c>
    </row>
    <row r="395" spans="1:16" ht="14">
      <c r="A395" s="23" t="s">
        <v>150</v>
      </c>
      <c r="E395" s="24" t="s">
        <v>1128</v>
      </c>
    </row>
    <row r="396" spans="1:16" ht="14">
      <c r="A396" s="25" t="s">
        <v>144</v>
      </c>
      <c r="E396" s="26" t="s">
        <v>6</v>
      </c>
    </row>
    <row r="397" spans="1:16" ht="56">
      <c r="A397" t="s">
        <v>147</v>
      </c>
      <c r="E397" s="24" t="s">
        <v>27</v>
      </c>
    </row>
    <row r="398" spans="1:16" ht="14">
      <c r="A398" s="14" t="s">
        <v>149</v>
      </c>
      <c r="B398" s="18" t="s">
        <v>444</v>
      </c>
      <c r="C398" s="18" t="s">
        <v>1130</v>
      </c>
      <c r="D398" s="14" t="s">
        <v>1027</v>
      </c>
      <c r="E398" s="19" t="s">
        <v>1131</v>
      </c>
      <c r="F398" s="20" t="s">
        <v>25</v>
      </c>
      <c r="G398" s="21">
        <v>1</v>
      </c>
      <c r="H398" s="22">
        <v>0</v>
      </c>
      <c r="I398" s="22">
        <f>ROUND(ROUND(H398,2)*ROUND(G398,3),2)</f>
        <v>0</v>
      </c>
      <c r="O398">
        <f>(I398*21)/100</f>
        <v>0</v>
      </c>
      <c r="P398" t="s">
        <v>5</v>
      </c>
    </row>
    <row r="399" spans="1:16" ht="14">
      <c r="A399" s="23" t="s">
        <v>150</v>
      </c>
      <c r="E399" s="24" t="s">
        <v>1027</v>
      </c>
    </row>
    <row r="400" spans="1:16" ht="14">
      <c r="A400" s="25" t="s">
        <v>144</v>
      </c>
      <c r="E400" s="26" t="s">
        <v>6</v>
      </c>
    </row>
    <row r="401" spans="1:16" ht="56">
      <c r="A401" t="s">
        <v>147</v>
      </c>
      <c r="E401" s="24" t="s">
        <v>27</v>
      </c>
    </row>
    <row r="402" spans="1:16" ht="14">
      <c r="A402" s="14" t="s">
        <v>149</v>
      </c>
      <c r="B402" s="18" t="s">
        <v>446</v>
      </c>
      <c r="C402" s="18" t="s">
        <v>258</v>
      </c>
      <c r="D402" s="14" t="s">
        <v>1046</v>
      </c>
      <c r="E402" s="19" t="s">
        <v>1132</v>
      </c>
      <c r="F402" s="20" t="s">
        <v>120</v>
      </c>
      <c r="G402" s="21">
        <v>1</v>
      </c>
      <c r="H402" s="22">
        <v>0</v>
      </c>
      <c r="I402" s="22">
        <f>ROUND(ROUND(H402,2)*ROUND(G402,3),2)</f>
        <v>0</v>
      </c>
      <c r="O402">
        <f>(I402*21)/100</f>
        <v>0</v>
      </c>
      <c r="P402" t="s">
        <v>5</v>
      </c>
    </row>
    <row r="403" spans="1:16" ht="14">
      <c r="A403" s="23" t="s">
        <v>150</v>
      </c>
      <c r="E403" s="24" t="s">
        <v>1046</v>
      </c>
    </row>
    <row r="404" spans="1:16" ht="14">
      <c r="A404" s="25" t="s">
        <v>144</v>
      </c>
      <c r="E404" s="26" t="s">
        <v>6</v>
      </c>
    </row>
    <row r="405" spans="1:16" ht="56">
      <c r="A405" t="s">
        <v>147</v>
      </c>
      <c r="E405" s="24" t="s">
        <v>27</v>
      </c>
    </row>
    <row r="406" spans="1:16" ht="14">
      <c r="A406" s="14" t="s">
        <v>149</v>
      </c>
      <c r="B406" s="18" t="s">
        <v>448</v>
      </c>
      <c r="C406" s="18" t="s">
        <v>1133</v>
      </c>
      <c r="D406" s="14" t="s">
        <v>1</v>
      </c>
      <c r="E406" s="19" t="s">
        <v>1134</v>
      </c>
      <c r="F406" s="20" t="s">
        <v>120</v>
      </c>
      <c r="G406" s="21">
        <v>1</v>
      </c>
      <c r="H406" s="22">
        <v>1.87</v>
      </c>
      <c r="I406" s="22">
        <f>ROUND(ROUND(H406,2)*ROUND(G406,3),2)</f>
        <v>1.87</v>
      </c>
      <c r="O406">
        <f>(I406*21)/100</f>
        <v>0.39270000000000005</v>
      </c>
      <c r="P406" t="s">
        <v>5</v>
      </c>
    </row>
    <row r="407" spans="1:16" ht="14">
      <c r="A407" s="23" t="s">
        <v>150</v>
      </c>
      <c r="E407" s="24" t="s">
        <v>1</v>
      </c>
    </row>
    <row r="408" spans="1:16" ht="14">
      <c r="A408" s="25" t="s">
        <v>144</v>
      </c>
      <c r="E408" s="26" t="s">
        <v>6</v>
      </c>
    </row>
    <row r="409" spans="1:16" ht="112">
      <c r="A409" t="s">
        <v>147</v>
      </c>
      <c r="E409" s="24" t="s">
        <v>1135</v>
      </c>
    </row>
    <row r="410" spans="1:16" ht="14">
      <c r="A410" s="14" t="s">
        <v>149</v>
      </c>
      <c r="B410" s="18" t="s">
        <v>450</v>
      </c>
      <c r="C410" s="18" t="s">
        <v>1136</v>
      </c>
      <c r="D410" s="14" t="s">
        <v>1</v>
      </c>
      <c r="E410" s="19" t="s">
        <v>1137</v>
      </c>
      <c r="F410" s="20" t="s">
        <v>120</v>
      </c>
      <c r="G410" s="21">
        <v>1</v>
      </c>
      <c r="H410" s="22">
        <v>2.09</v>
      </c>
      <c r="I410" s="22">
        <f>ROUND(ROUND(H410,2)*ROUND(G410,3),2)</f>
        <v>2.09</v>
      </c>
      <c r="O410">
        <f>(I410*21)/100</f>
        <v>0.43890000000000001</v>
      </c>
      <c r="P410" t="s">
        <v>5</v>
      </c>
    </row>
    <row r="411" spans="1:16" ht="14">
      <c r="A411" s="23" t="s">
        <v>150</v>
      </c>
      <c r="E411" s="24" t="s">
        <v>1</v>
      </c>
    </row>
    <row r="412" spans="1:16" ht="14">
      <c r="A412" s="25" t="s">
        <v>144</v>
      </c>
      <c r="E412" s="26" t="s">
        <v>6</v>
      </c>
    </row>
    <row r="413" spans="1:16" ht="56">
      <c r="A413" t="s">
        <v>147</v>
      </c>
      <c r="E413" s="24" t="s">
        <v>27</v>
      </c>
    </row>
    <row r="414" spans="1:16" ht="14">
      <c r="A414" s="14" t="s">
        <v>149</v>
      </c>
      <c r="B414" s="18" t="s">
        <v>453</v>
      </c>
      <c r="C414" s="18" t="s">
        <v>1138</v>
      </c>
      <c r="D414" s="14" t="s">
        <v>1</v>
      </c>
      <c r="E414" s="19" t="s">
        <v>1139</v>
      </c>
      <c r="F414" s="20" t="s">
        <v>120</v>
      </c>
      <c r="G414" s="21">
        <v>1</v>
      </c>
      <c r="H414" s="22">
        <v>1.17</v>
      </c>
      <c r="I414" s="22">
        <f>ROUND(ROUND(H414,2)*ROUND(G414,3),2)</f>
        <v>1.17</v>
      </c>
      <c r="O414">
        <f>(I414*21)/100</f>
        <v>0.2457</v>
      </c>
      <c r="P414" t="s">
        <v>5</v>
      </c>
    </row>
    <row r="415" spans="1:16" ht="14">
      <c r="A415" s="23" t="s">
        <v>150</v>
      </c>
      <c r="E415" s="24" t="s">
        <v>1</v>
      </c>
    </row>
    <row r="416" spans="1:16" ht="14">
      <c r="A416" s="25" t="s">
        <v>144</v>
      </c>
      <c r="E416" s="26" t="s">
        <v>6</v>
      </c>
    </row>
    <row r="417" spans="1:16" ht="84">
      <c r="A417" t="s">
        <v>147</v>
      </c>
      <c r="E417" s="24" t="s">
        <v>1140</v>
      </c>
    </row>
    <row r="418" spans="1:16" ht="14">
      <c r="A418" s="14" t="s">
        <v>149</v>
      </c>
      <c r="B418" s="18" t="s">
        <v>455</v>
      </c>
      <c r="C418" s="18" t="s">
        <v>1141</v>
      </c>
      <c r="D418" s="14" t="s">
        <v>1</v>
      </c>
      <c r="E418" s="19" t="s">
        <v>1142</v>
      </c>
      <c r="F418" s="20" t="s">
        <v>120</v>
      </c>
      <c r="G418" s="21">
        <v>1</v>
      </c>
      <c r="H418" s="22">
        <v>11.63</v>
      </c>
      <c r="I418" s="22">
        <f>ROUND(ROUND(H418,2)*ROUND(G418,3),2)</f>
        <v>11.63</v>
      </c>
      <c r="O418">
        <f>(I418*21)/100</f>
        <v>2.4423000000000004</v>
      </c>
      <c r="P418" t="s">
        <v>5</v>
      </c>
    </row>
    <row r="419" spans="1:16" ht="14">
      <c r="A419" s="23" t="s">
        <v>150</v>
      </c>
      <c r="E419" s="24" t="s">
        <v>1</v>
      </c>
    </row>
    <row r="420" spans="1:16" ht="14">
      <c r="A420" s="25" t="s">
        <v>144</v>
      </c>
      <c r="E420" s="26" t="s">
        <v>6</v>
      </c>
    </row>
    <row r="421" spans="1:16" ht="84">
      <c r="A421" t="s">
        <v>147</v>
      </c>
      <c r="E421" s="24" t="s">
        <v>1140</v>
      </c>
    </row>
    <row r="422" spans="1:16" ht="14">
      <c r="A422" s="14" t="s">
        <v>149</v>
      </c>
      <c r="B422" s="18" t="s">
        <v>457</v>
      </c>
      <c r="C422" s="18" t="s">
        <v>1143</v>
      </c>
      <c r="D422" s="14" t="s">
        <v>1</v>
      </c>
      <c r="E422" s="19" t="s">
        <v>1144</v>
      </c>
      <c r="F422" s="20" t="s">
        <v>120</v>
      </c>
      <c r="G422" s="21">
        <v>1</v>
      </c>
      <c r="H422" s="22">
        <v>5.82</v>
      </c>
      <c r="I422" s="22">
        <f>ROUND(ROUND(H422,2)*ROUND(G422,3),2)</f>
        <v>5.82</v>
      </c>
      <c r="O422">
        <f>(I422*21)/100</f>
        <v>1.2222</v>
      </c>
      <c r="P422" t="s">
        <v>5</v>
      </c>
    </row>
    <row r="423" spans="1:16" ht="14">
      <c r="A423" s="23" t="s">
        <v>150</v>
      </c>
      <c r="E423" s="24" t="s">
        <v>1</v>
      </c>
    </row>
    <row r="424" spans="1:16" ht="14">
      <c r="A424" s="25" t="s">
        <v>144</v>
      </c>
      <c r="E424" s="26" t="s">
        <v>6</v>
      </c>
    </row>
    <row r="425" spans="1:16" ht="84">
      <c r="A425" t="s">
        <v>147</v>
      </c>
      <c r="E425" s="24" t="s">
        <v>1140</v>
      </c>
    </row>
    <row r="426" spans="1:16" ht="14">
      <c r="A426" s="14" t="s">
        <v>149</v>
      </c>
      <c r="B426" s="18" t="s">
        <v>461</v>
      </c>
      <c r="C426" s="18" t="s">
        <v>1145</v>
      </c>
      <c r="D426" s="14" t="s">
        <v>1</v>
      </c>
      <c r="E426" s="19" t="s">
        <v>1146</v>
      </c>
      <c r="F426" s="20" t="s">
        <v>25</v>
      </c>
      <c r="G426" s="21">
        <v>1</v>
      </c>
      <c r="H426" s="22">
        <v>69.790000000000006</v>
      </c>
      <c r="I426" s="22">
        <f>ROUND(ROUND(H426,2)*ROUND(G426,3),2)</f>
        <v>69.790000000000006</v>
      </c>
      <c r="O426">
        <f>(I426*21)/100</f>
        <v>14.655900000000001</v>
      </c>
      <c r="P426" t="s">
        <v>5</v>
      </c>
    </row>
    <row r="427" spans="1:16" ht="14">
      <c r="A427" s="23" t="s">
        <v>150</v>
      </c>
      <c r="E427" s="24" t="s">
        <v>1</v>
      </c>
    </row>
    <row r="428" spans="1:16" ht="14">
      <c r="A428" s="25" t="s">
        <v>144</v>
      </c>
      <c r="E428" s="26" t="s">
        <v>6</v>
      </c>
    </row>
    <row r="429" spans="1:16" ht="56">
      <c r="A429" t="s">
        <v>147</v>
      </c>
      <c r="E429" s="24" t="s">
        <v>27</v>
      </c>
    </row>
    <row r="430" spans="1:16" ht="14">
      <c r="A430" s="14" t="s">
        <v>149</v>
      </c>
      <c r="B430" s="18" t="s">
        <v>463</v>
      </c>
      <c r="C430" s="18" t="s">
        <v>1147</v>
      </c>
      <c r="D430" s="14" t="s">
        <v>1046</v>
      </c>
      <c r="E430" s="19" t="s">
        <v>1148</v>
      </c>
      <c r="F430" s="20" t="s">
        <v>120</v>
      </c>
      <c r="G430" s="21">
        <v>1</v>
      </c>
      <c r="H430" s="22">
        <v>0</v>
      </c>
      <c r="I430" s="22">
        <f>ROUND(ROUND(H430,2)*ROUND(G430,3),2)</f>
        <v>0</v>
      </c>
      <c r="O430">
        <f>(I430*21)/100</f>
        <v>0</v>
      </c>
      <c r="P430" t="s">
        <v>5</v>
      </c>
    </row>
    <row r="431" spans="1:16" ht="14">
      <c r="A431" s="23" t="s">
        <v>150</v>
      </c>
      <c r="E431" s="24" t="s">
        <v>1046</v>
      </c>
    </row>
    <row r="432" spans="1:16" ht="14">
      <c r="A432" s="25" t="s">
        <v>144</v>
      </c>
      <c r="E432" s="26" t="s">
        <v>6</v>
      </c>
    </row>
    <row r="433" spans="1:16" ht="56">
      <c r="A433" t="s">
        <v>147</v>
      </c>
      <c r="E433" s="24" t="s">
        <v>27</v>
      </c>
    </row>
    <row r="434" spans="1:16" ht="14">
      <c r="A434" s="14" t="s">
        <v>149</v>
      </c>
      <c r="B434" s="18" t="s">
        <v>465</v>
      </c>
      <c r="C434" s="18" t="s">
        <v>1149</v>
      </c>
      <c r="D434" s="14" t="s">
        <v>1046</v>
      </c>
      <c r="E434" s="19" t="s">
        <v>1150</v>
      </c>
      <c r="F434" s="20" t="s">
        <v>25</v>
      </c>
      <c r="G434" s="21">
        <v>1</v>
      </c>
      <c r="H434" s="22">
        <v>0</v>
      </c>
      <c r="I434" s="22">
        <f>ROUND(ROUND(H434,2)*ROUND(G434,3),2)</f>
        <v>0</v>
      </c>
      <c r="O434">
        <f>(I434*21)/100</f>
        <v>0</v>
      </c>
      <c r="P434" t="s">
        <v>5</v>
      </c>
    </row>
    <row r="435" spans="1:16" ht="14">
      <c r="A435" s="23" t="s">
        <v>150</v>
      </c>
      <c r="E435" s="24" t="s">
        <v>1046</v>
      </c>
    </row>
    <row r="436" spans="1:16" ht="14">
      <c r="A436" s="25" t="s">
        <v>144</v>
      </c>
      <c r="E436" s="26" t="s">
        <v>6</v>
      </c>
    </row>
    <row r="437" spans="1:16" ht="70">
      <c r="A437" t="s">
        <v>147</v>
      </c>
      <c r="E437" s="24" t="s">
        <v>1151</v>
      </c>
    </row>
    <row r="438" spans="1:16" ht="14">
      <c r="A438" s="14" t="s">
        <v>149</v>
      </c>
      <c r="B438" s="18" t="s">
        <v>467</v>
      </c>
      <c r="C438" s="18" t="s">
        <v>1152</v>
      </c>
      <c r="D438" s="14" t="s">
        <v>1046</v>
      </c>
      <c r="E438" s="19" t="s">
        <v>1153</v>
      </c>
      <c r="F438" s="20" t="s">
        <v>120</v>
      </c>
      <c r="G438" s="21">
        <v>1</v>
      </c>
      <c r="H438" s="22">
        <v>0</v>
      </c>
      <c r="I438" s="22">
        <f>ROUND(ROUND(H438,2)*ROUND(G438,3),2)</f>
        <v>0</v>
      </c>
      <c r="O438">
        <f>(I438*21)/100</f>
        <v>0</v>
      </c>
      <c r="P438" t="s">
        <v>5</v>
      </c>
    </row>
    <row r="439" spans="1:16" ht="14">
      <c r="A439" s="23" t="s">
        <v>150</v>
      </c>
      <c r="E439" s="24" t="s">
        <v>1046</v>
      </c>
    </row>
    <row r="440" spans="1:16" ht="14">
      <c r="A440" s="25" t="s">
        <v>144</v>
      </c>
      <c r="E440" s="26" t="s">
        <v>6</v>
      </c>
    </row>
    <row r="441" spans="1:16" ht="56">
      <c r="A441" t="s">
        <v>147</v>
      </c>
      <c r="E441" s="24" t="s">
        <v>27</v>
      </c>
    </row>
    <row r="442" spans="1:16" ht="14">
      <c r="A442" s="14" t="s">
        <v>149</v>
      </c>
      <c r="B442" s="18" t="s">
        <v>469</v>
      </c>
      <c r="C442" s="18" t="s">
        <v>1154</v>
      </c>
      <c r="D442" s="14" t="s">
        <v>1</v>
      </c>
      <c r="E442" s="19" t="s">
        <v>1155</v>
      </c>
      <c r="F442" s="20" t="s">
        <v>1021</v>
      </c>
      <c r="G442" s="21">
        <v>1</v>
      </c>
      <c r="H442" s="22">
        <v>2326.29</v>
      </c>
      <c r="I442" s="22">
        <f>ROUND(ROUND(H442,2)*ROUND(G442,3),2)</f>
        <v>2326.29</v>
      </c>
      <c r="O442">
        <f>(I442*21)/100</f>
        <v>488.52089999999998</v>
      </c>
      <c r="P442" t="s">
        <v>5</v>
      </c>
    </row>
    <row r="443" spans="1:16" ht="14">
      <c r="A443" s="23" t="s">
        <v>150</v>
      </c>
      <c r="E443" s="24" t="s">
        <v>1</v>
      </c>
    </row>
    <row r="444" spans="1:16" ht="14">
      <c r="A444" s="25" t="s">
        <v>144</v>
      </c>
      <c r="E444" s="26" t="s">
        <v>6</v>
      </c>
    </row>
    <row r="445" spans="1:16" ht="70">
      <c r="A445" t="s">
        <v>147</v>
      </c>
      <c r="E445" s="24" t="s">
        <v>1151</v>
      </c>
    </row>
    <row r="446" spans="1:16" ht="14">
      <c r="A446" s="14" t="s">
        <v>149</v>
      </c>
      <c r="B446" s="18" t="s">
        <v>1040</v>
      </c>
      <c r="C446" s="18" t="s">
        <v>1156</v>
      </c>
      <c r="D446" s="14" t="s">
        <v>1</v>
      </c>
      <c r="E446" s="19" t="s">
        <v>1157</v>
      </c>
      <c r="F446" s="20" t="s">
        <v>25</v>
      </c>
      <c r="G446" s="21">
        <v>1</v>
      </c>
      <c r="H446" s="22">
        <v>0</v>
      </c>
      <c r="I446" s="22">
        <f>ROUND(ROUND(H446,2)*ROUND(G446,3),2)</f>
        <v>0</v>
      </c>
      <c r="O446">
        <f>(I446*21)/100</f>
        <v>0</v>
      </c>
      <c r="P446" t="s">
        <v>5</v>
      </c>
    </row>
    <row r="447" spans="1:16" ht="14">
      <c r="A447" s="23" t="s">
        <v>150</v>
      </c>
      <c r="E447" s="24" t="s">
        <v>1</v>
      </c>
    </row>
    <row r="448" spans="1:16" ht="14">
      <c r="A448" s="25" t="s">
        <v>144</v>
      </c>
      <c r="E448" s="26" t="s">
        <v>6</v>
      </c>
    </row>
    <row r="449" spans="1:16" ht="70">
      <c r="A449" t="s">
        <v>147</v>
      </c>
      <c r="E449" s="24" t="s">
        <v>1151</v>
      </c>
    </row>
    <row r="450" spans="1:16" ht="14">
      <c r="A450" s="14" t="s">
        <v>149</v>
      </c>
      <c r="B450" s="18" t="s">
        <v>1042</v>
      </c>
      <c r="C450" s="18" t="s">
        <v>1158</v>
      </c>
      <c r="D450" s="14" t="s">
        <v>1046</v>
      </c>
      <c r="E450" s="19" t="s">
        <v>1159</v>
      </c>
      <c r="F450" s="20" t="s">
        <v>120</v>
      </c>
      <c r="G450" s="21">
        <v>1</v>
      </c>
      <c r="H450" s="22">
        <v>0</v>
      </c>
      <c r="I450" s="22">
        <f>ROUND(ROUND(H450,2)*ROUND(G450,3),2)</f>
        <v>0</v>
      </c>
      <c r="O450">
        <f>(I450*21)/100</f>
        <v>0</v>
      </c>
      <c r="P450" t="s">
        <v>5</v>
      </c>
    </row>
    <row r="451" spans="1:16" ht="14">
      <c r="A451" s="23" t="s">
        <v>150</v>
      </c>
      <c r="E451" s="24" t="s">
        <v>1046</v>
      </c>
    </row>
    <row r="452" spans="1:16" ht="14">
      <c r="A452" s="25" t="s">
        <v>144</v>
      </c>
      <c r="E452" s="26" t="s">
        <v>6</v>
      </c>
    </row>
    <row r="453" spans="1:16" ht="56">
      <c r="A453" t="s">
        <v>147</v>
      </c>
      <c r="E453" s="24" t="s">
        <v>27</v>
      </c>
    </row>
    <row r="454" spans="1:16" ht="14">
      <c r="A454" s="14" t="s">
        <v>149</v>
      </c>
      <c r="B454" s="18" t="s">
        <v>1044</v>
      </c>
      <c r="C454" s="18" t="s">
        <v>1160</v>
      </c>
      <c r="D454" s="14" t="s">
        <v>1027</v>
      </c>
      <c r="E454" s="19" t="s">
        <v>1161</v>
      </c>
      <c r="F454" s="20" t="s">
        <v>120</v>
      </c>
      <c r="G454" s="21">
        <v>1</v>
      </c>
      <c r="H454" s="22">
        <v>0</v>
      </c>
      <c r="I454" s="22">
        <f>ROUND(ROUND(H454,2)*ROUND(G454,3),2)</f>
        <v>0</v>
      </c>
      <c r="O454">
        <f>(I454*21)/100</f>
        <v>0</v>
      </c>
      <c r="P454" t="s">
        <v>5</v>
      </c>
    </row>
    <row r="455" spans="1:16" ht="14">
      <c r="A455" s="23" t="s">
        <v>150</v>
      </c>
      <c r="E455" s="24" t="s">
        <v>1027</v>
      </c>
    </row>
    <row r="456" spans="1:16" ht="14">
      <c r="A456" s="25" t="s">
        <v>144</v>
      </c>
      <c r="E456" s="26" t="s">
        <v>6</v>
      </c>
    </row>
    <row r="457" spans="1:16" ht="56">
      <c r="A457" t="s">
        <v>147</v>
      </c>
      <c r="E457" s="24" t="s">
        <v>27</v>
      </c>
    </row>
    <row r="458" spans="1:16" ht="14">
      <c r="A458" s="14" t="s">
        <v>149</v>
      </c>
      <c r="B458" s="18" t="s">
        <v>1162</v>
      </c>
      <c r="C458" s="18" t="s">
        <v>1163</v>
      </c>
      <c r="D458" s="14" t="s">
        <v>1046</v>
      </c>
      <c r="E458" s="19" t="s">
        <v>1150</v>
      </c>
      <c r="F458" s="20" t="s">
        <v>25</v>
      </c>
      <c r="G458" s="21">
        <v>1</v>
      </c>
      <c r="H458" s="22">
        <v>0</v>
      </c>
      <c r="I458" s="22">
        <f>ROUND(ROUND(H458,2)*ROUND(G458,3),2)</f>
        <v>0</v>
      </c>
      <c r="O458">
        <f>(I458*21)/100</f>
        <v>0</v>
      </c>
      <c r="P458" t="s">
        <v>5</v>
      </c>
    </row>
    <row r="459" spans="1:16" ht="14">
      <c r="A459" s="23" t="s">
        <v>150</v>
      </c>
      <c r="E459" s="24" t="s">
        <v>1046</v>
      </c>
    </row>
    <row r="460" spans="1:16" ht="14">
      <c r="A460" s="25" t="s">
        <v>144</v>
      </c>
      <c r="E460" s="26" t="s">
        <v>6</v>
      </c>
    </row>
    <row r="461" spans="1:16" ht="70">
      <c r="A461" t="s">
        <v>147</v>
      </c>
      <c r="E461" s="24" t="s">
        <v>1151</v>
      </c>
    </row>
    <row r="462" spans="1:16" ht="14">
      <c r="A462" s="14" t="s">
        <v>149</v>
      </c>
      <c r="B462" s="18" t="s">
        <v>471</v>
      </c>
      <c r="C462" s="18" t="s">
        <v>1164</v>
      </c>
      <c r="D462" s="14" t="s">
        <v>1</v>
      </c>
      <c r="E462" s="19" t="s">
        <v>1165</v>
      </c>
      <c r="F462" s="20" t="s">
        <v>1021</v>
      </c>
      <c r="G462" s="21">
        <v>1</v>
      </c>
      <c r="H462" s="22">
        <v>581.57000000000005</v>
      </c>
      <c r="I462" s="22">
        <f>ROUND(ROUND(H462,2)*ROUND(G462,3),2)</f>
        <v>581.57000000000005</v>
      </c>
      <c r="O462">
        <f>(I462*21)/100</f>
        <v>122.12970000000001</v>
      </c>
      <c r="P462" t="s">
        <v>5</v>
      </c>
    </row>
    <row r="463" spans="1:16" ht="14">
      <c r="A463" s="23" t="s">
        <v>150</v>
      </c>
      <c r="E463" s="24" t="s">
        <v>1</v>
      </c>
    </row>
    <row r="464" spans="1:16" ht="14">
      <c r="A464" s="25" t="s">
        <v>144</v>
      </c>
      <c r="E464" s="26" t="s">
        <v>6</v>
      </c>
    </row>
    <row r="465" spans="1:16" ht="56">
      <c r="A465" t="s">
        <v>147</v>
      </c>
      <c r="E465" s="24" t="s">
        <v>1166</v>
      </c>
    </row>
    <row r="466" spans="1:16" ht="14">
      <c r="A466" s="14" t="s">
        <v>149</v>
      </c>
      <c r="B466" s="18" t="s">
        <v>1167</v>
      </c>
      <c r="C466" s="18" t="s">
        <v>1168</v>
      </c>
      <c r="D466" s="14" t="s">
        <v>1</v>
      </c>
      <c r="E466" s="19" t="s">
        <v>1169</v>
      </c>
      <c r="F466" s="20" t="s">
        <v>1021</v>
      </c>
      <c r="G466" s="21">
        <v>1</v>
      </c>
      <c r="H466" s="22">
        <v>1744.72</v>
      </c>
      <c r="I466" s="22">
        <f>ROUND(ROUND(H466,2)*ROUND(G466,3),2)</f>
        <v>1744.72</v>
      </c>
      <c r="O466">
        <f>(I466*21)/100</f>
        <v>366.39120000000003</v>
      </c>
      <c r="P466" t="s">
        <v>5</v>
      </c>
    </row>
    <row r="467" spans="1:16" ht="14">
      <c r="A467" s="23" t="s">
        <v>150</v>
      </c>
      <c r="E467" s="24" t="s">
        <v>1</v>
      </c>
    </row>
    <row r="468" spans="1:16" ht="14">
      <c r="A468" s="25" t="s">
        <v>144</v>
      </c>
      <c r="E468" s="26" t="s">
        <v>6</v>
      </c>
    </row>
    <row r="469" spans="1:16" ht="56">
      <c r="A469" t="s">
        <v>147</v>
      </c>
      <c r="E469" s="24" t="s">
        <v>1170</v>
      </c>
    </row>
    <row r="470" spans="1:16" ht="14">
      <c r="A470" s="14" t="s">
        <v>149</v>
      </c>
      <c r="B470" s="18" t="s">
        <v>473</v>
      </c>
      <c r="C470" s="18" t="s">
        <v>1171</v>
      </c>
      <c r="D470" s="14" t="s">
        <v>1046</v>
      </c>
      <c r="E470" s="19" t="s">
        <v>1172</v>
      </c>
      <c r="F470" s="20" t="s">
        <v>120</v>
      </c>
      <c r="G470" s="21">
        <v>1</v>
      </c>
      <c r="H470" s="22">
        <v>0</v>
      </c>
      <c r="I470" s="22">
        <f>ROUND(ROUND(H470,2)*ROUND(G470,3),2)</f>
        <v>0</v>
      </c>
      <c r="O470">
        <f>(I470*21)/100</f>
        <v>0</v>
      </c>
      <c r="P470" t="s">
        <v>5</v>
      </c>
    </row>
    <row r="471" spans="1:16" ht="14">
      <c r="A471" s="23" t="s">
        <v>150</v>
      </c>
      <c r="E471" s="24" t="s">
        <v>1046</v>
      </c>
    </row>
    <row r="472" spans="1:16" ht="14">
      <c r="A472" s="25" t="s">
        <v>144</v>
      </c>
      <c r="E472" s="26" t="s">
        <v>6</v>
      </c>
    </row>
    <row r="473" spans="1:16" ht="112">
      <c r="A473" t="s">
        <v>147</v>
      </c>
      <c r="E473" s="24" t="s">
        <v>1173</v>
      </c>
    </row>
    <row r="474" spans="1:16" ht="14">
      <c r="A474" s="14" t="s">
        <v>149</v>
      </c>
      <c r="B474" s="18" t="s">
        <v>1174</v>
      </c>
      <c r="C474" s="18" t="s">
        <v>1175</v>
      </c>
      <c r="D474" s="14" t="s">
        <v>1046</v>
      </c>
      <c r="E474" s="19" t="s">
        <v>1176</v>
      </c>
      <c r="F474" s="20" t="s">
        <v>120</v>
      </c>
      <c r="G474" s="21">
        <v>1</v>
      </c>
      <c r="H474" s="22">
        <v>0</v>
      </c>
      <c r="I474" s="22">
        <f>ROUND(ROUND(H474,2)*ROUND(G474,3),2)</f>
        <v>0</v>
      </c>
      <c r="O474">
        <f>(I474*21)/100</f>
        <v>0</v>
      </c>
      <c r="P474" t="s">
        <v>5</v>
      </c>
    </row>
    <row r="475" spans="1:16" ht="14">
      <c r="A475" s="23" t="s">
        <v>150</v>
      </c>
      <c r="E475" s="24" t="s">
        <v>1046</v>
      </c>
    </row>
    <row r="476" spans="1:16" ht="14">
      <c r="A476" s="25" t="s">
        <v>144</v>
      </c>
      <c r="E476" s="26" t="s">
        <v>6</v>
      </c>
    </row>
    <row r="477" spans="1:16" ht="112">
      <c r="A477" t="s">
        <v>147</v>
      </c>
      <c r="E477" s="24" t="s">
        <v>1173</v>
      </c>
    </row>
    <row r="478" spans="1:16" ht="14">
      <c r="A478" s="14" t="s">
        <v>149</v>
      </c>
      <c r="B478" s="18" t="s">
        <v>475</v>
      </c>
      <c r="C478" s="18" t="s">
        <v>1177</v>
      </c>
      <c r="D478" s="14" t="s">
        <v>1046</v>
      </c>
      <c r="E478" s="19" t="s">
        <v>1178</v>
      </c>
      <c r="F478" s="20" t="s">
        <v>120</v>
      </c>
      <c r="G478" s="21">
        <v>1</v>
      </c>
      <c r="H478" s="22">
        <v>0</v>
      </c>
      <c r="I478" s="22">
        <f>ROUND(ROUND(H478,2)*ROUND(G478,3),2)</f>
        <v>0</v>
      </c>
      <c r="O478">
        <f>(I478*21)/100</f>
        <v>0</v>
      </c>
      <c r="P478" t="s">
        <v>5</v>
      </c>
    </row>
    <row r="479" spans="1:16" ht="14">
      <c r="A479" s="23" t="s">
        <v>150</v>
      </c>
      <c r="E479" s="24" t="s">
        <v>1046</v>
      </c>
    </row>
    <row r="480" spans="1:16" ht="14">
      <c r="A480" s="25" t="s">
        <v>144</v>
      </c>
      <c r="E480" s="26" t="s">
        <v>6</v>
      </c>
    </row>
    <row r="481" spans="1:16" ht="112">
      <c r="A481" t="s">
        <v>147</v>
      </c>
      <c r="E481" s="24" t="s">
        <v>1173</v>
      </c>
    </row>
    <row r="482" spans="1:16" ht="14">
      <c r="A482" s="14" t="s">
        <v>149</v>
      </c>
      <c r="B482" s="18" t="s">
        <v>1179</v>
      </c>
      <c r="C482" s="18" t="s">
        <v>1180</v>
      </c>
      <c r="D482" s="14" t="s">
        <v>1</v>
      </c>
      <c r="E482" s="19" t="s">
        <v>1181</v>
      </c>
      <c r="F482" s="20" t="s">
        <v>25</v>
      </c>
      <c r="G482" s="21">
        <v>1</v>
      </c>
      <c r="H482" s="22">
        <v>430.36</v>
      </c>
      <c r="I482" s="22">
        <f>ROUND(ROUND(H482,2)*ROUND(G482,3),2)</f>
        <v>430.36</v>
      </c>
      <c r="O482">
        <f>(I482*21)/100</f>
        <v>90.375599999999991</v>
      </c>
      <c r="P482" t="s">
        <v>5</v>
      </c>
    </row>
    <row r="483" spans="1:16" ht="14">
      <c r="A483" s="23" t="s">
        <v>150</v>
      </c>
      <c r="E483" s="24" t="s">
        <v>1</v>
      </c>
    </row>
    <row r="484" spans="1:16" ht="14">
      <c r="A484" s="25" t="s">
        <v>144</v>
      </c>
      <c r="E484" s="26" t="s">
        <v>6</v>
      </c>
    </row>
    <row r="485" spans="1:16" ht="56">
      <c r="A485" t="s">
        <v>147</v>
      </c>
      <c r="E485" s="24" t="s">
        <v>27</v>
      </c>
    </row>
    <row r="486" spans="1:16" ht="14">
      <c r="A486" s="14" t="s">
        <v>149</v>
      </c>
      <c r="B486" s="18" t="s">
        <v>1182</v>
      </c>
      <c r="C486" s="18" t="s">
        <v>1183</v>
      </c>
      <c r="D486" s="14" t="s">
        <v>1046</v>
      </c>
      <c r="E486" s="19" t="s">
        <v>1184</v>
      </c>
      <c r="F486" s="20" t="s">
        <v>120</v>
      </c>
      <c r="G486" s="21">
        <v>1</v>
      </c>
      <c r="H486" s="22">
        <v>0</v>
      </c>
      <c r="I486" s="22">
        <f>ROUND(ROUND(H486,2)*ROUND(G486,3),2)</f>
        <v>0</v>
      </c>
      <c r="O486">
        <f>(I486*21)/100</f>
        <v>0</v>
      </c>
      <c r="P486" t="s">
        <v>5</v>
      </c>
    </row>
    <row r="487" spans="1:16" ht="14">
      <c r="A487" s="23" t="s">
        <v>150</v>
      </c>
      <c r="E487" s="24" t="s">
        <v>1046</v>
      </c>
    </row>
    <row r="488" spans="1:16" ht="14">
      <c r="A488" s="25" t="s">
        <v>144</v>
      </c>
      <c r="E488" s="26" t="s">
        <v>6</v>
      </c>
    </row>
    <row r="489" spans="1:16" ht="112">
      <c r="A489" t="s">
        <v>147</v>
      </c>
      <c r="E489" s="24" t="s">
        <v>1173</v>
      </c>
    </row>
    <row r="490" spans="1:16" ht="14">
      <c r="A490" s="14" t="s">
        <v>149</v>
      </c>
      <c r="B490" s="18" t="s">
        <v>477</v>
      </c>
      <c r="C490" s="18" t="s">
        <v>1185</v>
      </c>
      <c r="D490" s="14" t="s">
        <v>1</v>
      </c>
      <c r="E490" s="19" t="s">
        <v>1186</v>
      </c>
      <c r="F490" s="20" t="s">
        <v>1187</v>
      </c>
      <c r="G490" s="21">
        <v>1</v>
      </c>
      <c r="H490" s="22">
        <v>23.26</v>
      </c>
      <c r="I490" s="22">
        <f>ROUND(ROUND(H490,2)*ROUND(G490,3),2)</f>
        <v>23.26</v>
      </c>
      <c r="O490">
        <f>(I490*21)/100</f>
        <v>4.8846000000000007</v>
      </c>
      <c r="P490" t="s">
        <v>5</v>
      </c>
    </row>
    <row r="491" spans="1:16" ht="14">
      <c r="A491" s="23" t="s">
        <v>150</v>
      </c>
      <c r="E491" s="24" t="s">
        <v>1</v>
      </c>
    </row>
    <row r="492" spans="1:16" ht="14">
      <c r="A492" s="25" t="s">
        <v>144</v>
      </c>
      <c r="E492" s="26" t="s">
        <v>6</v>
      </c>
    </row>
    <row r="493" spans="1:16" ht="56">
      <c r="A493" t="s">
        <v>147</v>
      </c>
      <c r="E493" s="24" t="s">
        <v>27</v>
      </c>
    </row>
    <row r="494" spans="1:16" ht="14">
      <c r="A494" s="14" t="s">
        <v>149</v>
      </c>
      <c r="B494" s="18" t="s">
        <v>479</v>
      </c>
      <c r="C494" s="18" t="s">
        <v>1188</v>
      </c>
      <c r="D494" s="14" t="s">
        <v>1046</v>
      </c>
      <c r="E494" s="19" t="s">
        <v>1189</v>
      </c>
      <c r="F494" s="20" t="s">
        <v>120</v>
      </c>
      <c r="G494" s="21">
        <v>1</v>
      </c>
      <c r="H494" s="22">
        <v>0</v>
      </c>
      <c r="I494" s="22">
        <f>ROUND(ROUND(H494,2)*ROUND(G494,3),2)</f>
        <v>0</v>
      </c>
      <c r="O494">
        <f>(I494*21)/100</f>
        <v>0</v>
      </c>
      <c r="P494" t="s">
        <v>5</v>
      </c>
    </row>
    <row r="495" spans="1:16" ht="14">
      <c r="A495" s="23" t="s">
        <v>150</v>
      </c>
      <c r="E495" s="24" t="s">
        <v>1046</v>
      </c>
    </row>
    <row r="496" spans="1:16" ht="14">
      <c r="A496" s="25" t="s">
        <v>144</v>
      </c>
      <c r="E496" s="26" t="s">
        <v>6</v>
      </c>
    </row>
    <row r="497" spans="1:16" ht="112">
      <c r="A497" t="s">
        <v>147</v>
      </c>
      <c r="E497" s="24" t="s">
        <v>1173</v>
      </c>
    </row>
    <row r="498" spans="1:16" ht="14">
      <c r="A498" s="14" t="s">
        <v>149</v>
      </c>
      <c r="B498" s="18" t="s">
        <v>481</v>
      </c>
      <c r="C498" s="18" t="s">
        <v>1190</v>
      </c>
      <c r="D498" s="14" t="s">
        <v>1046</v>
      </c>
      <c r="E498" s="19" t="s">
        <v>1191</v>
      </c>
      <c r="F498" s="20" t="s">
        <v>120</v>
      </c>
      <c r="G498" s="21">
        <v>1</v>
      </c>
      <c r="H498" s="22">
        <v>0</v>
      </c>
      <c r="I498" s="22">
        <f>ROUND(ROUND(H498,2)*ROUND(G498,3),2)</f>
        <v>0</v>
      </c>
      <c r="O498">
        <f>(I498*21)/100</f>
        <v>0</v>
      </c>
      <c r="P498" t="s">
        <v>5</v>
      </c>
    </row>
    <row r="499" spans="1:16" ht="14">
      <c r="A499" s="23" t="s">
        <v>150</v>
      </c>
      <c r="E499" s="24" t="s">
        <v>1046</v>
      </c>
    </row>
    <row r="500" spans="1:16" ht="14">
      <c r="A500" s="25" t="s">
        <v>144</v>
      </c>
      <c r="E500" s="26" t="s">
        <v>6</v>
      </c>
    </row>
    <row r="501" spans="1:16" ht="112">
      <c r="A501" t="s">
        <v>147</v>
      </c>
      <c r="E501" s="24" t="s">
        <v>1173</v>
      </c>
    </row>
    <row r="502" spans="1:16" ht="14">
      <c r="A502" s="14" t="s">
        <v>149</v>
      </c>
      <c r="B502" s="18" t="s">
        <v>483</v>
      </c>
      <c r="C502" s="18" t="s">
        <v>1192</v>
      </c>
      <c r="D502" s="14" t="s">
        <v>1046</v>
      </c>
      <c r="E502" s="19" t="s">
        <v>1193</v>
      </c>
      <c r="F502" s="20" t="s">
        <v>120</v>
      </c>
      <c r="G502" s="21">
        <v>1</v>
      </c>
      <c r="H502" s="22">
        <v>0</v>
      </c>
      <c r="I502" s="22">
        <f>ROUND(ROUND(H502,2)*ROUND(G502,3),2)</f>
        <v>0</v>
      </c>
      <c r="O502">
        <f>(I502*21)/100</f>
        <v>0</v>
      </c>
      <c r="P502" t="s">
        <v>5</v>
      </c>
    </row>
    <row r="503" spans="1:16" ht="14">
      <c r="A503" s="23" t="s">
        <v>150</v>
      </c>
      <c r="E503" s="24" t="s">
        <v>1046</v>
      </c>
    </row>
    <row r="504" spans="1:16" ht="14">
      <c r="A504" s="25" t="s">
        <v>144</v>
      </c>
      <c r="E504" s="26" t="s">
        <v>6</v>
      </c>
    </row>
    <row r="505" spans="1:16" ht="112">
      <c r="A505" t="s">
        <v>147</v>
      </c>
      <c r="E505" s="24" t="s">
        <v>1173</v>
      </c>
    </row>
    <row r="506" spans="1:16" ht="14">
      <c r="A506" s="14" t="s">
        <v>149</v>
      </c>
      <c r="B506" s="18" t="s">
        <v>484</v>
      </c>
      <c r="C506" s="18" t="s">
        <v>1194</v>
      </c>
      <c r="D506" s="14" t="s">
        <v>1</v>
      </c>
      <c r="E506" s="19" t="s">
        <v>1195</v>
      </c>
      <c r="F506" s="20" t="s">
        <v>714</v>
      </c>
      <c r="G506" s="21">
        <v>1</v>
      </c>
      <c r="H506" s="22">
        <v>2779.91</v>
      </c>
      <c r="I506" s="22">
        <f>ROUND(ROUND(H506,2)*ROUND(G506,3),2)</f>
        <v>2779.91</v>
      </c>
      <c r="O506">
        <f>(I506*21)/100</f>
        <v>583.78110000000004</v>
      </c>
      <c r="P506" t="s">
        <v>5</v>
      </c>
    </row>
    <row r="507" spans="1:16" ht="14">
      <c r="A507" s="23" t="s">
        <v>150</v>
      </c>
      <c r="E507" s="24" t="s">
        <v>1</v>
      </c>
    </row>
    <row r="508" spans="1:16" ht="14">
      <c r="A508" s="25" t="s">
        <v>144</v>
      </c>
      <c r="E508" s="26" t="s">
        <v>6</v>
      </c>
    </row>
    <row r="509" spans="1:16" ht="56">
      <c r="A509" t="s">
        <v>147</v>
      </c>
      <c r="E509" s="24" t="s">
        <v>27</v>
      </c>
    </row>
    <row r="510" spans="1:16" ht="14">
      <c r="A510" s="14" t="s">
        <v>149</v>
      </c>
      <c r="B510" s="18" t="s">
        <v>486</v>
      </c>
      <c r="C510" s="18" t="s">
        <v>1196</v>
      </c>
      <c r="D510" s="14" t="s">
        <v>1046</v>
      </c>
      <c r="E510" s="19" t="s">
        <v>1197</v>
      </c>
      <c r="F510" s="20" t="s">
        <v>120</v>
      </c>
      <c r="G510" s="21">
        <v>1</v>
      </c>
      <c r="H510" s="22">
        <v>0</v>
      </c>
      <c r="I510" s="22">
        <f>ROUND(ROUND(H510,2)*ROUND(G510,3),2)</f>
        <v>0</v>
      </c>
      <c r="O510">
        <f>(I510*21)/100</f>
        <v>0</v>
      </c>
      <c r="P510" t="s">
        <v>5</v>
      </c>
    </row>
    <row r="511" spans="1:16" ht="14">
      <c r="A511" s="23" t="s">
        <v>150</v>
      </c>
      <c r="E511" s="24" t="s">
        <v>1046</v>
      </c>
    </row>
    <row r="512" spans="1:16" ht="14">
      <c r="A512" s="25" t="s">
        <v>144</v>
      </c>
      <c r="E512" s="26" t="s">
        <v>6</v>
      </c>
    </row>
    <row r="513" spans="1:16" ht="112">
      <c r="A513" t="s">
        <v>147</v>
      </c>
      <c r="E513" s="24" t="s">
        <v>1173</v>
      </c>
    </row>
    <row r="514" spans="1:16" ht="14">
      <c r="A514" s="14" t="s">
        <v>149</v>
      </c>
      <c r="B514" s="18" t="s">
        <v>488</v>
      </c>
      <c r="C514" s="18" t="s">
        <v>1198</v>
      </c>
      <c r="D514" s="14" t="s">
        <v>1046</v>
      </c>
      <c r="E514" s="19" t="s">
        <v>1199</v>
      </c>
      <c r="F514" s="20" t="s">
        <v>120</v>
      </c>
      <c r="G514" s="21">
        <v>1</v>
      </c>
      <c r="H514" s="22">
        <v>0</v>
      </c>
      <c r="I514" s="22">
        <f>ROUND(ROUND(H514,2)*ROUND(G514,3),2)</f>
        <v>0</v>
      </c>
      <c r="O514">
        <f>(I514*21)/100</f>
        <v>0</v>
      </c>
      <c r="P514" t="s">
        <v>5</v>
      </c>
    </row>
    <row r="515" spans="1:16" ht="14">
      <c r="A515" s="23" t="s">
        <v>150</v>
      </c>
      <c r="E515" s="24" t="s">
        <v>1046</v>
      </c>
    </row>
    <row r="516" spans="1:16" ht="14">
      <c r="A516" s="25" t="s">
        <v>144</v>
      </c>
      <c r="E516" s="26" t="s">
        <v>6</v>
      </c>
    </row>
    <row r="517" spans="1:16" ht="112">
      <c r="A517" t="s">
        <v>147</v>
      </c>
      <c r="E517" s="24" t="s">
        <v>1173</v>
      </c>
    </row>
    <row r="518" spans="1:16" ht="14">
      <c r="A518" s="14" t="s">
        <v>149</v>
      </c>
      <c r="B518" s="18" t="s">
        <v>490</v>
      </c>
      <c r="C518" s="18" t="s">
        <v>1200</v>
      </c>
      <c r="D518" s="14" t="s">
        <v>1046</v>
      </c>
      <c r="E518" s="19" t="s">
        <v>1201</v>
      </c>
      <c r="F518" s="20" t="s">
        <v>120</v>
      </c>
      <c r="G518" s="21">
        <v>1</v>
      </c>
      <c r="H518" s="22">
        <v>0</v>
      </c>
      <c r="I518" s="22">
        <f>ROUND(ROUND(H518,2)*ROUND(G518,3),2)</f>
        <v>0</v>
      </c>
      <c r="O518">
        <f>(I518*21)/100</f>
        <v>0</v>
      </c>
      <c r="P518" t="s">
        <v>5</v>
      </c>
    </row>
    <row r="519" spans="1:16" ht="14">
      <c r="A519" s="23" t="s">
        <v>150</v>
      </c>
      <c r="E519" s="24" t="s">
        <v>1046</v>
      </c>
    </row>
    <row r="520" spans="1:16" ht="14">
      <c r="A520" s="25" t="s">
        <v>144</v>
      </c>
      <c r="E520" s="26" t="s">
        <v>6</v>
      </c>
    </row>
    <row r="521" spans="1:16" ht="112">
      <c r="A521" t="s">
        <v>147</v>
      </c>
      <c r="E521" s="24" t="s">
        <v>1173</v>
      </c>
    </row>
    <row r="522" spans="1:16" ht="14">
      <c r="A522" s="14" t="s">
        <v>149</v>
      </c>
      <c r="B522" s="18" t="s">
        <v>492</v>
      </c>
      <c r="C522" s="18" t="s">
        <v>1202</v>
      </c>
      <c r="D522" s="14" t="s">
        <v>1046</v>
      </c>
      <c r="E522" s="19" t="s">
        <v>1203</v>
      </c>
      <c r="F522" s="20" t="s">
        <v>120</v>
      </c>
      <c r="G522" s="21">
        <v>1</v>
      </c>
      <c r="H522" s="22">
        <v>0</v>
      </c>
      <c r="I522" s="22">
        <f>ROUND(ROUND(H522,2)*ROUND(G522,3),2)</f>
        <v>0</v>
      </c>
      <c r="O522">
        <f>(I522*21)/100</f>
        <v>0</v>
      </c>
      <c r="P522" t="s">
        <v>5</v>
      </c>
    </row>
    <row r="523" spans="1:16" ht="14">
      <c r="A523" s="23" t="s">
        <v>150</v>
      </c>
      <c r="E523" s="24" t="s">
        <v>1046</v>
      </c>
    </row>
    <row r="524" spans="1:16" ht="14">
      <c r="A524" s="25" t="s">
        <v>144</v>
      </c>
      <c r="E524" s="26" t="s">
        <v>6</v>
      </c>
    </row>
    <row r="525" spans="1:16" ht="112">
      <c r="A525" t="s">
        <v>147</v>
      </c>
      <c r="E525" s="24" t="s">
        <v>1173</v>
      </c>
    </row>
    <row r="526" spans="1:16" ht="14">
      <c r="A526" s="14" t="s">
        <v>149</v>
      </c>
      <c r="B526" s="18" t="s">
        <v>494</v>
      </c>
      <c r="C526" s="18" t="s">
        <v>1204</v>
      </c>
      <c r="D526" s="14" t="s">
        <v>1046</v>
      </c>
      <c r="E526" s="19" t="s">
        <v>1205</v>
      </c>
      <c r="F526" s="20" t="s">
        <v>120</v>
      </c>
      <c r="G526" s="21">
        <v>1</v>
      </c>
      <c r="H526" s="22">
        <v>0</v>
      </c>
      <c r="I526" s="22">
        <f>ROUND(ROUND(H526,2)*ROUND(G526,3),2)</f>
        <v>0</v>
      </c>
      <c r="O526">
        <f>(I526*21)/100</f>
        <v>0</v>
      </c>
      <c r="P526" t="s">
        <v>5</v>
      </c>
    </row>
    <row r="527" spans="1:16" ht="14">
      <c r="A527" s="23" t="s">
        <v>150</v>
      </c>
      <c r="E527" s="24" t="s">
        <v>1046</v>
      </c>
    </row>
    <row r="528" spans="1:16" ht="14">
      <c r="A528" s="25" t="s">
        <v>144</v>
      </c>
      <c r="E528" s="26" t="s">
        <v>6</v>
      </c>
    </row>
    <row r="529" spans="1:16" ht="112">
      <c r="A529" t="s">
        <v>147</v>
      </c>
      <c r="E529" s="24" t="s">
        <v>1173</v>
      </c>
    </row>
    <row r="530" spans="1:16" ht="14">
      <c r="A530" s="14" t="s">
        <v>149</v>
      </c>
      <c r="B530" s="18" t="s">
        <v>496</v>
      </c>
      <c r="C530" s="18" t="s">
        <v>1206</v>
      </c>
      <c r="D530" s="14" t="s">
        <v>1046</v>
      </c>
      <c r="E530" s="19" t="s">
        <v>1207</v>
      </c>
      <c r="F530" s="20" t="s">
        <v>120</v>
      </c>
      <c r="G530" s="21">
        <v>1</v>
      </c>
      <c r="H530" s="22">
        <v>0</v>
      </c>
      <c r="I530" s="22">
        <f>ROUND(ROUND(H530,2)*ROUND(G530,3),2)</f>
        <v>0</v>
      </c>
      <c r="O530">
        <f>(I530*21)/100</f>
        <v>0</v>
      </c>
      <c r="P530" t="s">
        <v>5</v>
      </c>
    </row>
    <row r="531" spans="1:16" ht="14">
      <c r="A531" s="23" t="s">
        <v>150</v>
      </c>
      <c r="E531" s="24" t="s">
        <v>1046</v>
      </c>
    </row>
    <row r="532" spans="1:16" ht="14">
      <c r="A532" s="25" t="s">
        <v>144</v>
      </c>
      <c r="E532" s="26" t="s">
        <v>6</v>
      </c>
    </row>
    <row r="533" spans="1:16" ht="112">
      <c r="A533" t="s">
        <v>147</v>
      </c>
      <c r="E533" s="24" t="s">
        <v>1173</v>
      </c>
    </row>
    <row r="534" spans="1:16" ht="14">
      <c r="A534" s="14" t="s">
        <v>149</v>
      </c>
      <c r="B534" s="18" t="s">
        <v>1208</v>
      </c>
      <c r="C534" s="18" t="s">
        <v>1209</v>
      </c>
      <c r="D534" s="14" t="s">
        <v>1046</v>
      </c>
      <c r="E534" s="19" t="s">
        <v>1210</v>
      </c>
      <c r="F534" s="20" t="s">
        <v>120</v>
      </c>
      <c r="G534" s="21">
        <v>1</v>
      </c>
      <c r="H534" s="22">
        <v>0</v>
      </c>
      <c r="I534" s="22">
        <f>ROUND(ROUND(H534,2)*ROUND(G534,3),2)</f>
        <v>0</v>
      </c>
      <c r="O534">
        <f>(I534*21)/100</f>
        <v>0</v>
      </c>
      <c r="P534" t="s">
        <v>5</v>
      </c>
    </row>
    <row r="535" spans="1:16" ht="14">
      <c r="A535" s="23" t="s">
        <v>150</v>
      </c>
      <c r="E535" s="24" t="s">
        <v>1046</v>
      </c>
    </row>
    <row r="536" spans="1:16" ht="14">
      <c r="A536" s="25" t="s">
        <v>144</v>
      </c>
      <c r="E536" s="26" t="s">
        <v>6</v>
      </c>
    </row>
    <row r="537" spans="1:16" ht="112">
      <c r="A537" t="s">
        <v>147</v>
      </c>
      <c r="E537" s="24" t="s">
        <v>1173</v>
      </c>
    </row>
    <row r="538" spans="1:16" ht="14">
      <c r="A538" s="14" t="s">
        <v>149</v>
      </c>
      <c r="B538" s="18" t="s">
        <v>1211</v>
      </c>
      <c r="C538" s="18" t="s">
        <v>1212</v>
      </c>
      <c r="D538" s="14" t="s">
        <v>1046</v>
      </c>
      <c r="E538" s="19" t="s">
        <v>1213</v>
      </c>
      <c r="F538" s="20" t="s">
        <v>120</v>
      </c>
      <c r="G538" s="21">
        <v>1</v>
      </c>
      <c r="H538" s="22">
        <v>0</v>
      </c>
      <c r="I538" s="22">
        <f>ROUND(ROUND(H538,2)*ROUND(G538,3),2)</f>
        <v>0</v>
      </c>
      <c r="O538">
        <f>(I538*21)/100</f>
        <v>0</v>
      </c>
      <c r="P538" t="s">
        <v>5</v>
      </c>
    </row>
    <row r="539" spans="1:16" ht="14">
      <c r="A539" s="23" t="s">
        <v>150</v>
      </c>
      <c r="E539" s="24" t="s">
        <v>1046</v>
      </c>
    </row>
    <row r="540" spans="1:16" ht="14">
      <c r="A540" s="25" t="s">
        <v>144</v>
      </c>
      <c r="E540" s="26" t="s">
        <v>6</v>
      </c>
    </row>
    <row r="541" spans="1:16" ht="112">
      <c r="A541" t="s">
        <v>147</v>
      </c>
      <c r="E541" s="24" t="s">
        <v>1173</v>
      </c>
    </row>
    <row r="542" spans="1:16" ht="14">
      <c r="A542" s="14" t="s">
        <v>149</v>
      </c>
      <c r="B542" s="18" t="s">
        <v>498</v>
      </c>
      <c r="C542" s="18" t="s">
        <v>1214</v>
      </c>
      <c r="D542" s="14" t="s">
        <v>1046</v>
      </c>
      <c r="E542" s="19" t="s">
        <v>1215</v>
      </c>
      <c r="F542" s="20" t="s">
        <v>120</v>
      </c>
      <c r="G542" s="21">
        <v>1</v>
      </c>
      <c r="H542" s="22">
        <v>0</v>
      </c>
      <c r="I542" s="22">
        <f>ROUND(ROUND(H542,2)*ROUND(G542,3),2)</f>
        <v>0</v>
      </c>
      <c r="O542">
        <f>(I542*21)/100</f>
        <v>0</v>
      </c>
      <c r="P542" t="s">
        <v>5</v>
      </c>
    </row>
    <row r="543" spans="1:16" ht="14">
      <c r="A543" s="23" t="s">
        <v>150</v>
      </c>
      <c r="E543" s="24" t="s">
        <v>1046</v>
      </c>
    </row>
    <row r="544" spans="1:16" ht="14">
      <c r="A544" s="25" t="s">
        <v>144</v>
      </c>
      <c r="E544" s="26" t="s">
        <v>6</v>
      </c>
    </row>
    <row r="545" spans="1:16" ht="112">
      <c r="A545" t="s">
        <v>147</v>
      </c>
      <c r="E545" s="24" t="s">
        <v>1173</v>
      </c>
    </row>
    <row r="546" spans="1:16" ht="14">
      <c r="A546" s="14" t="s">
        <v>149</v>
      </c>
      <c r="B546" s="18" t="s">
        <v>500</v>
      </c>
      <c r="C546" s="18" t="s">
        <v>1216</v>
      </c>
      <c r="D546" s="14" t="s">
        <v>1046</v>
      </c>
      <c r="E546" s="19" t="s">
        <v>1217</v>
      </c>
      <c r="F546" s="20" t="s">
        <v>120</v>
      </c>
      <c r="G546" s="21">
        <v>1</v>
      </c>
      <c r="H546" s="22">
        <v>0</v>
      </c>
      <c r="I546" s="22">
        <f>ROUND(ROUND(H546,2)*ROUND(G546,3),2)</f>
        <v>0</v>
      </c>
      <c r="O546">
        <f>(I546*21)/100</f>
        <v>0</v>
      </c>
      <c r="P546" t="s">
        <v>5</v>
      </c>
    </row>
    <row r="547" spans="1:16" ht="14">
      <c r="A547" s="23" t="s">
        <v>150</v>
      </c>
      <c r="E547" s="24" t="s">
        <v>1046</v>
      </c>
    </row>
    <row r="548" spans="1:16" ht="14">
      <c r="A548" s="25" t="s">
        <v>144</v>
      </c>
      <c r="E548" s="26" t="s">
        <v>6</v>
      </c>
    </row>
    <row r="549" spans="1:16" ht="112">
      <c r="A549" t="s">
        <v>147</v>
      </c>
      <c r="E549" s="24" t="s">
        <v>1173</v>
      </c>
    </row>
    <row r="550" spans="1:16" ht="14">
      <c r="A550" s="14" t="s">
        <v>149</v>
      </c>
      <c r="B550" s="18" t="s">
        <v>502</v>
      </c>
      <c r="C550" s="18" t="s">
        <v>1218</v>
      </c>
      <c r="D550" s="14" t="s">
        <v>1046</v>
      </c>
      <c r="E550" s="19" t="s">
        <v>1219</v>
      </c>
      <c r="F550" s="20" t="s">
        <v>120</v>
      </c>
      <c r="G550" s="21">
        <v>1</v>
      </c>
      <c r="H550" s="22">
        <v>0</v>
      </c>
      <c r="I550" s="22">
        <f>ROUND(ROUND(H550,2)*ROUND(G550,3),2)</f>
        <v>0</v>
      </c>
      <c r="O550">
        <f>(I550*21)/100</f>
        <v>0</v>
      </c>
      <c r="P550" t="s">
        <v>5</v>
      </c>
    </row>
    <row r="551" spans="1:16" ht="14">
      <c r="A551" s="23" t="s">
        <v>150</v>
      </c>
      <c r="E551" s="24" t="s">
        <v>1046</v>
      </c>
    </row>
    <row r="552" spans="1:16" ht="14">
      <c r="A552" s="25" t="s">
        <v>144</v>
      </c>
      <c r="E552" s="26" t="s">
        <v>6</v>
      </c>
    </row>
    <row r="553" spans="1:16" ht="112">
      <c r="A553" t="s">
        <v>147</v>
      </c>
      <c r="E553" s="24" t="s">
        <v>1173</v>
      </c>
    </row>
    <row r="554" spans="1:16" ht="14">
      <c r="A554" s="14" t="s">
        <v>149</v>
      </c>
      <c r="B554" s="18" t="s">
        <v>504</v>
      </c>
      <c r="C554" s="18" t="s">
        <v>1220</v>
      </c>
      <c r="D554" s="14" t="s">
        <v>1046</v>
      </c>
      <c r="E554" s="19" t="s">
        <v>1221</v>
      </c>
      <c r="F554" s="20" t="s">
        <v>120</v>
      </c>
      <c r="G554" s="21">
        <v>1</v>
      </c>
      <c r="H554" s="22">
        <v>0</v>
      </c>
      <c r="I554" s="22">
        <f>ROUND(ROUND(H554,2)*ROUND(G554,3),2)</f>
        <v>0</v>
      </c>
      <c r="O554">
        <f>(I554*21)/100</f>
        <v>0</v>
      </c>
      <c r="P554" t="s">
        <v>5</v>
      </c>
    </row>
    <row r="555" spans="1:16" ht="14">
      <c r="A555" s="23" t="s">
        <v>150</v>
      </c>
      <c r="E555" s="24" t="s">
        <v>1046</v>
      </c>
    </row>
    <row r="556" spans="1:16" ht="14">
      <c r="A556" s="25" t="s">
        <v>144</v>
      </c>
      <c r="E556" s="26" t="s">
        <v>6</v>
      </c>
    </row>
    <row r="557" spans="1:16" ht="112">
      <c r="A557" t="s">
        <v>147</v>
      </c>
      <c r="E557" s="24" t="s">
        <v>1173</v>
      </c>
    </row>
    <row r="558" spans="1:16" ht="14">
      <c r="A558" s="14" t="s">
        <v>149</v>
      </c>
      <c r="B558" s="18" t="s">
        <v>1222</v>
      </c>
      <c r="C558" s="18" t="s">
        <v>1223</v>
      </c>
      <c r="D558" s="14" t="s">
        <v>1046</v>
      </c>
      <c r="E558" s="19" t="s">
        <v>1224</v>
      </c>
      <c r="F558" s="20" t="s">
        <v>120</v>
      </c>
      <c r="G558" s="21">
        <v>1</v>
      </c>
      <c r="H558" s="22">
        <v>0</v>
      </c>
      <c r="I558" s="22">
        <f>ROUND(ROUND(H558,2)*ROUND(G558,3),2)</f>
        <v>0</v>
      </c>
      <c r="O558">
        <f>(I558*21)/100</f>
        <v>0</v>
      </c>
      <c r="P558" t="s">
        <v>5</v>
      </c>
    </row>
    <row r="559" spans="1:16" ht="14">
      <c r="A559" s="23" t="s">
        <v>150</v>
      </c>
      <c r="E559" s="24" t="s">
        <v>1046</v>
      </c>
    </row>
    <row r="560" spans="1:16" ht="14">
      <c r="A560" s="25" t="s">
        <v>144</v>
      </c>
      <c r="E560" s="26" t="s">
        <v>6</v>
      </c>
    </row>
    <row r="561" spans="1:16" ht="112">
      <c r="A561" t="s">
        <v>147</v>
      </c>
      <c r="E561" s="24" t="s">
        <v>1173</v>
      </c>
    </row>
    <row r="562" spans="1:16" ht="14">
      <c r="A562" s="14" t="s">
        <v>149</v>
      </c>
      <c r="B562" s="18" t="s">
        <v>506</v>
      </c>
      <c r="C562" s="18" t="s">
        <v>1225</v>
      </c>
      <c r="D562" s="14" t="s">
        <v>1046</v>
      </c>
      <c r="E562" s="19" t="s">
        <v>1226</v>
      </c>
      <c r="F562" s="20" t="s">
        <v>120</v>
      </c>
      <c r="G562" s="21">
        <v>1</v>
      </c>
      <c r="H562" s="22">
        <v>0</v>
      </c>
      <c r="I562" s="22">
        <f>ROUND(ROUND(H562,2)*ROUND(G562,3),2)</f>
        <v>0</v>
      </c>
      <c r="O562">
        <f>(I562*21)/100</f>
        <v>0</v>
      </c>
      <c r="P562" t="s">
        <v>5</v>
      </c>
    </row>
    <row r="563" spans="1:16" ht="14">
      <c r="A563" s="23" t="s">
        <v>150</v>
      </c>
      <c r="E563" s="24" t="s">
        <v>1046</v>
      </c>
    </row>
    <row r="564" spans="1:16" ht="14">
      <c r="A564" s="25" t="s">
        <v>144</v>
      </c>
      <c r="E564" s="26" t="s">
        <v>6</v>
      </c>
    </row>
    <row r="565" spans="1:16" ht="112">
      <c r="A565" t="s">
        <v>147</v>
      </c>
      <c r="E565" s="24" t="s">
        <v>1173</v>
      </c>
    </row>
    <row r="566" spans="1:16" ht="14">
      <c r="A566" s="14" t="s">
        <v>149</v>
      </c>
      <c r="B566" s="18" t="s">
        <v>508</v>
      </c>
      <c r="C566" s="18" t="s">
        <v>1227</v>
      </c>
      <c r="D566" s="14" t="s">
        <v>1046</v>
      </c>
      <c r="E566" s="19" t="s">
        <v>1228</v>
      </c>
      <c r="F566" s="20" t="s">
        <v>120</v>
      </c>
      <c r="G566" s="21">
        <v>1</v>
      </c>
      <c r="H566" s="22">
        <v>0</v>
      </c>
      <c r="I566" s="22">
        <f>ROUND(ROUND(H566,2)*ROUND(G566,3),2)</f>
        <v>0</v>
      </c>
      <c r="O566">
        <f>(I566*21)/100</f>
        <v>0</v>
      </c>
      <c r="P566" t="s">
        <v>5</v>
      </c>
    </row>
    <row r="567" spans="1:16" ht="14">
      <c r="A567" s="23" t="s">
        <v>150</v>
      </c>
      <c r="E567" s="24" t="s">
        <v>1046</v>
      </c>
    </row>
    <row r="568" spans="1:16" ht="14">
      <c r="A568" s="25" t="s">
        <v>144</v>
      </c>
      <c r="E568" s="26" t="s">
        <v>6</v>
      </c>
    </row>
    <row r="569" spans="1:16" ht="112">
      <c r="A569" t="s">
        <v>147</v>
      </c>
      <c r="E569" s="24" t="s">
        <v>1173</v>
      </c>
    </row>
    <row r="570" spans="1:16" ht="14">
      <c r="A570" s="14" t="s">
        <v>149</v>
      </c>
      <c r="B570" s="18" t="s">
        <v>1229</v>
      </c>
      <c r="C570" s="18" t="s">
        <v>1230</v>
      </c>
      <c r="D570" s="14" t="s">
        <v>1027</v>
      </c>
      <c r="E570" s="19" t="s">
        <v>1231</v>
      </c>
      <c r="F570" s="20" t="s">
        <v>25</v>
      </c>
      <c r="G570" s="21">
        <v>1</v>
      </c>
      <c r="H570" s="22">
        <v>0</v>
      </c>
      <c r="I570" s="22">
        <f>ROUND(ROUND(H570,2)*ROUND(G570,3),2)</f>
        <v>0</v>
      </c>
      <c r="O570">
        <f>(I570*21)/100</f>
        <v>0</v>
      </c>
      <c r="P570" t="s">
        <v>5</v>
      </c>
    </row>
    <row r="571" spans="1:16" ht="14">
      <c r="A571" s="23" t="s">
        <v>150</v>
      </c>
      <c r="E571" s="24" t="s">
        <v>1027</v>
      </c>
    </row>
    <row r="572" spans="1:16" ht="14">
      <c r="A572" s="25" t="s">
        <v>144</v>
      </c>
      <c r="E572" s="26" t="s">
        <v>6</v>
      </c>
    </row>
    <row r="573" spans="1:16" ht="56">
      <c r="A573" t="s">
        <v>147</v>
      </c>
      <c r="E573" s="24" t="s">
        <v>27</v>
      </c>
    </row>
    <row r="574" spans="1:16" ht="14">
      <c r="A574" s="14" t="s">
        <v>149</v>
      </c>
      <c r="B574" s="18" t="s">
        <v>510</v>
      </c>
      <c r="C574" s="18" t="s">
        <v>1232</v>
      </c>
      <c r="D574" s="14" t="s">
        <v>1046</v>
      </c>
      <c r="E574" s="19" t="s">
        <v>1150</v>
      </c>
      <c r="F574" s="20" t="s">
        <v>25</v>
      </c>
      <c r="G574" s="21">
        <v>1</v>
      </c>
      <c r="H574" s="22">
        <v>0</v>
      </c>
      <c r="I574" s="22">
        <f>ROUND(ROUND(H574,2)*ROUND(G574,3),2)</f>
        <v>0</v>
      </c>
      <c r="O574">
        <f>(I574*21)/100</f>
        <v>0</v>
      </c>
      <c r="P574" t="s">
        <v>5</v>
      </c>
    </row>
    <row r="575" spans="1:16" ht="14">
      <c r="A575" s="23" t="s">
        <v>150</v>
      </c>
      <c r="E575" s="24" t="s">
        <v>1046</v>
      </c>
    </row>
    <row r="576" spans="1:16" ht="14">
      <c r="A576" s="25" t="s">
        <v>144</v>
      </c>
      <c r="E576" s="26" t="s">
        <v>6</v>
      </c>
    </row>
    <row r="577" spans="1:16" ht="56">
      <c r="A577" t="s">
        <v>147</v>
      </c>
      <c r="E577" s="24" t="s">
        <v>27</v>
      </c>
    </row>
    <row r="578" spans="1:16" ht="14">
      <c r="A578" s="14" t="s">
        <v>149</v>
      </c>
      <c r="B578" s="18" t="s">
        <v>512</v>
      </c>
      <c r="C578" s="18" t="s">
        <v>1233</v>
      </c>
      <c r="D578" s="14" t="s">
        <v>1</v>
      </c>
      <c r="E578" s="19" t="s">
        <v>1234</v>
      </c>
      <c r="F578" s="20" t="s">
        <v>1032</v>
      </c>
      <c r="G578" s="21">
        <v>1</v>
      </c>
      <c r="H578" s="22">
        <v>0</v>
      </c>
      <c r="I578" s="22">
        <f>ROUND(ROUND(H578,2)*ROUND(G578,3),2)</f>
        <v>0</v>
      </c>
      <c r="O578">
        <f>(I578*21)/100</f>
        <v>0</v>
      </c>
      <c r="P578" t="s">
        <v>5</v>
      </c>
    </row>
    <row r="579" spans="1:16" ht="14">
      <c r="A579" s="23" t="s">
        <v>150</v>
      </c>
      <c r="E579" s="24" t="s">
        <v>1</v>
      </c>
    </row>
    <row r="580" spans="1:16" ht="14">
      <c r="A580" s="25" t="s">
        <v>144</v>
      </c>
      <c r="E580" s="26" t="s">
        <v>6</v>
      </c>
    </row>
    <row r="581" spans="1:16" ht="140">
      <c r="A581" t="s">
        <v>147</v>
      </c>
      <c r="E581" s="24" t="s">
        <v>1235</v>
      </c>
    </row>
    <row r="582" spans="1:16" ht="14">
      <c r="A582" s="14" t="s">
        <v>149</v>
      </c>
      <c r="B582" s="18" t="s">
        <v>514</v>
      </c>
      <c r="C582" s="18" t="s">
        <v>1236</v>
      </c>
      <c r="D582" s="14" t="s">
        <v>1</v>
      </c>
      <c r="E582" s="19" t="s">
        <v>1237</v>
      </c>
      <c r="F582" s="20" t="s">
        <v>130</v>
      </c>
      <c r="G582" s="21">
        <v>1</v>
      </c>
      <c r="H582" s="22">
        <v>69.790000000000006</v>
      </c>
      <c r="I582" s="22">
        <f>ROUND(ROUND(H582,2)*ROUND(G582,3),2)</f>
        <v>69.790000000000006</v>
      </c>
      <c r="O582">
        <f>(I582*21)/100</f>
        <v>14.655900000000001</v>
      </c>
      <c r="P582" t="s">
        <v>5</v>
      </c>
    </row>
    <row r="583" spans="1:16" ht="14">
      <c r="A583" s="23" t="s">
        <v>150</v>
      </c>
      <c r="E583" s="24" t="s">
        <v>1</v>
      </c>
    </row>
    <row r="584" spans="1:16" ht="14">
      <c r="A584" s="25" t="s">
        <v>144</v>
      </c>
      <c r="E584" s="26" t="s">
        <v>6</v>
      </c>
    </row>
    <row r="585" spans="1:16" ht="56">
      <c r="A585" t="s">
        <v>147</v>
      </c>
      <c r="E585" s="24" t="s">
        <v>27</v>
      </c>
    </row>
    <row r="586" spans="1:16" ht="14">
      <c r="A586" s="14" t="s">
        <v>149</v>
      </c>
      <c r="B586" s="18" t="s">
        <v>1238</v>
      </c>
      <c r="C586" s="18" t="s">
        <v>1239</v>
      </c>
      <c r="D586" s="14" t="s">
        <v>1046</v>
      </c>
      <c r="E586" s="19" t="s">
        <v>1240</v>
      </c>
      <c r="F586" s="20" t="s">
        <v>1032</v>
      </c>
      <c r="G586" s="21">
        <v>1</v>
      </c>
      <c r="H586" s="22">
        <v>0</v>
      </c>
      <c r="I586" s="22">
        <f>ROUND(ROUND(H586,2)*ROUND(G586,3),2)</f>
        <v>0</v>
      </c>
      <c r="O586">
        <f>(I586*21)/100</f>
        <v>0</v>
      </c>
      <c r="P586" t="s">
        <v>5</v>
      </c>
    </row>
    <row r="587" spans="1:16" ht="14">
      <c r="A587" s="23" t="s">
        <v>150</v>
      </c>
      <c r="E587" s="24" t="s">
        <v>1046</v>
      </c>
    </row>
    <row r="588" spans="1:16" ht="14">
      <c r="A588" s="25" t="s">
        <v>144</v>
      </c>
      <c r="E588" s="26" t="s">
        <v>6</v>
      </c>
    </row>
    <row r="589" spans="1:16" ht="140">
      <c r="A589" t="s">
        <v>147</v>
      </c>
      <c r="E589" s="24" t="s">
        <v>1235</v>
      </c>
    </row>
    <row r="590" spans="1:16" ht="14">
      <c r="A590" s="14" t="s">
        <v>149</v>
      </c>
      <c r="B590" s="18" t="s">
        <v>1241</v>
      </c>
      <c r="C590" s="18" t="s">
        <v>1242</v>
      </c>
      <c r="D590" s="14" t="s">
        <v>1046</v>
      </c>
      <c r="E590" s="19" t="s">
        <v>1243</v>
      </c>
      <c r="F590" s="20" t="s">
        <v>1032</v>
      </c>
      <c r="G590" s="21">
        <v>1</v>
      </c>
      <c r="H590" s="22">
        <v>0</v>
      </c>
      <c r="I590" s="22">
        <f>ROUND(ROUND(H590,2)*ROUND(G590,3),2)</f>
        <v>0</v>
      </c>
      <c r="O590">
        <f>(I590*21)/100</f>
        <v>0</v>
      </c>
      <c r="P590" t="s">
        <v>5</v>
      </c>
    </row>
    <row r="591" spans="1:16" ht="14">
      <c r="A591" s="23" t="s">
        <v>150</v>
      </c>
      <c r="E591" s="24" t="s">
        <v>1046</v>
      </c>
    </row>
    <row r="592" spans="1:16" ht="14">
      <c r="A592" s="25" t="s">
        <v>144</v>
      </c>
      <c r="E592" s="26" t="s">
        <v>6</v>
      </c>
    </row>
    <row r="593" spans="1:16" ht="140">
      <c r="A593" t="s">
        <v>147</v>
      </c>
      <c r="E593" s="24" t="s">
        <v>1235</v>
      </c>
    </row>
    <row r="594" spans="1:16" ht="14">
      <c r="A594" s="14" t="s">
        <v>149</v>
      </c>
      <c r="B594" s="18" t="s">
        <v>1244</v>
      </c>
      <c r="C594" s="18" t="s">
        <v>264</v>
      </c>
      <c r="D594" s="14" t="s">
        <v>1046</v>
      </c>
      <c r="E594" s="19" t="s">
        <v>1245</v>
      </c>
      <c r="F594" s="20" t="s">
        <v>1032</v>
      </c>
      <c r="G594" s="21">
        <v>1</v>
      </c>
      <c r="H594" s="22">
        <v>0</v>
      </c>
      <c r="I594" s="22">
        <f>ROUND(ROUND(H594,2)*ROUND(G594,3),2)</f>
        <v>0</v>
      </c>
      <c r="O594">
        <f>(I594*21)/100</f>
        <v>0</v>
      </c>
      <c r="P594" t="s">
        <v>5</v>
      </c>
    </row>
    <row r="595" spans="1:16" ht="14">
      <c r="A595" s="23" t="s">
        <v>150</v>
      </c>
      <c r="E595" s="24" t="s">
        <v>1046</v>
      </c>
    </row>
    <row r="596" spans="1:16" ht="14">
      <c r="A596" s="25" t="s">
        <v>144</v>
      </c>
      <c r="E596" s="26" t="s">
        <v>6</v>
      </c>
    </row>
    <row r="597" spans="1:16" ht="140">
      <c r="A597" t="s">
        <v>147</v>
      </c>
      <c r="E597" s="24" t="s">
        <v>1235</v>
      </c>
    </row>
    <row r="598" spans="1:16" ht="14">
      <c r="A598" s="14" t="s">
        <v>149</v>
      </c>
      <c r="B598" s="18" t="s">
        <v>1246</v>
      </c>
      <c r="C598" s="18" t="s">
        <v>1247</v>
      </c>
      <c r="D598" s="14" t="s">
        <v>1046</v>
      </c>
      <c r="E598" s="19" t="s">
        <v>1150</v>
      </c>
      <c r="F598" s="20" t="s">
        <v>25</v>
      </c>
      <c r="G598" s="21">
        <v>1</v>
      </c>
      <c r="H598" s="22">
        <v>0</v>
      </c>
      <c r="I598" s="22">
        <f>ROUND(ROUND(H598,2)*ROUND(G598,3),2)</f>
        <v>0</v>
      </c>
      <c r="O598">
        <f>(I598*21)/100</f>
        <v>0</v>
      </c>
      <c r="P598" t="s">
        <v>5</v>
      </c>
    </row>
    <row r="599" spans="1:16" ht="14">
      <c r="A599" s="23" t="s">
        <v>150</v>
      </c>
      <c r="E599" s="24" t="s">
        <v>1046</v>
      </c>
    </row>
    <row r="600" spans="1:16" ht="14">
      <c r="A600" s="25" t="s">
        <v>144</v>
      </c>
      <c r="E600" s="26" t="s">
        <v>6</v>
      </c>
    </row>
    <row r="601" spans="1:16" ht="56">
      <c r="A601" t="s">
        <v>147</v>
      </c>
      <c r="E601" s="24" t="s">
        <v>27</v>
      </c>
    </row>
    <row r="602" spans="1:16" ht="14">
      <c r="A602" s="14" t="s">
        <v>149</v>
      </c>
      <c r="B602" s="18" t="s">
        <v>1248</v>
      </c>
      <c r="C602" s="18" t="s">
        <v>267</v>
      </c>
      <c r="D602" s="14" t="s">
        <v>1</v>
      </c>
      <c r="E602" s="19" t="s">
        <v>1249</v>
      </c>
      <c r="F602" s="20" t="s">
        <v>1032</v>
      </c>
      <c r="G602" s="21">
        <v>1</v>
      </c>
      <c r="H602" s="22">
        <v>0</v>
      </c>
      <c r="I602" s="22">
        <f>ROUND(ROUND(H602,2)*ROUND(G602,3),2)</f>
        <v>0</v>
      </c>
      <c r="O602">
        <f>(I602*21)/100</f>
        <v>0</v>
      </c>
      <c r="P602" t="s">
        <v>5</v>
      </c>
    </row>
    <row r="603" spans="1:16" ht="14">
      <c r="A603" s="23" t="s">
        <v>150</v>
      </c>
      <c r="E603" s="24" t="s">
        <v>1</v>
      </c>
    </row>
    <row r="604" spans="1:16" ht="14">
      <c r="A604" s="25" t="s">
        <v>144</v>
      </c>
      <c r="E604" s="26" t="s">
        <v>6</v>
      </c>
    </row>
    <row r="605" spans="1:16" ht="140">
      <c r="A605" t="s">
        <v>147</v>
      </c>
      <c r="E605" s="24" t="s">
        <v>1235</v>
      </c>
    </row>
    <row r="606" spans="1:16" ht="14">
      <c r="A606" s="14" t="s">
        <v>149</v>
      </c>
      <c r="B606" s="18" t="s">
        <v>1250</v>
      </c>
      <c r="C606" s="18" t="s">
        <v>1251</v>
      </c>
      <c r="D606" s="14" t="s">
        <v>1</v>
      </c>
      <c r="E606" s="19" t="s">
        <v>1252</v>
      </c>
      <c r="F606" s="20" t="s">
        <v>1032</v>
      </c>
      <c r="G606" s="21">
        <v>1</v>
      </c>
      <c r="H606" s="22">
        <v>1861.02</v>
      </c>
      <c r="I606" s="22">
        <f>ROUND(ROUND(H606,2)*ROUND(G606,3),2)</f>
        <v>1861.02</v>
      </c>
      <c r="O606">
        <f>(I606*21)/100</f>
        <v>390.81419999999997</v>
      </c>
      <c r="P606" t="s">
        <v>5</v>
      </c>
    </row>
    <row r="607" spans="1:16" ht="14">
      <c r="A607" s="23" t="s">
        <v>150</v>
      </c>
      <c r="E607" s="24" t="s">
        <v>1</v>
      </c>
    </row>
    <row r="608" spans="1:16" ht="14">
      <c r="A608" s="25" t="s">
        <v>144</v>
      </c>
      <c r="E608" s="26" t="s">
        <v>6</v>
      </c>
    </row>
    <row r="609" spans="1:16" ht="56">
      <c r="A609" t="s">
        <v>147</v>
      </c>
      <c r="E609" s="24" t="s">
        <v>27</v>
      </c>
    </row>
    <row r="610" spans="1:16" ht="14">
      <c r="A610" s="14" t="s">
        <v>149</v>
      </c>
      <c r="B610" s="18" t="s">
        <v>1253</v>
      </c>
      <c r="C610" s="18" t="s">
        <v>1254</v>
      </c>
      <c r="D610" s="14" t="s">
        <v>1046</v>
      </c>
      <c r="E610" s="19" t="s">
        <v>1255</v>
      </c>
      <c r="F610" s="20" t="s">
        <v>1032</v>
      </c>
      <c r="G610" s="21">
        <v>1</v>
      </c>
      <c r="H610" s="22">
        <v>0</v>
      </c>
      <c r="I610" s="22">
        <f>ROUND(ROUND(H610,2)*ROUND(G610,3),2)</f>
        <v>0</v>
      </c>
      <c r="O610">
        <f>(I610*21)/100</f>
        <v>0</v>
      </c>
      <c r="P610" t="s">
        <v>5</v>
      </c>
    </row>
    <row r="611" spans="1:16" ht="14">
      <c r="A611" s="23" t="s">
        <v>150</v>
      </c>
      <c r="E611" s="24" t="s">
        <v>1046</v>
      </c>
    </row>
    <row r="612" spans="1:16" ht="14">
      <c r="A612" s="25" t="s">
        <v>144</v>
      </c>
      <c r="E612" s="26" t="s">
        <v>6</v>
      </c>
    </row>
    <row r="613" spans="1:16" ht="140">
      <c r="A613" t="s">
        <v>147</v>
      </c>
      <c r="E613" s="24" t="s">
        <v>1235</v>
      </c>
    </row>
    <row r="614" spans="1:16" ht="14">
      <c r="A614" s="14" t="s">
        <v>149</v>
      </c>
      <c r="B614" s="18" t="s">
        <v>1256</v>
      </c>
      <c r="C614" s="18" t="s">
        <v>1257</v>
      </c>
      <c r="D614" s="14" t="s">
        <v>1046</v>
      </c>
      <c r="E614" s="19" t="s">
        <v>1258</v>
      </c>
      <c r="F614" s="20" t="s">
        <v>1032</v>
      </c>
      <c r="G614" s="21">
        <v>1</v>
      </c>
      <c r="H614" s="22">
        <v>0</v>
      </c>
      <c r="I614" s="22">
        <f>ROUND(ROUND(H614,2)*ROUND(G614,3),2)</f>
        <v>0</v>
      </c>
      <c r="O614">
        <f>(I614*21)/100</f>
        <v>0</v>
      </c>
      <c r="P614" t="s">
        <v>5</v>
      </c>
    </row>
    <row r="615" spans="1:16" ht="14">
      <c r="A615" s="23" t="s">
        <v>150</v>
      </c>
      <c r="E615" s="24" t="s">
        <v>1046</v>
      </c>
    </row>
    <row r="616" spans="1:16" ht="14">
      <c r="A616" s="25" t="s">
        <v>144</v>
      </c>
      <c r="E616" s="26" t="s">
        <v>6</v>
      </c>
    </row>
    <row r="617" spans="1:16" ht="140">
      <c r="A617" t="s">
        <v>147</v>
      </c>
      <c r="E617" s="24" t="s">
        <v>1235</v>
      </c>
    </row>
    <row r="618" spans="1:16" ht="14">
      <c r="A618" s="14" t="s">
        <v>149</v>
      </c>
      <c r="B618" s="18" t="s">
        <v>1259</v>
      </c>
      <c r="C618" s="18" t="s">
        <v>1260</v>
      </c>
      <c r="D618" s="14" t="s">
        <v>1</v>
      </c>
      <c r="E618" s="19" t="s">
        <v>1261</v>
      </c>
      <c r="F618" s="20" t="s">
        <v>120</v>
      </c>
      <c r="G618" s="21">
        <v>1</v>
      </c>
      <c r="H618" s="22">
        <v>10.46</v>
      </c>
      <c r="I618" s="22">
        <f>ROUND(ROUND(H618,2)*ROUND(G618,3),2)</f>
        <v>10.46</v>
      </c>
      <c r="O618">
        <f>(I618*21)/100</f>
        <v>2.1966000000000001</v>
      </c>
      <c r="P618" t="s">
        <v>5</v>
      </c>
    </row>
    <row r="619" spans="1:16" ht="14">
      <c r="A619" s="23" t="s">
        <v>150</v>
      </c>
      <c r="E619" s="24" t="s">
        <v>1</v>
      </c>
    </row>
    <row r="620" spans="1:16" ht="14">
      <c r="A620" s="25" t="s">
        <v>144</v>
      </c>
      <c r="E620" s="26" t="s">
        <v>6</v>
      </c>
    </row>
    <row r="621" spans="1:16" ht="84">
      <c r="A621" t="s">
        <v>147</v>
      </c>
      <c r="E621" s="24" t="s">
        <v>1262</v>
      </c>
    </row>
    <row r="622" spans="1:16" ht="14">
      <c r="A622" s="14" t="s">
        <v>149</v>
      </c>
      <c r="B622" s="18" t="s">
        <v>1263</v>
      </c>
      <c r="C622" s="18" t="s">
        <v>1264</v>
      </c>
      <c r="D622" s="14" t="s">
        <v>1046</v>
      </c>
      <c r="E622" s="19" t="s">
        <v>1150</v>
      </c>
      <c r="F622" s="20" t="s">
        <v>25</v>
      </c>
      <c r="G622" s="21">
        <v>1</v>
      </c>
      <c r="H622" s="22">
        <v>0</v>
      </c>
      <c r="I622" s="22">
        <f>ROUND(ROUND(H622,2)*ROUND(G622,3),2)</f>
        <v>0</v>
      </c>
      <c r="O622">
        <f>(I622*21)/100</f>
        <v>0</v>
      </c>
      <c r="P622" t="s">
        <v>5</v>
      </c>
    </row>
    <row r="623" spans="1:16" ht="14">
      <c r="A623" s="23" t="s">
        <v>150</v>
      </c>
      <c r="E623" s="24" t="s">
        <v>1046</v>
      </c>
    </row>
    <row r="624" spans="1:16" ht="14">
      <c r="A624" s="25" t="s">
        <v>144</v>
      </c>
      <c r="E624" s="26" t="s">
        <v>6</v>
      </c>
    </row>
    <row r="625" spans="1:16" ht="56">
      <c r="A625" t="s">
        <v>147</v>
      </c>
      <c r="E625" s="24" t="s">
        <v>27</v>
      </c>
    </row>
    <row r="626" spans="1:16" ht="14">
      <c r="A626" s="14" t="s">
        <v>149</v>
      </c>
      <c r="B626" s="18" t="s">
        <v>1265</v>
      </c>
      <c r="C626" s="18" t="s">
        <v>1266</v>
      </c>
      <c r="D626" s="14" t="s">
        <v>1</v>
      </c>
      <c r="E626" s="19" t="s">
        <v>1267</v>
      </c>
      <c r="F626" s="20" t="s">
        <v>1032</v>
      </c>
      <c r="G626" s="21">
        <v>1</v>
      </c>
      <c r="H626" s="22">
        <v>0</v>
      </c>
      <c r="I626" s="22">
        <f>ROUND(ROUND(H626,2)*ROUND(G626,3),2)</f>
        <v>0</v>
      </c>
      <c r="O626">
        <f>(I626*21)/100</f>
        <v>0</v>
      </c>
      <c r="P626" t="s">
        <v>5</v>
      </c>
    </row>
    <row r="627" spans="1:16" ht="14">
      <c r="A627" s="23" t="s">
        <v>150</v>
      </c>
      <c r="E627" s="24" t="s">
        <v>1</v>
      </c>
    </row>
    <row r="628" spans="1:16" ht="14">
      <c r="A628" s="25" t="s">
        <v>144</v>
      </c>
      <c r="E628" s="26" t="s">
        <v>6</v>
      </c>
    </row>
    <row r="629" spans="1:16" ht="140">
      <c r="A629" t="s">
        <v>147</v>
      </c>
      <c r="E629" s="24" t="s">
        <v>1235</v>
      </c>
    </row>
    <row r="630" spans="1:16" ht="14">
      <c r="A630" s="14" t="s">
        <v>149</v>
      </c>
      <c r="B630" s="18" t="s">
        <v>1268</v>
      </c>
      <c r="C630" s="18" t="s">
        <v>270</v>
      </c>
      <c r="D630" s="14" t="s">
        <v>1046</v>
      </c>
      <c r="E630" s="19" t="s">
        <v>1269</v>
      </c>
      <c r="F630" s="20" t="s">
        <v>1032</v>
      </c>
      <c r="G630" s="21">
        <v>1</v>
      </c>
      <c r="H630" s="22">
        <v>0</v>
      </c>
      <c r="I630" s="22">
        <f>ROUND(ROUND(H630,2)*ROUND(G630,3),2)</f>
        <v>0</v>
      </c>
      <c r="O630">
        <f>(I630*21)/100</f>
        <v>0</v>
      </c>
      <c r="P630" t="s">
        <v>5</v>
      </c>
    </row>
    <row r="631" spans="1:16" ht="14">
      <c r="A631" s="23" t="s">
        <v>150</v>
      </c>
      <c r="E631" s="24" t="s">
        <v>1046</v>
      </c>
    </row>
    <row r="632" spans="1:16" ht="14">
      <c r="A632" s="25" t="s">
        <v>144</v>
      </c>
      <c r="E632" s="26" t="s">
        <v>6</v>
      </c>
    </row>
    <row r="633" spans="1:16" ht="140">
      <c r="A633" t="s">
        <v>147</v>
      </c>
      <c r="E633" s="24" t="s">
        <v>1235</v>
      </c>
    </row>
    <row r="634" spans="1:16" ht="14">
      <c r="A634" s="14" t="s">
        <v>149</v>
      </c>
      <c r="B634" s="18" t="s">
        <v>1270</v>
      </c>
      <c r="C634" s="18" t="s">
        <v>273</v>
      </c>
      <c r="D634" s="14" t="s">
        <v>1046</v>
      </c>
      <c r="E634" s="19" t="s">
        <v>1271</v>
      </c>
      <c r="F634" s="20" t="s">
        <v>1032</v>
      </c>
      <c r="G634" s="21">
        <v>1</v>
      </c>
      <c r="H634" s="22">
        <v>0</v>
      </c>
      <c r="I634" s="22">
        <f>ROUND(ROUND(H634,2)*ROUND(G634,3),2)</f>
        <v>0</v>
      </c>
      <c r="O634">
        <f>(I634*21)/100</f>
        <v>0</v>
      </c>
      <c r="P634" t="s">
        <v>5</v>
      </c>
    </row>
    <row r="635" spans="1:16" ht="14">
      <c r="A635" s="23" t="s">
        <v>150</v>
      </c>
      <c r="E635" s="24" t="s">
        <v>1046</v>
      </c>
    </row>
    <row r="636" spans="1:16" ht="14">
      <c r="A636" s="25" t="s">
        <v>144</v>
      </c>
      <c r="E636" s="26" t="s">
        <v>6</v>
      </c>
    </row>
    <row r="637" spans="1:16" ht="140">
      <c r="A637" t="s">
        <v>147</v>
      </c>
      <c r="E637" s="24" t="s">
        <v>1235</v>
      </c>
    </row>
    <row r="638" spans="1:16" ht="14">
      <c r="A638" s="14" t="s">
        <v>149</v>
      </c>
      <c r="B638" s="18" t="s">
        <v>1272</v>
      </c>
      <c r="C638" s="18" t="s">
        <v>275</v>
      </c>
      <c r="D638" s="14" t="s">
        <v>1046</v>
      </c>
      <c r="E638" s="19" t="s">
        <v>1273</v>
      </c>
      <c r="F638" s="20" t="s">
        <v>1032</v>
      </c>
      <c r="G638" s="21">
        <v>1</v>
      </c>
      <c r="H638" s="22">
        <v>0</v>
      </c>
      <c r="I638" s="22">
        <f>ROUND(ROUND(H638,2)*ROUND(G638,3),2)</f>
        <v>0</v>
      </c>
      <c r="O638">
        <f>(I638*21)/100</f>
        <v>0</v>
      </c>
      <c r="P638" t="s">
        <v>5</v>
      </c>
    </row>
    <row r="639" spans="1:16" ht="14">
      <c r="A639" s="23" t="s">
        <v>150</v>
      </c>
      <c r="E639" s="24" t="s">
        <v>1046</v>
      </c>
    </row>
    <row r="640" spans="1:16" ht="14">
      <c r="A640" s="25" t="s">
        <v>144</v>
      </c>
      <c r="E640" s="26" t="s">
        <v>6</v>
      </c>
    </row>
    <row r="641" spans="1:16" ht="140">
      <c r="A641" t="s">
        <v>147</v>
      </c>
      <c r="E641" s="24" t="s">
        <v>1235</v>
      </c>
    </row>
    <row r="642" spans="1:16" ht="14">
      <c r="A642" s="14" t="s">
        <v>149</v>
      </c>
      <c r="B642" s="18" t="s">
        <v>1274</v>
      </c>
      <c r="C642" s="18" t="s">
        <v>1275</v>
      </c>
      <c r="D642" s="14" t="s">
        <v>1027</v>
      </c>
      <c r="E642" s="19" t="s">
        <v>1276</v>
      </c>
      <c r="F642" s="20" t="s">
        <v>1032</v>
      </c>
      <c r="G642" s="21">
        <v>1</v>
      </c>
      <c r="H642" s="22">
        <v>0</v>
      </c>
      <c r="I642" s="22">
        <f>ROUND(ROUND(H642,2)*ROUND(G642,3),2)</f>
        <v>0</v>
      </c>
      <c r="O642">
        <f>(I642*21)/100</f>
        <v>0</v>
      </c>
      <c r="P642" t="s">
        <v>5</v>
      </c>
    </row>
    <row r="643" spans="1:16" ht="14">
      <c r="A643" s="23" t="s">
        <v>150</v>
      </c>
      <c r="E643" s="24" t="s">
        <v>1027</v>
      </c>
    </row>
    <row r="644" spans="1:16" ht="14">
      <c r="A644" s="25" t="s">
        <v>144</v>
      </c>
      <c r="E644" s="26" t="s">
        <v>6</v>
      </c>
    </row>
    <row r="645" spans="1:16" ht="140">
      <c r="A645" t="s">
        <v>147</v>
      </c>
      <c r="E645" s="24" t="s">
        <v>1235</v>
      </c>
    </row>
    <row r="646" spans="1:16" ht="14">
      <c r="A646" s="14" t="s">
        <v>149</v>
      </c>
      <c r="B646" s="18" t="s">
        <v>1277</v>
      </c>
      <c r="C646" s="18" t="s">
        <v>1278</v>
      </c>
      <c r="D646" s="14" t="s">
        <v>1046</v>
      </c>
      <c r="E646" s="19" t="s">
        <v>1279</v>
      </c>
      <c r="F646" s="20" t="s">
        <v>1032</v>
      </c>
      <c r="G646" s="21">
        <v>1</v>
      </c>
      <c r="H646" s="22">
        <v>0</v>
      </c>
      <c r="I646" s="22">
        <f>ROUND(ROUND(H646,2)*ROUND(G646,3),2)</f>
        <v>0</v>
      </c>
      <c r="O646">
        <f>(I646*21)/100</f>
        <v>0</v>
      </c>
      <c r="P646" t="s">
        <v>5</v>
      </c>
    </row>
    <row r="647" spans="1:16" ht="14">
      <c r="A647" s="23" t="s">
        <v>150</v>
      </c>
      <c r="E647" s="24" t="s">
        <v>1046</v>
      </c>
    </row>
    <row r="648" spans="1:16" ht="14">
      <c r="A648" s="25" t="s">
        <v>144</v>
      </c>
      <c r="E648" s="26" t="s">
        <v>6</v>
      </c>
    </row>
    <row r="649" spans="1:16" ht="56">
      <c r="A649" t="s">
        <v>147</v>
      </c>
      <c r="E649" s="24" t="s">
        <v>27</v>
      </c>
    </row>
    <row r="650" spans="1:16" ht="14">
      <c r="A650" s="14" t="s">
        <v>149</v>
      </c>
      <c r="B650" s="18" t="s">
        <v>1280</v>
      </c>
      <c r="C650" s="18" t="s">
        <v>1281</v>
      </c>
      <c r="D650" s="14" t="s">
        <v>1</v>
      </c>
      <c r="E650" s="19" t="s">
        <v>1282</v>
      </c>
      <c r="F650" s="20" t="s">
        <v>1032</v>
      </c>
      <c r="G650" s="21">
        <v>1</v>
      </c>
      <c r="H650" s="22">
        <v>0</v>
      </c>
      <c r="I650" s="22">
        <f>ROUND(ROUND(H650,2)*ROUND(G650,3),2)</f>
        <v>0</v>
      </c>
      <c r="O650">
        <f>(I650*21)/100</f>
        <v>0</v>
      </c>
      <c r="P650" t="s">
        <v>5</v>
      </c>
    </row>
    <row r="651" spans="1:16" ht="14">
      <c r="A651" s="23" t="s">
        <v>150</v>
      </c>
      <c r="E651" s="24" t="s">
        <v>1</v>
      </c>
    </row>
    <row r="652" spans="1:16" ht="14">
      <c r="A652" s="25" t="s">
        <v>144</v>
      </c>
      <c r="E652" s="26" t="s">
        <v>6</v>
      </c>
    </row>
    <row r="653" spans="1:16" ht="140">
      <c r="A653" t="s">
        <v>147</v>
      </c>
      <c r="E653" s="24" t="s">
        <v>1235</v>
      </c>
    </row>
    <row r="654" spans="1:16" ht="14">
      <c r="A654" s="14" t="s">
        <v>149</v>
      </c>
      <c r="B654" s="18" t="s">
        <v>1283</v>
      </c>
      <c r="C654" s="18" t="s">
        <v>1284</v>
      </c>
      <c r="D654" s="14" t="s">
        <v>1046</v>
      </c>
      <c r="E654" s="19" t="s">
        <v>1150</v>
      </c>
      <c r="F654" s="20" t="s">
        <v>25</v>
      </c>
      <c r="G654" s="21">
        <v>1</v>
      </c>
      <c r="H654" s="22">
        <v>0</v>
      </c>
      <c r="I654" s="22">
        <f>ROUND(ROUND(H654,2)*ROUND(G654,3),2)</f>
        <v>0</v>
      </c>
      <c r="O654">
        <f>(I654*21)/100</f>
        <v>0</v>
      </c>
      <c r="P654" t="s">
        <v>5</v>
      </c>
    </row>
    <row r="655" spans="1:16" ht="14">
      <c r="A655" s="23" t="s">
        <v>150</v>
      </c>
      <c r="E655" s="24" t="s">
        <v>1046</v>
      </c>
    </row>
    <row r="656" spans="1:16" ht="14">
      <c r="A656" s="25" t="s">
        <v>144</v>
      </c>
      <c r="E656" s="26" t="s">
        <v>6</v>
      </c>
    </row>
    <row r="657" spans="1:16" ht="56">
      <c r="A657" t="s">
        <v>147</v>
      </c>
      <c r="E657" s="24" t="s">
        <v>27</v>
      </c>
    </row>
    <row r="658" spans="1:16" ht="14">
      <c r="A658" s="14" t="s">
        <v>149</v>
      </c>
      <c r="B658" s="18" t="s">
        <v>1285</v>
      </c>
      <c r="C658" s="18" t="s">
        <v>1286</v>
      </c>
      <c r="D658" s="14" t="s">
        <v>1</v>
      </c>
      <c r="E658" s="19" t="s">
        <v>1287</v>
      </c>
      <c r="F658" s="20" t="s">
        <v>1032</v>
      </c>
      <c r="G658" s="21">
        <v>1</v>
      </c>
      <c r="H658" s="22">
        <v>0</v>
      </c>
      <c r="I658" s="22">
        <f>ROUND(ROUND(H658,2)*ROUND(G658,3),2)</f>
        <v>0</v>
      </c>
      <c r="O658">
        <f>(I658*21)/100</f>
        <v>0</v>
      </c>
      <c r="P658" t="s">
        <v>5</v>
      </c>
    </row>
    <row r="659" spans="1:16" ht="14">
      <c r="A659" s="23" t="s">
        <v>150</v>
      </c>
      <c r="E659" s="24" t="s">
        <v>1</v>
      </c>
    </row>
    <row r="660" spans="1:16" ht="14">
      <c r="A660" s="25" t="s">
        <v>144</v>
      </c>
      <c r="E660" s="26" t="s">
        <v>6</v>
      </c>
    </row>
    <row r="661" spans="1:16" ht="112">
      <c r="A661" t="s">
        <v>147</v>
      </c>
      <c r="E661" s="24" t="s">
        <v>1288</v>
      </c>
    </row>
    <row r="662" spans="1:16" ht="14">
      <c r="A662" s="14" t="s">
        <v>149</v>
      </c>
      <c r="B662" s="18" t="s">
        <v>1289</v>
      </c>
      <c r="C662" s="18" t="s">
        <v>1290</v>
      </c>
      <c r="D662" s="14" t="s">
        <v>1</v>
      </c>
      <c r="E662" s="19" t="s">
        <v>1291</v>
      </c>
      <c r="F662" s="20" t="s">
        <v>1032</v>
      </c>
      <c r="G662" s="21">
        <v>1</v>
      </c>
      <c r="H662" s="22">
        <v>0</v>
      </c>
      <c r="I662" s="22">
        <f>ROUND(ROUND(H662,2)*ROUND(G662,3),2)</f>
        <v>0</v>
      </c>
      <c r="O662">
        <f>(I662*21)/100</f>
        <v>0</v>
      </c>
      <c r="P662" t="s">
        <v>5</v>
      </c>
    </row>
    <row r="663" spans="1:16" ht="14">
      <c r="A663" s="23" t="s">
        <v>150</v>
      </c>
      <c r="E663" s="24" t="s">
        <v>1</v>
      </c>
    </row>
    <row r="664" spans="1:16" ht="14">
      <c r="A664" s="25" t="s">
        <v>144</v>
      </c>
      <c r="E664" s="26" t="s">
        <v>6</v>
      </c>
    </row>
    <row r="665" spans="1:16" ht="112">
      <c r="A665" t="s">
        <v>147</v>
      </c>
      <c r="E665" s="24" t="s">
        <v>1288</v>
      </c>
    </row>
    <row r="666" spans="1:16" ht="14">
      <c r="A666" s="14" t="s">
        <v>149</v>
      </c>
      <c r="B666" s="18" t="s">
        <v>1292</v>
      </c>
      <c r="C666" s="18" t="s">
        <v>280</v>
      </c>
      <c r="D666" s="14" t="s">
        <v>1027</v>
      </c>
      <c r="E666" s="19" t="s">
        <v>1293</v>
      </c>
      <c r="F666" s="20" t="s">
        <v>1032</v>
      </c>
      <c r="G666" s="21">
        <v>1</v>
      </c>
      <c r="H666" s="22">
        <v>2600</v>
      </c>
      <c r="I666" s="22">
        <f>ROUND(ROUND(H666,2)*ROUND(G666,3),2)</f>
        <v>2600</v>
      </c>
      <c r="O666">
        <f>(I666*21)/100</f>
        <v>546</v>
      </c>
      <c r="P666" t="s">
        <v>5</v>
      </c>
    </row>
    <row r="667" spans="1:16" ht="14">
      <c r="A667" s="23" t="s">
        <v>150</v>
      </c>
      <c r="E667" s="24" t="s">
        <v>1027</v>
      </c>
    </row>
    <row r="668" spans="1:16" ht="14">
      <c r="A668" s="25" t="s">
        <v>144</v>
      </c>
      <c r="E668" s="26" t="s">
        <v>6</v>
      </c>
    </row>
    <row r="669" spans="1:16" ht="112">
      <c r="A669" t="s">
        <v>147</v>
      </c>
      <c r="E669" s="24" t="s">
        <v>1288</v>
      </c>
    </row>
    <row r="670" spans="1:16" ht="14">
      <c r="A670" s="14" t="s">
        <v>149</v>
      </c>
      <c r="B670" s="18" t="s">
        <v>1294</v>
      </c>
      <c r="C670" s="18" t="s">
        <v>282</v>
      </c>
      <c r="D670" s="14" t="s">
        <v>1</v>
      </c>
      <c r="E670" s="19" t="s">
        <v>1295</v>
      </c>
      <c r="F670" s="20" t="s">
        <v>120</v>
      </c>
      <c r="G670" s="21">
        <v>1</v>
      </c>
      <c r="H670" s="22">
        <v>415</v>
      </c>
      <c r="I670" s="22">
        <f>ROUND(ROUND(H670,2)*ROUND(G670,3),2)</f>
        <v>415</v>
      </c>
      <c r="O670">
        <f>(I670*21)/100</f>
        <v>87.15</v>
      </c>
      <c r="P670" t="s">
        <v>5</v>
      </c>
    </row>
    <row r="671" spans="1:16" ht="14">
      <c r="A671" s="23" t="s">
        <v>150</v>
      </c>
      <c r="E671" s="24" t="s">
        <v>1</v>
      </c>
    </row>
    <row r="672" spans="1:16" ht="14">
      <c r="A672" s="25" t="s">
        <v>144</v>
      </c>
      <c r="E672" s="26" t="s">
        <v>6</v>
      </c>
    </row>
    <row r="673" spans="1:16" ht="112">
      <c r="A673" t="s">
        <v>147</v>
      </c>
      <c r="E673" s="24" t="s">
        <v>1288</v>
      </c>
    </row>
    <row r="674" spans="1:16" ht="14">
      <c r="A674" s="14" t="s">
        <v>149</v>
      </c>
      <c r="B674" s="18" t="s">
        <v>1296</v>
      </c>
      <c r="C674" s="18" t="s">
        <v>283</v>
      </c>
      <c r="D674" s="14" t="s">
        <v>1</v>
      </c>
      <c r="E674" s="19" t="s">
        <v>1297</v>
      </c>
      <c r="F674" s="20" t="s">
        <v>120</v>
      </c>
      <c r="G674" s="21">
        <v>1</v>
      </c>
      <c r="H674" s="22">
        <v>315</v>
      </c>
      <c r="I674" s="22">
        <f>ROUND(ROUND(H674,2)*ROUND(G674,3),2)</f>
        <v>315</v>
      </c>
      <c r="O674">
        <f>(I674*21)/100</f>
        <v>66.150000000000006</v>
      </c>
      <c r="P674" t="s">
        <v>5</v>
      </c>
    </row>
    <row r="675" spans="1:16" ht="14">
      <c r="A675" s="23" t="s">
        <v>150</v>
      </c>
      <c r="E675" s="24" t="s">
        <v>1</v>
      </c>
    </row>
    <row r="676" spans="1:16" ht="14">
      <c r="A676" s="25" t="s">
        <v>144</v>
      </c>
      <c r="E676" s="26" t="s">
        <v>6</v>
      </c>
    </row>
    <row r="677" spans="1:16" ht="112">
      <c r="A677" t="s">
        <v>147</v>
      </c>
      <c r="E677" s="24" t="s">
        <v>1288</v>
      </c>
    </row>
    <row r="678" spans="1:16" ht="14">
      <c r="A678" s="14" t="s">
        <v>149</v>
      </c>
      <c r="B678" s="18" t="s">
        <v>1298</v>
      </c>
      <c r="C678" s="18" t="s">
        <v>1299</v>
      </c>
      <c r="D678" s="14" t="s">
        <v>1</v>
      </c>
      <c r="E678" s="19" t="s">
        <v>1300</v>
      </c>
      <c r="F678" s="20" t="s">
        <v>120</v>
      </c>
      <c r="G678" s="21">
        <v>1</v>
      </c>
      <c r="H678" s="22">
        <v>235</v>
      </c>
      <c r="I678" s="22">
        <f>ROUND(ROUND(H678,2)*ROUND(G678,3),2)</f>
        <v>235</v>
      </c>
      <c r="O678">
        <f>(I678*21)/100</f>
        <v>49.35</v>
      </c>
      <c r="P678" t="s">
        <v>5</v>
      </c>
    </row>
    <row r="679" spans="1:16" ht="14">
      <c r="A679" s="23" t="s">
        <v>150</v>
      </c>
      <c r="E679" s="24" t="s">
        <v>1</v>
      </c>
    </row>
    <row r="680" spans="1:16" ht="14">
      <c r="A680" s="25" t="s">
        <v>144</v>
      </c>
      <c r="E680" s="26" t="s">
        <v>6</v>
      </c>
    </row>
    <row r="681" spans="1:16" ht="112">
      <c r="A681" t="s">
        <v>147</v>
      </c>
      <c r="E681" s="24" t="s">
        <v>1288</v>
      </c>
    </row>
    <row r="682" spans="1:16" ht="14">
      <c r="A682" s="14" t="s">
        <v>149</v>
      </c>
      <c r="B682" s="18" t="s">
        <v>1301</v>
      </c>
      <c r="C682" s="18" t="s">
        <v>1302</v>
      </c>
      <c r="D682" s="14" t="s">
        <v>1</v>
      </c>
      <c r="E682" s="19" t="s">
        <v>1303</v>
      </c>
      <c r="F682" s="20" t="s">
        <v>120</v>
      </c>
      <c r="G682" s="21">
        <v>1</v>
      </c>
      <c r="H682" s="22">
        <v>205</v>
      </c>
      <c r="I682" s="22">
        <f>ROUND(ROUND(H682,2)*ROUND(G682,3),2)</f>
        <v>205</v>
      </c>
      <c r="O682">
        <f>(I682*21)/100</f>
        <v>43.05</v>
      </c>
      <c r="P682" t="s">
        <v>5</v>
      </c>
    </row>
    <row r="683" spans="1:16" ht="14">
      <c r="A683" s="23" t="s">
        <v>150</v>
      </c>
      <c r="E683" s="24" t="s">
        <v>1</v>
      </c>
    </row>
    <row r="684" spans="1:16" ht="14">
      <c r="A684" s="25" t="s">
        <v>144</v>
      </c>
      <c r="E684" s="26" t="s">
        <v>6</v>
      </c>
    </row>
    <row r="685" spans="1:16" ht="112">
      <c r="A685" t="s">
        <v>147</v>
      </c>
      <c r="E685" s="24" t="s">
        <v>1288</v>
      </c>
    </row>
    <row r="686" spans="1:16" ht="14">
      <c r="A686" s="14" t="s">
        <v>149</v>
      </c>
      <c r="B686" s="18" t="s">
        <v>1304</v>
      </c>
      <c r="C686" s="18" t="s">
        <v>1305</v>
      </c>
      <c r="D686" s="14" t="s">
        <v>1</v>
      </c>
      <c r="E686" s="19" t="s">
        <v>1306</v>
      </c>
      <c r="F686" s="20" t="s">
        <v>120</v>
      </c>
      <c r="G686" s="21">
        <v>1</v>
      </c>
      <c r="H686" s="22">
        <v>185</v>
      </c>
      <c r="I686" s="22">
        <f>ROUND(ROUND(H686,2)*ROUND(G686,3),2)</f>
        <v>185</v>
      </c>
      <c r="O686">
        <f>(I686*21)/100</f>
        <v>38.85</v>
      </c>
      <c r="P686" t="s">
        <v>5</v>
      </c>
    </row>
    <row r="687" spans="1:16" ht="14">
      <c r="A687" s="23" t="s">
        <v>150</v>
      </c>
      <c r="E687" s="24" t="s">
        <v>1</v>
      </c>
    </row>
    <row r="688" spans="1:16" ht="14">
      <c r="A688" s="25" t="s">
        <v>144</v>
      </c>
      <c r="E688" s="26" t="s">
        <v>6</v>
      </c>
    </row>
    <row r="689" spans="1:16" ht="112">
      <c r="A689" t="s">
        <v>147</v>
      </c>
      <c r="E689" s="24" t="s">
        <v>1288</v>
      </c>
    </row>
    <row r="690" spans="1:16" ht="14">
      <c r="A690" s="14" t="s">
        <v>149</v>
      </c>
      <c r="B690" s="18" t="s">
        <v>1307</v>
      </c>
      <c r="C690" s="18" t="s">
        <v>1308</v>
      </c>
      <c r="D690" s="14" t="s">
        <v>1</v>
      </c>
      <c r="E690" s="19" t="s">
        <v>1309</v>
      </c>
      <c r="F690" s="20" t="s">
        <v>120</v>
      </c>
      <c r="G690" s="21">
        <v>1</v>
      </c>
      <c r="H690" s="22">
        <v>460</v>
      </c>
      <c r="I690" s="22">
        <f>ROUND(ROUND(H690,2)*ROUND(G690,3),2)</f>
        <v>460</v>
      </c>
      <c r="O690">
        <f>(I690*21)/100</f>
        <v>96.6</v>
      </c>
      <c r="P690" t="s">
        <v>5</v>
      </c>
    </row>
    <row r="691" spans="1:16" ht="14">
      <c r="A691" s="23" t="s">
        <v>150</v>
      </c>
      <c r="E691" s="24" t="s">
        <v>1</v>
      </c>
    </row>
    <row r="692" spans="1:16" ht="14">
      <c r="A692" s="25" t="s">
        <v>144</v>
      </c>
      <c r="E692" s="26" t="s">
        <v>6</v>
      </c>
    </row>
    <row r="693" spans="1:16" ht="112">
      <c r="A693" t="s">
        <v>147</v>
      </c>
      <c r="E693" s="24" t="s">
        <v>1288</v>
      </c>
    </row>
    <row r="694" spans="1:16" ht="14">
      <c r="A694" s="14" t="s">
        <v>149</v>
      </c>
      <c r="B694" s="18" t="s">
        <v>1310</v>
      </c>
      <c r="C694" s="18" t="s">
        <v>1311</v>
      </c>
      <c r="D694" s="14" t="s">
        <v>1027</v>
      </c>
      <c r="E694" s="19" t="s">
        <v>1312</v>
      </c>
      <c r="F694" s="20" t="s">
        <v>120</v>
      </c>
      <c r="G694" s="21">
        <v>1</v>
      </c>
      <c r="H694" s="22">
        <v>360</v>
      </c>
      <c r="I694" s="22">
        <f>ROUND(ROUND(H694,2)*ROUND(G694,3),2)</f>
        <v>360</v>
      </c>
      <c r="O694">
        <f>(I694*21)/100</f>
        <v>75.599999999999994</v>
      </c>
      <c r="P694" t="s">
        <v>5</v>
      </c>
    </row>
    <row r="695" spans="1:16" ht="14">
      <c r="A695" s="23" t="s">
        <v>150</v>
      </c>
      <c r="E695" s="24" t="s">
        <v>1027</v>
      </c>
    </row>
    <row r="696" spans="1:16" ht="14">
      <c r="A696" s="25" t="s">
        <v>144</v>
      </c>
      <c r="E696" s="26" t="s">
        <v>6</v>
      </c>
    </row>
    <row r="697" spans="1:16" ht="112">
      <c r="A697" t="s">
        <v>147</v>
      </c>
      <c r="E697" s="24" t="s">
        <v>1288</v>
      </c>
    </row>
    <row r="698" spans="1:16" ht="14">
      <c r="A698" s="14" t="s">
        <v>149</v>
      </c>
      <c r="B698" s="18" t="s">
        <v>1313</v>
      </c>
      <c r="C698" s="18" t="s">
        <v>1314</v>
      </c>
      <c r="D698" s="14" t="s">
        <v>1027</v>
      </c>
      <c r="E698" s="19" t="s">
        <v>1315</v>
      </c>
      <c r="F698" s="20" t="s">
        <v>120</v>
      </c>
      <c r="G698" s="21">
        <v>1</v>
      </c>
      <c r="H698" s="22">
        <v>280</v>
      </c>
      <c r="I698" s="22">
        <f>ROUND(ROUND(H698,2)*ROUND(G698,3),2)</f>
        <v>280</v>
      </c>
      <c r="O698">
        <f>(I698*21)/100</f>
        <v>58.8</v>
      </c>
      <c r="P698" t="s">
        <v>5</v>
      </c>
    </row>
    <row r="699" spans="1:16" ht="14">
      <c r="A699" s="23" t="s">
        <v>150</v>
      </c>
      <c r="E699" s="24" t="s">
        <v>1027</v>
      </c>
    </row>
    <row r="700" spans="1:16" ht="14">
      <c r="A700" s="25" t="s">
        <v>144</v>
      </c>
      <c r="E700" s="26" t="s">
        <v>6</v>
      </c>
    </row>
    <row r="701" spans="1:16" ht="112">
      <c r="A701" t="s">
        <v>147</v>
      </c>
      <c r="E701" s="24" t="s">
        <v>1288</v>
      </c>
    </row>
    <row r="702" spans="1:16" ht="14">
      <c r="A702" s="14" t="s">
        <v>149</v>
      </c>
      <c r="B702" s="18" t="s">
        <v>1316</v>
      </c>
      <c r="C702" s="18" t="s">
        <v>1317</v>
      </c>
      <c r="D702" s="14" t="s">
        <v>1027</v>
      </c>
      <c r="E702" s="19" t="s">
        <v>1318</v>
      </c>
      <c r="F702" s="20" t="s">
        <v>120</v>
      </c>
      <c r="G702" s="21">
        <v>1</v>
      </c>
      <c r="H702" s="22">
        <v>0</v>
      </c>
      <c r="I702" s="22">
        <f>ROUND(ROUND(H702,2)*ROUND(G702,3),2)</f>
        <v>0</v>
      </c>
      <c r="O702">
        <f>(I702*21)/100</f>
        <v>0</v>
      </c>
      <c r="P702" t="s">
        <v>5</v>
      </c>
    </row>
    <row r="703" spans="1:16" ht="14">
      <c r="A703" s="23" t="s">
        <v>150</v>
      </c>
      <c r="E703" s="24" t="s">
        <v>1027</v>
      </c>
    </row>
    <row r="704" spans="1:16" ht="14">
      <c r="A704" s="25" t="s">
        <v>144</v>
      </c>
      <c r="E704" s="26" t="s">
        <v>6</v>
      </c>
    </row>
    <row r="705" spans="1:16" ht="112">
      <c r="A705" t="s">
        <v>147</v>
      </c>
      <c r="E705" s="24" t="s">
        <v>1288</v>
      </c>
    </row>
    <row r="706" spans="1:16" ht="14">
      <c r="A706" s="14" t="s">
        <v>149</v>
      </c>
      <c r="B706" s="18" t="s">
        <v>1319</v>
      </c>
      <c r="C706" s="18" t="s">
        <v>284</v>
      </c>
      <c r="D706" s="14" t="s">
        <v>1046</v>
      </c>
      <c r="E706" s="19" t="s">
        <v>1320</v>
      </c>
      <c r="F706" s="20" t="s">
        <v>120</v>
      </c>
      <c r="G706" s="21">
        <v>1</v>
      </c>
      <c r="H706" s="22">
        <v>230</v>
      </c>
      <c r="I706" s="22">
        <f>ROUND(ROUND(H706,2)*ROUND(G706,3),2)</f>
        <v>230</v>
      </c>
      <c r="O706">
        <f>(I706*21)/100</f>
        <v>48.3</v>
      </c>
      <c r="P706" t="s">
        <v>5</v>
      </c>
    </row>
    <row r="707" spans="1:16" ht="14">
      <c r="A707" s="23" t="s">
        <v>150</v>
      </c>
      <c r="E707" s="24" t="s">
        <v>1046</v>
      </c>
    </row>
    <row r="708" spans="1:16" ht="14">
      <c r="A708" s="25" t="s">
        <v>144</v>
      </c>
      <c r="E708" s="26" t="s">
        <v>6</v>
      </c>
    </row>
    <row r="709" spans="1:16" ht="112">
      <c r="A709" t="s">
        <v>147</v>
      </c>
      <c r="E709" s="24" t="s">
        <v>1288</v>
      </c>
    </row>
    <row r="710" spans="1:16" ht="14">
      <c r="A710" s="14" t="s">
        <v>149</v>
      </c>
      <c r="B710" s="18" t="s">
        <v>1321</v>
      </c>
      <c r="C710" s="18" t="s">
        <v>285</v>
      </c>
      <c r="D710" s="14" t="s">
        <v>1</v>
      </c>
      <c r="E710" s="19" t="s">
        <v>1322</v>
      </c>
      <c r="F710" s="20" t="s">
        <v>120</v>
      </c>
      <c r="G710" s="21">
        <v>1</v>
      </c>
      <c r="H710" s="22">
        <v>45</v>
      </c>
      <c r="I710" s="22">
        <f>ROUND(ROUND(H710,2)*ROUND(G710,3),2)</f>
        <v>45</v>
      </c>
      <c r="O710">
        <f>(I710*21)/100</f>
        <v>9.4499999999999993</v>
      </c>
      <c r="P710" t="s">
        <v>5</v>
      </c>
    </row>
    <row r="711" spans="1:16" ht="14">
      <c r="A711" s="23" t="s">
        <v>150</v>
      </c>
      <c r="E711" s="24" t="s">
        <v>1</v>
      </c>
    </row>
    <row r="712" spans="1:16" ht="14">
      <c r="A712" s="25" t="s">
        <v>144</v>
      </c>
      <c r="E712" s="26" t="s">
        <v>6</v>
      </c>
    </row>
    <row r="713" spans="1:16" ht="112">
      <c r="A713" t="s">
        <v>147</v>
      </c>
      <c r="E713" s="24" t="s">
        <v>1288</v>
      </c>
    </row>
    <row r="714" spans="1:16" ht="14">
      <c r="A714" s="14" t="s">
        <v>149</v>
      </c>
      <c r="B714" s="18" t="s">
        <v>1323</v>
      </c>
      <c r="C714" s="18" t="s">
        <v>1324</v>
      </c>
      <c r="D714" s="14" t="s">
        <v>1</v>
      </c>
      <c r="E714" s="19" t="s">
        <v>1325</v>
      </c>
      <c r="F714" s="20" t="s">
        <v>93</v>
      </c>
      <c r="G714" s="21">
        <v>1</v>
      </c>
      <c r="H714" s="22">
        <v>29000</v>
      </c>
      <c r="I714" s="22">
        <f>ROUND(ROUND(H714,2)*ROUND(G714,3),2)</f>
        <v>29000</v>
      </c>
      <c r="O714">
        <f>(I714*21)/100</f>
        <v>6090</v>
      </c>
      <c r="P714" t="s">
        <v>5</v>
      </c>
    </row>
    <row r="715" spans="1:16" ht="14">
      <c r="A715" s="23" t="s">
        <v>150</v>
      </c>
      <c r="E715" s="24" t="s">
        <v>1</v>
      </c>
    </row>
    <row r="716" spans="1:16" ht="14">
      <c r="A716" s="25" t="s">
        <v>144</v>
      </c>
      <c r="E716" s="26" t="s">
        <v>6</v>
      </c>
    </row>
    <row r="717" spans="1:16" ht="70">
      <c r="A717" t="s">
        <v>147</v>
      </c>
      <c r="E717" s="24" t="s">
        <v>1326</v>
      </c>
    </row>
    <row r="718" spans="1:16" ht="14">
      <c r="A718" s="14" t="s">
        <v>149</v>
      </c>
      <c r="B718" s="18" t="s">
        <v>1327</v>
      </c>
      <c r="C718" s="18" t="s">
        <v>1328</v>
      </c>
      <c r="D718" s="14" t="s">
        <v>1</v>
      </c>
      <c r="E718" s="19" t="s">
        <v>1329</v>
      </c>
      <c r="F718" s="20" t="s">
        <v>120</v>
      </c>
      <c r="G718" s="21">
        <v>1</v>
      </c>
      <c r="H718" s="22">
        <v>345</v>
      </c>
      <c r="I718" s="22">
        <f>ROUND(ROUND(H718,2)*ROUND(G718,3),2)</f>
        <v>345</v>
      </c>
      <c r="O718">
        <f>(I718*21)/100</f>
        <v>72.45</v>
      </c>
      <c r="P718" t="s">
        <v>5</v>
      </c>
    </row>
    <row r="719" spans="1:16" ht="14">
      <c r="A719" s="23" t="s">
        <v>150</v>
      </c>
      <c r="E719" s="24" t="s">
        <v>1</v>
      </c>
    </row>
    <row r="720" spans="1:16" ht="14">
      <c r="A720" s="25" t="s">
        <v>144</v>
      </c>
      <c r="E720" s="26" t="s">
        <v>6</v>
      </c>
    </row>
    <row r="721" spans="1:16" ht="112">
      <c r="A721" t="s">
        <v>147</v>
      </c>
      <c r="E721" s="24" t="s">
        <v>1330</v>
      </c>
    </row>
    <row r="722" spans="1:16" ht="14">
      <c r="A722" s="14" t="s">
        <v>149</v>
      </c>
      <c r="B722" s="18" t="s">
        <v>1331</v>
      </c>
      <c r="C722" s="18" t="s">
        <v>1332</v>
      </c>
      <c r="D722" s="14" t="s">
        <v>1</v>
      </c>
      <c r="E722" s="19" t="s">
        <v>1333</v>
      </c>
      <c r="F722" s="20" t="s">
        <v>120</v>
      </c>
      <c r="G722" s="21">
        <v>1</v>
      </c>
      <c r="H722" s="22">
        <v>408.25</v>
      </c>
      <c r="I722" s="22">
        <f>ROUND(ROUND(H722,2)*ROUND(G722,3),2)</f>
        <v>408.25</v>
      </c>
      <c r="O722">
        <f>(I722*21)/100</f>
        <v>85.732500000000002</v>
      </c>
      <c r="P722" t="s">
        <v>5</v>
      </c>
    </row>
    <row r="723" spans="1:16" ht="14">
      <c r="A723" s="23" t="s">
        <v>150</v>
      </c>
      <c r="E723" s="24" t="s">
        <v>1</v>
      </c>
    </row>
    <row r="724" spans="1:16" ht="14">
      <c r="A724" s="25" t="s">
        <v>144</v>
      </c>
      <c r="E724" s="26" t="s">
        <v>6</v>
      </c>
    </row>
    <row r="725" spans="1:16" ht="112">
      <c r="A725" t="s">
        <v>147</v>
      </c>
      <c r="E725" s="24" t="s">
        <v>1330</v>
      </c>
    </row>
    <row r="726" spans="1:16" ht="14">
      <c r="A726" s="14" t="s">
        <v>149</v>
      </c>
      <c r="B726" s="18" t="s">
        <v>1334</v>
      </c>
      <c r="C726" s="18" t="s">
        <v>289</v>
      </c>
      <c r="D726" s="14" t="s">
        <v>1</v>
      </c>
      <c r="E726" s="19" t="s">
        <v>1335</v>
      </c>
      <c r="F726" s="20" t="s">
        <v>120</v>
      </c>
      <c r="G726" s="21">
        <v>1</v>
      </c>
      <c r="H726" s="22">
        <v>448.5</v>
      </c>
      <c r="I726" s="22">
        <f>ROUND(ROUND(H726,2)*ROUND(G726,3),2)</f>
        <v>448.5</v>
      </c>
      <c r="O726">
        <f>(I726*21)/100</f>
        <v>94.185000000000002</v>
      </c>
      <c r="P726" t="s">
        <v>5</v>
      </c>
    </row>
    <row r="727" spans="1:16" ht="14">
      <c r="A727" s="23" t="s">
        <v>150</v>
      </c>
      <c r="E727" s="24" t="s">
        <v>1</v>
      </c>
    </row>
    <row r="728" spans="1:16" ht="14">
      <c r="A728" s="25" t="s">
        <v>144</v>
      </c>
      <c r="E728" s="26" t="s">
        <v>6</v>
      </c>
    </row>
    <row r="729" spans="1:16" ht="112">
      <c r="A729" t="s">
        <v>147</v>
      </c>
      <c r="E729" s="24" t="s">
        <v>1330</v>
      </c>
    </row>
    <row r="730" spans="1:16" ht="14">
      <c r="A730" s="14" t="s">
        <v>149</v>
      </c>
      <c r="B730" s="18" t="s">
        <v>1336</v>
      </c>
      <c r="C730" s="18" t="s">
        <v>290</v>
      </c>
      <c r="D730" s="14" t="s">
        <v>1</v>
      </c>
      <c r="E730" s="19" t="s">
        <v>1337</v>
      </c>
      <c r="F730" s="20" t="s">
        <v>120</v>
      </c>
      <c r="G730" s="21">
        <v>1</v>
      </c>
      <c r="H730" s="22">
        <v>494.5</v>
      </c>
      <c r="I730" s="22">
        <f>ROUND(ROUND(H730,2)*ROUND(G730,3),2)</f>
        <v>494.5</v>
      </c>
      <c r="O730">
        <f>(I730*21)/100</f>
        <v>103.845</v>
      </c>
      <c r="P730" t="s">
        <v>5</v>
      </c>
    </row>
    <row r="731" spans="1:16" ht="14">
      <c r="A731" s="23" t="s">
        <v>150</v>
      </c>
      <c r="E731" s="24" t="s">
        <v>1</v>
      </c>
    </row>
    <row r="732" spans="1:16" ht="14">
      <c r="A732" s="25" t="s">
        <v>144</v>
      </c>
      <c r="E732" s="26" t="s">
        <v>6</v>
      </c>
    </row>
    <row r="733" spans="1:16" ht="112">
      <c r="A733" t="s">
        <v>147</v>
      </c>
      <c r="E733" s="24" t="s">
        <v>1330</v>
      </c>
    </row>
    <row r="734" spans="1:16" ht="14">
      <c r="A734" s="14" t="s">
        <v>149</v>
      </c>
      <c r="B734" s="18" t="s">
        <v>1338</v>
      </c>
      <c r="C734" s="18" t="s">
        <v>1339</v>
      </c>
      <c r="D734" s="14" t="s">
        <v>1</v>
      </c>
      <c r="E734" s="19" t="s">
        <v>1340</v>
      </c>
      <c r="F734" s="20" t="s">
        <v>120</v>
      </c>
      <c r="G734" s="21">
        <v>1</v>
      </c>
      <c r="H734" s="22">
        <v>552</v>
      </c>
      <c r="I734" s="22">
        <f>ROUND(ROUND(H734,2)*ROUND(G734,3),2)</f>
        <v>552</v>
      </c>
      <c r="O734">
        <f>(I734*21)/100</f>
        <v>115.92</v>
      </c>
      <c r="P734" t="s">
        <v>5</v>
      </c>
    </row>
    <row r="735" spans="1:16" ht="14">
      <c r="A735" s="23" t="s">
        <v>150</v>
      </c>
      <c r="E735" s="24" t="s">
        <v>1</v>
      </c>
    </row>
    <row r="736" spans="1:16" ht="14">
      <c r="A736" s="25" t="s">
        <v>144</v>
      </c>
      <c r="E736" s="26" t="s">
        <v>6</v>
      </c>
    </row>
    <row r="737" spans="1:16" ht="112">
      <c r="A737" t="s">
        <v>147</v>
      </c>
      <c r="E737" s="24" t="s">
        <v>1330</v>
      </c>
    </row>
    <row r="738" spans="1:16" ht="14">
      <c r="A738" s="14" t="s">
        <v>149</v>
      </c>
      <c r="B738" s="18" t="s">
        <v>1341</v>
      </c>
      <c r="C738" s="18" t="s">
        <v>1342</v>
      </c>
      <c r="D738" s="14" t="s">
        <v>1</v>
      </c>
      <c r="E738" s="19" t="s">
        <v>1343</v>
      </c>
      <c r="F738" s="20" t="s">
        <v>120</v>
      </c>
      <c r="G738" s="21">
        <v>1</v>
      </c>
      <c r="H738" s="22">
        <v>300</v>
      </c>
      <c r="I738" s="22">
        <f>ROUND(ROUND(H738,2)*ROUND(G738,3),2)</f>
        <v>300</v>
      </c>
      <c r="O738">
        <f>(I738*21)/100</f>
        <v>63</v>
      </c>
      <c r="P738" t="s">
        <v>5</v>
      </c>
    </row>
    <row r="739" spans="1:16" ht="14">
      <c r="A739" s="23" t="s">
        <v>150</v>
      </c>
      <c r="E739" s="24" t="s">
        <v>1</v>
      </c>
    </row>
    <row r="740" spans="1:16" ht="14">
      <c r="A740" s="25" t="s">
        <v>144</v>
      </c>
      <c r="E740" s="26" t="s">
        <v>6</v>
      </c>
    </row>
    <row r="741" spans="1:16" ht="112">
      <c r="A741" t="s">
        <v>147</v>
      </c>
      <c r="E741" s="24" t="s">
        <v>1330</v>
      </c>
    </row>
    <row r="742" spans="1:16" ht="14">
      <c r="A742" s="14" t="s">
        <v>149</v>
      </c>
      <c r="B742" s="18" t="s">
        <v>1344</v>
      </c>
      <c r="C742" s="18" t="s">
        <v>1345</v>
      </c>
      <c r="D742" s="14" t="s">
        <v>1</v>
      </c>
      <c r="E742" s="19" t="s">
        <v>1346</v>
      </c>
      <c r="F742" s="20" t="s">
        <v>120</v>
      </c>
      <c r="G742" s="21">
        <v>1</v>
      </c>
      <c r="H742" s="22">
        <v>355</v>
      </c>
      <c r="I742" s="22">
        <f>ROUND(ROUND(H742,2)*ROUND(G742,3),2)</f>
        <v>355</v>
      </c>
      <c r="O742">
        <f>(I742*21)/100</f>
        <v>74.55</v>
      </c>
      <c r="P742" t="s">
        <v>5</v>
      </c>
    </row>
    <row r="743" spans="1:16" ht="14">
      <c r="A743" s="23" t="s">
        <v>150</v>
      </c>
      <c r="E743" s="24" t="s">
        <v>1</v>
      </c>
    </row>
    <row r="744" spans="1:16" ht="14">
      <c r="A744" s="25" t="s">
        <v>144</v>
      </c>
      <c r="E744" s="26" t="s">
        <v>6</v>
      </c>
    </row>
    <row r="745" spans="1:16" ht="112">
      <c r="A745" t="s">
        <v>147</v>
      </c>
      <c r="E745" s="24" t="s">
        <v>1330</v>
      </c>
    </row>
    <row r="746" spans="1:16" ht="14">
      <c r="A746" s="14" t="s">
        <v>149</v>
      </c>
      <c r="B746" s="18" t="s">
        <v>1347</v>
      </c>
      <c r="C746" s="18" t="s">
        <v>1348</v>
      </c>
      <c r="D746" s="14" t="s">
        <v>1046</v>
      </c>
      <c r="E746" s="19" t="s">
        <v>1349</v>
      </c>
      <c r="F746" s="20" t="s">
        <v>120</v>
      </c>
      <c r="G746" s="21">
        <v>1</v>
      </c>
      <c r="H746" s="22">
        <v>390</v>
      </c>
      <c r="I746" s="22">
        <f>ROUND(ROUND(H746,2)*ROUND(G746,3),2)</f>
        <v>390</v>
      </c>
      <c r="O746">
        <f>(I746*21)/100</f>
        <v>81.900000000000006</v>
      </c>
      <c r="P746" t="s">
        <v>5</v>
      </c>
    </row>
    <row r="747" spans="1:16" ht="14">
      <c r="A747" s="23" t="s">
        <v>150</v>
      </c>
      <c r="E747" s="24" t="s">
        <v>1046</v>
      </c>
    </row>
    <row r="748" spans="1:16" ht="14">
      <c r="A748" s="25" t="s">
        <v>144</v>
      </c>
      <c r="E748" s="26" t="s">
        <v>6</v>
      </c>
    </row>
    <row r="749" spans="1:16" ht="112">
      <c r="A749" t="s">
        <v>147</v>
      </c>
      <c r="E749" s="24" t="s">
        <v>1330</v>
      </c>
    </row>
    <row r="750" spans="1:16" ht="14">
      <c r="A750" s="14" t="s">
        <v>149</v>
      </c>
      <c r="B750" s="18" t="s">
        <v>1350</v>
      </c>
      <c r="C750" s="18" t="s">
        <v>1351</v>
      </c>
      <c r="D750" s="14" t="s">
        <v>1</v>
      </c>
      <c r="E750" s="19" t="s">
        <v>1352</v>
      </c>
      <c r="F750" s="20" t="s">
        <v>120</v>
      </c>
      <c r="G750" s="21">
        <v>1</v>
      </c>
      <c r="H750" s="22">
        <v>430</v>
      </c>
      <c r="I750" s="22">
        <f>ROUND(ROUND(H750,2)*ROUND(G750,3),2)</f>
        <v>430</v>
      </c>
      <c r="O750">
        <f>(I750*21)/100</f>
        <v>90.3</v>
      </c>
      <c r="P750" t="s">
        <v>5</v>
      </c>
    </row>
    <row r="751" spans="1:16" ht="14">
      <c r="A751" s="23" t="s">
        <v>150</v>
      </c>
      <c r="E751" s="24" t="s">
        <v>1</v>
      </c>
    </row>
    <row r="752" spans="1:16" ht="14">
      <c r="A752" s="25" t="s">
        <v>144</v>
      </c>
      <c r="E752" s="26" t="s">
        <v>6</v>
      </c>
    </row>
    <row r="753" spans="1:16" ht="112">
      <c r="A753" t="s">
        <v>147</v>
      </c>
      <c r="E753" s="24" t="s">
        <v>1330</v>
      </c>
    </row>
    <row r="754" spans="1:16" ht="14">
      <c r="A754" s="14" t="s">
        <v>149</v>
      </c>
      <c r="B754" s="18" t="s">
        <v>1353</v>
      </c>
      <c r="C754" s="18" t="s">
        <v>1354</v>
      </c>
      <c r="D754" s="14" t="s">
        <v>1</v>
      </c>
      <c r="E754" s="19" t="s">
        <v>1355</v>
      </c>
      <c r="F754" s="20" t="s">
        <v>120</v>
      </c>
      <c r="G754" s="21">
        <v>1</v>
      </c>
      <c r="H754" s="22">
        <v>480</v>
      </c>
      <c r="I754" s="22">
        <f>ROUND(ROUND(H754,2)*ROUND(G754,3),2)</f>
        <v>480</v>
      </c>
      <c r="O754">
        <f>(I754*21)/100</f>
        <v>100.8</v>
      </c>
      <c r="P754" t="s">
        <v>5</v>
      </c>
    </row>
    <row r="755" spans="1:16" ht="14">
      <c r="A755" s="23" t="s">
        <v>150</v>
      </c>
      <c r="E755" s="24" t="s">
        <v>1</v>
      </c>
    </row>
    <row r="756" spans="1:16" ht="14">
      <c r="A756" s="25" t="s">
        <v>144</v>
      </c>
      <c r="E756" s="26" t="s">
        <v>6</v>
      </c>
    </row>
    <row r="757" spans="1:16" ht="112">
      <c r="A757" t="s">
        <v>147</v>
      </c>
      <c r="E757" s="24" t="s">
        <v>1330</v>
      </c>
    </row>
    <row r="758" spans="1:16" ht="14">
      <c r="A758" s="14" t="s">
        <v>149</v>
      </c>
      <c r="B758" s="18" t="s">
        <v>1356</v>
      </c>
      <c r="C758" s="18" t="s">
        <v>1357</v>
      </c>
      <c r="D758" s="14" t="s">
        <v>1</v>
      </c>
      <c r="E758" s="19" t="s">
        <v>1358</v>
      </c>
      <c r="F758" s="20" t="s">
        <v>958</v>
      </c>
      <c r="G758" s="21">
        <v>1</v>
      </c>
      <c r="H758" s="22">
        <v>0</v>
      </c>
      <c r="I758" s="22">
        <f>ROUND(ROUND(H758,2)*ROUND(G758,3),2)</f>
        <v>0</v>
      </c>
      <c r="O758">
        <f>(I758*21)/100</f>
        <v>0</v>
      </c>
      <c r="P758" t="s">
        <v>5</v>
      </c>
    </row>
    <row r="759" spans="1:16" ht="14">
      <c r="A759" s="23" t="s">
        <v>150</v>
      </c>
      <c r="E759" s="24" t="s">
        <v>1</v>
      </c>
    </row>
    <row r="760" spans="1:16" ht="14">
      <c r="A760" s="25" t="s">
        <v>144</v>
      </c>
      <c r="E760" s="26" t="s">
        <v>6</v>
      </c>
    </row>
    <row r="761" spans="1:16" ht="112">
      <c r="A761" t="s">
        <v>147</v>
      </c>
      <c r="E761" s="24" t="s">
        <v>1330</v>
      </c>
    </row>
    <row r="762" spans="1:16" ht="14">
      <c r="A762" s="14" t="s">
        <v>149</v>
      </c>
      <c r="B762" s="18" t="s">
        <v>1359</v>
      </c>
      <c r="C762" s="18" t="s">
        <v>1360</v>
      </c>
      <c r="D762" s="14" t="s">
        <v>1</v>
      </c>
      <c r="E762" s="19" t="s">
        <v>1361</v>
      </c>
      <c r="F762" s="20" t="s">
        <v>120</v>
      </c>
      <c r="G762" s="21">
        <v>1</v>
      </c>
      <c r="H762" s="22">
        <v>0</v>
      </c>
      <c r="I762" s="22">
        <f>ROUND(ROUND(H762,2)*ROUND(G762,3),2)</f>
        <v>0</v>
      </c>
      <c r="O762">
        <f>(I762*21)/100</f>
        <v>0</v>
      </c>
      <c r="P762" t="s">
        <v>5</v>
      </c>
    </row>
    <row r="763" spans="1:16" ht="14">
      <c r="A763" s="23" t="s">
        <v>150</v>
      </c>
      <c r="E763" s="24" t="s">
        <v>1</v>
      </c>
    </row>
    <row r="764" spans="1:16" ht="14">
      <c r="A764" s="25" t="s">
        <v>144</v>
      </c>
      <c r="E764" s="26" t="s">
        <v>6</v>
      </c>
    </row>
    <row r="765" spans="1:16" ht="112">
      <c r="A765" t="s">
        <v>147</v>
      </c>
      <c r="E765" s="24" t="s">
        <v>1330</v>
      </c>
    </row>
    <row r="766" spans="1:16" ht="14">
      <c r="A766" s="14" t="s">
        <v>149</v>
      </c>
      <c r="B766" s="18" t="s">
        <v>1362</v>
      </c>
      <c r="C766" s="18" t="s">
        <v>1363</v>
      </c>
      <c r="D766" s="14" t="s">
        <v>1027</v>
      </c>
      <c r="E766" s="19" t="s">
        <v>1364</v>
      </c>
      <c r="F766" s="20" t="s">
        <v>120</v>
      </c>
      <c r="G766" s="21">
        <v>1</v>
      </c>
      <c r="H766" s="22">
        <v>0</v>
      </c>
      <c r="I766" s="22">
        <f>ROUND(ROUND(H766,2)*ROUND(G766,3),2)</f>
        <v>0</v>
      </c>
      <c r="O766">
        <f>(I766*21)/100</f>
        <v>0</v>
      </c>
      <c r="P766" t="s">
        <v>5</v>
      </c>
    </row>
    <row r="767" spans="1:16" ht="14">
      <c r="A767" s="23" t="s">
        <v>150</v>
      </c>
      <c r="E767" s="24" t="s">
        <v>1027</v>
      </c>
    </row>
    <row r="768" spans="1:16" ht="14">
      <c r="A768" s="25" t="s">
        <v>144</v>
      </c>
      <c r="E768" s="26" t="s">
        <v>6</v>
      </c>
    </row>
    <row r="769" spans="1:16" ht="196">
      <c r="A769" t="s">
        <v>147</v>
      </c>
      <c r="E769" s="24" t="s">
        <v>1365</v>
      </c>
    </row>
    <row r="770" spans="1:16" ht="14">
      <c r="A770" s="14" t="s">
        <v>149</v>
      </c>
      <c r="B770" s="18" t="s">
        <v>1366</v>
      </c>
      <c r="C770" s="18" t="s">
        <v>1367</v>
      </c>
      <c r="D770" s="14" t="s">
        <v>1027</v>
      </c>
      <c r="E770" s="19" t="s">
        <v>1368</v>
      </c>
      <c r="F770" s="20" t="s">
        <v>120</v>
      </c>
      <c r="G770" s="21">
        <v>1</v>
      </c>
      <c r="H770" s="22">
        <v>0</v>
      </c>
      <c r="I770" s="22">
        <f>ROUND(ROUND(H770,2)*ROUND(G770,3),2)</f>
        <v>0</v>
      </c>
      <c r="O770">
        <f>(I770*21)/100</f>
        <v>0</v>
      </c>
      <c r="P770" t="s">
        <v>5</v>
      </c>
    </row>
    <row r="771" spans="1:16" ht="14">
      <c r="A771" s="23" t="s">
        <v>150</v>
      </c>
      <c r="E771" s="24" t="s">
        <v>1027</v>
      </c>
    </row>
    <row r="772" spans="1:16" ht="14">
      <c r="A772" s="25" t="s">
        <v>144</v>
      </c>
      <c r="E772" s="26" t="s">
        <v>6</v>
      </c>
    </row>
    <row r="773" spans="1:16" ht="196">
      <c r="A773" t="s">
        <v>147</v>
      </c>
      <c r="E773" s="24" t="s">
        <v>1365</v>
      </c>
    </row>
    <row r="774" spans="1:16" ht="14">
      <c r="A774" s="14" t="s">
        <v>149</v>
      </c>
      <c r="B774" s="18" t="s">
        <v>1369</v>
      </c>
      <c r="C774" s="18" t="s">
        <v>1370</v>
      </c>
      <c r="D774" s="14" t="s">
        <v>1046</v>
      </c>
      <c r="E774" s="19" t="s">
        <v>1150</v>
      </c>
      <c r="F774" s="20" t="s">
        <v>25</v>
      </c>
      <c r="G774" s="21">
        <v>1</v>
      </c>
      <c r="H774" s="22">
        <v>0</v>
      </c>
      <c r="I774" s="22">
        <f>ROUND(ROUND(H774,2)*ROUND(G774,3),2)</f>
        <v>0</v>
      </c>
      <c r="O774">
        <f>(I774*21)/100</f>
        <v>0</v>
      </c>
      <c r="P774" t="s">
        <v>5</v>
      </c>
    </row>
    <row r="775" spans="1:16" ht="14">
      <c r="A775" s="23" t="s">
        <v>150</v>
      </c>
      <c r="E775" s="24" t="s">
        <v>1046</v>
      </c>
    </row>
    <row r="776" spans="1:16" ht="14">
      <c r="A776" s="25" t="s">
        <v>144</v>
      </c>
      <c r="E776" s="26" t="s">
        <v>6</v>
      </c>
    </row>
    <row r="777" spans="1:16" ht="56">
      <c r="A777" t="s">
        <v>147</v>
      </c>
      <c r="E777" s="24" t="s">
        <v>27</v>
      </c>
    </row>
    <row r="778" spans="1:16" ht="14">
      <c r="A778" s="14" t="s">
        <v>149</v>
      </c>
      <c r="B778" s="18" t="s">
        <v>1371</v>
      </c>
      <c r="C778" s="18" t="s">
        <v>1372</v>
      </c>
      <c r="D778" s="14" t="s">
        <v>1</v>
      </c>
      <c r="E778" s="19" t="s">
        <v>1373</v>
      </c>
      <c r="F778" s="20" t="s">
        <v>1032</v>
      </c>
      <c r="G778" s="21">
        <v>1</v>
      </c>
      <c r="H778" s="22">
        <v>6978.86</v>
      </c>
      <c r="I778" s="22">
        <f>ROUND(ROUND(H778,2)*ROUND(G778,3),2)</f>
        <v>6978.86</v>
      </c>
      <c r="O778">
        <f>(I778*21)/100</f>
        <v>1465.5606</v>
      </c>
      <c r="P778" t="s">
        <v>5</v>
      </c>
    </row>
    <row r="779" spans="1:16" ht="14">
      <c r="A779" s="23" t="s">
        <v>150</v>
      </c>
      <c r="E779" s="24" t="s">
        <v>1</v>
      </c>
    </row>
    <row r="780" spans="1:16" ht="14">
      <c r="A780" s="25" t="s">
        <v>144</v>
      </c>
      <c r="E780" s="26" t="s">
        <v>6</v>
      </c>
    </row>
    <row r="781" spans="1:16" ht="140">
      <c r="A781" t="s">
        <v>147</v>
      </c>
      <c r="E781" s="24" t="s">
        <v>1235</v>
      </c>
    </row>
    <row r="782" spans="1:16" ht="14">
      <c r="A782" s="14" t="s">
        <v>149</v>
      </c>
      <c r="B782" s="18" t="s">
        <v>1374</v>
      </c>
      <c r="C782" s="18" t="s">
        <v>1375</v>
      </c>
      <c r="D782" s="14" t="s">
        <v>1027</v>
      </c>
      <c r="E782" s="19" t="s">
        <v>1376</v>
      </c>
      <c r="F782" s="20" t="s">
        <v>120</v>
      </c>
      <c r="G782" s="21">
        <v>1</v>
      </c>
      <c r="H782" s="22">
        <v>0</v>
      </c>
      <c r="I782" s="22">
        <f>ROUND(ROUND(H782,2)*ROUND(G782,3),2)</f>
        <v>0</v>
      </c>
      <c r="O782">
        <f>(I782*21)/100</f>
        <v>0</v>
      </c>
      <c r="P782" t="s">
        <v>5</v>
      </c>
    </row>
    <row r="783" spans="1:16" ht="14">
      <c r="A783" s="23" t="s">
        <v>150</v>
      </c>
      <c r="E783" s="24" t="s">
        <v>1027</v>
      </c>
    </row>
    <row r="784" spans="1:16" ht="14">
      <c r="A784" s="25" t="s">
        <v>144</v>
      </c>
      <c r="E784" s="26" t="s">
        <v>6</v>
      </c>
    </row>
    <row r="785" spans="1:16" ht="140">
      <c r="A785" t="s">
        <v>147</v>
      </c>
      <c r="E785" s="24" t="s">
        <v>1377</v>
      </c>
    </row>
    <row r="786" spans="1:16" ht="14">
      <c r="A786" s="14" t="s">
        <v>149</v>
      </c>
      <c r="B786" s="18" t="s">
        <v>1378</v>
      </c>
      <c r="C786" s="18" t="s">
        <v>1379</v>
      </c>
      <c r="D786" s="14" t="s">
        <v>1027</v>
      </c>
      <c r="E786" s="19" t="s">
        <v>1380</v>
      </c>
      <c r="F786" s="20" t="s">
        <v>120</v>
      </c>
      <c r="G786" s="21">
        <v>1</v>
      </c>
      <c r="H786" s="22">
        <v>0</v>
      </c>
      <c r="I786" s="22">
        <f>ROUND(ROUND(H786,2)*ROUND(G786,3),2)</f>
        <v>0</v>
      </c>
      <c r="O786">
        <f>(I786*21)/100</f>
        <v>0</v>
      </c>
      <c r="P786" t="s">
        <v>5</v>
      </c>
    </row>
    <row r="787" spans="1:16" ht="14">
      <c r="A787" s="23" t="s">
        <v>150</v>
      </c>
      <c r="E787" s="24" t="s">
        <v>1027</v>
      </c>
    </row>
    <row r="788" spans="1:16" ht="14">
      <c r="A788" s="25" t="s">
        <v>144</v>
      </c>
      <c r="E788" s="26" t="s">
        <v>6</v>
      </c>
    </row>
    <row r="789" spans="1:16" ht="140">
      <c r="A789" t="s">
        <v>147</v>
      </c>
      <c r="E789" s="24" t="s">
        <v>1377</v>
      </c>
    </row>
    <row r="790" spans="1:16" ht="14">
      <c r="A790" s="14" t="s">
        <v>149</v>
      </c>
      <c r="B790" s="18" t="s">
        <v>1381</v>
      </c>
      <c r="C790" s="18" t="s">
        <v>1382</v>
      </c>
      <c r="D790" s="14" t="s">
        <v>1</v>
      </c>
      <c r="E790" s="19" t="s">
        <v>1383</v>
      </c>
      <c r="F790" s="20" t="s">
        <v>1032</v>
      </c>
      <c r="G790" s="21">
        <v>1</v>
      </c>
      <c r="H790" s="22">
        <v>16284</v>
      </c>
      <c r="I790" s="22">
        <f>ROUND(ROUND(H790,2)*ROUND(G790,3),2)</f>
        <v>16284</v>
      </c>
      <c r="O790">
        <f>(I790*21)/100</f>
        <v>3419.64</v>
      </c>
      <c r="P790" t="s">
        <v>5</v>
      </c>
    </row>
    <row r="791" spans="1:16" ht="14">
      <c r="A791" s="23" t="s">
        <v>150</v>
      </c>
      <c r="E791" s="24" t="s">
        <v>1</v>
      </c>
    </row>
    <row r="792" spans="1:16" ht="14">
      <c r="A792" s="25" t="s">
        <v>144</v>
      </c>
      <c r="E792" s="26" t="s">
        <v>6</v>
      </c>
    </row>
    <row r="793" spans="1:16" ht="140">
      <c r="A793" t="s">
        <v>147</v>
      </c>
      <c r="E793" s="24" t="s">
        <v>1235</v>
      </c>
    </row>
    <row r="794" spans="1:16" ht="14">
      <c r="A794" s="14" t="s">
        <v>149</v>
      </c>
      <c r="B794" s="18" t="s">
        <v>1384</v>
      </c>
      <c r="C794" s="18" t="s">
        <v>1385</v>
      </c>
      <c r="D794" s="14" t="s">
        <v>1027</v>
      </c>
      <c r="E794" s="19" t="s">
        <v>1386</v>
      </c>
      <c r="F794" s="20" t="s">
        <v>120</v>
      </c>
      <c r="G794" s="21">
        <v>1</v>
      </c>
      <c r="H794" s="22">
        <v>0</v>
      </c>
      <c r="I794" s="22">
        <f>ROUND(ROUND(H794,2)*ROUND(G794,3),2)</f>
        <v>0</v>
      </c>
      <c r="O794">
        <f>(I794*21)/100</f>
        <v>0</v>
      </c>
      <c r="P794" t="s">
        <v>5</v>
      </c>
    </row>
    <row r="795" spans="1:16" ht="14">
      <c r="A795" s="23" t="s">
        <v>150</v>
      </c>
      <c r="E795" s="24" t="s">
        <v>1027</v>
      </c>
    </row>
    <row r="796" spans="1:16" ht="14">
      <c r="A796" s="25" t="s">
        <v>144</v>
      </c>
      <c r="E796" s="26" t="s">
        <v>6</v>
      </c>
    </row>
    <row r="797" spans="1:16" ht="140">
      <c r="A797" t="s">
        <v>147</v>
      </c>
      <c r="E797" s="24" t="s">
        <v>1377</v>
      </c>
    </row>
    <row r="798" spans="1:16" ht="14">
      <c r="A798" s="14" t="s">
        <v>149</v>
      </c>
      <c r="B798" s="18" t="s">
        <v>1387</v>
      </c>
      <c r="C798" s="18" t="s">
        <v>1388</v>
      </c>
      <c r="D798" s="14" t="s">
        <v>1027</v>
      </c>
      <c r="E798" s="19" t="s">
        <v>1389</v>
      </c>
      <c r="F798" s="20" t="s">
        <v>120</v>
      </c>
      <c r="G798" s="21">
        <v>1</v>
      </c>
      <c r="H798" s="22">
        <v>0</v>
      </c>
      <c r="I798" s="22">
        <f>ROUND(ROUND(H798,2)*ROUND(G798,3),2)</f>
        <v>0</v>
      </c>
      <c r="O798">
        <f>(I798*21)/100</f>
        <v>0</v>
      </c>
      <c r="P798" t="s">
        <v>5</v>
      </c>
    </row>
    <row r="799" spans="1:16" ht="14">
      <c r="A799" s="23" t="s">
        <v>150</v>
      </c>
      <c r="E799" s="24" t="s">
        <v>1027</v>
      </c>
    </row>
    <row r="800" spans="1:16" ht="14">
      <c r="A800" s="25" t="s">
        <v>144</v>
      </c>
      <c r="E800" s="26" t="s">
        <v>6</v>
      </c>
    </row>
    <row r="801" spans="1:16" ht="140">
      <c r="A801" t="s">
        <v>147</v>
      </c>
      <c r="E801" s="24" t="s">
        <v>1377</v>
      </c>
    </row>
    <row r="802" spans="1:16" ht="14">
      <c r="A802" s="14" t="s">
        <v>149</v>
      </c>
      <c r="B802" s="18" t="s">
        <v>1390</v>
      </c>
      <c r="C802" s="18" t="s">
        <v>1391</v>
      </c>
      <c r="D802" s="14" t="s">
        <v>1</v>
      </c>
      <c r="E802" s="19" t="s">
        <v>1392</v>
      </c>
      <c r="F802" s="20" t="s">
        <v>1032</v>
      </c>
      <c r="G802" s="21">
        <v>1</v>
      </c>
      <c r="H802" s="22">
        <v>4652.58</v>
      </c>
      <c r="I802" s="22">
        <f>ROUND(ROUND(H802,2)*ROUND(G802,3),2)</f>
        <v>4652.58</v>
      </c>
      <c r="O802">
        <f>(I802*21)/100</f>
        <v>977.04179999999997</v>
      </c>
      <c r="P802" t="s">
        <v>5</v>
      </c>
    </row>
    <row r="803" spans="1:16" ht="14">
      <c r="A803" s="23" t="s">
        <v>150</v>
      </c>
      <c r="E803" s="24" t="s">
        <v>1</v>
      </c>
    </row>
    <row r="804" spans="1:16" ht="14">
      <c r="A804" s="25" t="s">
        <v>144</v>
      </c>
      <c r="E804" s="26" t="s">
        <v>6</v>
      </c>
    </row>
    <row r="805" spans="1:16" ht="140">
      <c r="A805" t="s">
        <v>147</v>
      </c>
      <c r="E805" s="24" t="s">
        <v>1235</v>
      </c>
    </row>
    <row r="806" spans="1:16" ht="14">
      <c r="A806" s="14" t="s">
        <v>149</v>
      </c>
      <c r="B806" s="18" t="s">
        <v>1393</v>
      </c>
      <c r="C806" s="18" t="s">
        <v>1394</v>
      </c>
      <c r="D806" s="14" t="s">
        <v>1</v>
      </c>
      <c r="E806" s="19" t="s">
        <v>1395</v>
      </c>
      <c r="F806" s="20" t="s">
        <v>120</v>
      </c>
      <c r="G806" s="21">
        <v>1</v>
      </c>
      <c r="H806" s="22">
        <v>372.18</v>
      </c>
      <c r="I806" s="22">
        <f>ROUND(ROUND(H806,2)*ROUND(G806,3),2)</f>
        <v>372.18</v>
      </c>
      <c r="O806">
        <f>(I806*21)/100</f>
        <v>78.157799999999995</v>
      </c>
      <c r="P806" t="s">
        <v>5</v>
      </c>
    </row>
    <row r="807" spans="1:16" ht="14">
      <c r="A807" s="23" t="s">
        <v>150</v>
      </c>
      <c r="E807" s="24" t="s">
        <v>1</v>
      </c>
    </row>
    <row r="808" spans="1:16" ht="14">
      <c r="A808" s="25" t="s">
        <v>144</v>
      </c>
      <c r="E808" s="26" t="s">
        <v>6</v>
      </c>
    </row>
    <row r="809" spans="1:16" ht="140">
      <c r="A809" t="s">
        <v>147</v>
      </c>
      <c r="E809" s="24" t="s">
        <v>1235</v>
      </c>
    </row>
    <row r="810" spans="1:16" ht="14">
      <c r="A810" s="14" t="s">
        <v>149</v>
      </c>
      <c r="B810" s="18" t="s">
        <v>1396</v>
      </c>
      <c r="C810" s="18" t="s">
        <v>1397</v>
      </c>
      <c r="D810" s="14" t="s">
        <v>1027</v>
      </c>
      <c r="E810" s="19" t="s">
        <v>1398</v>
      </c>
      <c r="F810" s="20" t="s">
        <v>120</v>
      </c>
      <c r="G810" s="21">
        <v>1</v>
      </c>
      <c r="H810" s="22">
        <v>0</v>
      </c>
      <c r="I810" s="22">
        <f>ROUND(ROUND(H810,2)*ROUND(G810,3),2)</f>
        <v>0</v>
      </c>
      <c r="O810">
        <f>(I810*21)/100</f>
        <v>0</v>
      </c>
      <c r="P810" t="s">
        <v>5</v>
      </c>
    </row>
    <row r="811" spans="1:16" ht="14">
      <c r="A811" s="23" t="s">
        <v>150</v>
      </c>
      <c r="E811" s="24" t="s">
        <v>1027</v>
      </c>
    </row>
    <row r="812" spans="1:16" ht="14">
      <c r="A812" s="25" t="s">
        <v>144</v>
      </c>
      <c r="E812" s="26" t="s">
        <v>6</v>
      </c>
    </row>
    <row r="813" spans="1:16" ht="56">
      <c r="A813" t="s">
        <v>147</v>
      </c>
      <c r="E813" s="24" t="s">
        <v>27</v>
      </c>
    </row>
    <row r="814" spans="1:16" ht="14">
      <c r="A814" s="14" t="s">
        <v>149</v>
      </c>
      <c r="B814" s="18" t="s">
        <v>1399</v>
      </c>
      <c r="C814" s="18" t="s">
        <v>1400</v>
      </c>
      <c r="D814" s="14" t="s">
        <v>1027</v>
      </c>
      <c r="E814" s="19" t="s">
        <v>1150</v>
      </c>
      <c r="F814" s="20" t="s">
        <v>25</v>
      </c>
      <c r="G814" s="21">
        <v>1</v>
      </c>
      <c r="H814" s="22">
        <v>0</v>
      </c>
      <c r="I814" s="22">
        <f>ROUND(ROUND(H814,2)*ROUND(G814,3),2)</f>
        <v>0</v>
      </c>
      <c r="O814">
        <f>(I814*21)/100</f>
        <v>0</v>
      </c>
      <c r="P814" t="s">
        <v>5</v>
      </c>
    </row>
    <row r="815" spans="1:16" ht="14">
      <c r="A815" s="23" t="s">
        <v>150</v>
      </c>
      <c r="E815" s="24" t="s">
        <v>1027</v>
      </c>
    </row>
    <row r="816" spans="1:16" ht="14">
      <c r="A816" s="25" t="s">
        <v>144</v>
      </c>
      <c r="E816" s="26" t="s">
        <v>6</v>
      </c>
    </row>
    <row r="817" spans="1:16" ht="56">
      <c r="A817" t="s">
        <v>147</v>
      </c>
      <c r="E817" s="24" t="s">
        <v>27</v>
      </c>
    </row>
    <row r="818" spans="1:16" ht="14">
      <c r="A818" s="14" t="s">
        <v>149</v>
      </c>
      <c r="B818" s="18" t="s">
        <v>1401</v>
      </c>
      <c r="C818" s="18" t="s">
        <v>1402</v>
      </c>
      <c r="D818" s="14" t="s">
        <v>1027</v>
      </c>
      <c r="E818" s="19" t="s">
        <v>1403</v>
      </c>
      <c r="F818" s="20" t="s">
        <v>120</v>
      </c>
      <c r="G818" s="21">
        <v>1</v>
      </c>
      <c r="H818" s="22">
        <v>0</v>
      </c>
      <c r="I818" s="22">
        <f>ROUND(ROUND(H818,2)*ROUND(G818,3),2)</f>
        <v>0</v>
      </c>
      <c r="O818">
        <f>(I818*21)/100</f>
        <v>0</v>
      </c>
      <c r="P818" t="s">
        <v>5</v>
      </c>
    </row>
    <row r="819" spans="1:16" ht="14">
      <c r="A819" s="23" t="s">
        <v>150</v>
      </c>
      <c r="E819" s="24" t="s">
        <v>1027</v>
      </c>
    </row>
    <row r="820" spans="1:16" ht="14">
      <c r="A820" s="25" t="s">
        <v>144</v>
      </c>
      <c r="E820" s="26" t="s">
        <v>6</v>
      </c>
    </row>
    <row r="821" spans="1:16" ht="56">
      <c r="A821" t="s">
        <v>147</v>
      </c>
      <c r="E821" s="24" t="s">
        <v>27</v>
      </c>
    </row>
    <row r="822" spans="1:16" ht="14">
      <c r="A822" s="14" t="s">
        <v>149</v>
      </c>
      <c r="B822" s="18" t="s">
        <v>1404</v>
      </c>
      <c r="C822" s="18" t="s">
        <v>1405</v>
      </c>
      <c r="D822" s="14" t="s">
        <v>1027</v>
      </c>
      <c r="E822" s="19" t="s">
        <v>1406</v>
      </c>
      <c r="F822" s="20" t="s">
        <v>120</v>
      </c>
      <c r="G822" s="21">
        <v>1</v>
      </c>
      <c r="H822" s="22">
        <v>0</v>
      </c>
      <c r="I822" s="22">
        <f>ROUND(ROUND(H822,2)*ROUND(G822,3),2)</f>
        <v>0</v>
      </c>
      <c r="O822">
        <f>(I822*21)/100</f>
        <v>0</v>
      </c>
      <c r="P822" t="s">
        <v>5</v>
      </c>
    </row>
    <row r="823" spans="1:16" ht="14">
      <c r="A823" s="23" t="s">
        <v>150</v>
      </c>
      <c r="E823" s="24" t="s">
        <v>1027</v>
      </c>
    </row>
    <row r="824" spans="1:16" ht="14">
      <c r="A824" s="25" t="s">
        <v>144</v>
      </c>
      <c r="E824" s="26" t="s">
        <v>6</v>
      </c>
    </row>
    <row r="825" spans="1:16" ht="112">
      <c r="A825" t="s">
        <v>147</v>
      </c>
      <c r="E825" s="24" t="s">
        <v>1407</v>
      </c>
    </row>
    <row r="826" spans="1:16" ht="14">
      <c r="A826" s="14" t="s">
        <v>149</v>
      </c>
      <c r="B826" s="18" t="s">
        <v>1408</v>
      </c>
      <c r="C826" s="18" t="s">
        <v>1409</v>
      </c>
      <c r="D826" s="14" t="s">
        <v>1027</v>
      </c>
      <c r="E826" s="19" t="s">
        <v>1410</v>
      </c>
      <c r="F826" s="20" t="s">
        <v>120</v>
      </c>
      <c r="G826" s="21">
        <v>1</v>
      </c>
      <c r="H826" s="22">
        <v>0</v>
      </c>
      <c r="I826" s="22">
        <f>ROUND(ROUND(H826,2)*ROUND(G826,3),2)</f>
        <v>0</v>
      </c>
      <c r="O826">
        <f>(I826*21)/100</f>
        <v>0</v>
      </c>
      <c r="P826" t="s">
        <v>5</v>
      </c>
    </row>
    <row r="827" spans="1:16" ht="14">
      <c r="A827" s="23" t="s">
        <v>150</v>
      </c>
      <c r="E827" s="24" t="s">
        <v>1027</v>
      </c>
    </row>
    <row r="828" spans="1:16" ht="14">
      <c r="A828" s="25" t="s">
        <v>144</v>
      </c>
      <c r="E828" s="26" t="s">
        <v>6</v>
      </c>
    </row>
    <row r="829" spans="1:16" ht="112">
      <c r="A829" t="s">
        <v>147</v>
      </c>
      <c r="E829" s="24" t="s">
        <v>1407</v>
      </c>
    </row>
    <row r="830" spans="1:16" ht="14">
      <c r="A830" s="14" t="s">
        <v>149</v>
      </c>
      <c r="B830" s="18" t="s">
        <v>1411</v>
      </c>
      <c r="C830" s="18" t="s">
        <v>1412</v>
      </c>
      <c r="D830" s="14" t="s">
        <v>1027</v>
      </c>
      <c r="E830" s="19" t="s">
        <v>1413</v>
      </c>
      <c r="F830" s="20" t="s">
        <v>120</v>
      </c>
      <c r="G830" s="21">
        <v>1</v>
      </c>
      <c r="H830" s="22">
        <v>0</v>
      </c>
      <c r="I830" s="22">
        <f>ROUND(ROUND(H830,2)*ROUND(G830,3),2)</f>
        <v>0</v>
      </c>
      <c r="O830">
        <f>(I830*21)/100</f>
        <v>0</v>
      </c>
      <c r="P830" t="s">
        <v>5</v>
      </c>
    </row>
    <row r="831" spans="1:16" ht="14">
      <c r="A831" s="23" t="s">
        <v>150</v>
      </c>
      <c r="E831" s="24" t="s">
        <v>1027</v>
      </c>
    </row>
    <row r="832" spans="1:16" ht="14">
      <c r="A832" s="25" t="s">
        <v>144</v>
      </c>
      <c r="E832" s="26" t="s">
        <v>6</v>
      </c>
    </row>
    <row r="833" spans="1:16" ht="168">
      <c r="A833" t="s">
        <v>147</v>
      </c>
      <c r="E833" s="24" t="s">
        <v>1414</v>
      </c>
    </row>
    <row r="834" spans="1:16" ht="14">
      <c r="A834" s="14" t="s">
        <v>149</v>
      </c>
      <c r="B834" s="18" t="s">
        <v>1415</v>
      </c>
      <c r="C834" s="18" t="s">
        <v>1416</v>
      </c>
      <c r="D834" s="14" t="s">
        <v>1027</v>
      </c>
      <c r="E834" s="19" t="s">
        <v>1417</v>
      </c>
      <c r="F834" s="20" t="s">
        <v>120</v>
      </c>
      <c r="G834" s="21">
        <v>1</v>
      </c>
      <c r="H834" s="22">
        <v>0</v>
      </c>
      <c r="I834" s="22">
        <f>ROUND(ROUND(H834,2)*ROUND(G834,3),2)</f>
        <v>0</v>
      </c>
      <c r="O834">
        <f>(I834*21)/100</f>
        <v>0</v>
      </c>
      <c r="P834" t="s">
        <v>5</v>
      </c>
    </row>
    <row r="835" spans="1:16" ht="14">
      <c r="A835" s="23" t="s">
        <v>150</v>
      </c>
      <c r="E835" s="24" t="s">
        <v>1027</v>
      </c>
    </row>
    <row r="836" spans="1:16" ht="14">
      <c r="A836" s="25" t="s">
        <v>144</v>
      </c>
      <c r="E836" s="26" t="s">
        <v>6</v>
      </c>
    </row>
    <row r="837" spans="1:16" ht="112">
      <c r="A837" t="s">
        <v>147</v>
      </c>
      <c r="E837" s="24" t="s">
        <v>1407</v>
      </c>
    </row>
    <row r="838" spans="1:16" ht="14">
      <c r="A838" s="14" t="s">
        <v>149</v>
      </c>
      <c r="B838" s="18" t="s">
        <v>1418</v>
      </c>
      <c r="C838" s="18" t="s">
        <v>1419</v>
      </c>
      <c r="D838" s="14" t="s">
        <v>1027</v>
      </c>
      <c r="E838" s="19" t="s">
        <v>1420</v>
      </c>
      <c r="F838" s="20" t="s">
        <v>120</v>
      </c>
      <c r="G838" s="21">
        <v>1</v>
      </c>
      <c r="H838" s="22">
        <v>0</v>
      </c>
      <c r="I838" s="22">
        <f>ROUND(ROUND(H838,2)*ROUND(G838,3),2)</f>
        <v>0</v>
      </c>
      <c r="O838">
        <f>(I838*21)/100</f>
        <v>0</v>
      </c>
      <c r="P838" t="s">
        <v>5</v>
      </c>
    </row>
    <row r="839" spans="1:16" ht="14">
      <c r="A839" s="23" t="s">
        <v>150</v>
      </c>
      <c r="E839" s="24" t="s">
        <v>1027</v>
      </c>
    </row>
    <row r="840" spans="1:16" ht="14">
      <c r="A840" s="25" t="s">
        <v>144</v>
      </c>
      <c r="E840" s="26" t="s">
        <v>6</v>
      </c>
    </row>
    <row r="841" spans="1:16" ht="112">
      <c r="A841" t="s">
        <v>147</v>
      </c>
      <c r="E841" s="24" t="s">
        <v>1407</v>
      </c>
    </row>
    <row r="842" spans="1:16" ht="14">
      <c r="A842" s="14" t="s">
        <v>149</v>
      </c>
      <c r="B842" s="18" t="s">
        <v>1421</v>
      </c>
      <c r="C842" s="18" t="s">
        <v>1422</v>
      </c>
      <c r="D842" s="14" t="s">
        <v>1027</v>
      </c>
      <c r="E842" s="19" t="s">
        <v>1423</v>
      </c>
      <c r="F842" s="20" t="s">
        <v>120</v>
      </c>
      <c r="G842" s="21">
        <v>1</v>
      </c>
      <c r="H842" s="22">
        <v>0</v>
      </c>
      <c r="I842" s="22">
        <f>ROUND(ROUND(H842,2)*ROUND(G842,3),2)</f>
        <v>0</v>
      </c>
      <c r="O842">
        <f>(I842*21)/100</f>
        <v>0</v>
      </c>
      <c r="P842" t="s">
        <v>5</v>
      </c>
    </row>
    <row r="843" spans="1:16" ht="14">
      <c r="A843" s="23" t="s">
        <v>150</v>
      </c>
      <c r="E843" s="24" t="s">
        <v>1027</v>
      </c>
    </row>
    <row r="844" spans="1:16" ht="14">
      <c r="A844" s="25" t="s">
        <v>144</v>
      </c>
      <c r="E844" s="26" t="s">
        <v>6</v>
      </c>
    </row>
    <row r="845" spans="1:16" ht="112">
      <c r="A845" t="s">
        <v>147</v>
      </c>
      <c r="E845" s="24" t="s">
        <v>1407</v>
      </c>
    </row>
    <row r="846" spans="1:16" ht="14">
      <c r="A846" s="14" t="s">
        <v>149</v>
      </c>
      <c r="B846" s="18" t="s">
        <v>1424</v>
      </c>
      <c r="C846" s="18" t="s">
        <v>1425</v>
      </c>
      <c r="D846" s="14" t="s">
        <v>1027</v>
      </c>
      <c r="E846" s="19" t="s">
        <v>1426</v>
      </c>
      <c r="F846" s="20" t="s">
        <v>120</v>
      </c>
      <c r="G846" s="21">
        <v>1</v>
      </c>
      <c r="H846" s="22">
        <v>0</v>
      </c>
      <c r="I846" s="22">
        <f>ROUND(ROUND(H846,2)*ROUND(G846,3),2)</f>
        <v>0</v>
      </c>
      <c r="O846">
        <f>(I846*21)/100</f>
        <v>0</v>
      </c>
      <c r="P846" t="s">
        <v>5</v>
      </c>
    </row>
    <row r="847" spans="1:16" ht="14">
      <c r="A847" s="23" t="s">
        <v>150</v>
      </c>
      <c r="E847" s="24" t="s">
        <v>1027</v>
      </c>
    </row>
    <row r="848" spans="1:16" ht="14">
      <c r="A848" s="25" t="s">
        <v>144</v>
      </c>
      <c r="E848" s="26" t="s">
        <v>6</v>
      </c>
    </row>
    <row r="849" spans="1:16" ht="112">
      <c r="A849" t="s">
        <v>147</v>
      </c>
      <c r="E849" s="24" t="s">
        <v>1407</v>
      </c>
    </row>
    <row r="850" spans="1:16" ht="14">
      <c r="A850" s="14" t="s">
        <v>149</v>
      </c>
      <c r="B850" s="18" t="s">
        <v>1427</v>
      </c>
      <c r="C850" s="18" t="s">
        <v>1428</v>
      </c>
      <c r="D850" s="14" t="s">
        <v>1027</v>
      </c>
      <c r="E850" s="19" t="s">
        <v>1429</v>
      </c>
      <c r="F850" s="20" t="s">
        <v>120</v>
      </c>
      <c r="G850" s="21">
        <v>1</v>
      </c>
      <c r="H850" s="22">
        <v>0</v>
      </c>
      <c r="I850" s="22">
        <f>ROUND(ROUND(H850,2)*ROUND(G850,3),2)</f>
        <v>0</v>
      </c>
      <c r="O850">
        <f>(I850*21)/100</f>
        <v>0</v>
      </c>
      <c r="P850" t="s">
        <v>5</v>
      </c>
    </row>
    <row r="851" spans="1:16" ht="14">
      <c r="A851" s="23" t="s">
        <v>150</v>
      </c>
      <c r="E851" s="24" t="s">
        <v>1027</v>
      </c>
    </row>
    <row r="852" spans="1:16" ht="14">
      <c r="A852" s="25" t="s">
        <v>144</v>
      </c>
      <c r="E852" s="26" t="s">
        <v>6</v>
      </c>
    </row>
    <row r="853" spans="1:16" ht="112">
      <c r="A853" t="s">
        <v>147</v>
      </c>
      <c r="E853" s="24" t="s">
        <v>1173</v>
      </c>
    </row>
    <row r="854" spans="1:16" ht="14">
      <c r="A854" s="14" t="s">
        <v>149</v>
      </c>
      <c r="B854" s="18" t="s">
        <v>1430</v>
      </c>
      <c r="C854" s="18" t="s">
        <v>1431</v>
      </c>
      <c r="D854" s="14" t="s">
        <v>1027</v>
      </c>
      <c r="E854" s="19" t="s">
        <v>1432</v>
      </c>
      <c r="F854" s="20" t="s">
        <v>120</v>
      </c>
      <c r="G854" s="21">
        <v>1</v>
      </c>
      <c r="H854" s="22">
        <v>0</v>
      </c>
      <c r="I854" s="22">
        <f>ROUND(ROUND(H854,2)*ROUND(G854,3),2)</f>
        <v>0</v>
      </c>
      <c r="O854">
        <f>(I854*21)/100</f>
        <v>0</v>
      </c>
      <c r="P854" t="s">
        <v>5</v>
      </c>
    </row>
    <row r="855" spans="1:16" ht="14">
      <c r="A855" s="23" t="s">
        <v>150</v>
      </c>
      <c r="E855" s="24" t="s">
        <v>1027</v>
      </c>
    </row>
    <row r="856" spans="1:16" ht="14">
      <c r="A856" s="25" t="s">
        <v>144</v>
      </c>
      <c r="E856" s="26" t="s">
        <v>6</v>
      </c>
    </row>
    <row r="857" spans="1:16" ht="56">
      <c r="A857" t="s">
        <v>147</v>
      </c>
      <c r="E857" s="24" t="s">
        <v>27</v>
      </c>
    </row>
    <row r="858" spans="1:16" ht="14">
      <c r="A858" s="14" t="s">
        <v>149</v>
      </c>
      <c r="B858" s="18" t="s">
        <v>1433</v>
      </c>
      <c r="C858" s="18" t="s">
        <v>1434</v>
      </c>
      <c r="D858" s="14" t="s">
        <v>1027</v>
      </c>
      <c r="E858" s="19" t="s">
        <v>1435</v>
      </c>
      <c r="F858" s="20" t="s">
        <v>120</v>
      </c>
      <c r="G858" s="21">
        <v>1</v>
      </c>
      <c r="H858" s="22">
        <v>0</v>
      </c>
      <c r="I858" s="22">
        <f>ROUND(ROUND(H858,2)*ROUND(G858,3),2)</f>
        <v>0</v>
      </c>
      <c r="O858">
        <f>(I858*21)/100</f>
        <v>0</v>
      </c>
      <c r="P858" t="s">
        <v>5</v>
      </c>
    </row>
    <row r="859" spans="1:16" ht="14">
      <c r="A859" s="23" t="s">
        <v>150</v>
      </c>
      <c r="E859" s="24" t="s">
        <v>1027</v>
      </c>
    </row>
    <row r="860" spans="1:16" ht="14">
      <c r="A860" s="25" t="s">
        <v>144</v>
      </c>
      <c r="E860" s="26" t="s">
        <v>6</v>
      </c>
    </row>
    <row r="861" spans="1:16" ht="56">
      <c r="A861" t="s">
        <v>147</v>
      </c>
      <c r="E861" s="24" t="s">
        <v>27</v>
      </c>
    </row>
    <row r="862" spans="1:16" ht="14">
      <c r="A862" s="14" t="s">
        <v>149</v>
      </c>
      <c r="B862" s="18" t="s">
        <v>1436</v>
      </c>
      <c r="C862" s="18" t="s">
        <v>1437</v>
      </c>
      <c r="D862" s="14" t="s">
        <v>1027</v>
      </c>
      <c r="E862" s="19" t="s">
        <v>1438</v>
      </c>
      <c r="F862" s="20" t="s">
        <v>120</v>
      </c>
      <c r="G862" s="21">
        <v>1</v>
      </c>
      <c r="H862" s="22">
        <v>0</v>
      </c>
      <c r="I862" s="22">
        <f>ROUND(ROUND(H862,2)*ROUND(G862,3),2)</f>
        <v>0</v>
      </c>
      <c r="O862">
        <f>(I862*21)/100</f>
        <v>0</v>
      </c>
      <c r="P862" t="s">
        <v>5</v>
      </c>
    </row>
    <row r="863" spans="1:16" ht="14">
      <c r="A863" s="23" t="s">
        <v>150</v>
      </c>
      <c r="E863" s="24" t="s">
        <v>1027</v>
      </c>
    </row>
    <row r="864" spans="1:16" ht="14">
      <c r="A864" s="25" t="s">
        <v>144</v>
      </c>
      <c r="E864" s="26" t="s">
        <v>6</v>
      </c>
    </row>
    <row r="865" spans="1:16" ht="56">
      <c r="A865" t="s">
        <v>147</v>
      </c>
      <c r="E865" s="24" t="s">
        <v>27</v>
      </c>
    </row>
    <row r="866" spans="1:16" ht="14">
      <c r="A866" s="14" t="s">
        <v>149</v>
      </c>
      <c r="B866" s="18" t="s">
        <v>1439</v>
      </c>
      <c r="C866" s="18" t="s">
        <v>1440</v>
      </c>
      <c r="D866" s="14" t="s">
        <v>1027</v>
      </c>
      <c r="E866" s="19" t="s">
        <v>1441</v>
      </c>
      <c r="F866" s="20" t="s">
        <v>120</v>
      </c>
      <c r="G866" s="21">
        <v>1</v>
      </c>
      <c r="H866" s="22">
        <v>0</v>
      </c>
      <c r="I866" s="22">
        <f>ROUND(ROUND(H866,2)*ROUND(G866,3),2)</f>
        <v>0</v>
      </c>
      <c r="O866">
        <f>(I866*21)/100</f>
        <v>0</v>
      </c>
      <c r="P866" t="s">
        <v>5</v>
      </c>
    </row>
    <row r="867" spans="1:16" ht="14">
      <c r="A867" s="23" t="s">
        <v>150</v>
      </c>
      <c r="E867" s="24" t="s">
        <v>1027</v>
      </c>
    </row>
    <row r="868" spans="1:16" ht="14">
      <c r="A868" s="25" t="s">
        <v>144</v>
      </c>
      <c r="E868" s="26" t="s">
        <v>6</v>
      </c>
    </row>
    <row r="869" spans="1:16" ht="56">
      <c r="A869" t="s">
        <v>147</v>
      </c>
      <c r="E869" s="24" t="s">
        <v>27</v>
      </c>
    </row>
    <row r="870" spans="1:16" ht="14">
      <c r="A870" s="14" t="s">
        <v>149</v>
      </c>
      <c r="B870" s="18" t="s">
        <v>1442</v>
      </c>
      <c r="C870" s="18" t="s">
        <v>1443</v>
      </c>
      <c r="D870" s="14" t="s">
        <v>1027</v>
      </c>
      <c r="E870" s="19" t="s">
        <v>1444</v>
      </c>
      <c r="F870" s="20" t="s">
        <v>120</v>
      </c>
      <c r="G870" s="21">
        <v>1</v>
      </c>
      <c r="H870" s="22">
        <v>0</v>
      </c>
      <c r="I870" s="22">
        <f>ROUND(ROUND(H870,2)*ROUND(G870,3),2)</f>
        <v>0</v>
      </c>
      <c r="O870">
        <f>(I870*21)/100</f>
        <v>0</v>
      </c>
      <c r="P870" t="s">
        <v>5</v>
      </c>
    </row>
    <row r="871" spans="1:16" ht="14">
      <c r="A871" s="23" t="s">
        <v>150</v>
      </c>
      <c r="E871" s="24" t="s">
        <v>1027</v>
      </c>
    </row>
    <row r="872" spans="1:16" ht="14">
      <c r="A872" s="25" t="s">
        <v>144</v>
      </c>
      <c r="E872" s="26" t="s">
        <v>6</v>
      </c>
    </row>
    <row r="873" spans="1:16" ht="56">
      <c r="A873" t="s">
        <v>147</v>
      </c>
      <c r="E873" s="24" t="s">
        <v>27</v>
      </c>
    </row>
    <row r="874" spans="1:16" ht="14">
      <c r="A874" s="14" t="s">
        <v>149</v>
      </c>
      <c r="B874" s="18" t="s">
        <v>1445</v>
      </c>
      <c r="C874" s="18" t="s">
        <v>1446</v>
      </c>
      <c r="D874" s="14" t="s">
        <v>1027</v>
      </c>
      <c r="E874" s="19" t="s">
        <v>1447</v>
      </c>
      <c r="F874" s="20" t="s">
        <v>120</v>
      </c>
      <c r="G874" s="21">
        <v>1</v>
      </c>
      <c r="H874" s="22">
        <v>0</v>
      </c>
      <c r="I874" s="22">
        <f>ROUND(ROUND(H874,2)*ROUND(G874,3),2)</f>
        <v>0</v>
      </c>
      <c r="O874">
        <f>(I874*21)/100</f>
        <v>0</v>
      </c>
      <c r="P874" t="s">
        <v>5</v>
      </c>
    </row>
    <row r="875" spans="1:16" ht="14">
      <c r="A875" s="23" t="s">
        <v>150</v>
      </c>
      <c r="E875" s="24" t="s">
        <v>1027</v>
      </c>
    </row>
    <row r="876" spans="1:16" ht="14">
      <c r="A876" s="25" t="s">
        <v>144</v>
      </c>
      <c r="E876" s="26" t="s">
        <v>6</v>
      </c>
    </row>
    <row r="877" spans="1:16" ht="56">
      <c r="A877" t="s">
        <v>147</v>
      </c>
      <c r="E877" s="24" t="s">
        <v>27</v>
      </c>
    </row>
    <row r="878" spans="1:16" ht="14">
      <c r="A878" s="14" t="s">
        <v>149</v>
      </c>
      <c r="B878" s="18" t="s">
        <v>1448</v>
      </c>
      <c r="C878" s="18" t="s">
        <v>1449</v>
      </c>
      <c r="D878" s="14" t="s">
        <v>1027</v>
      </c>
      <c r="E878" s="19" t="s">
        <v>1450</v>
      </c>
      <c r="F878" s="20" t="s">
        <v>120</v>
      </c>
      <c r="G878" s="21">
        <v>1</v>
      </c>
      <c r="H878" s="22">
        <v>0</v>
      </c>
      <c r="I878" s="22">
        <f>ROUND(ROUND(H878,2)*ROUND(G878,3),2)</f>
        <v>0</v>
      </c>
      <c r="O878">
        <f>(I878*21)/100</f>
        <v>0</v>
      </c>
      <c r="P878" t="s">
        <v>5</v>
      </c>
    </row>
    <row r="879" spans="1:16" ht="14">
      <c r="A879" s="23" t="s">
        <v>150</v>
      </c>
      <c r="E879" s="24" t="s">
        <v>1027</v>
      </c>
    </row>
    <row r="880" spans="1:16" ht="14">
      <c r="A880" s="25" t="s">
        <v>144</v>
      </c>
      <c r="E880" s="26" t="s">
        <v>6</v>
      </c>
    </row>
    <row r="881" spans="1:16" ht="84">
      <c r="A881" t="s">
        <v>147</v>
      </c>
      <c r="E881" s="24" t="s">
        <v>1140</v>
      </c>
    </row>
    <row r="882" spans="1:16" ht="14">
      <c r="A882" s="14" t="s">
        <v>149</v>
      </c>
      <c r="B882" s="18" t="s">
        <v>1451</v>
      </c>
      <c r="C882" s="18" t="s">
        <v>291</v>
      </c>
      <c r="D882" s="14" t="s">
        <v>1027</v>
      </c>
      <c r="E882" s="19" t="s">
        <v>1452</v>
      </c>
      <c r="F882" s="20" t="s">
        <v>120</v>
      </c>
      <c r="G882" s="21">
        <v>1</v>
      </c>
      <c r="H882" s="22">
        <v>0</v>
      </c>
      <c r="I882" s="22">
        <f>ROUND(ROUND(H882,2)*ROUND(G882,3),2)</f>
        <v>0</v>
      </c>
      <c r="O882">
        <f>(I882*21)/100</f>
        <v>0</v>
      </c>
      <c r="P882" t="s">
        <v>5</v>
      </c>
    </row>
    <row r="883" spans="1:16" ht="14">
      <c r="A883" s="23" t="s">
        <v>150</v>
      </c>
      <c r="E883" s="24" t="s">
        <v>1027</v>
      </c>
    </row>
    <row r="884" spans="1:16" ht="14">
      <c r="A884" s="25" t="s">
        <v>144</v>
      </c>
      <c r="E884" s="26" t="s">
        <v>6</v>
      </c>
    </row>
    <row r="885" spans="1:16" ht="84">
      <c r="A885" t="s">
        <v>147</v>
      </c>
      <c r="E885" s="24" t="s">
        <v>1140</v>
      </c>
    </row>
    <row r="886" spans="1:16" ht="14">
      <c r="A886" s="14" t="s">
        <v>149</v>
      </c>
      <c r="B886" s="18" t="s">
        <v>1453</v>
      </c>
      <c r="C886" s="18" t="s">
        <v>293</v>
      </c>
      <c r="D886" s="14" t="s">
        <v>1027</v>
      </c>
      <c r="E886" s="19" t="s">
        <v>1454</v>
      </c>
      <c r="F886" s="20" t="s">
        <v>120</v>
      </c>
      <c r="G886" s="21">
        <v>1</v>
      </c>
      <c r="H886" s="22">
        <v>0</v>
      </c>
      <c r="I886" s="22">
        <f>ROUND(ROUND(H886,2)*ROUND(G886,3),2)</f>
        <v>0</v>
      </c>
      <c r="O886">
        <f>(I886*21)/100</f>
        <v>0</v>
      </c>
      <c r="P886" t="s">
        <v>5</v>
      </c>
    </row>
    <row r="887" spans="1:16" ht="14">
      <c r="A887" s="23" t="s">
        <v>150</v>
      </c>
      <c r="E887" s="24" t="s">
        <v>1027</v>
      </c>
    </row>
    <row r="888" spans="1:16" ht="14">
      <c r="A888" s="25" t="s">
        <v>144</v>
      </c>
      <c r="E888" s="26" t="s">
        <v>6</v>
      </c>
    </row>
    <row r="889" spans="1:16" ht="84">
      <c r="A889" t="s">
        <v>147</v>
      </c>
      <c r="E889" s="24" t="s">
        <v>1140</v>
      </c>
    </row>
    <row r="890" spans="1:16" ht="14">
      <c r="A890" s="14" t="s">
        <v>149</v>
      </c>
      <c r="B890" s="18" t="s">
        <v>1455</v>
      </c>
      <c r="C890" s="18" t="s">
        <v>1456</v>
      </c>
      <c r="D890" s="14" t="s">
        <v>1046</v>
      </c>
      <c r="E890" s="19" t="s">
        <v>1150</v>
      </c>
      <c r="F890" s="20" t="s">
        <v>25</v>
      </c>
      <c r="G890" s="21">
        <v>1</v>
      </c>
      <c r="H890" s="22">
        <v>0</v>
      </c>
      <c r="I890" s="22">
        <f>ROUND(ROUND(H890,2)*ROUND(G890,3),2)</f>
        <v>0</v>
      </c>
      <c r="O890">
        <f>(I890*21)/100</f>
        <v>0</v>
      </c>
      <c r="P890" t="s">
        <v>5</v>
      </c>
    </row>
    <row r="891" spans="1:16" ht="14">
      <c r="A891" s="23" t="s">
        <v>150</v>
      </c>
      <c r="E891" s="24" t="s">
        <v>1046</v>
      </c>
    </row>
    <row r="892" spans="1:16" ht="14">
      <c r="A892" s="25" t="s">
        <v>144</v>
      </c>
      <c r="E892" s="26" t="s">
        <v>6</v>
      </c>
    </row>
    <row r="893" spans="1:16" ht="56">
      <c r="A893" t="s">
        <v>147</v>
      </c>
      <c r="E893" s="24" t="s">
        <v>27</v>
      </c>
    </row>
    <row r="894" spans="1:16" ht="14">
      <c r="A894" s="14" t="s">
        <v>149</v>
      </c>
      <c r="B894" s="18" t="s">
        <v>1457</v>
      </c>
      <c r="C894" s="18" t="s">
        <v>1458</v>
      </c>
      <c r="D894" s="14" t="s">
        <v>1046</v>
      </c>
      <c r="E894" s="19" t="s">
        <v>1459</v>
      </c>
      <c r="F894" s="20" t="s">
        <v>120</v>
      </c>
      <c r="G894" s="21">
        <v>1</v>
      </c>
      <c r="H894" s="22">
        <v>0</v>
      </c>
      <c r="I894" s="22">
        <f>ROUND(ROUND(H894,2)*ROUND(G894,3),2)</f>
        <v>0</v>
      </c>
      <c r="O894">
        <f>(I894*21)/100</f>
        <v>0</v>
      </c>
      <c r="P894" t="s">
        <v>5</v>
      </c>
    </row>
    <row r="895" spans="1:16" ht="14">
      <c r="A895" s="23" t="s">
        <v>150</v>
      </c>
      <c r="E895" s="24" t="s">
        <v>1046</v>
      </c>
    </row>
    <row r="896" spans="1:16" ht="14">
      <c r="A896" s="25" t="s">
        <v>144</v>
      </c>
      <c r="E896" s="26" t="s">
        <v>6</v>
      </c>
    </row>
    <row r="897" spans="1:16" ht="84">
      <c r="A897" t="s">
        <v>147</v>
      </c>
      <c r="E897" s="24" t="s">
        <v>1140</v>
      </c>
    </row>
    <row r="898" spans="1:16" ht="14">
      <c r="A898" s="14" t="s">
        <v>149</v>
      </c>
      <c r="B898" s="18" t="s">
        <v>1460</v>
      </c>
      <c r="C898" s="18" t="s">
        <v>295</v>
      </c>
      <c r="D898" s="14" t="s">
        <v>1046</v>
      </c>
      <c r="E898" s="19" t="s">
        <v>1461</v>
      </c>
      <c r="F898" s="20" t="s">
        <v>120</v>
      </c>
      <c r="G898" s="21">
        <v>1</v>
      </c>
      <c r="H898" s="22">
        <v>0</v>
      </c>
      <c r="I898" s="22">
        <f>ROUND(ROUND(H898,2)*ROUND(G898,3),2)</f>
        <v>0</v>
      </c>
      <c r="O898">
        <f>(I898*21)/100</f>
        <v>0</v>
      </c>
      <c r="P898" t="s">
        <v>5</v>
      </c>
    </row>
    <row r="899" spans="1:16" ht="14">
      <c r="A899" s="23" t="s">
        <v>150</v>
      </c>
      <c r="E899" s="24" t="s">
        <v>1046</v>
      </c>
    </row>
    <row r="900" spans="1:16" ht="14">
      <c r="A900" s="25" t="s">
        <v>144</v>
      </c>
      <c r="E900" s="26" t="s">
        <v>6</v>
      </c>
    </row>
    <row r="901" spans="1:16" ht="84">
      <c r="A901" t="s">
        <v>147</v>
      </c>
      <c r="E901" s="24" t="s">
        <v>1140</v>
      </c>
    </row>
    <row r="902" spans="1:16" ht="14">
      <c r="A902" s="14" t="s">
        <v>149</v>
      </c>
      <c r="B902" s="18" t="s">
        <v>1462</v>
      </c>
      <c r="C902" s="18" t="s">
        <v>1463</v>
      </c>
      <c r="D902" s="14" t="s">
        <v>1046</v>
      </c>
      <c r="E902" s="19" t="s">
        <v>1150</v>
      </c>
      <c r="F902" s="20" t="s">
        <v>25</v>
      </c>
      <c r="G902" s="21">
        <v>1</v>
      </c>
      <c r="H902" s="22">
        <v>0</v>
      </c>
      <c r="I902" s="22">
        <f>ROUND(ROUND(H902,2)*ROUND(G902,3),2)</f>
        <v>0</v>
      </c>
      <c r="O902">
        <f>(I902*21)/100</f>
        <v>0</v>
      </c>
      <c r="P902" t="s">
        <v>5</v>
      </c>
    </row>
    <row r="903" spans="1:16" ht="14">
      <c r="A903" s="23" t="s">
        <v>150</v>
      </c>
      <c r="E903" s="24" t="s">
        <v>1046</v>
      </c>
    </row>
    <row r="904" spans="1:16" ht="14">
      <c r="A904" s="25" t="s">
        <v>144</v>
      </c>
      <c r="E904" s="26" t="s">
        <v>6</v>
      </c>
    </row>
    <row r="905" spans="1:16" ht="56">
      <c r="A905" t="s">
        <v>147</v>
      </c>
      <c r="E905" s="24" t="s">
        <v>27</v>
      </c>
    </row>
    <row r="906" spans="1:16" ht="14">
      <c r="A906" s="14" t="s">
        <v>149</v>
      </c>
      <c r="B906" s="18" t="s">
        <v>1464</v>
      </c>
      <c r="C906" s="18" t="s">
        <v>297</v>
      </c>
      <c r="D906" s="14" t="s">
        <v>1046</v>
      </c>
      <c r="E906" s="19" t="s">
        <v>1465</v>
      </c>
      <c r="F906" s="20" t="s">
        <v>714</v>
      </c>
      <c r="G906" s="21">
        <v>1</v>
      </c>
      <c r="H906" s="22">
        <v>0</v>
      </c>
      <c r="I906" s="22">
        <f>ROUND(ROUND(H906,2)*ROUND(G906,3),2)</f>
        <v>0</v>
      </c>
      <c r="O906">
        <f>(I906*21)/100</f>
        <v>0</v>
      </c>
      <c r="P906" t="s">
        <v>5</v>
      </c>
    </row>
    <row r="907" spans="1:16" ht="14">
      <c r="A907" s="23" t="s">
        <v>150</v>
      </c>
      <c r="E907" s="24" t="s">
        <v>1046</v>
      </c>
    </row>
    <row r="908" spans="1:16" ht="14">
      <c r="A908" s="25" t="s">
        <v>144</v>
      </c>
      <c r="E908" s="26" t="s">
        <v>6</v>
      </c>
    </row>
    <row r="909" spans="1:16" ht="84">
      <c r="A909" t="s">
        <v>147</v>
      </c>
      <c r="E909" s="24" t="s">
        <v>1140</v>
      </c>
    </row>
    <row r="910" spans="1:16" ht="14">
      <c r="A910" s="14" t="s">
        <v>149</v>
      </c>
      <c r="B910" s="18" t="s">
        <v>1466</v>
      </c>
      <c r="C910" s="18" t="s">
        <v>299</v>
      </c>
      <c r="D910" s="14" t="s">
        <v>1046</v>
      </c>
      <c r="E910" s="19" t="s">
        <v>1467</v>
      </c>
      <c r="F910" s="20" t="s">
        <v>714</v>
      </c>
      <c r="G910" s="21">
        <v>1</v>
      </c>
      <c r="H910" s="22">
        <v>0</v>
      </c>
      <c r="I910" s="22">
        <f>ROUND(ROUND(H910,2)*ROUND(G910,3),2)</f>
        <v>0</v>
      </c>
      <c r="O910">
        <f>(I910*21)/100</f>
        <v>0</v>
      </c>
      <c r="P910" t="s">
        <v>5</v>
      </c>
    </row>
    <row r="911" spans="1:16" ht="14">
      <c r="A911" s="23" t="s">
        <v>150</v>
      </c>
      <c r="E911" s="24" t="s">
        <v>1046</v>
      </c>
    </row>
    <row r="912" spans="1:16" ht="14">
      <c r="A912" s="25" t="s">
        <v>144</v>
      </c>
      <c r="E912" s="26" t="s">
        <v>6</v>
      </c>
    </row>
    <row r="913" spans="1:16" ht="84">
      <c r="A913" t="s">
        <v>147</v>
      </c>
      <c r="E913" s="24" t="s">
        <v>1140</v>
      </c>
    </row>
    <row r="914" spans="1:16" ht="14">
      <c r="A914" s="14" t="s">
        <v>149</v>
      </c>
      <c r="B914" s="18" t="s">
        <v>1468</v>
      </c>
      <c r="C914" s="18" t="s">
        <v>300</v>
      </c>
      <c r="D914" s="14" t="s">
        <v>1046</v>
      </c>
      <c r="E914" s="19" t="s">
        <v>1469</v>
      </c>
      <c r="F914" s="20" t="s">
        <v>714</v>
      </c>
      <c r="G914" s="21">
        <v>1</v>
      </c>
      <c r="H914" s="22">
        <v>0</v>
      </c>
      <c r="I914" s="22">
        <f>ROUND(ROUND(H914,2)*ROUND(G914,3),2)</f>
        <v>0</v>
      </c>
      <c r="O914">
        <f>(I914*21)/100</f>
        <v>0</v>
      </c>
      <c r="P914" t="s">
        <v>5</v>
      </c>
    </row>
    <row r="915" spans="1:16" ht="14">
      <c r="A915" s="23" t="s">
        <v>150</v>
      </c>
      <c r="E915" s="24" t="s">
        <v>1046</v>
      </c>
    </row>
    <row r="916" spans="1:16" ht="14">
      <c r="A916" s="25" t="s">
        <v>144</v>
      </c>
      <c r="E916" s="26" t="s">
        <v>6</v>
      </c>
    </row>
    <row r="917" spans="1:16" ht="84">
      <c r="A917" t="s">
        <v>147</v>
      </c>
      <c r="E917" s="24" t="s">
        <v>1140</v>
      </c>
    </row>
    <row r="918" spans="1:16" ht="14">
      <c r="A918" s="14" t="s">
        <v>149</v>
      </c>
      <c r="B918" s="18" t="s">
        <v>1470</v>
      </c>
      <c r="C918" s="18" t="s">
        <v>301</v>
      </c>
      <c r="D918" s="14" t="s">
        <v>1046</v>
      </c>
      <c r="E918" s="19" t="s">
        <v>302</v>
      </c>
      <c r="F918" s="20" t="s">
        <v>714</v>
      </c>
      <c r="G918" s="21">
        <v>1</v>
      </c>
      <c r="H918" s="22">
        <v>0</v>
      </c>
      <c r="I918" s="22">
        <f>ROUND(ROUND(H918,2)*ROUND(G918,3),2)</f>
        <v>0</v>
      </c>
      <c r="O918">
        <f>(I918*21)/100</f>
        <v>0</v>
      </c>
      <c r="P918" t="s">
        <v>5</v>
      </c>
    </row>
    <row r="919" spans="1:16" ht="14">
      <c r="A919" s="23" t="s">
        <v>150</v>
      </c>
      <c r="E919" s="24" t="s">
        <v>1046</v>
      </c>
    </row>
    <row r="920" spans="1:16" ht="14">
      <c r="A920" s="25" t="s">
        <v>144</v>
      </c>
      <c r="E920" s="26" t="s">
        <v>6</v>
      </c>
    </row>
    <row r="921" spans="1:16" ht="56">
      <c r="A921" t="s">
        <v>147</v>
      </c>
      <c r="E921" s="24" t="s">
        <v>27</v>
      </c>
    </row>
    <row r="922" spans="1:16" ht="14">
      <c r="A922" s="14" t="s">
        <v>149</v>
      </c>
      <c r="B922" s="18" t="s">
        <v>1471</v>
      </c>
      <c r="C922" s="18" t="s">
        <v>1472</v>
      </c>
      <c r="D922" s="14" t="s">
        <v>1046</v>
      </c>
      <c r="E922" s="19" t="s">
        <v>1473</v>
      </c>
      <c r="F922" s="20" t="s">
        <v>714</v>
      </c>
      <c r="G922" s="21">
        <v>1</v>
      </c>
      <c r="H922" s="22">
        <v>0</v>
      </c>
      <c r="I922" s="22">
        <f>ROUND(ROUND(H922,2)*ROUND(G922,3),2)</f>
        <v>0</v>
      </c>
      <c r="O922">
        <f>(I922*21)/100</f>
        <v>0</v>
      </c>
      <c r="P922" t="s">
        <v>5</v>
      </c>
    </row>
    <row r="923" spans="1:16" ht="14">
      <c r="A923" s="23" t="s">
        <v>150</v>
      </c>
      <c r="E923" s="24" t="s">
        <v>1046</v>
      </c>
    </row>
    <row r="924" spans="1:16" ht="14">
      <c r="A924" s="25" t="s">
        <v>144</v>
      </c>
      <c r="E924" s="26" t="s">
        <v>6</v>
      </c>
    </row>
    <row r="925" spans="1:16" ht="56">
      <c r="A925" t="s">
        <v>147</v>
      </c>
      <c r="E925" s="24" t="s">
        <v>27</v>
      </c>
    </row>
    <row r="926" spans="1:16" ht="14">
      <c r="A926" s="14" t="s">
        <v>149</v>
      </c>
      <c r="B926" s="18" t="s">
        <v>1474</v>
      </c>
      <c r="C926" s="18" t="s">
        <v>304</v>
      </c>
      <c r="D926" s="14" t="s">
        <v>1046</v>
      </c>
      <c r="E926" s="19" t="s">
        <v>1475</v>
      </c>
      <c r="F926" s="20" t="s">
        <v>714</v>
      </c>
      <c r="G926" s="21">
        <v>1</v>
      </c>
      <c r="H926" s="22">
        <v>0</v>
      </c>
      <c r="I926" s="22">
        <f>ROUND(ROUND(H926,2)*ROUND(G926,3),2)</f>
        <v>0</v>
      </c>
      <c r="O926">
        <f>(I926*21)/100</f>
        <v>0</v>
      </c>
      <c r="P926" t="s">
        <v>5</v>
      </c>
    </row>
    <row r="927" spans="1:16" ht="14">
      <c r="A927" s="23" t="s">
        <v>150</v>
      </c>
      <c r="E927" s="24" t="s">
        <v>1046</v>
      </c>
    </row>
    <row r="928" spans="1:16" ht="14">
      <c r="A928" s="25" t="s">
        <v>144</v>
      </c>
      <c r="E928" s="26" t="s">
        <v>6</v>
      </c>
    </row>
    <row r="929" spans="1:16" ht="56">
      <c r="A929" t="s">
        <v>147</v>
      </c>
      <c r="E929" s="24" t="s">
        <v>27</v>
      </c>
    </row>
    <row r="930" spans="1:16" ht="14">
      <c r="A930" s="14" t="s">
        <v>149</v>
      </c>
      <c r="B930" s="18" t="s">
        <v>1476</v>
      </c>
      <c r="C930" s="18" t="s">
        <v>1477</v>
      </c>
      <c r="D930" s="14" t="s">
        <v>1046</v>
      </c>
      <c r="E930" s="19" t="s">
        <v>1478</v>
      </c>
      <c r="F930" s="20" t="s">
        <v>25</v>
      </c>
      <c r="G930" s="21">
        <v>1</v>
      </c>
      <c r="H930" s="22">
        <v>0</v>
      </c>
      <c r="I930" s="22">
        <f>ROUND(ROUND(H930,2)*ROUND(G930,3),2)</f>
        <v>0</v>
      </c>
      <c r="O930">
        <f>(I930*21)/100</f>
        <v>0</v>
      </c>
      <c r="P930" t="s">
        <v>5</v>
      </c>
    </row>
    <row r="931" spans="1:16" ht="14">
      <c r="A931" s="23" t="s">
        <v>150</v>
      </c>
      <c r="E931" s="24" t="s">
        <v>1046</v>
      </c>
    </row>
    <row r="932" spans="1:16" ht="14">
      <c r="A932" s="25" t="s">
        <v>144</v>
      </c>
      <c r="E932" s="26" t="s">
        <v>6</v>
      </c>
    </row>
    <row r="933" spans="1:16" ht="56">
      <c r="A933" t="s">
        <v>147</v>
      </c>
      <c r="E933" s="24" t="s">
        <v>27</v>
      </c>
    </row>
    <row r="934" spans="1:16" ht="14">
      <c r="A934" s="14" t="s">
        <v>149</v>
      </c>
      <c r="B934" s="18" t="s">
        <v>1479</v>
      </c>
      <c r="C934" s="18" t="s">
        <v>1480</v>
      </c>
      <c r="D934" s="14" t="s">
        <v>1046</v>
      </c>
      <c r="E934" s="19" t="s">
        <v>1481</v>
      </c>
      <c r="F934" s="20" t="s">
        <v>1032</v>
      </c>
      <c r="G934" s="21">
        <v>1</v>
      </c>
      <c r="H934" s="22">
        <v>0</v>
      </c>
      <c r="I934" s="22">
        <f>ROUND(ROUND(H934,2)*ROUND(G934,3),2)</f>
        <v>0</v>
      </c>
      <c r="O934">
        <f>(I934*21)/100</f>
        <v>0</v>
      </c>
      <c r="P934" t="s">
        <v>5</v>
      </c>
    </row>
    <row r="935" spans="1:16" ht="14">
      <c r="A935" s="23" t="s">
        <v>150</v>
      </c>
      <c r="E935" s="24" t="s">
        <v>1046</v>
      </c>
    </row>
    <row r="936" spans="1:16" ht="14">
      <c r="A936" s="25" t="s">
        <v>144</v>
      </c>
      <c r="E936" s="26" t="s">
        <v>6</v>
      </c>
    </row>
    <row r="937" spans="1:16" ht="56">
      <c r="A937" t="s">
        <v>147</v>
      </c>
      <c r="E937" s="24" t="s">
        <v>27</v>
      </c>
    </row>
    <row r="938" spans="1:16" ht="14">
      <c r="A938" s="14" t="s">
        <v>149</v>
      </c>
      <c r="B938" s="18" t="s">
        <v>1482</v>
      </c>
      <c r="C938" s="18" t="s">
        <v>1483</v>
      </c>
      <c r="D938" s="14" t="s">
        <v>1027</v>
      </c>
      <c r="E938" s="19" t="s">
        <v>1484</v>
      </c>
      <c r="F938" s="20" t="s">
        <v>1032</v>
      </c>
      <c r="G938" s="21">
        <v>1</v>
      </c>
      <c r="H938" s="22">
        <v>0</v>
      </c>
      <c r="I938" s="22">
        <f>ROUND(ROUND(H938,2)*ROUND(G938,3),2)</f>
        <v>0</v>
      </c>
      <c r="O938">
        <f>(I938*21)/100</f>
        <v>0</v>
      </c>
      <c r="P938" t="s">
        <v>5</v>
      </c>
    </row>
    <row r="939" spans="1:16" ht="14">
      <c r="A939" s="23" t="s">
        <v>150</v>
      </c>
      <c r="E939" s="24" t="s">
        <v>1027</v>
      </c>
    </row>
    <row r="940" spans="1:16" ht="14">
      <c r="A940" s="25" t="s">
        <v>144</v>
      </c>
      <c r="E940" s="26" t="s">
        <v>6</v>
      </c>
    </row>
    <row r="941" spans="1:16" ht="56">
      <c r="A941" t="s">
        <v>147</v>
      </c>
      <c r="E941" s="24" t="s">
        <v>27</v>
      </c>
    </row>
    <row r="942" spans="1:16" ht="14">
      <c r="A942" s="14" t="s">
        <v>149</v>
      </c>
      <c r="B942" s="18" t="s">
        <v>1485</v>
      </c>
      <c r="C942" s="18" t="s">
        <v>1486</v>
      </c>
      <c r="D942" s="14" t="s">
        <v>1</v>
      </c>
      <c r="E942" s="19" t="s">
        <v>1487</v>
      </c>
      <c r="F942" s="20" t="s">
        <v>134</v>
      </c>
      <c r="G942" s="21">
        <v>1</v>
      </c>
      <c r="H942" s="22">
        <v>0</v>
      </c>
      <c r="I942" s="22">
        <f>ROUND(ROUND(H942,2)*ROUND(G942,3),2)</f>
        <v>0</v>
      </c>
      <c r="O942">
        <f>(I942*21)/100</f>
        <v>0</v>
      </c>
      <c r="P942" t="s">
        <v>5</v>
      </c>
    </row>
    <row r="943" spans="1:16" ht="14">
      <c r="A943" s="23" t="s">
        <v>150</v>
      </c>
      <c r="E943" s="24" t="s">
        <v>1</v>
      </c>
    </row>
    <row r="944" spans="1:16" ht="14">
      <c r="A944" s="25" t="s">
        <v>144</v>
      </c>
      <c r="E944" s="26" t="s">
        <v>6</v>
      </c>
    </row>
    <row r="945" spans="1:16" ht="56">
      <c r="A945" t="s">
        <v>147</v>
      </c>
      <c r="E945" s="24" t="s">
        <v>27</v>
      </c>
    </row>
    <row r="946" spans="1:16" ht="14">
      <c r="A946" s="14" t="s">
        <v>149</v>
      </c>
      <c r="B946" s="18" t="s">
        <v>1488</v>
      </c>
      <c r="C946" s="18" t="s">
        <v>1489</v>
      </c>
      <c r="D946" s="14" t="s">
        <v>1</v>
      </c>
      <c r="E946" s="19" t="s">
        <v>1490</v>
      </c>
      <c r="F946" s="20" t="s">
        <v>134</v>
      </c>
      <c r="G946" s="21">
        <v>1</v>
      </c>
      <c r="H946" s="22">
        <v>0</v>
      </c>
      <c r="I946" s="22">
        <f>ROUND(ROUND(H946,2)*ROUND(G946,3),2)</f>
        <v>0</v>
      </c>
      <c r="O946">
        <f>(I946*21)/100</f>
        <v>0</v>
      </c>
      <c r="P946" t="s">
        <v>5</v>
      </c>
    </row>
    <row r="947" spans="1:16" ht="14">
      <c r="A947" s="23" t="s">
        <v>150</v>
      </c>
      <c r="E947" s="24" t="s">
        <v>1</v>
      </c>
    </row>
    <row r="948" spans="1:16" ht="14">
      <c r="A948" s="25" t="s">
        <v>144</v>
      </c>
      <c r="E948" s="26" t="s">
        <v>6</v>
      </c>
    </row>
    <row r="949" spans="1:16" ht="56">
      <c r="A949" t="s">
        <v>147</v>
      </c>
      <c r="E949" s="24" t="s">
        <v>27</v>
      </c>
    </row>
    <row r="950" spans="1:16" ht="14">
      <c r="A950" s="14" t="s">
        <v>149</v>
      </c>
      <c r="B950" s="18" t="s">
        <v>1491</v>
      </c>
      <c r="C950" s="18" t="s">
        <v>1492</v>
      </c>
      <c r="D950" s="14" t="s">
        <v>1</v>
      </c>
      <c r="E950" s="19" t="s">
        <v>1493</v>
      </c>
      <c r="F950" s="20" t="s">
        <v>134</v>
      </c>
      <c r="G950" s="21">
        <v>1</v>
      </c>
      <c r="H950" s="22">
        <v>0</v>
      </c>
      <c r="I950" s="22">
        <f>ROUND(ROUND(H950,2)*ROUND(G950,3),2)</f>
        <v>0</v>
      </c>
      <c r="O950">
        <f>(I950*21)/100</f>
        <v>0</v>
      </c>
      <c r="P950" t="s">
        <v>5</v>
      </c>
    </row>
    <row r="951" spans="1:16" ht="14">
      <c r="A951" s="23" t="s">
        <v>150</v>
      </c>
      <c r="E951" s="24" t="s">
        <v>1</v>
      </c>
    </row>
    <row r="952" spans="1:16" ht="14">
      <c r="A952" s="25" t="s">
        <v>144</v>
      </c>
      <c r="E952" s="26" t="s">
        <v>6</v>
      </c>
    </row>
    <row r="953" spans="1:16" ht="56">
      <c r="A953" t="s">
        <v>147</v>
      </c>
      <c r="E953" s="24" t="s">
        <v>27</v>
      </c>
    </row>
    <row r="954" spans="1:16" ht="14">
      <c r="A954" s="14" t="s">
        <v>149</v>
      </c>
      <c r="B954" s="18" t="s">
        <v>1494</v>
      </c>
      <c r="C954" s="18" t="s">
        <v>1495</v>
      </c>
      <c r="D954" s="14" t="s">
        <v>1</v>
      </c>
      <c r="E954" s="19" t="s">
        <v>1496</v>
      </c>
      <c r="F954" s="20" t="s">
        <v>134</v>
      </c>
      <c r="G954" s="21">
        <v>1</v>
      </c>
      <c r="H954" s="22">
        <v>0</v>
      </c>
      <c r="I954" s="22">
        <f>ROUND(ROUND(H954,2)*ROUND(G954,3),2)</f>
        <v>0</v>
      </c>
      <c r="O954">
        <f>(I954*21)/100</f>
        <v>0</v>
      </c>
      <c r="P954" t="s">
        <v>5</v>
      </c>
    </row>
    <row r="955" spans="1:16" ht="14">
      <c r="A955" s="23" t="s">
        <v>150</v>
      </c>
      <c r="E955" s="24" t="s">
        <v>1</v>
      </c>
    </row>
    <row r="956" spans="1:16" ht="14">
      <c r="A956" s="25" t="s">
        <v>144</v>
      </c>
      <c r="E956" s="26" t="s">
        <v>6</v>
      </c>
    </row>
    <row r="957" spans="1:16" ht="56">
      <c r="A957" t="s">
        <v>147</v>
      </c>
      <c r="E957" s="24" t="s">
        <v>27</v>
      </c>
    </row>
    <row r="958" spans="1:16" ht="14">
      <c r="A958" s="14" t="s">
        <v>149</v>
      </c>
      <c r="B958" s="18" t="s">
        <v>1497</v>
      </c>
      <c r="C958" s="18" t="s">
        <v>1498</v>
      </c>
      <c r="D958" s="14" t="s">
        <v>1</v>
      </c>
      <c r="E958" s="19" t="s">
        <v>1499</v>
      </c>
      <c r="F958" s="20" t="s">
        <v>134</v>
      </c>
      <c r="G958" s="21">
        <v>1</v>
      </c>
      <c r="H958" s="22">
        <v>0</v>
      </c>
      <c r="I958" s="22">
        <f>ROUND(ROUND(H958,2)*ROUND(G958,3),2)</f>
        <v>0</v>
      </c>
      <c r="O958">
        <f>(I958*21)/100</f>
        <v>0</v>
      </c>
      <c r="P958" t="s">
        <v>5</v>
      </c>
    </row>
    <row r="959" spans="1:16" ht="14">
      <c r="A959" s="23" t="s">
        <v>150</v>
      </c>
      <c r="E959" s="24" t="s">
        <v>1</v>
      </c>
    </row>
    <row r="960" spans="1:16" ht="14">
      <c r="A960" s="25" t="s">
        <v>144</v>
      </c>
      <c r="E960" s="26" t="s">
        <v>6</v>
      </c>
    </row>
    <row r="961" spans="1:16" ht="56">
      <c r="A961" t="s">
        <v>147</v>
      </c>
      <c r="E961" s="24" t="s">
        <v>27</v>
      </c>
    </row>
    <row r="962" spans="1:16" ht="14">
      <c r="A962" s="14" t="s">
        <v>149</v>
      </c>
      <c r="B962" s="18" t="s">
        <v>1500</v>
      </c>
      <c r="C962" s="18" t="s">
        <v>1501</v>
      </c>
      <c r="D962" s="14" t="s">
        <v>1</v>
      </c>
      <c r="E962" s="19" t="s">
        <v>1502</v>
      </c>
      <c r="F962" s="20" t="s">
        <v>134</v>
      </c>
      <c r="G962" s="21">
        <v>1</v>
      </c>
      <c r="H962" s="22">
        <v>0</v>
      </c>
      <c r="I962" s="22">
        <f>ROUND(ROUND(H962,2)*ROUND(G962,3),2)</f>
        <v>0</v>
      </c>
      <c r="O962">
        <f>(I962*21)/100</f>
        <v>0</v>
      </c>
      <c r="P962" t="s">
        <v>5</v>
      </c>
    </row>
    <row r="963" spans="1:16" ht="14">
      <c r="A963" s="23" t="s">
        <v>150</v>
      </c>
      <c r="E963" s="24" t="s">
        <v>1</v>
      </c>
    </row>
    <row r="964" spans="1:16" ht="14">
      <c r="A964" s="25" t="s">
        <v>144</v>
      </c>
      <c r="E964" s="26" t="s">
        <v>6</v>
      </c>
    </row>
    <row r="965" spans="1:16" ht="56">
      <c r="A965" t="s">
        <v>147</v>
      </c>
      <c r="E965" s="24" t="s">
        <v>27</v>
      </c>
    </row>
    <row r="966" spans="1:16" ht="14">
      <c r="A966" s="14" t="s">
        <v>149</v>
      </c>
      <c r="B966" s="18" t="s">
        <v>1503</v>
      </c>
      <c r="C966" s="18" t="s">
        <v>1504</v>
      </c>
      <c r="D966" s="14" t="s">
        <v>1</v>
      </c>
      <c r="E966" s="19" t="s">
        <v>1505</v>
      </c>
      <c r="F966" s="20" t="s">
        <v>134</v>
      </c>
      <c r="G966" s="21">
        <v>1</v>
      </c>
      <c r="H966" s="22">
        <v>0</v>
      </c>
      <c r="I966" s="22">
        <f>ROUND(ROUND(H966,2)*ROUND(G966,3),2)</f>
        <v>0</v>
      </c>
      <c r="O966">
        <f>(I966*21)/100</f>
        <v>0</v>
      </c>
      <c r="P966" t="s">
        <v>5</v>
      </c>
    </row>
    <row r="967" spans="1:16" ht="14">
      <c r="A967" s="23" t="s">
        <v>150</v>
      </c>
      <c r="E967" s="24" t="s">
        <v>1</v>
      </c>
    </row>
    <row r="968" spans="1:16" ht="14">
      <c r="A968" s="25" t="s">
        <v>144</v>
      </c>
      <c r="E968" s="26" t="s">
        <v>6</v>
      </c>
    </row>
    <row r="969" spans="1:16" ht="56">
      <c r="A969" t="s">
        <v>147</v>
      </c>
      <c r="E969" s="24" t="s">
        <v>27</v>
      </c>
    </row>
    <row r="970" spans="1:16" ht="14">
      <c r="A970" s="14" t="s">
        <v>149</v>
      </c>
      <c r="B970" s="18" t="s">
        <v>1506</v>
      </c>
      <c r="C970" s="18" t="s">
        <v>1507</v>
      </c>
      <c r="D970" s="14" t="s">
        <v>1</v>
      </c>
      <c r="E970" s="19" t="s">
        <v>1508</v>
      </c>
      <c r="F970" s="20" t="s">
        <v>134</v>
      </c>
      <c r="G970" s="21">
        <v>1</v>
      </c>
      <c r="H970" s="22">
        <v>0</v>
      </c>
      <c r="I970" s="22">
        <f>ROUND(ROUND(H970,2)*ROUND(G970,3),2)</f>
        <v>0</v>
      </c>
      <c r="O970">
        <f>(I970*21)/100</f>
        <v>0</v>
      </c>
      <c r="P970" t="s">
        <v>5</v>
      </c>
    </row>
    <row r="971" spans="1:16" ht="14">
      <c r="A971" s="23" t="s">
        <v>150</v>
      </c>
      <c r="E971" s="24" t="s">
        <v>1</v>
      </c>
    </row>
    <row r="972" spans="1:16" ht="14">
      <c r="A972" s="25" t="s">
        <v>144</v>
      </c>
      <c r="E972" s="26" t="s">
        <v>6</v>
      </c>
    </row>
    <row r="973" spans="1:16" ht="56">
      <c r="A973" t="s">
        <v>147</v>
      </c>
      <c r="E973" s="24" t="s">
        <v>27</v>
      </c>
    </row>
    <row r="974" spans="1:16" ht="14">
      <c r="A974" s="14" t="s">
        <v>149</v>
      </c>
      <c r="B974" s="18" t="s">
        <v>1509</v>
      </c>
      <c r="C974" s="18" t="s">
        <v>1510</v>
      </c>
      <c r="D974" s="14" t="s">
        <v>1</v>
      </c>
      <c r="E974" s="19" t="s">
        <v>1511</v>
      </c>
      <c r="F974" s="20" t="s">
        <v>134</v>
      </c>
      <c r="G974" s="21">
        <v>1</v>
      </c>
      <c r="H974" s="22">
        <v>0</v>
      </c>
      <c r="I974" s="22">
        <f>ROUND(ROUND(H974,2)*ROUND(G974,3),2)</f>
        <v>0</v>
      </c>
      <c r="O974">
        <f>(I974*21)/100</f>
        <v>0</v>
      </c>
      <c r="P974" t="s">
        <v>5</v>
      </c>
    </row>
    <row r="975" spans="1:16" ht="14">
      <c r="A975" s="23" t="s">
        <v>150</v>
      </c>
      <c r="E975" s="24" t="s">
        <v>1</v>
      </c>
    </row>
    <row r="976" spans="1:16" ht="14">
      <c r="A976" s="25" t="s">
        <v>144</v>
      </c>
      <c r="E976" s="26" t="s">
        <v>6</v>
      </c>
    </row>
    <row r="977" spans="1:16" ht="56">
      <c r="A977" t="s">
        <v>147</v>
      </c>
      <c r="E977" s="24" t="s">
        <v>27</v>
      </c>
    </row>
    <row r="978" spans="1:16" ht="14">
      <c r="A978" s="14" t="s">
        <v>149</v>
      </c>
      <c r="B978" s="18" t="s">
        <v>1512</v>
      </c>
      <c r="C978" s="18" t="s">
        <v>1513</v>
      </c>
      <c r="D978" s="14" t="s">
        <v>1027</v>
      </c>
      <c r="E978" s="19" t="s">
        <v>1514</v>
      </c>
      <c r="F978" s="20" t="s">
        <v>134</v>
      </c>
      <c r="G978" s="21">
        <v>1</v>
      </c>
      <c r="H978" s="22">
        <v>0</v>
      </c>
      <c r="I978" s="22">
        <f>ROUND(ROUND(H978,2)*ROUND(G978,3),2)</f>
        <v>0</v>
      </c>
      <c r="O978">
        <f>(I978*21)/100</f>
        <v>0</v>
      </c>
      <c r="P978" t="s">
        <v>5</v>
      </c>
    </row>
    <row r="979" spans="1:16" ht="14">
      <c r="A979" s="23" t="s">
        <v>150</v>
      </c>
      <c r="E979" s="24" t="s">
        <v>1027</v>
      </c>
    </row>
    <row r="980" spans="1:16" ht="14">
      <c r="A980" s="25" t="s">
        <v>144</v>
      </c>
      <c r="E980" s="26" t="s">
        <v>6</v>
      </c>
    </row>
    <row r="981" spans="1:16" ht="56">
      <c r="A981" t="s">
        <v>147</v>
      </c>
      <c r="E981" s="24" t="s">
        <v>27</v>
      </c>
    </row>
    <row r="982" spans="1:16" ht="14">
      <c r="A982" s="14" t="s">
        <v>149</v>
      </c>
      <c r="B982" s="18" t="s">
        <v>1515</v>
      </c>
      <c r="C982" s="18" t="s">
        <v>1516</v>
      </c>
      <c r="D982" s="14" t="s">
        <v>1027</v>
      </c>
      <c r="E982" s="19" t="s">
        <v>1517</v>
      </c>
      <c r="F982" s="20" t="s">
        <v>134</v>
      </c>
      <c r="G982" s="21">
        <v>1</v>
      </c>
      <c r="H982" s="22">
        <v>0</v>
      </c>
      <c r="I982" s="22">
        <f>ROUND(ROUND(H982,2)*ROUND(G982,3),2)</f>
        <v>0</v>
      </c>
      <c r="O982">
        <f>(I982*21)/100</f>
        <v>0</v>
      </c>
      <c r="P982" t="s">
        <v>5</v>
      </c>
    </row>
    <row r="983" spans="1:16" ht="14">
      <c r="A983" s="23" t="s">
        <v>150</v>
      </c>
      <c r="E983" s="24" t="s">
        <v>1027</v>
      </c>
    </row>
    <row r="984" spans="1:16" ht="14">
      <c r="A984" s="25" t="s">
        <v>144</v>
      </c>
      <c r="E984" s="26" t="s">
        <v>6</v>
      </c>
    </row>
    <row r="985" spans="1:16" ht="56">
      <c r="A985" t="s">
        <v>147</v>
      </c>
      <c r="E985" s="24" t="s">
        <v>27</v>
      </c>
    </row>
    <row r="986" spans="1:16" ht="14">
      <c r="A986" s="14" t="s">
        <v>149</v>
      </c>
      <c r="B986" s="18" t="s">
        <v>1518</v>
      </c>
      <c r="C986" s="18" t="s">
        <v>1519</v>
      </c>
      <c r="D986" s="14" t="s">
        <v>1</v>
      </c>
      <c r="E986" s="19" t="s">
        <v>1520</v>
      </c>
      <c r="F986" s="20" t="s">
        <v>1032</v>
      </c>
      <c r="G986" s="21">
        <v>1</v>
      </c>
      <c r="H986" s="22">
        <v>0</v>
      </c>
      <c r="I986" s="22">
        <f>ROUND(ROUND(H986,2)*ROUND(G986,3),2)</f>
        <v>0</v>
      </c>
      <c r="O986">
        <f>(I986*21)/100</f>
        <v>0</v>
      </c>
      <c r="P986" t="s">
        <v>5</v>
      </c>
    </row>
    <row r="987" spans="1:16" ht="14">
      <c r="A987" s="23" t="s">
        <v>150</v>
      </c>
      <c r="E987" s="24" t="s">
        <v>1</v>
      </c>
    </row>
    <row r="988" spans="1:16" ht="14">
      <c r="A988" s="25" t="s">
        <v>144</v>
      </c>
      <c r="E988" s="26" t="s">
        <v>6</v>
      </c>
    </row>
    <row r="989" spans="1:16" ht="56">
      <c r="A989" t="s">
        <v>147</v>
      </c>
      <c r="E989" s="24" t="s">
        <v>27</v>
      </c>
    </row>
    <row r="990" spans="1:16" ht="14">
      <c r="A990" s="14" t="s">
        <v>149</v>
      </c>
      <c r="B990" s="18" t="s">
        <v>1521</v>
      </c>
      <c r="C990" s="18" t="s">
        <v>1522</v>
      </c>
      <c r="D990" s="14" t="s">
        <v>1027</v>
      </c>
      <c r="E990" s="19" t="s">
        <v>1523</v>
      </c>
      <c r="F990" s="20" t="s">
        <v>1032</v>
      </c>
      <c r="G990" s="21">
        <v>1</v>
      </c>
      <c r="H990" s="22">
        <v>0</v>
      </c>
      <c r="I990" s="22">
        <f>ROUND(ROUND(H990,2)*ROUND(G990,3),2)</f>
        <v>0</v>
      </c>
      <c r="O990">
        <f>(I990*21)/100</f>
        <v>0</v>
      </c>
      <c r="P990" t="s">
        <v>5</v>
      </c>
    </row>
    <row r="991" spans="1:16" ht="14">
      <c r="A991" s="23" t="s">
        <v>150</v>
      </c>
      <c r="E991" s="24" t="s">
        <v>1027</v>
      </c>
    </row>
    <row r="992" spans="1:16" ht="14">
      <c r="A992" s="25" t="s">
        <v>144</v>
      </c>
      <c r="E992" s="26" t="s">
        <v>6</v>
      </c>
    </row>
    <row r="993" spans="1:16" ht="56">
      <c r="A993" t="s">
        <v>147</v>
      </c>
      <c r="E993" s="24" t="s">
        <v>27</v>
      </c>
    </row>
    <row r="994" spans="1:16" ht="14">
      <c r="A994" s="14" t="s">
        <v>149</v>
      </c>
      <c r="B994" s="18" t="s">
        <v>1524</v>
      </c>
      <c r="C994" s="18" t="s">
        <v>310</v>
      </c>
      <c r="D994" s="14" t="s">
        <v>1</v>
      </c>
      <c r="E994" s="19" t="s">
        <v>1525</v>
      </c>
      <c r="F994" s="20" t="s">
        <v>120</v>
      </c>
      <c r="G994" s="21">
        <v>1</v>
      </c>
      <c r="H994" s="22">
        <v>0</v>
      </c>
      <c r="I994" s="22">
        <f>ROUND(ROUND(H994,2)*ROUND(G994,3),2)</f>
        <v>0</v>
      </c>
      <c r="O994">
        <f>(I994*21)/100</f>
        <v>0</v>
      </c>
      <c r="P994" t="s">
        <v>5</v>
      </c>
    </row>
    <row r="995" spans="1:16" ht="14">
      <c r="A995" s="23" t="s">
        <v>150</v>
      </c>
      <c r="E995" s="24" t="s">
        <v>1</v>
      </c>
    </row>
    <row r="996" spans="1:16" ht="14">
      <c r="A996" s="25" t="s">
        <v>144</v>
      </c>
      <c r="E996" s="26" t="s">
        <v>6</v>
      </c>
    </row>
    <row r="997" spans="1:16" ht="56">
      <c r="A997" t="s">
        <v>147</v>
      </c>
      <c r="E997" s="24" t="s">
        <v>27</v>
      </c>
    </row>
    <row r="998" spans="1:16" ht="14">
      <c r="A998" s="14" t="s">
        <v>149</v>
      </c>
      <c r="B998" s="18" t="s">
        <v>1526</v>
      </c>
      <c r="C998" s="18" t="s">
        <v>1527</v>
      </c>
      <c r="D998" s="14" t="s">
        <v>1046</v>
      </c>
      <c r="E998" s="19" t="s">
        <v>1150</v>
      </c>
      <c r="F998" s="20" t="s">
        <v>25</v>
      </c>
      <c r="G998" s="21">
        <v>1</v>
      </c>
      <c r="H998" s="22">
        <v>0</v>
      </c>
      <c r="I998" s="22">
        <f>ROUND(ROUND(H998,2)*ROUND(G998,3),2)</f>
        <v>0</v>
      </c>
      <c r="O998">
        <f>(I998*21)/100</f>
        <v>0</v>
      </c>
      <c r="P998" t="s">
        <v>5</v>
      </c>
    </row>
    <row r="999" spans="1:16" ht="14">
      <c r="A999" s="23" t="s">
        <v>150</v>
      </c>
      <c r="E999" s="24" t="s">
        <v>1046</v>
      </c>
    </row>
    <row r="1000" spans="1:16" ht="14">
      <c r="A1000" s="25" t="s">
        <v>144</v>
      </c>
      <c r="E1000" s="26" t="s">
        <v>6</v>
      </c>
    </row>
    <row r="1001" spans="1:16" ht="56">
      <c r="A1001" t="s">
        <v>147</v>
      </c>
      <c r="E1001" s="24" t="s">
        <v>27</v>
      </c>
    </row>
    <row r="1002" spans="1:16" ht="14">
      <c r="A1002" s="14" t="s">
        <v>149</v>
      </c>
      <c r="B1002" s="18" t="s">
        <v>1528</v>
      </c>
      <c r="C1002" s="18" t="s">
        <v>313</v>
      </c>
      <c r="D1002" s="14" t="s">
        <v>1529</v>
      </c>
      <c r="E1002" s="19" t="s">
        <v>1530</v>
      </c>
      <c r="F1002" s="20" t="s">
        <v>120</v>
      </c>
      <c r="G1002" s="21">
        <v>1</v>
      </c>
      <c r="H1002" s="22">
        <v>0</v>
      </c>
      <c r="I1002" s="22">
        <f>ROUND(ROUND(H1002,2)*ROUND(G1002,3),2)</f>
        <v>0</v>
      </c>
      <c r="O1002">
        <f>(I1002*21)/100</f>
        <v>0</v>
      </c>
      <c r="P1002" t="s">
        <v>5</v>
      </c>
    </row>
    <row r="1003" spans="1:16" ht="14">
      <c r="A1003" s="23" t="s">
        <v>150</v>
      </c>
      <c r="E1003" s="24" t="s">
        <v>1529</v>
      </c>
    </row>
    <row r="1004" spans="1:16" ht="14">
      <c r="A1004" s="25" t="s">
        <v>144</v>
      </c>
      <c r="E1004" s="26" t="s">
        <v>6</v>
      </c>
    </row>
    <row r="1005" spans="1:16" ht="210">
      <c r="A1005" t="s">
        <v>147</v>
      </c>
      <c r="E1005" s="24" t="s">
        <v>1531</v>
      </c>
    </row>
    <row r="1006" spans="1:16" ht="14">
      <c r="A1006" s="14" t="s">
        <v>149</v>
      </c>
      <c r="B1006" s="18" t="s">
        <v>1532</v>
      </c>
      <c r="C1006" s="18" t="s">
        <v>316</v>
      </c>
      <c r="D1006" s="14" t="s">
        <v>1529</v>
      </c>
      <c r="E1006" s="19" t="s">
        <v>1533</v>
      </c>
      <c r="F1006" s="20" t="s">
        <v>120</v>
      </c>
      <c r="G1006" s="21">
        <v>1</v>
      </c>
      <c r="H1006" s="22">
        <v>0</v>
      </c>
      <c r="I1006" s="22">
        <f>ROUND(ROUND(H1006,2)*ROUND(G1006,3),2)</f>
        <v>0</v>
      </c>
      <c r="O1006">
        <f>(I1006*21)/100</f>
        <v>0</v>
      </c>
      <c r="P1006" t="s">
        <v>5</v>
      </c>
    </row>
    <row r="1007" spans="1:16" ht="14">
      <c r="A1007" s="23" t="s">
        <v>150</v>
      </c>
      <c r="E1007" s="24" t="s">
        <v>1529</v>
      </c>
    </row>
    <row r="1008" spans="1:16" ht="14">
      <c r="A1008" s="25" t="s">
        <v>144</v>
      </c>
      <c r="E1008" s="26" t="s">
        <v>6</v>
      </c>
    </row>
    <row r="1009" spans="1:16" ht="210">
      <c r="A1009" t="s">
        <v>147</v>
      </c>
      <c r="E1009" s="24" t="s">
        <v>1531</v>
      </c>
    </row>
    <row r="1010" spans="1:16" ht="14">
      <c r="A1010" s="14" t="s">
        <v>149</v>
      </c>
      <c r="B1010" s="18" t="s">
        <v>1534</v>
      </c>
      <c r="C1010" s="18" t="s">
        <v>318</v>
      </c>
      <c r="D1010" s="14" t="s">
        <v>1046</v>
      </c>
      <c r="E1010" s="19" t="s">
        <v>1535</v>
      </c>
      <c r="F1010" s="20" t="s">
        <v>120</v>
      </c>
      <c r="G1010" s="21">
        <v>1</v>
      </c>
      <c r="H1010" s="22">
        <v>0</v>
      </c>
      <c r="I1010" s="22">
        <f>ROUND(ROUND(H1010,2)*ROUND(G1010,3),2)</f>
        <v>0</v>
      </c>
      <c r="O1010">
        <f>(I1010*21)/100</f>
        <v>0</v>
      </c>
      <c r="P1010" t="s">
        <v>5</v>
      </c>
    </row>
    <row r="1011" spans="1:16" ht="14">
      <c r="A1011" s="23" t="s">
        <v>150</v>
      </c>
      <c r="E1011" s="24" t="s">
        <v>1046</v>
      </c>
    </row>
    <row r="1012" spans="1:16" ht="14">
      <c r="A1012" s="25" t="s">
        <v>144</v>
      </c>
      <c r="E1012" s="26" t="s">
        <v>6</v>
      </c>
    </row>
    <row r="1013" spans="1:16" ht="84">
      <c r="A1013" t="s">
        <v>147</v>
      </c>
      <c r="E1013" s="24" t="s">
        <v>1140</v>
      </c>
    </row>
    <row r="1014" spans="1:16" ht="14">
      <c r="A1014" s="14" t="s">
        <v>149</v>
      </c>
      <c r="B1014" s="18" t="s">
        <v>1536</v>
      </c>
      <c r="C1014" s="18" t="s">
        <v>321</v>
      </c>
      <c r="D1014" s="14" t="s">
        <v>1046</v>
      </c>
      <c r="E1014" s="19" t="s">
        <v>1537</v>
      </c>
      <c r="F1014" s="20" t="s">
        <v>120</v>
      </c>
      <c r="G1014" s="21">
        <v>1</v>
      </c>
      <c r="H1014" s="22">
        <v>0</v>
      </c>
      <c r="I1014" s="22">
        <f>ROUND(ROUND(H1014,2)*ROUND(G1014,3),2)</f>
        <v>0</v>
      </c>
      <c r="O1014">
        <f>(I1014*21)/100</f>
        <v>0</v>
      </c>
      <c r="P1014" t="s">
        <v>5</v>
      </c>
    </row>
    <row r="1015" spans="1:16" ht="14">
      <c r="A1015" s="23" t="s">
        <v>150</v>
      </c>
      <c r="E1015" s="24" t="s">
        <v>1046</v>
      </c>
    </row>
    <row r="1016" spans="1:16" ht="14">
      <c r="A1016" s="25" t="s">
        <v>144</v>
      </c>
      <c r="E1016" s="26" t="s">
        <v>6</v>
      </c>
    </row>
    <row r="1017" spans="1:16" ht="84">
      <c r="A1017" t="s">
        <v>147</v>
      </c>
      <c r="E1017" s="24" t="s">
        <v>1140</v>
      </c>
    </row>
    <row r="1018" spans="1:16" ht="14">
      <c r="A1018" s="14" t="s">
        <v>149</v>
      </c>
      <c r="B1018" s="18" t="s">
        <v>1538</v>
      </c>
      <c r="C1018" s="18" t="s">
        <v>1539</v>
      </c>
      <c r="D1018" s="14" t="s">
        <v>1046</v>
      </c>
      <c r="E1018" s="19" t="s">
        <v>1150</v>
      </c>
      <c r="F1018" s="20" t="s">
        <v>25</v>
      </c>
      <c r="G1018" s="21">
        <v>1</v>
      </c>
      <c r="H1018" s="22">
        <v>0</v>
      </c>
      <c r="I1018" s="22">
        <f>ROUND(ROUND(H1018,2)*ROUND(G1018,3),2)</f>
        <v>0</v>
      </c>
      <c r="O1018">
        <f>(I1018*21)/100</f>
        <v>0</v>
      </c>
      <c r="P1018" t="s">
        <v>5</v>
      </c>
    </row>
    <row r="1019" spans="1:16" ht="14">
      <c r="A1019" s="23" t="s">
        <v>150</v>
      </c>
      <c r="E1019" s="24" t="s">
        <v>1046</v>
      </c>
    </row>
    <row r="1020" spans="1:16" ht="14">
      <c r="A1020" s="25" t="s">
        <v>144</v>
      </c>
      <c r="E1020" s="26" t="s">
        <v>6</v>
      </c>
    </row>
    <row r="1021" spans="1:16" ht="56">
      <c r="A1021" t="s">
        <v>147</v>
      </c>
      <c r="E1021" s="24" t="s">
        <v>27</v>
      </c>
    </row>
    <row r="1022" spans="1:16" ht="14">
      <c r="A1022" s="14" t="s">
        <v>149</v>
      </c>
      <c r="B1022" s="18" t="s">
        <v>1540</v>
      </c>
      <c r="C1022" s="18" t="s">
        <v>307</v>
      </c>
      <c r="D1022" s="14" t="s">
        <v>1046</v>
      </c>
      <c r="E1022" s="19" t="s">
        <v>1541</v>
      </c>
      <c r="F1022" s="20" t="s">
        <v>120</v>
      </c>
      <c r="G1022" s="21">
        <v>1</v>
      </c>
      <c r="H1022" s="22">
        <v>0</v>
      </c>
      <c r="I1022" s="22">
        <f>ROUND(ROUND(H1022,2)*ROUND(G1022,3),2)</f>
        <v>0</v>
      </c>
      <c r="O1022">
        <f>(I1022*21)/100</f>
        <v>0</v>
      </c>
      <c r="P1022" t="s">
        <v>5</v>
      </c>
    </row>
    <row r="1023" spans="1:16" ht="14">
      <c r="A1023" s="23" t="s">
        <v>150</v>
      </c>
      <c r="E1023" s="24" t="s">
        <v>1046</v>
      </c>
    </row>
    <row r="1024" spans="1:16" ht="14">
      <c r="A1024" s="25" t="s">
        <v>144</v>
      </c>
      <c r="E1024" s="26" t="s">
        <v>6</v>
      </c>
    </row>
    <row r="1025" spans="1:16" ht="112">
      <c r="A1025" t="s">
        <v>147</v>
      </c>
      <c r="E1025" s="24" t="s">
        <v>1542</v>
      </c>
    </row>
    <row r="1026" spans="1:16" ht="14">
      <c r="A1026" s="14" t="s">
        <v>149</v>
      </c>
      <c r="B1026" s="18" t="s">
        <v>1543</v>
      </c>
      <c r="C1026" s="18" t="s">
        <v>1544</v>
      </c>
      <c r="D1026" s="14" t="s">
        <v>1046</v>
      </c>
      <c r="E1026" s="19" t="s">
        <v>1545</v>
      </c>
      <c r="F1026" s="20" t="s">
        <v>120</v>
      </c>
      <c r="G1026" s="21">
        <v>1</v>
      </c>
      <c r="H1026" s="22">
        <v>0</v>
      </c>
      <c r="I1026" s="22">
        <f>ROUND(ROUND(H1026,2)*ROUND(G1026,3),2)</f>
        <v>0</v>
      </c>
      <c r="O1026">
        <f>(I1026*21)/100</f>
        <v>0</v>
      </c>
      <c r="P1026" t="s">
        <v>5</v>
      </c>
    </row>
    <row r="1027" spans="1:16" ht="14">
      <c r="A1027" s="23" t="s">
        <v>150</v>
      </c>
      <c r="E1027" s="24" t="s">
        <v>1046</v>
      </c>
    </row>
    <row r="1028" spans="1:16" ht="14">
      <c r="A1028" s="25" t="s">
        <v>144</v>
      </c>
      <c r="E1028" s="26" t="s">
        <v>6</v>
      </c>
    </row>
    <row r="1029" spans="1:16" ht="56">
      <c r="A1029" t="s">
        <v>147</v>
      </c>
      <c r="E1029" s="24" t="s">
        <v>27</v>
      </c>
    </row>
    <row r="1030" spans="1:16" ht="14">
      <c r="A1030" s="14" t="s">
        <v>149</v>
      </c>
      <c r="B1030" s="18" t="s">
        <v>1546</v>
      </c>
      <c r="C1030" s="18" t="s">
        <v>1547</v>
      </c>
      <c r="D1030" s="14" t="s">
        <v>1</v>
      </c>
      <c r="E1030" s="19" t="s">
        <v>1548</v>
      </c>
      <c r="F1030" s="20" t="s">
        <v>714</v>
      </c>
      <c r="G1030" s="21">
        <v>1</v>
      </c>
      <c r="H1030" s="22">
        <v>209.37</v>
      </c>
      <c r="I1030" s="22">
        <f>ROUND(ROUND(H1030,2)*ROUND(G1030,3),2)</f>
        <v>209.37</v>
      </c>
      <c r="O1030">
        <f>(I1030*21)/100</f>
        <v>43.967700000000008</v>
      </c>
      <c r="P1030" t="s">
        <v>5</v>
      </c>
    </row>
    <row r="1031" spans="1:16" ht="14">
      <c r="A1031" s="23" t="s">
        <v>150</v>
      </c>
      <c r="E1031" s="24" t="s">
        <v>1</v>
      </c>
    </row>
    <row r="1032" spans="1:16" ht="14">
      <c r="A1032" s="25" t="s">
        <v>144</v>
      </c>
      <c r="E1032" s="26" t="s">
        <v>6</v>
      </c>
    </row>
    <row r="1033" spans="1:16" ht="70">
      <c r="A1033" t="s">
        <v>147</v>
      </c>
      <c r="E1033" s="24" t="s">
        <v>1549</v>
      </c>
    </row>
    <row r="1034" spans="1:16" ht="14">
      <c r="A1034" s="14" t="s">
        <v>149</v>
      </c>
      <c r="B1034" s="18" t="s">
        <v>1550</v>
      </c>
      <c r="C1034" s="18" t="s">
        <v>1551</v>
      </c>
      <c r="D1034" s="14" t="s">
        <v>1046</v>
      </c>
      <c r="E1034" s="19" t="s">
        <v>1150</v>
      </c>
      <c r="F1034" s="20" t="s">
        <v>25</v>
      </c>
      <c r="G1034" s="21">
        <v>1</v>
      </c>
      <c r="H1034" s="22">
        <v>0</v>
      </c>
      <c r="I1034" s="22">
        <f>ROUND(ROUND(H1034,2)*ROUND(G1034,3),2)</f>
        <v>0</v>
      </c>
      <c r="O1034">
        <f>(I1034*21)/100</f>
        <v>0</v>
      </c>
      <c r="P1034" t="s">
        <v>5</v>
      </c>
    </row>
    <row r="1035" spans="1:16" ht="14">
      <c r="A1035" s="23" t="s">
        <v>150</v>
      </c>
      <c r="E1035" s="24" t="s">
        <v>1046</v>
      </c>
    </row>
    <row r="1036" spans="1:16" ht="14">
      <c r="A1036" s="25" t="s">
        <v>144</v>
      </c>
      <c r="E1036" s="26" t="s">
        <v>6</v>
      </c>
    </row>
    <row r="1037" spans="1:16" ht="56">
      <c r="A1037" t="s">
        <v>147</v>
      </c>
      <c r="E1037" s="24" t="s">
        <v>27</v>
      </c>
    </row>
    <row r="1038" spans="1:16" ht="14">
      <c r="A1038" s="14" t="s">
        <v>149</v>
      </c>
      <c r="B1038" s="18" t="s">
        <v>1552</v>
      </c>
      <c r="C1038" s="18" t="s">
        <v>1553</v>
      </c>
      <c r="D1038" s="14" t="s">
        <v>1046</v>
      </c>
      <c r="E1038" s="19" t="s">
        <v>1554</v>
      </c>
      <c r="F1038" s="20" t="s">
        <v>120</v>
      </c>
      <c r="G1038" s="21">
        <v>1</v>
      </c>
      <c r="H1038" s="22">
        <v>0</v>
      </c>
      <c r="I1038" s="22">
        <f>ROUND(ROUND(H1038,2)*ROUND(G1038,3),2)</f>
        <v>0</v>
      </c>
      <c r="O1038">
        <f>(I1038*21)/100</f>
        <v>0</v>
      </c>
      <c r="P1038" t="s">
        <v>5</v>
      </c>
    </row>
    <row r="1039" spans="1:16" ht="14">
      <c r="A1039" s="23" t="s">
        <v>150</v>
      </c>
      <c r="E1039" s="24" t="s">
        <v>1046</v>
      </c>
    </row>
    <row r="1040" spans="1:16" ht="14">
      <c r="A1040" s="25" t="s">
        <v>144</v>
      </c>
      <c r="E1040" s="26" t="s">
        <v>6</v>
      </c>
    </row>
    <row r="1041" spans="1:16" ht="56">
      <c r="A1041" t="s">
        <v>147</v>
      </c>
      <c r="E1041" s="24" t="s">
        <v>27</v>
      </c>
    </row>
    <row r="1042" spans="1:16" ht="14">
      <c r="A1042" s="14" t="s">
        <v>149</v>
      </c>
      <c r="B1042" s="18" t="s">
        <v>1555</v>
      </c>
      <c r="C1042" s="18" t="s">
        <v>1556</v>
      </c>
      <c r="D1042" s="14" t="s">
        <v>1</v>
      </c>
      <c r="E1042" s="19" t="s">
        <v>1525</v>
      </c>
      <c r="F1042" s="20" t="s">
        <v>120</v>
      </c>
      <c r="G1042" s="21">
        <v>1</v>
      </c>
      <c r="H1042" s="22">
        <v>291.95</v>
      </c>
      <c r="I1042" s="22">
        <f>ROUND(ROUND(H1042,2)*ROUND(G1042,3),2)</f>
        <v>291.95</v>
      </c>
      <c r="O1042">
        <f>(I1042*21)/100</f>
        <v>61.3095</v>
      </c>
      <c r="P1042" t="s">
        <v>5</v>
      </c>
    </row>
    <row r="1043" spans="1:16" ht="14">
      <c r="A1043" s="23" t="s">
        <v>150</v>
      </c>
      <c r="E1043" s="24" t="s">
        <v>1</v>
      </c>
    </row>
    <row r="1044" spans="1:16" ht="14">
      <c r="A1044" s="25" t="s">
        <v>144</v>
      </c>
      <c r="E1044" s="26" t="s">
        <v>6</v>
      </c>
    </row>
    <row r="1045" spans="1:16" ht="154">
      <c r="A1045" t="s">
        <v>147</v>
      </c>
      <c r="E1045" s="24" t="s">
        <v>1557</v>
      </c>
    </row>
    <row r="1046" spans="1:16" ht="14">
      <c r="A1046" s="14" t="s">
        <v>149</v>
      </c>
      <c r="B1046" s="18" t="s">
        <v>1558</v>
      </c>
      <c r="C1046" s="18" t="s">
        <v>1559</v>
      </c>
      <c r="D1046" s="14" t="s">
        <v>1046</v>
      </c>
      <c r="E1046" s="19" t="s">
        <v>1560</v>
      </c>
      <c r="F1046" s="20" t="s">
        <v>120</v>
      </c>
      <c r="G1046" s="21">
        <v>1</v>
      </c>
      <c r="H1046" s="22">
        <v>0</v>
      </c>
      <c r="I1046" s="22">
        <f>ROUND(ROUND(H1046,2)*ROUND(G1046,3),2)</f>
        <v>0</v>
      </c>
      <c r="O1046">
        <f>(I1046*21)/100</f>
        <v>0</v>
      </c>
      <c r="P1046" t="s">
        <v>5</v>
      </c>
    </row>
    <row r="1047" spans="1:16" ht="14">
      <c r="A1047" s="23" t="s">
        <v>150</v>
      </c>
      <c r="E1047" s="24" t="s">
        <v>1046</v>
      </c>
    </row>
    <row r="1048" spans="1:16" ht="14">
      <c r="A1048" s="25" t="s">
        <v>144</v>
      </c>
      <c r="E1048" s="26" t="s">
        <v>6</v>
      </c>
    </row>
    <row r="1049" spans="1:16" ht="140">
      <c r="A1049" t="s">
        <v>147</v>
      </c>
      <c r="E1049" s="24" t="s">
        <v>1235</v>
      </c>
    </row>
    <row r="1050" spans="1:16" ht="14">
      <c r="A1050" s="14" t="s">
        <v>149</v>
      </c>
      <c r="B1050" s="18" t="s">
        <v>1561</v>
      </c>
      <c r="C1050" s="18" t="s">
        <v>1562</v>
      </c>
      <c r="D1050" s="14" t="s">
        <v>1046</v>
      </c>
      <c r="E1050" s="19" t="s">
        <v>1563</v>
      </c>
      <c r="F1050" s="20" t="s">
        <v>120</v>
      </c>
      <c r="G1050" s="21">
        <v>1</v>
      </c>
      <c r="H1050" s="22">
        <v>0</v>
      </c>
      <c r="I1050" s="22">
        <f>ROUND(ROUND(H1050,2)*ROUND(G1050,3),2)</f>
        <v>0</v>
      </c>
      <c r="O1050">
        <f>(I1050*21)/100</f>
        <v>0</v>
      </c>
      <c r="P1050" t="s">
        <v>5</v>
      </c>
    </row>
    <row r="1051" spans="1:16" ht="14">
      <c r="A1051" s="23" t="s">
        <v>150</v>
      </c>
      <c r="E1051" s="24" t="s">
        <v>1046</v>
      </c>
    </row>
    <row r="1052" spans="1:16" ht="14">
      <c r="A1052" s="25" t="s">
        <v>144</v>
      </c>
      <c r="E1052" s="26" t="s">
        <v>6</v>
      </c>
    </row>
    <row r="1053" spans="1:16" ht="56">
      <c r="A1053" t="s">
        <v>147</v>
      </c>
      <c r="E1053" s="24" t="s">
        <v>27</v>
      </c>
    </row>
    <row r="1054" spans="1:16" ht="14">
      <c r="A1054" s="14" t="s">
        <v>149</v>
      </c>
      <c r="B1054" s="18" t="s">
        <v>1564</v>
      </c>
      <c r="C1054" s="18" t="s">
        <v>326</v>
      </c>
      <c r="D1054" s="14" t="s">
        <v>1529</v>
      </c>
      <c r="E1054" s="19" t="s">
        <v>1565</v>
      </c>
      <c r="F1054" s="20" t="s">
        <v>120</v>
      </c>
      <c r="G1054" s="21">
        <v>1</v>
      </c>
      <c r="H1054" s="22">
        <v>0</v>
      </c>
      <c r="I1054" s="22">
        <f>ROUND(ROUND(H1054,2)*ROUND(G1054,3),2)</f>
        <v>0</v>
      </c>
      <c r="O1054">
        <f>(I1054*21)/100</f>
        <v>0</v>
      </c>
      <c r="P1054" t="s">
        <v>5</v>
      </c>
    </row>
    <row r="1055" spans="1:16" ht="14">
      <c r="A1055" s="23" t="s">
        <v>150</v>
      </c>
      <c r="E1055" s="24" t="s">
        <v>1529</v>
      </c>
    </row>
    <row r="1056" spans="1:16" ht="14">
      <c r="A1056" s="25" t="s">
        <v>144</v>
      </c>
      <c r="E1056" s="26" t="s">
        <v>6</v>
      </c>
    </row>
    <row r="1057" spans="1:16" ht="196">
      <c r="A1057" t="s">
        <v>147</v>
      </c>
      <c r="E1057" s="24" t="s">
        <v>1566</v>
      </c>
    </row>
    <row r="1058" spans="1:16" ht="14">
      <c r="A1058" s="14" t="s">
        <v>149</v>
      </c>
      <c r="B1058" s="18" t="s">
        <v>1567</v>
      </c>
      <c r="C1058" s="18" t="s">
        <v>328</v>
      </c>
      <c r="D1058" s="14" t="s">
        <v>1046</v>
      </c>
      <c r="E1058" s="19" t="s">
        <v>329</v>
      </c>
      <c r="F1058" s="20" t="s">
        <v>120</v>
      </c>
      <c r="G1058" s="21">
        <v>1</v>
      </c>
      <c r="H1058" s="22">
        <v>0</v>
      </c>
      <c r="I1058" s="22">
        <f>ROUND(ROUND(H1058,2)*ROUND(G1058,3),2)</f>
        <v>0</v>
      </c>
      <c r="O1058">
        <f>(I1058*21)/100</f>
        <v>0</v>
      </c>
      <c r="P1058" t="s">
        <v>5</v>
      </c>
    </row>
    <row r="1059" spans="1:16" ht="14">
      <c r="A1059" s="23" t="s">
        <v>150</v>
      </c>
      <c r="E1059" s="24" t="s">
        <v>1046</v>
      </c>
    </row>
    <row r="1060" spans="1:16" ht="14">
      <c r="A1060" s="25" t="s">
        <v>144</v>
      </c>
      <c r="E1060" s="26" t="s">
        <v>6</v>
      </c>
    </row>
    <row r="1061" spans="1:16" ht="84">
      <c r="A1061" t="s">
        <v>147</v>
      </c>
      <c r="E1061" s="24" t="s">
        <v>1140</v>
      </c>
    </row>
    <row r="1062" spans="1:16" ht="14">
      <c r="A1062" s="14" t="s">
        <v>149</v>
      </c>
      <c r="B1062" s="18" t="s">
        <v>1568</v>
      </c>
      <c r="C1062" s="18" t="s">
        <v>1569</v>
      </c>
      <c r="D1062" s="14" t="s">
        <v>1046</v>
      </c>
      <c r="E1062" s="19" t="s">
        <v>1570</v>
      </c>
      <c r="F1062" s="20" t="s">
        <v>120</v>
      </c>
      <c r="G1062" s="21">
        <v>1</v>
      </c>
      <c r="H1062" s="22">
        <v>0</v>
      </c>
      <c r="I1062" s="22">
        <f>ROUND(ROUND(H1062,2)*ROUND(G1062,3),2)</f>
        <v>0</v>
      </c>
      <c r="O1062">
        <f>(I1062*21)/100</f>
        <v>0</v>
      </c>
      <c r="P1062" t="s">
        <v>5</v>
      </c>
    </row>
    <row r="1063" spans="1:16" ht="14">
      <c r="A1063" s="23" t="s">
        <v>150</v>
      </c>
      <c r="E1063" s="24" t="s">
        <v>1046</v>
      </c>
    </row>
    <row r="1064" spans="1:16" ht="14">
      <c r="A1064" s="25" t="s">
        <v>144</v>
      </c>
      <c r="E1064" s="26" t="s">
        <v>6</v>
      </c>
    </row>
    <row r="1065" spans="1:16" ht="154">
      <c r="A1065" t="s">
        <v>147</v>
      </c>
      <c r="E1065" s="24" t="s">
        <v>1557</v>
      </c>
    </row>
    <row r="1066" spans="1:16" ht="14">
      <c r="A1066" s="14" t="s">
        <v>149</v>
      </c>
      <c r="B1066" s="18" t="s">
        <v>1571</v>
      </c>
      <c r="C1066" s="18" t="s">
        <v>1572</v>
      </c>
      <c r="D1066" s="14" t="s">
        <v>1027</v>
      </c>
      <c r="E1066" s="19" t="s">
        <v>1573</v>
      </c>
      <c r="F1066" s="20" t="s">
        <v>120</v>
      </c>
      <c r="G1066" s="21">
        <v>1</v>
      </c>
      <c r="H1066" s="22">
        <v>0</v>
      </c>
      <c r="I1066" s="22">
        <f>ROUND(ROUND(H1066,2)*ROUND(G1066,3),2)</f>
        <v>0</v>
      </c>
      <c r="O1066">
        <f>(I1066*21)/100</f>
        <v>0</v>
      </c>
      <c r="P1066" t="s">
        <v>5</v>
      </c>
    </row>
    <row r="1067" spans="1:16" ht="14">
      <c r="A1067" s="23" t="s">
        <v>150</v>
      </c>
      <c r="E1067" s="24" t="s">
        <v>1027</v>
      </c>
    </row>
    <row r="1068" spans="1:16" ht="14">
      <c r="A1068" s="25" t="s">
        <v>144</v>
      </c>
      <c r="E1068" s="26" t="s">
        <v>6</v>
      </c>
    </row>
    <row r="1069" spans="1:16" ht="56">
      <c r="A1069" t="s">
        <v>147</v>
      </c>
      <c r="E1069" s="24" t="s">
        <v>27</v>
      </c>
    </row>
    <row r="1070" spans="1:16" ht="14">
      <c r="A1070" s="14" t="s">
        <v>149</v>
      </c>
      <c r="B1070" s="18" t="s">
        <v>1574</v>
      </c>
      <c r="C1070" s="18" t="s">
        <v>1575</v>
      </c>
      <c r="D1070" s="14" t="s">
        <v>1128</v>
      </c>
      <c r="E1070" s="19" t="s">
        <v>1576</v>
      </c>
      <c r="F1070" s="20" t="s">
        <v>120</v>
      </c>
      <c r="G1070" s="21">
        <v>1</v>
      </c>
      <c r="H1070" s="22">
        <v>0</v>
      </c>
      <c r="I1070" s="22">
        <f>ROUND(ROUND(H1070,2)*ROUND(G1070,3),2)</f>
        <v>0</v>
      </c>
      <c r="O1070">
        <f>(I1070*21)/100</f>
        <v>0</v>
      </c>
      <c r="P1070" t="s">
        <v>5</v>
      </c>
    </row>
    <row r="1071" spans="1:16" ht="14">
      <c r="A1071" s="23" t="s">
        <v>150</v>
      </c>
      <c r="E1071" s="24" t="s">
        <v>1128</v>
      </c>
    </row>
    <row r="1072" spans="1:16" ht="14">
      <c r="A1072" s="25" t="s">
        <v>144</v>
      </c>
      <c r="E1072" s="26" t="s">
        <v>6</v>
      </c>
    </row>
    <row r="1073" spans="1:16" ht="56">
      <c r="A1073" t="s">
        <v>147</v>
      </c>
      <c r="E1073" s="24" t="s">
        <v>27</v>
      </c>
    </row>
    <row r="1074" spans="1:16" ht="14">
      <c r="A1074" s="14" t="s">
        <v>149</v>
      </c>
      <c r="B1074" s="18" t="s">
        <v>1577</v>
      </c>
      <c r="C1074" s="18" t="s">
        <v>1578</v>
      </c>
      <c r="D1074" s="14" t="s">
        <v>1128</v>
      </c>
      <c r="E1074" s="19" t="s">
        <v>1579</v>
      </c>
      <c r="F1074" s="20" t="s">
        <v>120</v>
      </c>
      <c r="G1074" s="21">
        <v>1</v>
      </c>
      <c r="H1074" s="22">
        <v>0</v>
      </c>
      <c r="I1074" s="22">
        <f>ROUND(ROUND(H1074,2)*ROUND(G1074,3),2)</f>
        <v>0</v>
      </c>
      <c r="O1074">
        <f>(I1074*21)/100</f>
        <v>0</v>
      </c>
      <c r="P1074" t="s">
        <v>5</v>
      </c>
    </row>
    <row r="1075" spans="1:16" ht="14">
      <c r="A1075" s="23" t="s">
        <v>150</v>
      </c>
      <c r="E1075" s="24" t="s">
        <v>1128</v>
      </c>
    </row>
    <row r="1076" spans="1:16" ht="14">
      <c r="A1076" s="25" t="s">
        <v>144</v>
      </c>
      <c r="E1076" s="26" t="s">
        <v>6</v>
      </c>
    </row>
    <row r="1077" spans="1:16" ht="56">
      <c r="A1077" t="s">
        <v>147</v>
      </c>
      <c r="E1077" s="24" t="s">
        <v>27</v>
      </c>
    </row>
    <row r="1078" spans="1:16" ht="14">
      <c r="A1078" s="14" t="s">
        <v>149</v>
      </c>
      <c r="B1078" s="18" t="s">
        <v>1580</v>
      </c>
      <c r="C1078" s="18" t="s">
        <v>1581</v>
      </c>
      <c r="D1078" s="14" t="s">
        <v>1128</v>
      </c>
      <c r="E1078" s="19" t="s">
        <v>1582</v>
      </c>
      <c r="F1078" s="20" t="s">
        <v>120</v>
      </c>
      <c r="G1078" s="21">
        <v>1</v>
      </c>
      <c r="H1078" s="22">
        <v>0</v>
      </c>
      <c r="I1078" s="22">
        <f>ROUND(ROUND(H1078,2)*ROUND(G1078,3),2)</f>
        <v>0</v>
      </c>
      <c r="O1078">
        <f>(I1078*21)/100</f>
        <v>0</v>
      </c>
      <c r="P1078" t="s">
        <v>5</v>
      </c>
    </row>
    <row r="1079" spans="1:16" ht="14">
      <c r="A1079" s="23" t="s">
        <v>150</v>
      </c>
      <c r="E1079" s="24" t="s">
        <v>1128</v>
      </c>
    </row>
    <row r="1080" spans="1:16" ht="14">
      <c r="A1080" s="25" t="s">
        <v>144</v>
      </c>
      <c r="E1080" s="26" t="s">
        <v>6</v>
      </c>
    </row>
    <row r="1081" spans="1:16" ht="56">
      <c r="A1081" t="s">
        <v>147</v>
      </c>
      <c r="E1081" s="24" t="s">
        <v>27</v>
      </c>
    </row>
    <row r="1082" spans="1:16" ht="14">
      <c r="A1082" s="14" t="s">
        <v>149</v>
      </c>
      <c r="B1082" s="18" t="s">
        <v>1583</v>
      </c>
      <c r="C1082" s="18" t="s">
        <v>1584</v>
      </c>
      <c r="D1082" s="14" t="s">
        <v>1</v>
      </c>
      <c r="E1082" s="19" t="s">
        <v>1585</v>
      </c>
      <c r="F1082" s="20" t="s">
        <v>120</v>
      </c>
      <c r="G1082" s="21">
        <v>1</v>
      </c>
      <c r="H1082" s="22">
        <v>0</v>
      </c>
      <c r="I1082" s="22">
        <f>ROUND(ROUND(H1082,2)*ROUND(G1082,3),2)</f>
        <v>0</v>
      </c>
      <c r="O1082">
        <f>(I1082*21)/100</f>
        <v>0</v>
      </c>
      <c r="P1082" t="s">
        <v>5</v>
      </c>
    </row>
    <row r="1083" spans="1:16" ht="14">
      <c r="A1083" s="23" t="s">
        <v>150</v>
      </c>
      <c r="E1083" s="24" t="s">
        <v>1</v>
      </c>
    </row>
    <row r="1084" spans="1:16" ht="14">
      <c r="A1084" s="25" t="s">
        <v>144</v>
      </c>
      <c r="E1084" s="26" t="s">
        <v>6</v>
      </c>
    </row>
    <row r="1085" spans="1:16" ht="56">
      <c r="A1085" t="s">
        <v>147</v>
      </c>
      <c r="E1085" s="24" t="s">
        <v>27</v>
      </c>
    </row>
    <row r="1086" spans="1:16" ht="14">
      <c r="A1086" s="14" t="s">
        <v>149</v>
      </c>
      <c r="B1086" s="18" t="s">
        <v>1586</v>
      </c>
      <c r="C1086" s="18" t="s">
        <v>1587</v>
      </c>
      <c r="D1086" s="14" t="s">
        <v>1027</v>
      </c>
      <c r="E1086" s="19" t="s">
        <v>1588</v>
      </c>
      <c r="F1086" s="20" t="s">
        <v>120</v>
      </c>
      <c r="G1086" s="21">
        <v>1</v>
      </c>
      <c r="H1086" s="22">
        <v>0</v>
      </c>
      <c r="I1086" s="22">
        <f>ROUND(ROUND(H1086,2)*ROUND(G1086,3),2)</f>
        <v>0</v>
      </c>
      <c r="O1086">
        <f>(I1086*21)/100</f>
        <v>0</v>
      </c>
      <c r="P1086" t="s">
        <v>5</v>
      </c>
    </row>
    <row r="1087" spans="1:16" ht="14">
      <c r="A1087" s="23" t="s">
        <v>150</v>
      </c>
      <c r="E1087" s="24" t="s">
        <v>1027</v>
      </c>
    </row>
    <row r="1088" spans="1:16" ht="14">
      <c r="A1088" s="25" t="s">
        <v>144</v>
      </c>
      <c r="E1088" s="26" t="s">
        <v>6</v>
      </c>
    </row>
    <row r="1089" spans="1:18" ht="56">
      <c r="A1089" t="s">
        <v>147</v>
      </c>
      <c r="E1089" s="24" t="s">
        <v>27</v>
      </c>
    </row>
    <row r="1090" spans="1:18" ht="14">
      <c r="A1090" s="14" t="s">
        <v>149</v>
      </c>
      <c r="B1090" s="18" t="s">
        <v>1589</v>
      </c>
      <c r="C1090" s="18" t="s">
        <v>1590</v>
      </c>
      <c r="D1090" s="14" t="s">
        <v>1027</v>
      </c>
      <c r="E1090" s="19" t="s">
        <v>1107</v>
      </c>
      <c r="F1090" s="20" t="s">
        <v>1032</v>
      </c>
      <c r="G1090" s="21">
        <v>1</v>
      </c>
      <c r="H1090" s="22">
        <v>0</v>
      </c>
      <c r="I1090" s="22">
        <f>ROUND(ROUND(H1090,2)*ROUND(G1090,3),2)</f>
        <v>0</v>
      </c>
      <c r="O1090">
        <f>(I1090*21)/100</f>
        <v>0</v>
      </c>
      <c r="P1090" t="s">
        <v>5</v>
      </c>
    </row>
    <row r="1091" spans="1:18" ht="14">
      <c r="A1091" s="23" t="s">
        <v>150</v>
      </c>
      <c r="E1091" s="24" t="s">
        <v>1027</v>
      </c>
    </row>
    <row r="1092" spans="1:18" ht="14">
      <c r="A1092" s="25" t="s">
        <v>144</v>
      </c>
      <c r="E1092" s="26" t="s">
        <v>6</v>
      </c>
    </row>
    <row r="1093" spans="1:18" ht="56">
      <c r="A1093" t="s">
        <v>147</v>
      </c>
      <c r="E1093" s="24" t="s">
        <v>27</v>
      </c>
    </row>
    <row r="1094" spans="1:18" ht="14">
      <c r="A1094" s="14" t="s">
        <v>149</v>
      </c>
      <c r="B1094" s="18" t="s">
        <v>1591</v>
      </c>
      <c r="C1094" s="18" t="s">
        <v>1592</v>
      </c>
      <c r="D1094" s="14" t="s">
        <v>1027</v>
      </c>
      <c r="E1094" s="19" t="s">
        <v>1593</v>
      </c>
      <c r="F1094" s="20" t="s">
        <v>120</v>
      </c>
      <c r="G1094" s="21">
        <v>1</v>
      </c>
      <c r="H1094" s="22">
        <v>0</v>
      </c>
      <c r="I1094" s="22">
        <f>ROUND(ROUND(H1094,2)*ROUND(G1094,3),2)</f>
        <v>0</v>
      </c>
      <c r="O1094">
        <f>(I1094*21)/100</f>
        <v>0</v>
      </c>
      <c r="P1094" t="s">
        <v>5</v>
      </c>
    </row>
    <row r="1095" spans="1:18" ht="14">
      <c r="A1095" s="23" t="s">
        <v>150</v>
      </c>
      <c r="E1095" s="24" t="s">
        <v>1027</v>
      </c>
    </row>
    <row r="1096" spans="1:18" ht="14">
      <c r="A1096" s="25" t="s">
        <v>144</v>
      </c>
      <c r="E1096" s="26" t="s">
        <v>6</v>
      </c>
    </row>
    <row r="1097" spans="1:18" ht="56">
      <c r="A1097" t="s">
        <v>147</v>
      </c>
      <c r="E1097" s="24" t="s">
        <v>27</v>
      </c>
    </row>
    <row r="1098" spans="1:18" ht="12.75" customHeight="1">
      <c r="A1098" s="2" t="s">
        <v>84</v>
      </c>
      <c r="B1098" s="2"/>
      <c r="C1098" s="28" t="s">
        <v>348</v>
      </c>
      <c r="D1098" s="2"/>
      <c r="E1098" s="16" t="s">
        <v>347</v>
      </c>
      <c r="F1098" s="2"/>
      <c r="G1098" s="2"/>
      <c r="H1098" s="2"/>
      <c r="I1098" s="29">
        <f>0+Q1098</f>
        <v>29458.949999999997</v>
      </c>
      <c r="O1098">
        <f>0+R1098</f>
        <v>6186.3795</v>
      </c>
      <c r="Q1098">
        <f>0+I1099+I1103+I1107+I1111+I1115+I1119+I1123+I1127+I1131+I1135+I1139+I1143+I1147+I1151+I1155+I1159+I1163+I1167+I1171+I1175+I1179+I1183+I1187+I1191+I1195+I1199+I1203+I1207+I1211+I1215+I1219+I1223+I1227+I1231+I1235+I1239+I1243+I1247+I1251+I1255+I1259+I1263+I1267+I1271+I1275+I1279+I1283+I1287+I1291+I1295+I1299+I1303+I1307+I1311+I1315+I1319+I1323+I1327+I1331+I1335+I1339+I1343+I1347+I1351+I1355+I1359+I1363+I1367+I1371+I1375+I1379+I1383+I1387+I1391+I1395+I1399+I1403+I1407+I1411+I1415</f>
        <v>29458.949999999997</v>
      </c>
      <c r="R1098">
        <f>0+O1099+O1103+O1107+O1111+O1115+O1119+O1123+O1127+O1131+O1135+O1139+O1143+O1147+O1151+O1155+O1159+O1163+O1167+O1171+O1175+O1179+O1183+O1187+O1191+O1195+O1199+O1203+O1207+O1211+O1215+O1219+O1223+O1227+O1231+O1235+O1239+O1243+O1247+O1251+O1255+O1259+O1263+O1267+O1271+O1275+O1279+O1283+O1287+O1291+O1295+O1299+O1303+O1307+O1311+O1315+O1319+O1323+O1327+O1331+O1335+O1339+O1343+O1347+O1351+O1355+O1359+O1363+O1367+O1371+O1375+O1379+O1383+O1387+O1391+O1395+O1399+O1403+O1407+O1411+O1415</f>
        <v>6186.3795</v>
      </c>
    </row>
    <row r="1099" spans="1:18" ht="14">
      <c r="A1099" s="14" t="s">
        <v>149</v>
      </c>
      <c r="B1099" s="18" t="s">
        <v>16</v>
      </c>
      <c r="C1099" s="18" t="s">
        <v>1594</v>
      </c>
      <c r="D1099" s="14" t="s">
        <v>1027</v>
      </c>
      <c r="E1099" s="19" t="s">
        <v>1595</v>
      </c>
      <c r="F1099" s="20" t="s">
        <v>1021</v>
      </c>
      <c r="G1099" s="21">
        <v>1</v>
      </c>
      <c r="H1099" s="22">
        <v>0</v>
      </c>
      <c r="I1099" s="22">
        <f>ROUND(ROUND(H1099,2)*ROUND(G1099,3),2)</f>
        <v>0</v>
      </c>
      <c r="O1099">
        <f>(I1099*21)/100</f>
        <v>0</v>
      </c>
      <c r="P1099" t="s">
        <v>5</v>
      </c>
    </row>
    <row r="1100" spans="1:18" ht="14">
      <c r="A1100" s="23" t="s">
        <v>150</v>
      </c>
      <c r="E1100" s="24" t="s">
        <v>1027</v>
      </c>
    </row>
    <row r="1101" spans="1:18" ht="14">
      <c r="A1101" s="25" t="s">
        <v>144</v>
      </c>
      <c r="E1101" s="26" t="s">
        <v>6</v>
      </c>
    </row>
    <row r="1102" spans="1:18" ht="56">
      <c r="A1102" t="s">
        <v>147</v>
      </c>
      <c r="E1102" s="24" t="s">
        <v>27</v>
      </c>
    </row>
    <row r="1103" spans="1:18" ht="14">
      <c r="A1103" s="14" t="s">
        <v>149</v>
      </c>
      <c r="B1103" s="18" t="s">
        <v>5</v>
      </c>
      <c r="C1103" s="18" t="s">
        <v>349</v>
      </c>
      <c r="D1103" s="14" t="s">
        <v>1046</v>
      </c>
      <c r="E1103" s="19" t="s">
        <v>350</v>
      </c>
      <c r="F1103" s="20" t="s">
        <v>1021</v>
      </c>
      <c r="G1103" s="21">
        <v>1</v>
      </c>
      <c r="H1103" s="22">
        <v>0</v>
      </c>
      <c r="I1103" s="22">
        <f>ROUND(ROUND(H1103,2)*ROUND(G1103,3),2)</f>
        <v>0</v>
      </c>
      <c r="O1103">
        <f>(I1103*21)/100</f>
        <v>0</v>
      </c>
      <c r="P1103" t="s">
        <v>5</v>
      </c>
    </row>
    <row r="1104" spans="1:18" ht="14">
      <c r="A1104" s="23" t="s">
        <v>150</v>
      </c>
      <c r="E1104" s="24" t="s">
        <v>1046</v>
      </c>
    </row>
    <row r="1105" spans="1:16" ht="14">
      <c r="A1105" s="25" t="s">
        <v>144</v>
      </c>
      <c r="E1105" s="26" t="s">
        <v>6</v>
      </c>
    </row>
    <row r="1106" spans="1:16" ht="56">
      <c r="A1106" t="s">
        <v>147</v>
      </c>
      <c r="E1106" s="24" t="s">
        <v>27</v>
      </c>
    </row>
    <row r="1107" spans="1:16" ht="14">
      <c r="A1107" s="14" t="s">
        <v>149</v>
      </c>
      <c r="B1107" s="18" t="s">
        <v>78</v>
      </c>
      <c r="C1107" s="18" t="s">
        <v>352</v>
      </c>
      <c r="D1107" s="14" t="s">
        <v>1046</v>
      </c>
      <c r="E1107" s="19" t="s">
        <v>353</v>
      </c>
      <c r="F1107" s="20" t="s">
        <v>1021</v>
      </c>
      <c r="G1107" s="21">
        <v>1</v>
      </c>
      <c r="H1107" s="22">
        <v>79.09</v>
      </c>
      <c r="I1107" s="22">
        <f>ROUND(ROUND(H1107,2)*ROUND(G1107,3),2)</f>
        <v>79.09</v>
      </c>
      <c r="O1107">
        <f>(I1107*21)/100</f>
        <v>16.608900000000002</v>
      </c>
      <c r="P1107" t="s">
        <v>5</v>
      </c>
    </row>
    <row r="1108" spans="1:16" ht="14">
      <c r="A1108" s="23" t="s">
        <v>150</v>
      </c>
      <c r="E1108" s="24" t="s">
        <v>1046</v>
      </c>
    </row>
    <row r="1109" spans="1:16" ht="14">
      <c r="A1109" s="25" t="s">
        <v>144</v>
      </c>
      <c r="E1109" s="26" t="s">
        <v>6</v>
      </c>
    </row>
    <row r="1110" spans="1:16" ht="56">
      <c r="A1110" t="s">
        <v>147</v>
      </c>
      <c r="E1110" s="24" t="s">
        <v>27</v>
      </c>
    </row>
    <row r="1111" spans="1:16" ht="14">
      <c r="A1111" s="14" t="s">
        <v>149</v>
      </c>
      <c r="B1111" s="18" t="s">
        <v>79</v>
      </c>
      <c r="C1111" s="18" t="s">
        <v>1596</v>
      </c>
      <c r="D1111" s="14" t="s">
        <v>1046</v>
      </c>
      <c r="E1111" s="19" t="s">
        <v>1597</v>
      </c>
      <c r="F1111" s="20" t="s">
        <v>1021</v>
      </c>
      <c r="G1111" s="21">
        <v>1</v>
      </c>
      <c r="H1111" s="22">
        <v>0</v>
      </c>
      <c r="I1111" s="22">
        <f>ROUND(ROUND(H1111,2)*ROUND(G1111,3),2)</f>
        <v>0</v>
      </c>
      <c r="O1111">
        <f>(I1111*21)/100</f>
        <v>0</v>
      </c>
      <c r="P1111" t="s">
        <v>5</v>
      </c>
    </row>
    <row r="1112" spans="1:16" ht="14">
      <c r="A1112" s="23" t="s">
        <v>150</v>
      </c>
      <c r="E1112" s="24" t="s">
        <v>1046</v>
      </c>
    </row>
    <row r="1113" spans="1:16" ht="14">
      <c r="A1113" s="25" t="s">
        <v>144</v>
      </c>
      <c r="E1113" s="26" t="s">
        <v>6</v>
      </c>
    </row>
    <row r="1114" spans="1:16" ht="56">
      <c r="A1114" t="s">
        <v>147</v>
      </c>
      <c r="E1114" s="24" t="s">
        <v>27</v>
      </c>
    </row>
    <row r="1115" spans="1:16" ht="14">
      <c r="A1115" s="14" t="s">
        <v>149</v>
      </c>
      <c r="B1115" s="18" t="s">
        <v>80</v>
      </c>
      <c r="C1115" s="18" t="s">
        <v>1598</v>
      </c>
      <c r="D1115" s="14" t="s">
        <v>1</v>
      </c>
      <c r="E1115" s="19" t="s">
        <v>1599</v>
      </c>
      <c r="F1115" s="20" t="s">
        <v>1021</v>
      </c>
      <c r="G1115" s="21">
        <v>1</v>
      </c>
      <c r="H1115" s="22">
        <v>165.17</v>
      </c>
      <c r="I1115" s="22">
        <f>ROUND(ROUND(H1115,2)*ROUND(G1115,3),2)</f>
        <v>165.17</v>
      </c>
      <c r="O1115">
        <f>(I1115*21)/100</f>
        <v>34.685699999999997</v>
      </c>
      <c r="P1115" t="s">
        <v>5</v>
      </c>
    </row>
    <row r="1116" spans="1:16" ht="14">
      <c r="A1116" s="23" t="s">
        <v>150</v>
      </c>
      <c r="E1116" s="24" t="s">
        <v>1</v>
      </c>
    </row>
    <row r="1117" spans="1:16" ht="14">
      <c r="A1117" s="25" t="s">
        <v>144</v>
      </c>
      <c r="E1117" s="26" t="s">
        <v>6</v>
      </c>
    </row>
    <row r="1118" spans="1:16" ht="56">
      <c r="A1118" t="s">
        <v>147</v>
      </c>
      <c r="E1118" s="24" t="s">
        <v>27</v>
      </c>
    </row>
    <row r="1119" spans="1:16" ht="14">
      <c r="A1119" s="14" t="s">
        <v>149</v>
      </c>
      <c r="B1119" s="18" t="s">
        <v>81</v>
      </c>
      <c r="C1119" s="18" t="s">
        <v>1600</v>
      </c>
      <c r="D1119" s="14" t="s">
        <v>1046</v>
      </c>
      <c r="E1119" s="19" t="s">
        <v>1601</v>
      </c>
      <c r="F1119" s="20" t="s">
        <v>1021</v>
      </c>
      <c r="G1119" s="21">
        <v>1</v>
      </c>
      <c r="H1119" s="22">
        <v>154.69999999999999</v>
      </c>
      <c r="I1119" s="22">
        <f>ROUND(ROUND(H1119,2)*ROUND(G1119,3),2)</f>
        <v>154.69999999999999</v>
      </c>
      <c r="O1119">
        <f>(I1119*21)/100</f>
        <v>32.486999999999995</v>
      </c>
      <c r="P1119" t="s">
        <v>5</v>
      </c>
    </row>
    <row r="1120" spans="1:16" ht="14">
      <c r="A1120" s="23" t="s">
        <v>150</v>
      </c>
      <c r="E1120" s="24" t="s">
        <v>1046</v>
      </c>
    </row>
    <row r="1121" spans="1:16" ht="14">
      <c r="A1121" s="25" t="s">
        <v>144</v>
      </c>
      <c r="E1121" s="26" t="s">
        <v>6</v>
      </c>
    </row>
    <row r="1122" spans="1:16" ht="56">
      <c r="A1122" t="s">
        <v>147</v>
      </c>
      <c r="E1122" s="24" t="s">
        <v>27</v>
      </c>
    </row>
    <row r="1123" spans="1:16" ht="14">
      <c r="A1123" s="14" t="s">
        <v>149</v>
      </c>
      <c r="B1123" s="18" t="s">
        <v>361</v>
      </c>
      <c r="C1123" s="18" t="s">
        <v>1602</v>
      </c>
      <c r="D1123" s="14" t="s">
        <v>1046</v>
      </c>
      <c r="E1123" s="19" t="s">
        <v>1603</v>
      </c>
      <c r="F1123" s="20" t="s">
        <v>1021</v>
      </c>
      <c r="G1123" s="21">
        <v>1</v>
      </c>
      <c r="H1123" s="22">
        <v>0</v>
      </c>
      <c r="I1123" s="22">
        <f>ROUND(ROUND(H1123,2)*ROUND(G1123,3),2)</f>
        <v>0</v>
      </c>
      <c r="O1123">
        <f>(I1123*21)/100</f>
        <v>0</v>
      </c>
      <c r="P1123" t="s">
        <v>5</v>
      </c>
    </row>
    <row r="1124" spans="1:16" ht="14">
      <c r="A1124" s="23" t="s">
        <v>150</v>
      </c>
      <c r="E1124" s="24" t="s">
        <v>1046</v>
      </c>
    </row>
    <row r="1125" spans="1:16" ht="14">
      <c r="A1125" s="25" t="s">
        <v>144</v>
      </c>
      <c r="E1125" s="26" t="s">
        <v>6</v>
      </c>
    </row>
    <row r="1126" spans="1:16" ht="56">
      <c r="A1126" t="s">
        <v>147</v>
      </c>
      <c r="E1126" s="24" t="s">
        <v>27</v>
      </c>
    </row>
    <row r="1127" spans="1:16" ht="14">
      <c r="A1127" s="14" t="s">
        <v>149</v>
      </c>
      <c r="B1127" s="18" t="s">
        <v>363</v>
      </c>
      <c r="C1127" s="18" t="s">
        <v>356</v>
      </c>
      <c r="D1127" s="14" t="s">
        <v>1</v>
      </c>
      <c r="E1127" s="19" t="s">
        <v>1604</v>
      </c>
      <c r="F1127" s="20" t="s">
        <v>1021</v>
      </c>
      <c r="G1127" s="21">
        <v>1</v>
      </c>
      <c r="H1127" s="22">
        <v>232.63</v>
      </c>
      <c r="I1127" s="22">
        <f>ROUND(ROUND(H1127,2)*ROUND(G1127,3),2)</f>
        <v>232.63</v>
      </c>
      <c r="O1127">
        <f>(I1127*21)/100</f>
        <v>48.852299999999993</v>
      </c>
      <c r="P1127" t="s">
        <v>5</v>
      </c>
    </row>
    <row r="1128" spans="1:16" ht="14">
      <c r="A1128" s="23" t="s">
        <v>150</v>
      </c>
      <c r="E1128" s="24" t="s">
        <v>1</v>
      </c>
    </row>
    <row r="1129" spans="1:16" ht="14">
      <c r="A1129" s="25" t="s">
        <v>144</v>
      </c>
      <c r="E1129" s="26" t="s">
        <v>6</v>
      </c>
    </row>
    <row r="1130" spans="1:16" ht="56">
      <c r="A1130" t="s">
        <v>147</v>
      </c>
      <c r="E1130" s="24" t="s">
        <v>27</v>
      </c>
    </row>
    <row r="1131" spans="1:16" ht="14">
      <c r="A1131" s="14" t="s">
        <v>149</v>
      </c>
      <c r="B1131" s="18" t="s">
        <v>82</v>
      </c>
      <c r="C1131" s="18" t="s">
        <v>1605</v>
      </c>
      <c r="D1131" s="14" t="s">
        <v>1529</v>
      </c>
      <c r="E1131" s="19" t="s">
        <v>1606</v>
      </c>
      <c r="F1131" s="20" t="s">
        <v>1021</v>
      </c>
      <c r="G1131" s="21">
        <v>1</v>
      </c>
      <c r="H1131" s="22">
        <v>0</v>
      </c>
      <c r="I1131" s="22">
        <f>ROUND(ROUND(H1131,2)*ROUND(G1131,3),2)</f>
        <v>0</v>
      </c>
      <c r="O1131">
        <f>(I1131*21)/100</f>
        <v>0</v>
      </c>
      <c r="P1131" t="s">
        <v>5</v>
      </c>
    </row>
    <row r="1132" spans="1:16" ht="14">
      <c r="A1132" s="23" t="s">
        <v>150</v>
      </c>
      <c r="E1132" s="24" t="s">
        <v>1529</v>
      </c>
    </row>
    <row r="1133" spans="1:16" ht="14">
      <c r="A1133" s="25" t="s">
        <v>144</v>
      </c>
      <c r="E1133" s="26" t="s">
        <v>6</v>
      </c>
    </row>
    <row r="1134" spans="1:16" ht="56">
      <c r="A1134" t="s">
        <v>147</v>
      </c>
      <c r="E1134" s="24" t="s">
        <v>27</v>
      </c>
    </row>
    <row r="1135" spans="1:16" ht="14">
      <c r="A1135" s="14" t="s">
        <v>149</v>
      </c>
      <c r="B1135" s="18" t="s">
        <v>83</v>
      </c>
      <c r="C1135" s="18" t="s">
        <v>1607</v>
      </c>
      <c r="D1135" s="14" t="s">
        <v>1</v>
      </c>
      <c r="E1135" s="19" t="s">
        <v>1608</v>
      </c>
      <c r="F1135" s="20" t="s">
        <v>1021</v>
      </c>
      <c r="G1135" s="21">
        <v>1</v>
      </c>
      <c r="H1135" s="22">
        <v>0</v>
      </c>
      <c r="I1135" s="22">
        <f>ROUND(ROUND(H1135,2)*ROUND(G1135,3),2)</f>
        <v>0</v>
      </c>
      <c r="O1135">
        <f>(I1135*21)/100</f>
        <v>0</v>
      </c>
      <c r="P1135" t="s">
        <v>5</v>
      </c>
    </row>
    <row r="1136" spans="1:16" ht="14">
      <c r="A1136" s="23" t="s">
        <v>150</v>
      </c>
      <c r="E1136" s="24" t="s">
        <v>1</v>
      </c>
    </row>
    <row r="1137" spans="1:16" ht="14">
      <c r="A1137" s="25" t="s">
        <v>144</v>
      </c>
      <c r="E1137" s="26" t="s">
        <v>6</v>
      </c>
    </row>
    <row r="1138" spans="1:16" ht="56">
      <c r="A1138" t="s">
        <v>147</v>
      </c>
      <c r="E1138" s="24" t="s">
        <v>27</v>
      </c>
    </row>
    <row r="1139" spans="1:16" ht="14">
      <c r="A1139" s="14" t="s">
        <v>149</v>
      </c>
      <c r="B1139" s="18" t="s">
        <v>369</v>
      </c>
      <c r="C1139" s="18" t="s">
        <v>1609</v>
      </c>
      <c r="D1139" s="14" t="s">
        <v>1</v>
      </c>
      <c r="E1139" s="19" t="s">
        <v>1610</v>
      </c>
      <c r="F1139" s="20" t="s">
        <v>1021</v>
      </c>
      <c r="G1139" s="21">
        <v>1</v>
      </c>
      <c r="H1139" s="22">
        <v>0</v>
      </c>
      <c r="I1139" s="22">
        <f>ROUND(ROUND(H1139,2)*ROUND(G1139,3),2)</f>
        <v>0</v>
      </c>
      <c r="O1139">
        <f>(I1139*21)/100</f>
        <v>0</v>
      </c>
      <c r="P1139" t="s">
        <v>5</v>
      </c>
    </row>
    <row r="1140" spans="1:16" ht="14">
      <c r="A1140" s="23" t="s">
        <v>150</v>
      </c>
      <c r="E1140" s="24" t="s">
        <v>1</v>
      </c>
    </row>
    <row r="1141" spans="1:16" ht="14">
      <c r="A1141" s="25" t="s">
        <v>144</v>
      </c>
      <c r="E1141" s="26" t="s">
        <v>6</v>
      </c>
    </row>
    <row r="1142" spans="1:16" ht="56">
      <c r="A1142" t="s">
        <v>147</v>
      </c>
      <c r="E1142" s="24" t="s">
        <v>27</v>
      </c>
    </row>
    <row r="1143" spans="1:16" ht="14">
      <c r="A1143" s="14" t="s">
        <v>149</v>
      </c>
      <c r="B1143" s="18" t="s">
        <v>371</v>
      </c>
      <c r="C1143" s="18" t="s">
        <v>1611</v>
      </c>
      <c r="D1143" s="14" t="s">
        <v>1</v>
      </c>
      <c r="E1143" s="19" t="s">
        <v>1612</v>
      </c>
      <c r="F1143" s="20" t="s">
        <v>1021</v>
      </c>
      <c r="G1143" s="21">
        <v>1</v>
      </c>
      <c r="H1143" s="22">
        <v>0</v>
      </c>
      <c r="I1143" s="22">
        <f>ROUND(ROUND(H1143,2)*ROUND(G1143,3),2)</f>
        <v>0</v>
      </c>
      <c r="O1143">
        <f>(I1143*21)/100</f>
        <v>0</v>
      </c>
      <c r="P1143" t="s">
        <v>5</v>
      </c>
    </row>
    <row r="1144" spans="1:16" ht="14">
      <c r="A1144" s="23" t="s">
        <v>150</v>
      </c>
      <c r="E1144" s="24" t="s">
        <v>1</v>
      </c>
    </row>
    <row r="1145" spans="1:16" ht="14">
      <c r="A1145" s="25" t="s">
        <v>144</v>
      </c>
      <c r="E1145" s="26" t="s">
        <v>6</v>
      </c>
    </row>
    <row r="1146" spans="1:16" ht="56">
      <c r="A1146" t="s">
        <v>147</v>
      </c>
      <c r="E1146" s="24" t="s">
        <v>27</v>
      </c>
    </row>
    <row r="1147" spans="1:16" ht="14">
      <c r="A1147" s="14" t="s">
        <v>149</v>
      </c>
      <c r="B1147" s="18" t="s">
        <v>373</v>
      </c>
      <c r="C1147" s="18" t="s">
        <v>1613</v>
      </c>
      <c r="D1147" s="14" t="s">
        <v>1027</v>
      </c>
      <c r="E1147" s="19" t="s">
        <v>1614</v>
      </c>
      <c r="F1147" s="20" t="s">
        <v>1021</v>
      </c>
      <c r="G1147" s="21">
        <v>1</v>
      </c>
      <c r="H1147" s="22">
        <v>0</v>
      </c>
      <c r="I1147" s="22">
        <f>ROUND(ROUND(H1147,2)*ROUND(G1147,3),2)</f>
        <v>0</v>
      </c>
      <c r="O1147">
        <f>(I1147*21)/100</f>
        <v>0</v>
      </c>
      <c r="P1147" t="s">
        <v>5</v>
      </c>
    </row>
    <row r="1148" spans="1:16" ht="14">
      <c r="A1148" s="23" t="s">
        <v>150</v>
      </c>
      <c r="E1148" s="24" t="s">
        <v>1027</v>
      </c>
    </row>
    <row r="1149" spans="1:16" ht="14">
      <c r="A1149" s="25" t="s">
        <v>144</v>
      </c>
      <c r="E1149" s="26" t="s">
        <v>6</v>
      </c>
    </row>
    <row r="1150" spans="1:16" ht="56">
      <c r="A1150" t="s">
        <v>147</v>
      </c>
      <c r="E1150" s="24" t="s">
        <v>27</v>
      </c>
    </row>
    <row r="1151" spans="1:16" ht="14">
      <c r="A1151" s="14" t="s">
        <v>149</v>
      </c>
      <c r="B1151" s="18" t="s">
        <v>376</v>
      </c>
      <c r="C1151" s="18" t="s">
        <v>1615</v>
      </c>
      <c r="D1151" s="14" t="s">
        <v>1027</v>
      </c>
      <c r="E1151" s="19" t="s">
        <v>1616</v>
      </c>
      <c r="F1151" s="20" t="s">
        <v>1021</v>
      </c>
      <c r="G1151" s="21">
        <v>1</v>
      </c>
      <c r="H1151" s="22">
        <v>0</v>
      </c>
      <c r="I1151" s="22">
        <f>ROUND(ROUND(H1151,2)*ROUND(G1151,3),2)</f>
        <v>0</v>
      </c>
      <c r="O1151">
        <f>(I1151*21)/100</f>
        <v>0</v>
      </c>
      <c r="P1151" t="s">
        <v>5</v>
      </c>
    </row>
    <row r="1152" spans="1:16" ht="14">
      <c r="A1152" s="23" t="s">
        <v>150</v>
      </c>
      <c r="E1152" s="24" t="s">
        <v>1027</v>
      </c>
    </row>
    <row r="1153" spans="1:16" ht="14">
      <c r="A1153" s="25" t="s">
        <v>144</v>
      </c>
      <c r="E1153" s="26" t="s">
        <v>6</v>
      </c>
    </row>
    <row r="1154" spans="1:16" ht="56">
      <c r="A1154" t="s">
        <v>147</v>
      </c>
      <c r="E1154" s="24" t="s">
        <v>27</v>
      </c>
    </row>
    <row r="1155" spans="1:16" ht="14">
      <c r="A1155" s="14" t="s">
        <v>149</v>
      </c>
      <c r="B1155" s="18" t="s">
        <v>379</v>
      </c>
      <c r="C1155" s="18" t="s">
        <v>1617</v>
      </c>
      <c r="D1155" s="14" t="s">
        <v>1</v>
      </c>
      <c r="E1155" s="19" t="s">
        <v>1618</v>
      </c>
      <c r="F1155" s="20" t="s">
        <v>1021</v>
      </c>
      <c r="G1155" s="21">
        <v>1</v>
      </c>
      <c r="H1155" s="22">
        <v>0</v>
      </c>
      <c r="I1155" s="22">
        <f>ROUND(ROUND(H1155,2)*ROUND(G1155,3),2)</f>
        <v>0</v>
      </c>
      <c r="O1155">
        <f>(I1155*21)/100</f>
        <v>0</v>
      </c>
      <c r="P1155" t="s">
        <v>5</v>
      </c>
    </row>
    <row r="1156" spans="1:16" ht="14">
      <c r="A1156" s="23" t="s">
        <v>150</v>
      </c>
      <c r="E1156" s="24" t="s">
        <v>1</v>
      </c>
    </row>
    <row r="1157" spans="1:16" ht="14">
      <c r="A1157" s="25" t="s">
        <v>144</v>
      </c>
      <c r="E1157" s="26" t="s">
        <v>6</v>
      </c>
    </row>
    <row r="1158" spans="1:16" ht="56">
      <c r="A1158" t="s">
        <v>147</v>
      </c>
      <c r="E1158" s="24" t="s">
        <v>27</v>
      </c>
    </row>
    <row r="1159" spans="1:16" ht="14">
      <c r="A1159" s="14" t="s">
        <v>149</v>
      </c>
      <c r="B1159" s="18" t="s">
        <v>382</v>
      </c>
      <c r="C1159" s="18" t="s">
        <v>1619</v>
      </c>
      <c r="D1159" s="14" t="s">
        <v>1</v>
      </c>
      <c r="E1159" s="19" t="s">
        <v>1620</v>
      </c>
      <c r="F1159" s="20" t="s">
        <v>1021</v>
      </c>
      <c r="G1159" s="21">
        <v>1</v>
      </c>
      <c r="H1159" s="22">
        <v>0</v>
      </c>
      <c r="I1159" s="22">
        <f>ROUND(ROUND(H1159,2)*ROUND(G1159,3),2)</f>
        <v>0</v>
      </c>
      <c r="O1159">
        <f>(I1159*21)/100</f>
        <v>0</v>
      </c>
      <c r="P1159" t="s">
        <v>5</v>
      </c>
    </row>
    <row r="1160" spans="1:16" ht="14">
      <c r="A1160" s="23" t="s">
        <v>150</v>
      </c>
      <c r="E1160" s="24" t="s">
        <v>1</v>
      </c>
    </row>
    <row r="1161" spans="1:16" ht="14">
      <c r="A1161" s="25" t="s">
        <v>144</v>
      </c>
      <c r="E1161" s="26" t="s">
        <v>6</v>
      </c>
    </row>
    <row r="1162" spans="1:16" ht="56">
      <c r="A1162" t="s">
        <v>147</v>
      </c>
      <c r="E1162" s="24" t="s">
        <v>27</v>
      </c>
    </row>
    <row r="1163" spans="1:16" ht="14">
      <c r="A1163" s="14" t="s">
        <v>149</v>
      </c>
      <c r="B1163" s="18" t="s">
        <v>385</v>
      </c>
      <c r="C1163" s="18" t="s">
        <v>1621</v>
      </c>
      <c r="D1163" s="14" t="s">
        <v>1</v>
      </c>
      <c r="E1163" s="19" t="s">
        <v>1622</v>
      </c>
      <c r="F1163" s="20" t="s">
        <v>1021</v>
      </c>
      <c r="G1163" s="21">
        <v>1</v>
      </c>
      <c r="H1163" s="22">
        <v>0</v>
      </c>
      <c r="I1163" s="22">
        <f>ROUND(ROUND(H1163,2)*ROUND(G1163,3),2)</f>
        <v>0</v>
      </c>
      <c r="O1163">
        <f>(I1163*21)/100</f>
        <v>0</v>
      </c>
      <c r="P1163" t="s">
        <v>5</v>
      </c>
    </row>
    <row r="1164" spans="1:16" ht="14">
      <c r="A1164" s="23" t="s">
        <v>150</v>
      </c>
      <c r="E1164" s="24" t="s">
        <v>1</v>
      </c>
    </row>
    <row r="1165" spans="1:16" ht="14">
      <c r="A1165" s="25" t="s">
        <v>144</v>
      </c>
      <c r="E1165" s="26" t="s">
        <v>6</v>
      </c>
    </row>
    <row r="1166" spans="1:16" ht="56">
      <c r="A1166" t="s">
        <v>147</v>
      </c>
      <c r="E1166" s="24" t="s">
        <v>27</v>
      </c>
    </row>
    <row r="1167" spans="1:16" ht="14">
      <c r="A1167" s="14" t="s">
        <v>149</v>
      </c>
      <c r="B1167" s="18" t="s">
        <v>387</v>
      </c>
      <c r="C1167" s="18" t="s">
        <v>1623</v>
      </c>
      <c r="D1167" s="14" t="s">
        <v>1046</v>
      </c>
      <c r="E1167" s="19" t="s">
        <v>1624</v>
      </c>
      <c r="F1167" s="20" t="s">
        <v>1021</v>
      </c>
      <c r="G1167" s="21">
        <v>1</v>
      </c>
      <c r="H1167" s="22">
        <v>0</v>
      </c>
      <c r="I1167" s="22">
        <f>ROUND(ROUND(H1167,2)*ROUND(G1167,3),2)</f>
        <v>0</v>
      </c>
      <c r="O1167">
        <f>(I1167*21)/100</f>
        <v>0</v>
      </c>
      <c r="P1167" t="s">
        <v>5</v>
      </c>
    </row>
    <row r="1168" spans="1:16" ht="14">
      <c r="A1168" s="23" t="s">
        <v>150</v>
      </c>
      <c r="E1168" s="24" t="s">
        <v>1046</v>
      </c>
    </row>
    <row r="1169" spans="1:16" ht="14">
      <c r="A1169" s="25" t="s">
        <v>144</v>
      </c>
      <c r="E1169" s="26" t="s">
        <v>6</v>
      </c>
    </row>
    <row r="1170" spans="1:16" ht="56">
      <c r="A1170" t="s">
        <v>147</v>
      </c>
      <c r="E1170" s="24" t="s">
        <v>27</v>
      </c>
    </row>
    <row r="1171" spans="1:16" ht="14">
      <c r="A1171" s="14" t="s">
        <v>149</v>
      </c>
      <c r="B1171" s="18" t="s">
        <v>389</v>
      </c>
      <c r="C1171" s="18" t="s">
        <v>1625</v>
      </c>
      <c r="D1171" s="14" t="s">
        <v>1046</v>
      </c>
      <c r="E1171" s="19" t="s">
        <v>1626</v>
      </c>
      <c r="F1171" s="20" t="s">
        <v>1021</v>
      </c>
      <c r="G1171" s="21">
        <v>1</v>
      </c>
      <c r="H1171" s="22">
        <v>0</v>
      </c>
      <c r="I1171" s="22">
        <f>ROUND(ROUND(H1171,2)*ROUND(G1171,3),2)</f>
        <v>0</v>
      </c>
      <c r="O1171">
        <f>(I1171*21)/100</f>
        <v>0</v>
      </c>
      <c r="P1171" t="s">
        <v>5</v>
      </c>
    </row>
    <row r="1172" spans="1:16" ht="14">
      <c r="A1172" s="23" t="s">
        <v>150</v>
      </c>
      <c r="E1172" s="24" t="s">
        <v>1046</v>
      </c>
    </row>
    <row r="1173" spans="1:16" ht="14">
      <c r="A1173" s="25" t="s">
        <v>144</v>
      </c>
      <c r="E1173" s="26" t="s">
        <v>6</v>
      </c>
    </row>
    <row r="1174" spans="1:16" ht="56">
      <c r="A1174" t="s">
        <v>147</v>
      </c>
      <c r="E1174" s="24" t="s">
        <v>27</v>
      </c>
    </row>
    <row r="1175" spans="1:16" ht="14">
      <c r="A1175" s="14" t="s">
        <v>149</v>
      </c>
      <c r="B1175" s="18" t="s">
        <v>391</v>
      </c>
      <c r="C1175" s="18" t="s">
        <v>1627</v>
      </c>
      <c r="D1175" s="14" t="s">
        <v>1046</v>
      </c>
      <c r="E1175" s="19" t="s">
        <v>1628</v>
      </c>
      <c r="F1175" s="20" t="s">
        <v>1021</v>
      </c>
      <c r="G1175" s="21">
        <v>1</v>
      </c>
      <c r="H1175" s="22">
        <v>575.76</v>
      </c>
      <c r="I1175" s="22">
        <f>ROUND(ROUND(H1175,2)*ROUND(G1175,3),2)</f>
        <v>575.76</v>
      </c>
      <c r="O1175">
        <f>(I1175*21)/100</f>
        <v>120.9096</v>
      </c>
      <c r="P1175" t="s">
        <v>5</v>
      </c>
    </row>
    <row r="1176" spans="1:16" ht="14">
      <c r="A1176" s="23" t="s">
        <v>150</v>
      </c>
      <c r="E1176" s="24" t="s">
        <v>1046</v>
      </c>
    </row>
    <row r="1177" spans="1:16" ht="14">
      <c r="A1177" s="25" t="s">
        <v>144</v>
      </c>
      <c r="E1177" s="26" t="s">
        <v>6</v>
      </c>
    </row>
    <row r="1178" spans="1:16" ht="56">
      <c r="A1178" t="s">
        <v>147</v>
      </c>
      <c r="E1178" s="24" t="s">
        <v>27</v>
      </c>
    </row>
    <row r="1179" spans="1:16" ht="14">
      <c r="A1179" s="14" t="s">
        <v>149</v>
      </c>
      <c r="B1179" s="18" t="s">
        <v>394</v>
      </c>
      <c r="C1179" s="18" t="s">
        <v>1629</v>
      </c>
      <c r="D1179" s="14" t="s">
        <v>1</v>
      </c>
      <c r="E1179" s="19" t="s">
        <v>1630</v>
      </c>
      <c r="F1179" s="20" t="s">
        <v>1021</v>
      </c>
      <c r="G1179" s="21">
        <v>1</v>
      </c>
      <c r="H1179" s="22">
        <v>581.57000000000005</v>
      </c>
      <c r="I1179" s="22">
        <f>ROUND(ROUND(H1179,2)*ROUND(G1179,3),2)</f>
        <v>581.57000000000005</v>
      </c>
      <c r="O1179">
        <f>(I1179*21)/100</f>
        <v>122.12970000000001</v>
      </c>
      <c r="P1179" t="s">
        <v>5</v>
      </c>
    </row>
    <row r="1180" spans="1:16" ht="14">
      <c r="A1180" s="23" t="s">
        <v>150</v>
      </c>
      <c r="E1180" s="24" t="s">
        <v>1</v>
      </c>
    </row>
    <row r="1181" spans="1:16" ht="14">
      <c r="A1181" s="25" t="s">
        <v>144</v>
      </c>
      <c r="E1181" s="26" t="s">
        <v>6</v>
      </c>
    </row>
    <row r="1182" spans="1:16" ht="56">
      <c r="A1182" t="s">
        <v>147</v>
      </c>
      <c r="E1182" s="24" t="s">
        <v>27</v>
      </c>
    </row>
    <row r="1183" spans="1:16" ht="14">
      <c r="A1183" s="14" t="s">
        <v>149</v>
      </c>
      <c r="B1183" s="18" t="s">
        <v>396</v>
      </c>
      <c r="C1183" s="18" t="s">
        <v>1631</v>
      </c>
      <c r="D1183" s="14" t="s">
        <v>1</v>
      </c>
      <c r="E1183" s="19" t="s">
        <v>1632</v>
      </c>
      <c r="F1183" s="20" t="s">
        <v>1021</v>
      </c>
      <c r="G1183" s="21">
        <v>1</v>
      </c>
      <c r="H1183" s="22">
        <v>1163.1400000000001</v>
      </c>
      <c r="I1183" s="22">
        <f>ROUND(ROUND(H1183,2)*ROUND(G1183,3),2)</f>
        <v>1163.1400000000001</v>
      </c>
      <c r="O1183">
        <f>(I1183*21)/100</f>
        <v>244.25940000000003</v>
      </c>
      <c r="P1183" t="s">
        <v>5</v>
      </c>
    </row>
    <row r="1184" spans="1:16" ht="14">
      <c r="A1184" s="23" t="s">
        <v>150</v>
      </c>
      <c r="E1184" s="24" t="s">
        <v>1</v>
      </c>
    </row>
    <row r="1185" spans="1:16" ht="14">
      <c r="A1185" s="25" t="s">
        <v>144</v>
      </c>
      <c r="E1185" s="26" t="s">
        <v>6</v>
      </c>
    </row>
    <row r="1186" spans="1:16" ht="56">
      <c r="A1186" t="s">
        <v>147</v>
      </c>
      <c r="E1186" s="24" t="s">
        <v>27</v>
      </c>
    </row>
    <row r="1187" spans="1:16" ht="14">
      <c r="A1187" s="14" t="s">
        <v>149</v>
      </c>
      <c r="B1187" s="18" t="s">
        <v>398</v>
      </c>
      <c r="C1187" s="18" t="s">
        <v>1633</v>
      </c>
      <c r="D1187" s="14" t="s">
        <v>1529</v>
      </c>
      <c r="E1187" s="19" t="s">
        <v>1634</v>
      </c>
      <c r="F1187" s="20" t="s">
        <v>1021</v>
      </c>
      <c r="G1187" s="21">
        <v>1</v>
      </c>
      <c r="H1187" s="22">
        <v>0</v>
      </c>
      <c r="I1187" s="22">
        <f>ROUND(ROUND(H1187,2)*ROUND(G1187,3),2)</f>
        <v>0</v>
      </c>
      <c r="O1187">
        <f>(I1187*21)/100</f>
        <v>0</v>
      </c>
      <c r="P1187" t="s">
        <v>5</v>
      </c>
    </row>
    <row r="1188" spans="1:16" ht="14">
      <c r="A1188" s="23" t="s">
        <v>150</v>
      </c>
      <c r="E1188" s="24" t="s">
        <v>1529</v>
      </c>
    </row>
    <row r="1189" spans="1:16" ht="14">
      <c r="A1189" s="25" t="s">
        <v>144</v>
      </c>
      <c r="E1189" s="26" t="s">
        <v>6</v>
      </c>
    </row>
    <row r="1190" spans="1:16" ht="56">
      <c r="A1190" t="s">
        <v>147</v>
      </c>
      <c r="E1190" s="24" t="s">
        <v>27</v>
      </c>
    </row>
    <row r="1191" spans="1:16" ht="14">
      <c r="A1191" s="14" t="s">
        <v>149</v>
      </c>
      <c r="B1191" s="18" t="s">
        <v>400</v>
      </c>
      <c r="C1191" s="18" t="s">
        <v>1635</v>
      </c>
      <c r="D1191" s="14" t="s">
        <v>1</v>
      </c>
      <c r="E1191" s="19" t="s">
        <v>1636</v>
      </c>
      <c r="F1191" s="20" t="s">
        <v>1021</v>
      </c>
      <c r="G1191" s="21">
        <v>1</v>
      </c>
      <c r="H1191" s="22">
        <v>348.95</v>
      </c>
      <c r="I1191" s="22">
        <f>ROUND(ROUND(H1191,2)*ROUND(G1191,3),2)</f>
        <v>348.95</v>
      </c>
      <c r="O1191">
        <f>(I1191*21)/100</f>
        <v>73.279499999999999</v>
      </c>
      <c r="P1191" t="s">
        <v>5</v>
      </c>
    </row>
    <row r="1192" spans="1:16" ht="14">
      <c r="A1192" s="23" t="s">
        <v>150</v>
      </c>
      <c r="E1192" s="24" t="s">
        <v>1</v>
      </c>
    </row>
    <row r="1193" spans="1:16" ht="14">
      <c r="A1193" s="25" t="s">
        <v>144</v>
      </c>
      <c r="E1193" s="26" t="s">
        <v>6</v>
      </c>
    </row>
    <row r="1194" spans="1:16" ht="56">
      <c r="A1194" t="s">
        <v>147</v>
      </c>
      <c r="E1194" s="24" t="s">
        <v>27</v>
      </c>
    </row>
    <row r="1195" spans="1:16" ht="14">
      <c r="A1195" s="14" t="s">
        <v>149</v>
      </c>
      <c r="B1195" s="18" t="s">
        <v>403</v>
      </c>
      <c r="C1195" s="18" t="s">
        <v>1637</v>
      </c>
      <c r="D1195" s="14" t="s">
        <v>1</v>
      </c>
      <c r="E1195" s="19" t="s">
        <v>1638</v>
      </c>
      <c r="F1195" s="20" t="s">
        <v>714</v>
      </c>
      <c r="G1195" s="21">
        <v>1</v>
      </c>
      <c r="H1195" s="22">
        <v>0</v>
      </c>
      <c r="I1195" s="22">
        <f>ROUND(ROUND(H1195,2)*ROUND(G1195,3),2)</f>
        <v>0</v>
      </c>
      <c r="O1195">
        <f>(I1195*21)/100</f>
        <v>0</v>
      </c>
      <c r="P1195" t="s">
        <v>5</v>
      </c>
    </row>
    <row r="1196" spans="1:16" ht="14">
      <c r="A1196" s="23" t="s">
        <v>150</v>
      </c>
      <c r="E1196" s="24" t="s">
        <v>1</v>
      </c>
    </row>
    <row r="1197" spans="1:16" ht="14">
      <c r="A1197" s="25" t="s">
        <v>144</v>
      </c>
      <c r="E1197" s="26" t="s">
        <v>6</v>
      </c>
    </row>
    <row r="1198" spans="1:16" ht="70">
      <c r="A1198" t="s">
        <v>147</v>
      </c>
      <c r="E1198" s="24" t="s">
        <v>1639</v>
      </c>
    </row>
    <row r="1199" spans="1:16" ht="14">
      <c r="A1199" s="14" t="s">
        <v>149</v>
      </c>
      <c r="B1199" s="18" t="s">
        <v>405</v>
      </c>
      <c r="C1199" s="18" t="s">
        <v>1640</v>
      </c>
      <c r="D1199" s="14" t="s">
        <v>1529</v>
      </c>
      <c r="E1199" s="19" t="s">
        <v>1641</v>
      </c>
      <c r="F1199" s="20" t="s">
        <v>1021</v>
      </c>
      <c r="G1199" s="21">
        <v>1</v>
      </c>
      <c r="H1199" s="22">
        <v>0</v>
      </c>
      <c r="I1199" s="22">
        <f>ROUND(ROUND(H1199,2)*ROUND(G1199,3),2)</f>
        <v>0</v>
      </c>
      <c r="O1199">
        <f>(I1199*21)/100</f>
        <v>0</v>
      </c>
      <c r="P1199" t="s">
        <v>5</v>
      </c>
    </row>
    <row r="1200" spans="1:16" ht="14">
      <c r="A1200" s="23" t="s">
        <v>150</v>
      </c>
      <c r="E1200" s="24" t="s">
        <v>1529</v>
      </c>
    </row>
    <row r="1201" spans="1:16" ht="14">
      <c r="A1201" s="25" t="s">
        <v>144</v>
      </c>
      <c r="E1201" s="26" t="s">
        <v>6</v>
      </c>
    </row>
    <row r="1202" spans="1:16" ht="70">
      <c r="A1202" t="s">
        <v>147</v>
      </c>
      <c r="E1202" s="24" t="s">
        <v>1639</v>
      </c>
    </row>
    <row r="1203" spans="1:16" ht="14">
      <c r="A1203" s="14" t="s">
        <v>149</v>
      </c>
      <c r="B1203" s="18" t="s">
        <v>407</v>
      </c>
      <c r="C1203" s="18" t="s">
        <v>1642</v>
      </c>
      <c r="D1203" s="14" t="s">
        <v>1027</v>
      </c>
      <c r="E1203" s="19" t="s">
        <v>1643</v>
      </c>
      <c r="F1203" s="20" t="s">
        <v>1021</v>
      </c>
      <c r="G1203" s="21">
        <v>1</v>
      </c>
      <c r="H1203" s="22">
        <v>0</v>
      </c>
      <c r="I1203" s="22">
        <f>ROUND(ROUND(H1203,2)*ROUND(G1203,3),2)</f>
        <v>0</v>
      </c>
      <c r="O1203">
        <f>(I1203*21)/100</f>
        <v>0</v>
      </c>
      <c r="P1203" t="s">
        <v>5</v>
      </c>
    </row>
    <row r="1204" spans="1:16" ht="14">
      <c r="A1204" s="23" t="s">
        <v>150</v>
      </c>
      <c r="E1204" s="24" t="s">
        <v>1027</v>
      </c>
    </row>
    <row r="1205" spans="1:16" ht="14">
      <c r="A1205" s="25" t="s">
        <v>144</v>
      </c>
      <c r="E1205" s="26" t="s">
        <v>6</v>
      </c>
    </row>
    <row r="1206" spans="1:16" ht="70">
      <c r="A1206" t="s">
        <v>147</v>
      </c>
      <c r="E1206" s="24" t="s">
        <v>1639</v>
      </c>
    </row>
    <row r="1207" spans="1:16" ht="14">
      <c r="A1207" s="14" t="s">
        <v>149</v>
      </c>
      <c r="B1207" s="18" t="s">
        <v>410</v>
      </c>
      <c r="C1207" s="18" t="s">
        <v>1644</v>
      </c>
      <c r="D1207" s="14" t="s">
        <v>1</v>
      </c>
      <c r="E1207" s="19" t="s">
        <v>1645</v>
      </c>
      <c r="F1207" s="20" t="s">
        <v>1021</v>
      </c>
      <c r="G1207" s="21">
        <v>1</v>
      </c>
      <c r="H1207" s="22">
        <v>0</v>
      </c>
      <c r="I1207" s="22">
        <f>ROUND(ROUND(H1207,2)*ROUND(G1207,3),2)</f>
        <v>0</v>
      </c>
      <c r="O1207">
        <f>(I1207*21)/100</f>
        <v>0</v>
      </c>
      <c r="P1207" t="s">
        <v>5</v>
      </c>
    </row>
    <row r="1208" spans="1:16" ht="14">
      <c r="A1208" s="23" t="s">
        <v>150</v>
      </c>
      <c r="E1208" s="24" t="s">
        <v>1</v>
      </c>
    </row>
    <row r="1209" spans="1:16" ht="14">
      <c r="A1209" s="25" t="s">
        <v>144</v>
      </c>
      <c r="E1209" s="26" t="s">
        <v>6</v>
      </c>
    </row>
    <row r="1210" spans="1:16" ht="70">
      <c r="A1210" t="s">
        <v>147</v>
      </c>
      <c r="E1210" s="24" t="s">
        <v>1639</v>
      </c>
    </row>
    <row r="1211" spans="1:16" ht="14">
      <c r="A1211" s="14" t="s">
        <v>149</v>
      </c>
      <c r="B1211" s="18" t="s">
        <v>412</v>
      </c>
      <c r="C1211" s="18" t="s">
        <v>1646</v>
      </c>
      <c r="D1211" s="14" t="s">
        <v>1027</v>
      </c>
      <c r="E1211" s="19" t="s">
        <v>1647</v>
      </c>
      <c r="F1211" s="20" t="s">
        <v>1021</v>
      </c>
      <c r="G1211" s="21">
        <v>1</v>
      </c>
      <c r="H1211" s="22">
        <v>0</v>
      </c>
      <c r="I1211" s="22">
        <f>ROUND(ROUND(H1211,2)*ROUND(G1211,3),2)</f>
        <v>0</v>
      </c>
      <c r="O1211">
        <f>(I1211*21)/100</f>
        <v>0</v>
      </c>
      <c r="P1211" t="s">
        <v>5</v>
      </c>
    </row>
    <row r="1212" spans="1:16" ht="14">
      <c r="A1212" s="23" t="s">
        <v>150</v>
      </c>
      <c r="E1212" s="24" t="s">
        <v>1027</v>
      </c>
    </row>
    <row r="1213" spans="1:16" ht="14">
      <c r="A1213" s="25" t="s">
        <v>144</v>
      </c>
      <c r="E1213" s="26" t="s">
        <v>6</v>
      </c>
    </row>
    <row r="1214" spans="1:16" ht="70">
      <c r="A1214" t="s">
        <v>147</v>
      </c>
      <c r="E1214" s="24" t="s">
        <v>1639</v>
      </c>
    </row>
    <row r="1215" spans="1:16" ht="14">
      <c r="A1215" s="14" t="s">
        <v>149</v>
      </c>
      <c r="B1215" s="18" t="s">
        <v>415</v>
      </c>
      <c r="C1215" s="18" t="s">
        <v>1648</v>
      </c>
      <c r="D1215" s="14" t="s">
        <v>1027</v>
      </c>
      <c r="E1215" s="19" t="s">
        <v>1649</v>
      </c>
      <c r="F1215" s="20" t="s">
        <v>1021</v>
      </c>
      <c r="G1215" s="21">
        <v>1</v>
      </c>
      <c r="H1215" s="22">
        <v>0</v>
      </c>
      <c r="I1215" s="22">
        <f>ROUND(ROUND(H1215,2)*ROUND(G1215,3),2)</f>
        <v>0</v>
      </c>
      <c r="O1215">
        <f>(I1215*21)/100</f>
        <v>0</v>
      </c>
      <c r="P1215" t="s">
        <v>5</v>
      </c>
    </row>
    <row r="1216" spans="1:16" ht="14">
      <c r="A1216" s="23" t="s">
        <v>150</v>
      </c>
      <c r="E1216" s="24" t="s">
        <v>1027</v>
      </c>
    </row>
    <row r="1217" spans="1:16" ht="14">
      <c r="A1217" s="25" t="s">
        <v>144</v>
      </c>
      <c r="E1217" s="26" t="s">
        <v>6</v>
      </c>
    </row>
    <row r="1218" spans="1:16" ht="70">
      <c r="A1218" t="s">
        <v>147</v>
      </c>
      <c r="E1218" s="24" t="s">
        <v>1639</v>
      </c>
    </row>
    <row r="1219" spans="1:16" ht="14">
      <c r="A1219" s="14" t="s">
        <v>149</v>
      </c>
      <c r="B1219" s="18" t="s">
        <v>418</v>
      </c>
      <c r="C1219" s="18" t="s">
        <v>1650</v>
      </c>
      <c r="D1219" s="14" t="s">
        <v>1027</v>
      </c>
      <c r="E1219" s="19" t="s">
        <v>1651</v>
      </c>
      <c r="F1219" s="20" t="s">
        <v>1021</v>
      </c>
      <c r="G1219" s="21">
        <v>1</v>
      </c>
      <c r="H1219" s="22">
        <v>0</v>
      </c>
      <c r="I1219" s="22">
        <f>ROUND(ROUND(H1219,2)*ROUND(G1219,3),2)</f>
        <v>0</v>
      </c>
      <c r="O1219">
        <f>(I1219*21)/100</f>
        <v>0</v>
      </c>
      <c r="P1219" t="s">
        <v>5</v>
      </c>
    </row>
    <row r="1220" spans="1:16" ht="14">
      <c r="A1220" s="23" t="s">
        <v>150</v>
      </c>
      <c r="E1220" s="24" t="s">
        <v>1027</v>
      </c>
    </row>
    <row r="1221" spans="1:16" ht="14">
      <c r="A1221" s="25" t="s">
        <v>144</v>
      </c>
      <c r="E1221" s="26" t="s">
        <v>6</v>
      </c>
    </row>
    <row r="1222" spans="1:16" ht="70">
      <c r="A1222" t="s">
        <v>147</v>
      </c>
      <c r="E1222" s="24" t="s">
        <v>1639</v>
      </c>
    </row>
    <row r="1223" spans="1:16" ht="14">
      <c r="A1223" s="14" t="s">
        <v>149</v>
      </c>
      <c r="B1223" s="18" t="s">
        <v>420</v>
      </c>
      <c r="C1223" s="18" t="s">
        <v>1652</v>
      </c>
      <c r="D1223" s="14" t="s">
        <v>1</v>
      </c>
      <c r="E1223" s="19" t="s">
        <v>1653</v>
      </c>
      <c r="F1223" s="20" t="s">
        <v>1021</v>
      </c>
      <c r="G1223" s="21">
        <v>1</v>
      </c>
      <c r="H1223" s="22">
        <v>0</v>
      </c>
      <c r="I1223" s="22">
        <f>ROUND(ROUND(H1223,2)*ROUND(G1223,3),2)</f>
        <v>0</v>
      </c>
      <c r="O1223">
        <f>(I1223*21)/100</f>
        <v>0</v>
      </c>
      <c r="P1223" t="s">
        <v>5</v>
      </c>
    </row>
    <row r="1224" spans="1:16" ht="14">
      <c r="A1224" s="23" t="s">
        <v>150</v>
      </c>
      <c r="E1224" s="24" t="s">
        <v>1</v>
      </c>
    </row>
    <row r="1225" spans="1:16" ht="14">
      <c r="A1225" s="25" t="s">
        <v>144</v>
      </c>
      <c r="E1225" s="26" t="s">
        <v>6</v>
      </c>
    </row>
    <row r="1226" spans="1:16" ht="70">
      <c r="A1226" t="s">
        <v>147</v>
      </c>
      <c r="E1226" s="24" t="s">
        <v>1639</v>
      </c>
    </row>
    <row r="1227" spans="1:16" ht="14">
      <c r="A1227" s="14" t="s">
        <v>149</v>
      </c>
      <c r="B1227" s="18" t="s">
        <v>422</v>
      </c>
      <c r="C1227" s="18" t="s">
        <v>1654</v>
      </c>
      <c r="D1227" s="14" t="s">
        <v>1</v>
      </c>
      <c r="E1227" s="19" t="s">
        <v>1655</v>
      </c>
      <c r="F1227" s="20" t="s">
        <v>1021</v>
      </c>
      <c r="G1227" s="21">
        <v>1</v>
      </c>
      <c r="H1227" s="22">
        <v>0</v>
      </c>
      <c r="I1227" s="22">
        <f>ROUND(ROUND(H1227,2)*ROUND(G1227,3),2)</f>
        <v>0</v>
      </c>
      <c r="O1227">
        <f>(I1227*21)/100</f>
        <v>0</v>
      </c>
      <c r="P1227" t="s">
        <v>5</v>
      </c>
    </row>
    <row r="1228" spans="1:16" ht="14">
      <c r="A1228" s="23" t="s">
        <v>150</v>
      </c>
      <c r="E1228" s="24" t="s">
        <v>1</v>
      </c>
    </row>
    <row r="1229" spans="1:16" ht="14">
      <c r="A1229" s="25" t="s">
        <v>144</v>
      </c>
      <c r="E1229" s="26" t="s">
        <v>6</v>
      </c>
    </row>
    <row r="1230" spans="1:16" ht="70">
      <c r="A1230" t="s">
        <v>147</v>
      </c>
      <c r="E1230" s="24" t="s">
        <v>1639</v>
      </c>
    </row>
    <row r="1231" spans="1:16" ht="14">
      <c r="A1231" s="14" t="s">
        <v>149</v>
      </c>
      <c r="B1231" s="18" t="s">
        <v>424</v>
      </c>
      <c r="C1231" s="18" t="s">
        <v>1656</v>
      </c>
      <c r="D1231" s="14" t="s">
        <v>1027</v>
      </c>
      <c r="E1231" s="19" t="s">
        <v>1657</v>
      </c>
      <c r="F1231" s="20" t="s">
        <v>1021</v>
      </c>
      <c r="G1231" s="21">
        <v>1</v>
      </c>
      <c r="H1231" s="22">
        <v>0</v>
      </c>
      <c r="I1231" s="22">
        <f>ROUND(ROUND(H1231,2)*ROUND(G1231,3),2)</f>
        <v>0</v>
      </c>
      <c r="O1231">
        <f>(I1231*21)/100</f>
        <v>0</v>
      </c>
      <c r="P1231" t="s">
        <v>5</v>
      </c>
    </row>
    <row r="1232" spans="1:16" ht="14">
      <c r="A1232" s="23" t="s">
        <v>150</v>
      </c>
      <c r="E1232" s="24" t="s">
        <v>1027</v>
      </c>
    </row>
    <row r="1233" spans="1:16" ht="14">
      <c r="A1233" s="25" t="s">
        <v>144</v>
      </c>
      <c r="E1233" s="26" t="s">
        <v>6</v>
      </c>
    </row>
    <row r="1234" spans="1:16" ht="70">
      <c r="A1234" t="s">
        <v>147</v>
      </c>
      <c r="E1234" s="24" t="s">
        <v>1639</v>
      </c>
    </row>
    <row r="1235" spans="1:16" ht="14">
      <c r="A1235" s="14" t="s">
        <v>149</v>
      </c>
      <c r="B1235" s="18" t="s">
        <v>427</v>
      </c>
      <c r="C1235" s="18" t="s">
        <v>1658</v>
      </c>
      <c r="D1235" s="14" t="s">
        <v>1</v>
      </c>
      <c r="E1235" s="19" t="s">
        <v>1659</v>
      </c>
      <c r="F1235" s="20" t="s">
        <v>1021</v>
      </c>
      <c r="G1235" s="21">
        <v>1</v>
      </c>
      <c r="H1235" s="22">
        <v>0</v>
      </c>
      <c r="I1235" s="22">
        <f>ROUND(ROUND(H1235,2)*ROUND(G1235,3),2)</f>
        <v>0</v>
      </c>
      <c r="O1235">
        <f>(I1235*21)/100</f>
        <v>0</v>
      </c>
      <c r="P1235" t="s">
        <v>5</v>
      </c>
    </row>
    <row r="1236" spans="1:16" ht="14">
      <c r="A1236" s="23" t="s">
        <v>150</v>
      </c>
      <c r="E1236" s="24" t="s">
        <v>1</v>
      </c>
    </row>
    <row r="1237" spans="1:16" ht="14">
      <c r="A1237" s="25" t="s">
        <v>144</v>
      </c>
      <c r="E1237" s="26" t="s">
        <v>6</v>
      </c>
    </row>
    <row r="1238" spans="1:16" ht="70">
      <c r="A1238" t="s">
        <v>147</v>
      </c>
      <c r="E1238" s="24" t="s">
        <v>1639</v>
      </c>
    </row>
    <row r="1239" spans="1:16" ht="14">
      <c r="A1239" s="14" t="s">
        <v>149</v>
      </c>
      <c r="B1239" s="18" t="s">
        <v>430</v>
      </c>
      <c r="C1239" s="18" t="s">
        <v>1660</v>
      </c>
      <c r="D1239" s="14" t="s">
        <v>1</v>
      </c>
      <c r="E1239" s="19" t="s">
        <v>1661</v>
      </c>
      <c r="F1239" s="20" t="s">
        <v>1021</v>
      </c>
      <c r="G1239" s="21">
        <v>1</v>
      </c>
      <c r="H1239" s="22">
        <v>1977.34</v>
      </c>
      <c r="I1239" s="22">
        <f>ROUND(ROUND(H1239,2)*ROUND(G1239,3),2)</f>
        <v>1977.34</v>
      </c>
      <c r="O1239">
        <f>(I1239*21)/100</f>
        <v>415.2414</v>
      </c>
      <c r="P1239" t="s">
        <v>5</v>
      </c>
    </row>
    <row r="1240" spans="1:16" ht="14">
      <c r="A1240" s="23" t="s">
        <v>150</v>
      </c>
      <c r="E1240" s="24" t="s">
        <v>1</v>
      </c>
    </row>
    <row r="1241" spans="1:16" ht="14">
      <c r="A1241" s="25" t="s">
        <v>144</v>
      </c>
      <c r="E1241" s="26" t="s">
        <v>6</v>
      </c>
    </row>
    <row r="1242" spans="1:16" ht="84">
      <c r="A1242" t="s">
        <v>147</v>
      </c>
      <c r="E1242" s="24" t="s">
        <v>1662</v>
      </c>
    </row>
    <row r="1243" spans="1:16" ht="14">
      <c r="A1243" s="14" t="s">
        <v>149</v>
      </c>
      <c r="B1243" s="18" t="s">
        <v>22</v>
      </c>
      <c r="C1243" s="18" t="s">
        <v>1663</v>
      </c>
      <c r="D1243" s="14" t="s">
        <v>1</v>
      </c>
      <c r="E1243" s="19" t="s">
        <v>1664</v>
      </c>
      <c r="F1243" s="20" t="s">
        <v>1021</v>
      </c>
      <c r="G1243" s="21">
        <v>1</v>
      </c>
      <c r="H1243" s="22">
        <v>3838.38</v>
      </c>
      <c r="I1243" s="22">
        <f>ROUND(ROUND(H1243,2)*ROUND(G1243,3),2)</f>
        <v>3838.38</v>
      </c>
      <c r="O1243">
        <f>(I1243*21)/100</f>
        <v>806.0598</v>
      </c>
      <c r="P1243" t="s">
        <v>5</v>
      </c>
    </row>
    <row r="1244" spans="1:16" ht="14">
      <c r="A1244" s="23" t="s">
        <v>150</v>
      </c>
      <c r="E1244" s="24" t="s">
        <v>1</v>
      </c>
    </row>
    <row r="1245" spans="1:16" ht="14">
      <c r="A1245" s="25" t="s">
        <v>144</v>
      </c>
      <c r="E1245" s="26" t="s">
        <v>6</v>
      </c>
    </row>
    <row r="1246" spans="1:16" ht="70">
      <c r="A1246" t="s">
        <v>147</v>
      </c>
      <c r="E1246" s="24" t="s">
        <v>1639</v>
      </c>
    </row>
    <row r="1247" spans="1:16" ht="14">
      <c r="A1247" s="14" t="s">
        <v>149</v>
      </c>
      <c r="B1247" s="18" t="s">
        <v>435</v>
      </c>
      <c r="C1247" s="18" t="s">
        <v>1665</v>
      </c>
      <c r="D1247" s="14" t="s">
        <v>1</v>
      </c>
      <c r="E1247" s="19" t="s">
        <v>1666</v>
      </c>
      <c r="F1247" s="20" t="s">
        <v>1021</v>
      </c>
      <c r="G1247" s="21">
        <v>1</v>
      </c>
      <c r="H1247" s="22">
        <v>4071</v>
      </c>
      <c r="I1247" s="22">
        <f>ROUND(ROUND(H1247,2)*ROUND(G1247,3),2)</f>
        <v>4071</v>
      </c>
      <c r="O1247">
        <f>(I1247*21)/100</f>
        <v>854.91</v>
      </c>
      <c r="P1247" t="s">
        <v>5</v>
      </c>
    </row>
    <row r="1248" spans="1:16" ht="14">
      <c r="A1248" s="23" t="s">
        <v>150</v>
      </c>
      <c r="E1248" s="24" t="s">
        <v>1</v>
      </c>
    </row>
    <row r="1249" spans="1:16" ht="14">
      <c r="A1249" s="25" t="s">
        <v>144</v>
      </c>
      <c r="E1249" s="26" t="s">
        <v>6</v>
      </c>
    </row>
    <row r="1250" spans="1:16" ht="70">
      <c r="A1250" t="s">
        <v>147</v>
      </c>
      <c r="E1250" s="24" t="s">
        <v>1639</v>
      </c>
    </row>
    <row r="1251" spans="1:16" ht="14">
      <c r="A1251" s="14" t="s">
        <v>149</v>
      </c>
      <c r="B1251" s="18" t="s">
        <v>437</v>
      </c>
      <c r="C1251" s="18" t="s">
        <v>1667</v>
      </c>
      <c r="D1251" s="14" t="s">
        <v>1</v>
      </c>
      <c r="E1251" s="19" t="s">
        <v>1668</v>
      </c>
      <c r="F1251" s="20" t="s">
        <v>1021</v>
      </c>
      <c r="G1251" s="21">
        <v>1</v>
      </c>
      <c r="H1251" s="22">
        <v>5117.83</v>
      </c>
      <c r="I1251" s="22">
        <f>ROUND(ROUND(H1251,2)*ROUND(G1251,3),2)</f>
        <v>5117.83</v>
      </c>
      <c r="O1251">
        <f>(I1251*21)/100</f>
        <v>1074.7442999999998</v>
      </c>
      <c r="P1251" t="s">
        <v>5</v>
      </c>
    </row>
    <row r="1252" spans="1:16" ht="14">
      <c r="A1252" s="23" t="s">
        <v>150</v>
      </c>
      <c r="E1252" s="24" t="s">
        <v>1</v>
      </c>
    </row>
    <row r="1253" spans="1:16" ht="14">
      <c r="A1253" s="25" t="s">
        <v>144</v>
      </c>
      <c r="E1253" s="26" t="s">
        <v>6</v>
      </c>
    </row>
    <row r="1254" spans="1:16" ht="70">
      <c r="A1254" t="s">
        <v>147</v>
      </c>
      <c r="E1254" s="24" t="s">
        <v>1639</v>
      </c>
    </row>
    <row r="1255" spans="1:16" ht="14">
      <c r="A1255" s="14" t="s">
        <v>149</v>
      </c>
      <c r="B1255" s="18" t="s">
        <v>439</v>
      </c>
      <c r="C1255" s="18" t="s">
        <v>1669</v>
      </c>
      <c r="D1255" s="14" t="s">
        <v>1</v>
      </c>
      <c r="E1255" s="19" t="s">
        <v>1670</v>
      </c>
      <c r="F1255" s="20" t="s">
        <v>1021</v>
      </c>
      <c r="G1255" s="21">
        <v>1</v>
      </c>
      <c r="H1255" s="22">
        <v>3024.17</v>
      </c>
      <c r="I1255" s="22">
        <f>ROUND(ROUND(H1255,2)*ROUND(G1255,3),2)</f>
        <v>3024.17</v>
      </c>
      <c r="O1255">
        <f>(I1255*21)/100</f>
        <v>635.07569999999998</v>
      </c>
      <c r="P1255" t="s">
        <v>5</v>
      </c>
    </row>
    <row r="1256" spans="1:16" ht="14">
      <c r="A1256" s="23" t="s">
        <v>150</v>
      </c>
      <c r="E1256" s="24" t="s">
        <v>1</v>
      </c>
    </row>
    <row r="1257" spans="1:16" ht="14">
      <c r="A1257" s="25" t="s">
        <v>144</v>
      </c>
      <c r="E1257" s="26" t="s">
        <v>6</v>
      </c>
    </row>
    <row r="1258" spans="1:16" ht="84">
      <c r="A1258" t="s">
        <v>147</v>
      </c>
      <c r="E1258" s="24" t="s">
        <v>1662</v>
      </c>
    </row>
    <row r="1259" spans="1:16" ht="14">
      <c r="A1259" s="14" t="s">
        <v>149</v>
      </c>
      <c r="B1259" s="18" t="s">
        <v>441</v>
      </c>
      <c r="C1259" s="18" t="s">
        <v>1671</v>
      </c>
      <c r="D1259" s="14" t="s">
        <v>1046</v>
      </c>
      <c r="E1259" s="19" t="s">
        <v>1672</v>
      </c>
      <c r="F1259" s="20" t="s">
        <v>1021</v>
      </c>
      <c r="G1259" s="21">
        <v>1</v>
      </c>
      <c r="H1259" s="22">
        <v>0</v>
      </c>
      <c r="I1259" s="22">
        <f>ROUND(ROUND(H1259,2)*ROUND(G1259,3),2)</f>
        <v>0</v>
      </c>
      <c r="O1259">
        <f>(I1259*21)/100</f>
        <v>0</v>
      </c>
      <c r="P1259" t="s">
        <v>5</v>
      </c>
    </row>
    <row r="1260" spans="1:16" ht="14">
      <c r="A1260" s="23" t="s">
        <v>150</v>
      </c>
      <c r="E1260" s="24" t="s">
        <v>1046</v>
      </c>
    </row>
    <row r="1261" spans="1:16" ht="14">
      <c r="A1261" s="25" t="s">
        <v>144</v>
      </c>
      <c r="E1261" s="26" t="s">
        <v>6</v>
      </c>
    </row>
    <row r="1262" spans="1:16" ht="84">
      <c r="A1262" t="s">
        <v>147</v>
      </c>
      <c r="E1262" s="24" t="s">
        <v>1673</v>
      </c>
    </row>
    <row r="1263" spans="1:16" ht="14">
      <c r="A1263" s="14" t="s">
        <v>149</v>
      </c>
      <c r="B1263" s="18" t="s">
        <v>444</v>
      </c>
      <c r="C1263" s="18" t="s">
        <v>1674</v>
      </c>
      <c r="D1263" s="14" t="s">
        <v>1046</v>
      </c>
      <c r="E1263" s="19" t="s">
        <v>1675</v>
      </c>
      <c r="F1263" s="20" t="s">
        <v>1021</v>
      </c>
      <c r="G1263" s="21">
        <v>1</v>
      </c>
      <c r="H1263" s="22">
        <v>0</v>
      </c>
      <c r="I1263" s="22">
        <f>ROUND(ROUND(H1263,2)*ROUND(G1263,3),2)</f>
        <v>0</v>
      </c>
      <c r="O1263">
        <f>(I1263*21)/100</f>
        <v>0</v>
      </c>
      <c r="P1263" t="s">
        <v>5</v>
      </c>
    </row>
    <row r="1264" spans="1:16" ht="14">
      <c r="A1264" s="23" t="s">
        <v>150</v>
      </c>
      <c r="E1264" s="24" t="s">
        <v>1046</v>
      </c>
    </row>
    <row r="1265" spans="1:16" ht="14">
      <c r="A1265" s="25" t="s">
        <v>144</v>
      </c>
      <c r="E1265" s="26" t="s">
        <v>6</v>
      </c>
    </row>
    <row r="1266" spans="1:16" ht="56">
      <c r="A1266" t="s">
        <v>147</v>
      </c>
      <c r="E1266" s="24" t="s">
        <v>27</v>
      </c>
    </row>
    <row r="1267" spans="1:16" ht="14">
      <c r="A1267" s="14" t="s">
        <v>149</v>
      </c>
      <c r="B1267" s="18" t="s">
        <v>446</v>
      </c>
      <c r="C1267" s="18" t="s">
        <v>1676</v>
      </c>
      <c r="D1267" s="14" t="s">
        <v>1</v>
      </c>
      <c r="E1267" s="19" t="s">
        <v>1677</v>
      </c>
      <c r="F1267" s="20" t="s">
        <v>120</v>
      </c>
      <c r="G1267" s="21">
        <v>1</v>
      </c>
      <c r="H1267" s="22">
        <v>0</v>
      </c>
      <c r="I1267" s="22">
        <f>ROUND(ROUND(H1267,2)*ROUND(G1267,3),2)</f>
        <v>0</v>
      </c>
      <c r="O1267">
        <f>(I1267*21)/100</f>
        <v>0</v>
      </c>
      <c r="P1267" t="s">
        <v>5</v>
      </c>
    </row>
    <row r="1268" spans="1:16" ht="14">
      <c r="A1268" s="23" t="s">
        <v>150</v>
      </c>
      <c r="E1268" s="24" t="s">
        <v>1</v>
      </c>
    </row>
    <row r="1269" spans="1:16" ht="14">
      <c r="A1269" s="25" t="s">
        <v>144</v>
      </c>
      <c r="E1269" s="26" t="s">
        <v>6</v>
      </c>
    </row>
    <row r="1270" spans="1:16" ht="56">
      <c r="A1270" t="s">
        <v>147</v>
      </c>
      <c r="E1270" s="24" t="s">
        <v>27</v>
      </c>
    </row>
    <row r="1271" spans="1:16" ht="14">
      <c r="A1271" s="14" t="s">
        <v>149</v>
      </c>
      <c r="B1271" s="18" t="s">
        <v>448</v>
      </c>
      <c r="C1271" s="18" t="s">
        <v>1678</v>
      </c>
      <c r="D1271" s="14" t="s">
        <v>1</v>
      </c>
      <c r="E1271" s="19" t="s">
        <v>1679</v>
      </c>
      <c r="F1271" s="20" t="s">
        <v>1021</v>
      </c>
      <c r="G1271" s="21">
        <v>1</v>
      </c>
      <c r="H1271" s="22">
        <v>348.95</v>
      </c>
      <c r="I1271" s="22">
        <f>ROUND(ROUND(H1271,2)*ROUND(G1271,3),2)</f>
        <v>348.95</v>
      </c>
      <c r="O1271">
        <f>(I1271*21)/100</f>
        <v>73.279499999999999</v>
      </c>
      <c r="P1271" t="s">
        <v>5</v>
      </c>
    </row>
    <row r="1272" spans="1:16" ht="14">
      <c r="A1272" s="23" t="s">
        <v>150</v>
      </c>
      <c r="E1272" s="24" t="s">
        <v>1</v>
      </c>
    </row>
    <row r="1273" spans="1:16" ht="14">
      <c r="A1273" s="25" t="s">
        <v>144</v>
      </c>
      <c r="E1273" s="26" t="s">
        <v>6</v>
      </c>
    </row>
    <row r="1274" spans="1:16" ht="56">
      <c r="A1274" t="s">
        <v>147</v>
      </c>
      <c r="E1274" s="24" t="s">
        <v>27</v>
      </c>
    </row>
    <row r="1275" spans="1:16" ht="14">
      <c r="A1275" s="14" t="s">
        <v>149</v>
      </c>
      <c r="B1275" s="18" t="s">
        <v>450</v>
      </c>
      <c r="C1275" s="18" t="s">
        <v>354</v>
      </c>
      <c r="D1275" s="14" t="s">
        <v>1</v>
      </c>
      <c r="E1275" s="19" t="s">
        <v>1680</v>
      </c>
      <c r="F1275" s="20" t="s">
        <v>120</v>
      </c>
      <c r="G1275" s="21">
        <v>1</v>
      </c>
      <c r="H1275" s="22">
        <v>0</v>
      </c>
      <c r="I1275" s="22">
        <f>ROUND(ROUND(H1275,2)*ROUND(G1275,3),2)</f>
        <v>0</v>
      </c>
      <c r="O1275">
        <f>(I1275*21)/100</f>
        <v>0</v>
      </c>
      <c r="P1275" t="s">
        <v>5</v>
      </c>
    </row>
    <row r="1276" spans="1:16" ht="14">
      <c r="A1276" s="23" t="s">
        <v>150</v>
      </c>
      <c r="E1276" s="24" t="s">
        <v>1</v>
      </c>
    </row>
    <row r="1277" spans="1:16" ht="14">
      <c r="A1277" s="25" t="s">
        <v>144</v>
      </c>
      <c r="E1277" s="26" t="s">
        <v>6</v>
      </c>
    </row>
    <row r="1278" spans="1:16" ht="56">
      <c r="A1278" t="s">
        <v>147</v>
      </c>
      <c r="E1278" s="24" t="s">
        <v>27</v>
      </c>
    </row>
    <row r="1279" spans="1:16" ht="14">
      <c r="A1279" s="14" t="s">
        <v>149</v>
      </c>
      <c r="B1279" s="18" t="s">
        <v>453</v>
      </c>
      <c r="C1279" s="18" t="s">
        <v>1681</v>
      </c>
      <c r="D1279" s="14" t="s">
        <v>1</v>
      </c>
      <c r="E1279" s="19" t="s">
        <v>1682</v>
      </c>
      <c r="F1279" s="20" t="s">
        <v>1021</v>
      </c>
      <c r="G1279" s="21">
        <v>1</v>
      </c>
      <c r="H1279" s="22">
        <v>581.57000000000005</v>
      </c>
      <c r="I1279" s="22">
        <f>ROUND(ROUND(H1279,2)*ROUND(G1279,3),2)</f>
        <v>581.57000000000005</v>
      </c>
      <c r="O1279">
        <f>(I1279*21)/100</f>
        <v>122.12970000000001</v>
      </c>
      <c r="P1279" t="s">
        <v>5</v>
      </c>
    </row>
    <row r="1280" spans="1:16" ht="14">
      <c r="A1280" s="23" t="s">
        <v>150</v>
      </c>
      <c r="E1280" s="24" t="s">
        <v>1</v>
      </c>
    </row>
    <row r="1281" spans="1:16" ht="14">
      <c r="A1281" s="25" t="s">
        <v>144</v>
      </c>
      <c r="E1281" s="26" t="s">
        <v>6</v>
      </c>
    </row>
    <row r="1282" spans="1:16" ht="112">
      <c r="A1282" t="s">
        <v>147</v>
      </c>
      <c r="E1282" s="24" t="s">
        <v>1683</v>
      </c>
    </row>
    <row r="1283" spans="1:16" ht="14">
      <c r="A1283" s="14" t="s">
        <v>149</v>
      </c>
      <c r="B1283" s="18" t="s">
        <v>455</v>
      </c>
      <c r="C1283" s="18" t="s">
        <v>1684</v>
      </c>
      <c r="D1283" s="14" t="s">
        <v>1</v>
      </c>
      <c r="E1283" s="19" t="s">
        <v>1685</v>
      </c>
      <c r="F1283" s="20" t="s">
        <v>120</v>
      </c>
      <c r="G1283" s="21">
        <v>1</v>
      </c>
      <c r="H1283" s="22">
        <v>0</v>
      </c>
      <c r="I1283" s="22">
        <f>ROUND(ROUND(H1283,2)*ROUND(G1283,3),2)</f>
        <v>0</v>
      </c>
      <c r="O1283">
        <f>(I1283*21)/100</f>
        <v>0</v>
      </c>
      <c r="P1283" t="s">
        <v>5</v>
      </c>
    </row>
    <row r="1284" spans="1:16" ht="14">
      <c r="A1284" s="23" t="s">
        <v>150</v>
      </c>
      <c r="E1284" s="24" t="s">
        <v>1</v>
      </c>
    </row>
    <row r="1285" spans="1:16" ht="14">
      <c r="A1285" s="25" t="s">
        <v>144</v>
      </c>
      <c r="E1285" s="26" t="s">
        <v>6</v>
      </c>
    </row>
    <row r="1286" spans="1:16" ht="112">
      <c r="A1286" t="s">
        <v>147</v>
      </c>
      <c r="E1286" s="24" t="s">
        <v>1683</v>
      </c>
    </row>
    <row r="1287" spans="1:16" ht="14">
      <c r="A1287" s="14" t="s">
        <v>149</v>
      </c>
      <c r="B1287" s="18" t="s">
        <v>457</v>
      </c>
      <c r="C1287" s="18" t="s">
        <v>1686</v>
      </c>
      <c r="D1287" s="14" t="s">
        <v>1046</v>
      </c>
      <c r="E1287" s="19" t="s">
        <v>1687</v>
      </c>
      <c r="F1287" s="20" t="s">
        <v>120</v>
      </c>
      <c r="G1287" s="21">
        <v>1</v>
      </c>
      <c r="H1287" s="22">
        <v>177.96</v>
      </c>
      <c r="I1287" s="22">
        <f>ROUND(ROUND(H1287,2)*ROUND(G1287,3),2)</f>
        <v>177.96</v>
      </c>
      <c r="O1287">
        <f>(I1287*21)/100</f>
        <v>37.371600000000001</v>
      </c>
      <c r="P1287" t="s">
        <v>5</v>
      </c>
    </row>
    <row r="1288" spans="1:16" ht="14">
      <c r="A1288" s="23" t="s">
        <v>150</v>
      </c>
      <c r="E1288" s="24" t="s">
        <v>1046</v>
      </c>
    </row>
    <row r="1289" spans="1:16" ht="14">
      <c r="A1289" s="25" t="s">
        <v>144</v>
      </c>
      <c r="E1289" s="26" t="s">
        <v>6</v>
      </c>
    </row>
    <row r="1290" spans="1:16" ht="112">
      <c r="A1290" t="s">
        <v>147</v>
      </c>
      <c r="E1290" s="24" t="s">
        <v>1683</v>
      </c>
    </row>
    <row r="1291" spans="1:16" ht="14">
      <c r="A1291" s="14" t="s">
        <v>149</v>
      </c>
      <c r="B1291" s="18" t="s">
        <v>461</v>
      </c>
      <c r="C1291" s="18" t="s">
        <v>1688</v>
      </c>
      <c r="D1291" s="14" t="s">
        <v>1046</v>
      </c>
      <c r="E1291" s="19" t="s">
        <v>1689</v>
      </c>
      <c r="F1291" s="20" t="s">
        <v>120</v>
      </c>
      <c r="G1291" s="21">
        <v>1</v>
      </c>
      <c r="H1291" s="22">
        <v>0</v>
      </c>
      <c r="I1291" s="22">
        <f>ROUND(ROUND(H1291,2)*ROUND(G1291,3),2)</f>
        <v>0</v>
      </c>
      <c r="O1291">
        <f>(I1291*21)/100</f>
        <v>0</v>
      </c>
      <c r="P1291" t="s">
        <v>5</v>
      </c>
    </row>
    <row r="1292" spans="1:16" ht="14">
      <c r="A1292" s="23" t="s">
        <v>150</v>
      </c>
      <c r="E1292" s="24" t="s">
        <v>1046</v>
      </c>
    </row>
    <row r="1293" spans="1:16" ht="14">
      <c r="A1293" s="25" t="s">
        <v>144</v>
      </c>
      <c r="E1293" s="26" t="s">
        <v>6</v>
      </c>
    </row>
    <row r="1294" spans="1:16" ht="112">
      <c r="A1294" t="s">
        <v>147</v>
      </c>
      <c r="E1294" s="24" t="s">
        <v>1683</v>
      </c>
    </row>
    <row r="1295" spans="1:16" ht="14">
      <c r="A1295" s="14" t="s">
        <v>149</v>
      </c>
      <c r="B1295" s="18" t="s">
        <v>463</v>
      </c>
      <c r="C1295" s="18" t="s">
        <v>544</v>
      </c>
      <c r="D1295" s="14" t="s">
        <v>1</v>
      </c>
      <c r="E1295" s="19" t="s">
        <v>1690</v>
      </c>
      <c r="F1295" s="20" t="s">
        <v>120</v>
      </c>
      <c r="G1295" s="21">
        <v>1</v>
      </c>
      <c r="H1295" s="22">
        <v>500.16</v>
      </c>
      <c r="I1295" s="22">
        <f>ROUND(ROUND(H1295,2)*ROUND(G1295,3),2)</f>
        <v>500.16</v>
      </c>
      <c r="O1295">
        <f>(I1295*21)/100</f>
        <v>105.03360000000001</v>
      </c>
      <c r="P1295" t="s">
        <v>5</v>
      </c>
    </row>
    <row r="1296" spans="1:16" ht="14">
      <c r="A1296" s="23" t="s">
        <v>150</v>
      </c>
      <c r="E1296" s="24" t="s">
        <v>1</v>
      </c>
    </row>
    <row r="1297" spans="1:16" ht="14">
      <c r="A1297" s="25" t="s">
        <v>144</v>
      </c>
      <c r="E1297" s="26" t="s">
        <v>6</v>
      </c>
    </row>
    <row r="1298" spans="1:16" ht="56">
      <c r="A1298" t="s">
        <v>147</v>
      </c>
      <c r="E1298" s="24" t="s">
        <v>27</v>
      </c>
    </row>
    <row r="1299" spans="1:16" ht="14">
      <c r="A1299" s="14" t="s">
        <v>149</v>
      </c>
      <c r="B1299" s="18" t="s">
        <v>465</v>
      </c>
      <c r="C1299" s="18" t="s">
        <v>546</v>
      </c>
      <c r="D1299" s="14" t="s">
        <v>1529</v>
      </c>
      <c r="E1299" s="19" t="s">
        <v>1691</v>
      </c>
      <c r="F1299" s="20" t="s">
        <v>120</v>
      </c>
      <c r="G1299" s="21">
        <v>1</v>
      </c>
      <c r="H1299" s="22">
        <v>0</v>
      </c>
      <c r="I1299" s="22">
        <f>ROUND(ROUND(H1299,2)*ROUND(G1299,3),2)</f>
        <v>0</v>
      </c>
      <c r="O1299">
        <f>(I1299*21)/100</f>
        <v>0</v>
      </c>
      <c r="P1299" t="s">
        <v>5</v>
      </c>
    </row>
    <row r="1300" spans="1:16" ht="14">
      <c r="A1300" s="23" t="s">
        <v>150</v>
      </c>
      <c r="E1300" s="24" t="s">
        <v>1529</v>
      </c>
    </row>
    <row r="1301" spans="1:16" ht="14">
      <c r="A1301" s="25" t="s">
        <v>144</v>
      </c>
      <c r="E1301" s="26" t="s">
        <v>6</v>
      </c>
    </row>
    <row r="1302" spans="1:16" ht="56">
      <c r="A1302" t="s">
        <v>147</v>
      </c>
      <c r="E1302" s="24" t="s">
        <v>27</v>
      </c>
    </row>
    <row r="1303" spans="1:16" ht="14">
      <c r="A1303" s="14" t="s">
        <v>149</v>
      </c>
      <c r="B1303" s="18" t="s">
        <v>467</v>
      </c>
      <c r="C1303" s="18" t="s">
        <v>549</v>
      </c>
      <c r="D1303" s="14" t="s">
        <v>1027</v>
      </c>
      <c r="E1303" s="19" t="s">
        <v>550</v>
      </c>
      <c r="F1303" s="20" t="s">
        <v>120</v>
      </c>
      <c r="G1303" s="21">
        <v>1</v>
      </c>
      <c r="H1303" s="22">
        <v>0</v>
      </c>
      <c r="I1303" s="22">
        <f>ROUND(ROUND(H1303,2)*ROUND(G1303,3),2)</f>
        <v>0</v>
      </c>
      <c r="O1303">
        <f>(I1303*21)/100</f>
        <v>0</v>
      </c>
      <c r="P1303" t="s">
        <v>5</v>
      </c>
    </row>
    <row r="1304" spans="1:16" ht="14">
      <c r="A1304" s="23" t="s">
        <v>150</v>
      </c>
      <c r="E1304" s="24" t="s">
        <v>1027</v>
      </c>
    </row>
    <row r="1305" spans="1:16" ht="14">
      <c r="A1305" s="25" t="s">
        <v>144</v>
      </c>
      <c r="E1305" s="26" t="s">
        <v>6</v>
      </c>
    </row>
    <row r="1306" spans="1:16" ht="56">
      <c r="A1306" t="s">
        <v>147</v>
      </c>
      <c r="E1306" s="24" t="s">
        <v>27</v>
      </c>
    </row>
    <row r="1307" spans="1:16" ht="14">
      <c r="A1307" s="14" t="s">
        <v>149</v>
      </c>
      <c r="B1307" s="18" t="s">
        <v>469</v>
      </c>
      <c r="C1307" s="18" t="s">
        <v>1692</v>
      </c>
      <c r="D1307" s="14" t="s">
        <v>1</v>
      </c>
      <c r="E1307" s="19" t="s">
        <v>1693</v>
      </c>
      <c r="F1307" s="20" t="s">
        <v>120</v>
      </c>
      <c r="G1307" s="21">
        <v>1</v>
      </c>
      <c r="H1307" s="22">
        <v>2791.54</v>
      </c>
      <c r="I1307" s="22">
        <f>ROUND(ROUND(H1307,2)*ROUND(G1307,3),2)</f>
        <v>2791.54</v>
      </c>
      <c r="O1307">
        <f>(I1307*21)/100</f>
        <v>586.22339999999997</v>
      </c>
      <c r="P1307" t="s">
        <v>5</v>
      </c>
    </row>
    <row r="1308" spans="1:16" ht="14">
      <c r="A1308" s="23" t="s">
        <v>150</v>
      </c>
      <c r="E1308" s="24" t="s">
        <v>1</v>
      </c>
    </row>
    <row r="1309" spans="1:16" ht="14">
      <c r="A1309" s="25" t="s">
        <v>144</v>
      </c>
      <c r="E1309" s="26" t="s">
        <v>6</v>
      </c>
    </row>
    <row r="1310" spans="1:16" ht="56">
      <c r="A1310" t="s">
        <v>147</v>
      </c>
      <c r="E1310" s="24" t="s">
        <v>27</v>
      </c>
    </row>
    <row r="1311" spans="1:16" ht="14">
      <c r="A1311" s="14" t="s">
        <v>149</v>
      </c>
      <c r="B1311" s="18" t="s">
        <v>1040</v>
      </c>
      <c r="C1311" s="18" t="s">
        <v>1694</v>
      </c>
      <c r="D1311" s="14" t="s">
        <v>1</v>
      </c>
      <c r="E1311" s="19" t="s">
        <v>1695</v>
      </c>
      <c r="F1311" s="20" t="s">
        <v>120</v>
      </c>
      <c r="G1311" s="21">
        <v>1</v>
      </c>
      <c r="H1311" s="22">
        <v>3489.43</v>
      </c>
      <c r="I1311" s="22">
        <f>ROUND(ROUND(H1311,2)*ROUND(G1311,3),2)</f>
        <v>3489.43</v>
      </c>
      <c r="O1311">
        <f>(I1311*21)/100</f>
        <v>732.78030000000001</v>
      </c>
      <c r="P1311" t="s">
        <v>5</v>
      </c>
    </row>
    <row r="1312" spans="1:16" ht="14">
      <c r="A1312" s="23" t="s">
        <v>150</v>
      </c>
      <c r="E1312" s="24" t="s">
        <v>1</v>
      </c>
    </row>
    <row r="1313" spans="1:16" ht="14">
      <c r="A1313" s="25" t="s">
        <v>144</v>
      </c>
      <c r="E1313" s="26" t="s">
        <v>6</v>
      </c>
    </row>
    <row r="1314" spans="1:16" ht="56">
      <c r="A1314" t="s">
        <v>147</v>
      </c>
      <c r="E1314" s="24" t="s">
        <v>27</v>
      </c>
    </row>
    <row r="1315" spans="1:16" ht="14">
      <c r="A1315" s="14" t="s">
        <v>149</v>
      </c>
      <c r="B1315" s="18" t="s">
        <v>1042</v>
      </c>
      <c r="C1315" s="18" t="s">
        <v>552</v>
      </c>
      <c r="D1315" s="14" t="s">
        <v>1529</v>
      </c>
      <c r="E1315" s="19" t="s">
        <v>1696</v>
      </c>
      <c r="F1315" s="20" t="s">
        <v>120</v>
      </c>
      <c r="G1315" s="21">
        <v>1</v>
      </c>
      <c r="H1315" s="22">
        <v>0</v>
      </c>
      <c r="I1315" s="22">
        <f>ROUND(ROUND(H1315,2)*ROUND(G1315,3),2)</f>
        <v>0</v>
      </c>
      <c r="O1315">
        <f>(I1315*21)/100</f>
        <v>0</v>
      </c>
      <c r="P1315" t="s">
        <v>5</v>
      </c>
    </row>
    <row r="1316" spans="1:16" ht="14">
      <c r="A1316" s="23" t="s">
        <v>150</v>
      </c>
      <c r="E1316" s="24" t="s">
        <v>1529</v>
      </c>
    </row>
    <row r="1317" spans="1:16" ht="14">
      <c r="A1317" s="25" t="s">
        <v>144</v>
      </c>
      <c r="E1317" s="26" t="s">
        <v>6</v>
      </c>
    </row>
    <row r="1318" spans="1:16" ht="56">
      <c r="A1318" t="s">
        <v>147</v>
      </c>
      <c r="E1318" s="24" t="s">
        <v>27</v>
      </c>
    </row>
    <row r="1319" spans="1:16" ht="14">
      <c r="A1319" s="14" t="s">
        <v>149</v>
      </c>
      <c r="B1319" s="18" t="s">
        <v>1044</v>
      </c>
      <c r="C1319" s="18" t="s">
        <v>1697</v>
      </c>
      <c r="D1319" s="14" t="s">
        <v>1046</v>
      </c>
      <c r="E1319" s="19" t="s">
        <v>1698</v>
      </c>
      <c r="F1319" s="20" t="s">
        <v>120</v>
      </c>
      <c r="G1319" s="21">
        <v>1</v>
      </c>
      <c r="H1319" s="22">
        <v>0</v>
      </c>
      <c r="I1319" s="22">
        <f>ROUND(ROUND(H1319,2)*ROUND(G1319,3),2)</f>
        <v>0</v>
      </c>
      <c r="O1319">
        <f>(I1319*21)/100</f>
        <v>0</v>
      </c>
      <c r="P1319" t="s">
        <v>5</v>
      </c>
    </row>
    <row r="1320" spans="1:16" ht="14">
      <c r="A1320" s="23" t="s">
        <v>150</v>
      </c>
      <c r="E1320" s="24" t="s">
        <v>1046</v>
      </c>
    </row>
    <row r="1321" spans="1:16" ht="14">
      <c r="A1321" s="25" t="s">
        <v>144</v>
      </c>
      <c r="E1321" s="26" t="s">
        <v>6</v>
      </c>
    </row>
    <row r="1322" spans="1:16" ht="56">
      <c r="A1322" t="s">
        <v>147</v>
      </c>
      <c r="E1322" s="24" t="s">
        <v>27</v>
      </c>
    </row>
    <row r="1323" spans="1:16" ht="14">
      <c r="A1323" s="14" t="s">
        <v>149</v>
      </c>
      <c r="B1323" s="18" t="s">
        <v>1162</v>
      </c>
      <c r="C1323" s="18" t="s">
        <v>1699</v>
      </c>
      <c r="D1323" s="14" t="s">
        <v>1128</v>
      </c>
      <c r="E1323" s="19" t="s">
        <v>1700</v>
      </c>
      <c r="F1323" s="20" t="s">
        <v>120</v>
      </c>
      <c r="G1323" s="21">
        <v>1</v>
      </c>
      <c r="H1323" s="22">
        <v>0</v>
      </c>
      <c r="I1323" s="22">
        <f>ROUND(ROUND(H1323,2)*ROUND(G1323,3),2)</f>
        <v>0</v>
      </c>
      <c r="O1323">
        <f>(I1323*21)/100</f>
        <v>0</v>
      </c>
      <c r="P1323" t="s">
        <v>5</v>
      </c>
    </row>
    <row r="1324" spans="1:16" ht="14">
      <c r="A1324" s="23" t="s">
        <v>150</v>
      </c>
      <c r="E1324" s="24" t="s">
        <v>1128</v>
      </c>
    </row>
    <row r="1325" spans="1:16" ht="14">
      <c r="A1325" s="25" t="s">
        <v>144</v>
      </c>
      <c r="E1325" s="26" t="s">
        <v>6</v>
      </c>
    </row>
    <row r="1326" spans="1:16" ht="56">
      <c r="A1326" t="s">
        <v>147</v>
      </c>
      <c r="E1326" s="24" t="s">
        <v>27</v>
      </c>
    </row>
    <row r="1327" spans="1:16" ht="14">
      <c r="A1327" s="14" t="s">
        <v>149</v>
      </c>
      <c r="B1327" s="18" t="s">
        <v>471</v>
      </c>
      <c r="C1327" s="18" t="s">
        <v>555</v>
      </c>
      <c r="D1327" s="14" t="s">
        <v>1</v>
      </c>
      <c r="E1327" s="19" t="s">
        <v>1701</v>
      </c>
      <c r="F1327" s="20" t="s">
        <v>120</v>
      </c>
      <c r="G1327" s="21">
        <v>1</v>
      </c>
      <c r="H1327" s="22">
        <v>197.73</v>
      </c>
      <c r="I1327" s="22">
        <f>ROUND(ROUND(H1327,2)*ROUND(G1327,3),2)</f>
        <v>197.73</v>
      </c>
      <c r="O1327">
        <f>(I1327*21)/100</f>
        <v>41.523299999999999</v>
      </c>
      <c r="P1327" t="s">
        <v>5</v>
      </c>
    </row>
    <row r="1328" spans="1:16" ht="14">
      <c r="A1328" s="23" t="s">
        <v>150</v>
      </c>
      <c r="E1328" s="24" t="s">
        <v>1</v>
      </c>
    </row>
    <row r="1329" spans="1:16" ht="14">
      <c r="A1329" s="25" t="s">
        <v>144</v>
      </c>
      <c r="E1329" s="26" t="s">
        <v>6</v>
      </c>
    </row>
    <row r="1330" spans="1:16" ht="84">
      <c r="A1330" t="s">
        <v>147</v>
      </c>
      <c r="E1330" s="24" t="s">
        <v>1702</v>
      </c>
    </row>
    <row r="1331" spans="1:16" ht="14">
      <c r="A1331" s="14" t="s">
        <v>149</v>
      </c>
      <c r="B1331" s="18" t="s">
        <v>1167</v>
      </c>
      <c r="C1331" s="18" t="s">
        <v>558</v>
      </c>
      <c r="D1331" s="14" t="s">
        <v>1</v>
      </c>
      <c r="E1331" s="19" t="s">
        <v>1703</v>
      </c>
      <c r="F1331" s="20" t="s">
        <v>714</v>
      </c>
      <c r="G1331" s="21">
        <v>1</v>
      </c>
      <c r="H1331" s="22">
        <v>11.63</v>
      </c>
      <c r="I1331" s="22">
        <f>ROUND(ROUND(H1331,2)*ROUND(G1331,3),2)</f>
        <v>11.63</v>
      </c>
      <c r="O1331">
        <f>(I1331*21)/100</f>
        <v>2.4423000000000004</v>
      </c>
      <c r="P1331" t="s">
        <v>5</v>
      </c>
    </row>
    <row r="1332" spans="1:16" ht="14">
      <c r="A1332" s="23" t="s">
        <v>150</v>
      </c>
      <c r="E1332" s="24" t="s">
        <v>1</v>
      </c>
    </row>
    <row r="1333" spans="1:16" ht="14">
      <c r="A1333" s="25" t="s">
        <v>144</v>
      </c>
      <c r="E1333" s="26" t="s">
        <v>6</v>
      </c>
    </row>
    <row r="1334" spans="1:16" ht="84">
      <c r="A1334" t="s">
        <v>147</v>
      </c>
      <c r="E1334" s="24" t="s">
        <v>1702</v>
      </c>
    </row>
    <row r="1335" spans="1:16" ht="14">
      <c r="A1335" s="14" t="s">
        <v>149</v>
      </c>
      <c r="B1335" s="18" t="s">
        <v>473</v>
      </c>
      <c r="C1335" s="18" t="s">
        <v>1704</v>
      </c>
      <c r="D1335" s="14" t="s">
        <v>1046</v>
      </c>
      <c r="E1335" s="19" t="s">
        <v>1705</v>
      </c>
      <c r="F1335" s="20" t="s">
        <v>120</v>
      </c>
      <c r="G1335" s="21">
        <v>1</v>
      </c>
      <c r="H1335" s="22">
        <v>0</v>
      </c>
      <c r="I1335" s="22">
        <f>ROUND(ROUND(H1335,2)*ROUND(G1335,3),2)</f>
        <v>0</v>
      </c>
      <c r="O1335">
        <f>(I1335*21)/100</f>
        <v>0</v>
      </c>
      <c r="P1335" t="s">
        <v>5</v>
      </c>
    </row>
    <row r="1336" spans="1:16" ht="14">
      <c r="A1336" s="23" t="s">
        <v>150</v>
      </c>
      <c r="E1336" s="24" t="s">
        <v>1046</v>
      </c>
    </row>
    <row r="1337" spans="1:16" ht="14">
      <c r="A1337" s="25" t="s">
        <v>144</v>
      </c>
      <c r="E1337" s="26" t="s">
        <v>6</v>
      </c>
    </row>
    <row r="1338" spans="1:16" ht="84">
      <c r="A1338" t="s">
        <v>147</v>
      </c>
      <c r="E1338" s="24" t="s">
        <v>1702</v>
      </c>
    </row>
    <row r="1339" spans="1:16" ht="14">
      <c r="A1339" s="14" t="s">
        <v>149</v>
      </c>
      <c r="B1339" s="18" t="s">
        <v>1174</v>
      </c>
      <c r="C1339" s="18" t="s">
        <v>1706</v>
      </c>
      <c r="D1339" s="14" t="s">
        <v>1046</v>
      </c>
      <c r="E1339" s="19" t="s">
        <v>1707</v>
      </c>
      <c r="F1339" s="20" t="s">
        <v>120</v>
      </c>
      <c r="G1339" s="21">
        <v>1</v>
      </c>
      <c r="H1339" s="22">
        <v>0</v>
      </c>
      <c r="I1339" s="22">
        <f>ROUND(ROUND(H1339,2)*ROUND(G1339,3),2)</f>
        <v>0</v>
      </c>
      <c r="O1339">
        <f>(I1339*21)/100</f>
        <v>0</v>
      </c>
      <c r="P1339" t="s">
        <v>5</v>
      </c>
    </row>
    <row r="1340" spans="1:16" ht="14">
      <c r="A1340" s="23" t="s">
        <v>150</v>
      </c>
      <c r="E1340" s="24" t="s">
        <v>1046</v>
      </c>
    </row>
    <row r="1341" spans="1:16" ht="14">
      <c r="A1341" s="25" t="s">
        <v>144</v>
      </c>
      <c r="E1341" s="26" t="s">
        <v>6</v>
      </c>
    </row>
    <row r="1342" spans="1:16" ht="84">
      <c r="A1342" t="s">
        <v>147</v>
      </c>
      <c r="E1342" s="24" t="s">
        <v>1702</v>
      </c>
    </row>
    <row r="1343" spans="1:16" ht="14">
      <c r="A1343" s="14" t="s">
        <v>149</v>
      </c>
      <c r="B1343" s="18" t="s">
        <v>475</v>
      </c>
      <c r="C1343" s="18" t="s">
        <v>1708</v>
      </c>
      <c r="D1343" s="14" t="s">
        <v>1046</v>
      </c>
      <c r="E1343" s="19" t="s">
        <v>1709</v>
      </c>
      <c r="F1343" s="20" t="s">
        <v>120</v>
      </c>
      <c r="G1343" s="21">
        <v>1</v>
      </c>
      <c r="H1343" s="22">
        <v>0</v>
      </c>
      <c r="I1343" s="22">
        <f>ROUND(ROUND(H1343,2)*ROUND(G1343,3),2)</f>
        <v>0</v>
      </c>
      <c r="O1343">
        <f>(I1343*21)/100</f>
        <v>0</v>
      </c>
      <c r="P1343" t="s">
        <v>5</v>
      </c>
    </row>
    <row r="1344" spans="1:16" ht="14">
      <c r="A1344" s="23" t="s">
        <v>150</v>
      </c>
      <c r="E1344" s="24" t="s">
        <v>1046</v>
      </c>
    </row>
    <row r="1345" spans="1:16" ht="14">
      <c r="A1345" s="25" t="s">
        <v>144</v>
      </c>
      <c r="E1345" s="26" t="s">
        <v>6</v>
      </c>
    </row>
    <row r="1346" spans="1:16" ht="84">
      <c r="A1346" t="s">
        <v>147</v>
      </c>
      <c r="E1346" s="24" t="s">
        <v>1702</v>
      </c>
    </row>
    <row r="1347" spans="1:16" ht="14">
      <c r="A1347" s="14" t="s">
        <v>149</v>
      </c>
      <c r="B1347" s="18" t="s">
        <v>1179</v>
      </c>
      <c r="C1347" s="18" t="s">
        <v>1710</v>
      </c>
      <c r="D1347" s="14" t="s">
        <v>1046</v>
      </c>
      <c r="E1347" s="19" t="s">
        <v>1711</v>
      </c>
      <c r="F1347" s="20" t="s">
        <v>120</v>
      </c>
      <c r="G1347" s="21">
        <v>1</v>
      </c>
      <c r="H1347" s="22">
        <v>0</v>
      </c>
      <c r="I1347" s="22">
        <f>ROUND(ROUND(H1347,2)*ROUND(G1347,3),2)</f>
        <v>0</v>
      </c>
      <c r="O1347">
        <f>(I1347*21)/100</f>
        <v>0</v>
      </c>
      <c r="P1347" t="s">
        <v>5</v>
      </c>
    </row>
    <row r="1348" spans="1:16" ht="14">
      <c r="A1348" s="23" t="s">
        <v>150</v>
      </c>
      <c r="E1348" s="24" t="s">
        <v>1046</v>
      </c>
    </row>
    <row r="1349" spans="1:16" ht="14">
      <c r="A1349" s="25" t="s">
        <v>144</v>
      </c>
      <c r="E1349" s="26" t="s">
        <v>6</v>
      </c>
    </row>
    <row r="1350" spans="1:16" ht="84">
      <c r="A1350" t="s">
        <v>147</v>
      </c>
      <c r="E1350" s="24" t="s">
        <v>1702</v>
      </c>
    </row>
    <row r="1351" spans="1:16" ht="14">
      <c r="A1351" s="14" t="s">
        <v>149</v>
      </c>
      <c r="B1351" s="18" t="s">
        <v>1182</v>
      </c>
      <c r="C1351" s="18" t="s">
        <v>1712</v>
      </c>
      <c r="D1351" s="14" t="s">
        <v>1027</v>
      </c>
      <c r="E1351" s="19" t="s">
        <v>1713</v>
      </c>
      <c r="F1351" s="20" t="s">
        <v>120</v>
      </c>
      <c r="G1351" s="21">
        <v>1</v>
      </c>
      <c r="H1351" s="22">
        <v>0</v>
      </c>
      <c r="I1351" s="22">
        <f>ROUND(ROUND(H1351,2)*ROUND(G1351,3),2)</f>
        <v>0</v>
      </c>
      <c r="O1351">
        <f>(I1351*21)/100</f>
        <v>0</v>
      </c>
      <c r="P1351" t="s">
        <v>5</v>
      </c>
    </row>
    <row r="1352" spans="1:16" ht="14">
      <c r="A1352" s="23" t="s">
        <v>150</v>
      </c>
      <c r="E1352" s="24" t="s">
        <v>1027</v>
      </c>
    </row>
    <row r="1353" spans="1:16" ht="14">
      <c r="A1353" s="25" t="s">
        <v>144</v>
      </c>
      <c r="E1353" s="26" t="s">
        <v>6</v>
      </c>
    </row>
    <row r="1354" spans="1:16" ht="84">
      <c r="A1354" t="s">
        <v>147</v>
      </c>
      <c r="E1354" s="24" t="s">
        <v>1702</v>
      </c>
    </row>
    <row r="1355" spans="1:16" ht="14">
      <c r="A1355" s="14" t="s">
        <v>149</v>
      </c>
      <c r="B1355" s="18" t="s">
        <v>477</v>
      </c>
      <c r="C1355" s="18" t="s">
        <v>1714</v>
      </c>
      <c r="D1355" s="14" t="s">
        <v>1046</v>
      </c>
      <c r="E1355" s="19" t="s">
        <v>1150</v>
      </c>
      <c r="F1355" s="20" t="s">
        <v>25</v>
      </c>
      <c r="G1355" s="21">
        <v>1</v>
      </c>
      <c r="H1355" s="22">
        <v>0</v>
      </c>
      <c r="I1355" s="22">
        <f>ROUND(ROUND(H1355,2)*ROUND(G1355,3),2)</f>
        <v>0</v>
      </c>
      <c r="O1355">
        <f>(I1355*21)/100</f>
        <v>0</v>
      </c>
      <c r="P1355" t="s">
        <v>5</v>
      </c>
    </row>
    <row r="1356" spans="1:16" ht="14">
      <c r="A1356" s="23" t="s">
        <v>150</v>
      </c>
      <c r="E1356" s="24" t="s">
        <v>1046</v>
      </c>
    </row>
    <row r="1357" spans="1:16" ht="14">
      <c r="A1357" s="25" t="s">
        <v>144</v>
      </c>
      <c r="E1357" s="26" t="s">
        <v>6</v>
      </c>
    </row>
    <row r="1358" spans="1:16" ht="56">
      <c r="A1358" t="s">
        <v>147</v>
      </c>
      <c r="E1358" s="24" t="s">
        <v>27</v>
      </c>
    </row>
    <row r="1359" spans="1:16" ht="14">
      <c r="A1359" s="14" t="s">
        <v>149</v>
      </c>
      <c r="B1359" s="18" t="s">
        <v>479</v>
      </c>
      <c r="C1359" s="18" t="s">
        <v>1715</v>
      </c>
      <c r="D1359" s="14" t="s">
        <v>1</v>
      </c>
      <c r="E1359" s="19" t="s">
        <v>1716</v>
      </c>
      <c r="F1359" s="20" t="s">
        <v>714</v>
      </c>
      <c r="G1359" s="21">
        <v>1</v>
      </c>
      <c r="H1359" s="22">
        <v>12.8</v>
      </c>
      <c r="I1359" s="22">
        <f>ROUND(ROUND(H1359,2)*ROUND(G1359,3),2)</f>
        <v>12.8</v>
      </c>
      <c r="O1359">
        <f>(I1359*21)/100</f>
        <v>2.6880000000000002</v>
      </c>
      <c r="P1359" t="s">
        <v>5</v>
      </c>
    </row>
    <row r="1360" spans="1:16" ht="14">
      <c r="A1360" s="23" t="s">
        <v>150</v>
      </c>
      <c r="E1360" s="24" t="s">
        <v>1</v>
      </c>
    </row>
    <row r="1361" spans="1:16" ht="14">
      <c r="A1361" s="25" t="s">
        <v>144</v>
      </c>
      <c r="E1361" s="26" t="s">
        <v>6</v>
      </c>
    </row>
    <row r="1362" spans="1:16" ht="84">
      <c r="A1362" t="s">
        <v>147</v>
      </c>
      <c r="E1362" s="24" t="s">
        <v>1702</v>
      </c>
    </row>
    <row r="1363" spans="1:16" ht="14">
      <c r="A1363" s="14" t="s">
        <v>149</v>
      </c>
      <c r="B1363" s="18" t="s">
        <v>481</v>
      </c>
      <c r="C1363" s="18" t="s">
        <v>1717</v>
      </c>
      <c r="D1363" s="14" t="s">
        <v>1</v>
      </c>
      <c r="E1363" s="19" t="s">
        <v>1718</v>
      </c>
      <c r="F1363" s="20" t="s">
        <v>714</v>
      </c>
      <c r="G1363" s="21">
        <v>1</v>
      </c>
      <c r="H1363" s="22">
        <v>17.45</v>
      </c>
      <c r="I1363" s="22">
        <f>ROUND(ROUND(H1363,2)*ROUND(G1363,3),2)</f>
        <v>17.45</v>
      </c>
      <c r="O1363">
        <f>(I1363*21)/100</f>
        <v>3.6644999999999999</v>
      </c>
      <c r="P1363" t="s">
        <v>5</v>
      </c>
    </row>
    <row r="1364" spans="1:16" ht="14">
      <c r="A1364" s="23" t="s">
        <v>150</v>
      </c>
      <c r="E1364" s="24" t="s">
        <v>1</v>
      </c>
    </row>
    <row r="1365" spans="1:16" ht="14">
      <c r="A1365" s="25" t="s">
        <v>144</v>
      </c>
      <c r="E1365" s="26" t="s">
        <v>6</v>
      </c>
    </row>
    <row r="1366" spans="1:16" ht="84">
      <c r="A1366" t="s">
        <v>147</v>
      </c>
      <c r="E1366" s="24" t="s">
        <v>1702</v>
      </c>
    </row>
    <row r="1367" spans="1:16" ht="14">
      <c r="A1367" s="14" t="s">
        <v>149</v>
      </c>
      <c r="B1367" s="18" t="s">
        <v>483</v>
      </c>
      <c r="C1367" s="18" t="s">
        <v>1719</v>
      </c>
      <c r="D1367" s="14" t="s">
        <v>1046</v>
      </c>
      <c r="E1367" s="19" t="s">
        <v>1720</v>
      </c>
      <c r="F1367" s="20" t="s">
        <v>714</v>
      </c>
      <c r="G1367" s="21">
        <v>1</v>
      </c>
      <c r="H1367" s="22">
        <v>0</v>
      </c>
      <c r="I1367" s="22">
        <f>ROUND(ROUND(H1367,2)*ROUND(G1367,3),2)</f>
        <v>0</v>
      </c>
      <c r="O1367">
        <f>(I1367*21)/100</f>
        <v>0</v>
      </c>
      <c r="P1367" t="s">
        <v>5</v>
      </c>
    </row>
    <row r="1368" spans="1:16" ht="14">
      <c r="A1368" s="23" t="s">
        <v>150</v>
      </c>
      <c r="E1368" s="24" t="s">
        <v>1046</v>
      </c>
    </row>
    <row r="1369" spans="1:16" ht="14">
      <c r="A1369" s="25" t="s">
        <v>144</v>
      </c>
      <c r="E1369" s="26" t="s">
        <v>6</v>
      </c>
    </row>
    <row r="1370" spans="1:16" ht="84">
      <c r="A1370" t="s">
        <v>147</v>
      </c>
      <c r="E1370" s="24" t="s">
        <v>1702</v>
      </c>
    </row>
    <row r="1371" spans="1:16" ht="14">
      <c r="A1371" s="14" t="s">
        <v>149</v>
      </c>
      <c r="B1371" s="18" t="s">
        <v>484</v>
      </c>
      <c r="C1371" s="18" t="s">
        <v>1721</v>
      </c>
      <c r="D1371" s="14" t="s">
        <v>1046</v>
      </c>
      <c r="E1371" s="19" t="s">
        <v>1722</v>
      </c>
      <c r="F1371" s="20" t="s">
        <v>714</v>
      </c>
      <c r="G1371" s="21">
        <v>1</v>
      </c>
      <c r="H1371" s="22">
        <v>0</v>
      </c>
      <c r="I1371" s="22">
        <f>ROUND(ROUND(H1371,2)*ROUND(G1371,3),2)</f>
        <v>0</v>
      </c>
      <c r="O1371">
        <f>(I1371*21)/100</f>
        <v>0</v>
      </c>
      <c r="P1371" t="s">
        <v>5</v>
      </c>
    </row>
    <row r="1372" spans="1:16" ht="14">
      <c r="A1372" s="23" t="s">
        <v>150</v>
      </c>
      <c r="E1372" s="24" t="s">
        <v>1046</v>
      </c>
    </row>
    <row r="1373" spans="1:16" ht="14">
      <c r="A1373" s="25" t="s">
        <v>144</v>
      </c>
      <c r="E1373" s="26" t="s">
        <v>6</v>
      </c>
    </row>
    <row r="1374" spans="1:16" ht="84">
      <c r="A1374" t="s">
        <v>147</v>
      </c>
      <c r="E1374" s="24" t="s">
        <v>1702</v>
      </c>
    </row>
    <row r="1375" spans="1:16" ht="14">
      <c r="A1375" s="14" t="s">
        <v>149</v>
      </c>
      <c r="B1375" s="18" t="s">
        <v>486</v>
      </c>
      <c r="C1375" s="18" t="s">
        <v>1723</v>
      </c>
      <c r="D1375" s="14" t="s">
        <v>1046</v>
      </c>
      <c r="E1375" s="19" t="s">
        <v>1724</v>
      </c>
      <c r="F1375" s="20" t="s">
        <v>714</v>
      </c>
      <c r="G1375" s="21">
        <v>1</v>
      </c>
      <c r="H1375" s="22">
        <v>0</v>
      </c>
      <c r="I1375" s="22">
        <f>ROUND(ROUND(H1375,2)*ROUND(G1375,3),2)</f>
        <v>0</v>
      </c>
      <c r="O1375">
        <f>(I1375*21)/100</f>
        <v>0</v>
      </c>
      <c r="P1375" t="s">
        <v>5</v>
      </c>
    </row>
    <row r="1376" spans="1:16" ht="14">
      <c r="A1376" s="23" t="s">
        <v>150</v>
      </c>
      <c r="E1376" s="24" t="s">
        <v>1046</v>
      </c>
    </row>
    <row r="1377" spans="1:16" ht="14">
      <c r="A1377" s="25" t="s">
        <v>144</v>
      </c>
      <c r="E1377" s="26" t="s">
        <v>6</v>
      </c>
    </row>
    <row r="1378" spans="1:16" ht="84">
      <c r="A1378" t="s">
        <v>147</v>
      </c>
      <c r="E1378" s="24" t="s">
        <v>1702</v>
      </c>
    </row>
    <row r="1379" spans="1:16" ht="14">
      <c r="A1379" s="14" t="s">
        <v>149</v>
      </c>
      <c r="B1379" s="18" t="s">
        <v>488</v>
      </c>
      <c r="C1379" s="18" t="s">
        <v>1725</v>
      </c>
      <c r="D1379" s="14" t="s">
        <v>1046</v>
      </c>
      <c r="E1379" s="19" t="s">
        <v>1726</v>
      </c>
      <c r="F1379" s="20" t="s">
        <v>714</v>
      </c>
      <c r="G1379" s="21">
        <v>1</v>
      </c>
      <c r="H1379" s="22">
        <v>0</v>
      </c>
      <c r="I1379" s="22">
        <f>ROUND(ROUND(H1379,2)*ROUND(G1379,3),2)</f>
        <v>0</v>
      </c>
      <c r="O1379">
        <f>(I1379*21)/100</f>
        <v>0</v>
      </c>
      <c r="P1379" t="s">
        <v>5</v>
      </c>
    </row>
    <row r="1380" spans="1:16" ht="14">
      <c r="A1380" s="23" t="s">
        <v>150</v>
      </c>
      <c r="E1380" s="24" t="s">
        <v>1046</v>
      </c>
    </row>
    <row r="1381" spans="1:16" ht="14">
      <c r="A1381" s="25" t="s">
        <v>144</v>
      </c>
      <c r="E1381" s="26" t="s">
        <v>6</v>
      </c>
    </row>
    <row r="1382" spans="1:16" ht="84">
      <c r="A1382" t="s">
        <v>147</v>
      </c>
      <c r="E1382" s="24" t="s">
        <v>1702</v>
      </c>
    </row>
    <row r="1383" spans="1:16" ht="14">
      <c r="A1383" s="14" t="s">
        <v>149</v>
      </c>
      <c r="B1383" s="18" t="s">
        <v>490</v>
      </c>
      <c r="C1383" s="18" t="s">
        <v>1727</v>
      </c>
      <c r="D1383" s="14" t="s">
        <v>1046</v>
      </c>
      <c r="E1383" s="19" t="s">
        <v>1728</v>
      </c>
      <c r="F1383" s="20" t="s">
        <v>714</v>
      </c>
      <c r="G1383" s="21">
        <v>1</v>
      </c>
      <c r="H1383" s="22">
        <v>0</v>
      </c>
      <c r="I1383" s="22">
        <f>ROUND(ROUND(H1383,2)*ROUND(G1383,3),2)</f>
        <v>0</v>
      </c>
      <c r="O1383">
        <f>(I1383*21)/100</f>
        <v>0</v>
      </c>
      <c r="P1383" t="s">
        <v>5</v>
      </c>
    </row>
    <row r="1384" spans="1:16" ht="14">
      <c r="A1384" s="23" t="s">
        <v>150</v>
      </c>
      <c r="E1384" s="24" t="s">
        <v>1046</v>
      </c>
    </row>
    <row r="1385" spans="1:16" ht="14">
      <c r="A1385" s="25" t="s">
        <v>144</v>
      </c>
      <c r="E1385" s="26" t="s">
        <v>6</v>
      </c>
    </row>
    <row r="1386" spans="1:16" ht="84">
      <c r="A1386" t="s">
        <v>147</v>
      </c>
      <c r="E1386" s="24" t="s">
        <v>1702</v>
      </c>
    </row>
    <row r="1387" spans="1:16" ht="14">
      <c r="A1387" s="14" t="s">
        <v>149</v>
      </c>
      <c r="B1387" s="18" t="s">
        <v>492</v>
      </c>
      <c r="C1387" s="18" t="s">
        <v>1729</v>
      </c>
      <c r="D1387" s="14" t="s">
        <v>1046</v>
      </c>
      <c r="E1387" s="19" t="s">
        <v>87</v>
      </c>
      <c r="F1387" s="20" t="s">
        <v>25</v>
      </c>
      <c r="G1387" s="21">
        <v>1</v>
      </c>
      <c r="H1387" s="22">
        <v>0</v>
      </c>
      <c r="I1387" s="22">
        <f>ROUND(ROUND(H1387,2)*ROUND(G1387,3),2)</f>
        <v>0</v>
      </c>
      <c r="O1387">
        <f>(I1387*21)/100</f>
        <v>0</v>
      </c>
      <c r="P1387" t="s">
        <v>5</v>
      </c>
    </row>
    <row r="1388" spans="1:16" ht="14">
      <c r="A1388" s="23" t="s">
        <v>150</v>
      </c>
      <c r="E1388" s="24" t="s">
        <v>1046</v>
      </c>
    </row>
    <row r="1389" spans="1:16" ht="14">
      <c r="A1389" s="25" t="s">
        <v>144</v>
      </c>
      <c r="E1389" s="26" t="s">
        <v>6</v>
      </c>
    </row>
    <row r="1390" spans="1:16" ht="56">
      <c r="A1390" t="s">
        <v>147</v>
      </c>
      <c r="E1390" s="24" t="s">
        <v>27</v>
      </c>
    </row>
    <row r="1391" spans="1:16" ht="14">
      <c r="A1391" s="14" t="s">
        <v>149</v>
      </c>
      <c r="B1391" s="18" t="s">
        <v>494</v>
      </c>
      <c r="C1391" s="18" t="s">
        <v>1730</v>
      </c>
      <c r="D1391" s="14" t="s">
        <v>1046</v>
      </c>
      <c r="E1391" s="19" t="s">
        <v>1731</v>
      </c>
      <c r="F1391" s="20" t="s">
        <v>714</v>
      </c>
      <c r="G1391" s="21">
        <v>1</v>
      </c>
      <c r="H1391" s="22">
        <v>0</v>
      </c>
      <c r="I1391" s="22">
        <f>ROUND(ROUND(H1391,2)*ROUND(G1391,3),2)</f>
        <v>0</v>
      </c>
      <c r="O1391">
        <f>(I1391*21)/100</f>
        <v>0</v>
      </c>
      <c r="P1391" t="s">
        <v>5</v>
      </c>
    </row>
    <row r="1392" spans="1:16" ht="14">
      <c r="A1392" s="23" t="s">
        <v>150</v>
      </c>
      <c r="E1392" s="24" t="s">
        <v>1046</v>
      </c>
    </row>
    <row r="1393" spans="1:16" ht="14">
      <c r="A1393" s="25" t="s">
        <v>144</v>
      </c>
      <c r="E1393" s="26" t="s">
        <v>6</v>
      </c>
    </row>
    <row r="1394" spans="1:16" ht="84">
      <c r="A1394" t="s">
        <v>147</v>
      </c>
      <c r="E1394" s="24" t="s">
        <v>1702</v>
      </c>
    </row>
    <row r="1395" spans="1:16" ht="14">
      <c r="A1395" s="14" t="s">
        <v>149</v>
      </c>
      <c r="B1395" s="18" t="s">
        <v>496</v>
      </c>
      <c r="C1395" s="18" t="s">
        <v>1732</v>
      </c>
      <c r="D1395" s="14" t="s">
        <v>1046</v>
      </c>
      <c r="E1395" s="19" t="s">
        <v>1733</v>
      </c>
      <c r="F1395" s="20" t="s">
        <v>714</v>
      </c>
      <c r="G1395" s="21">
        <v>1</v>
      </c>
      <c r="H1395" s="22">
        <v>0</v>
      </c>
      <c r="I1395" s="22">
        <f>ROUND(ROUND(H1395,2)*ROUND(G1395,3),2)</f>
        <v>0</v>
      </c>
      <c r="O1395">
        <f>(I1395*21)/100</f>
        <v>0</v>
      </c>
      <c r="P1395" t="s">
        <v>5</v>
      </c>
    </row>
    <row r="1396" spans="1:16" ht="14">
      <c r="A1396" s="23" t="s">
        <v>150</v>
      </c>
      <c r="E1396" s="24" t="s">
        <v>1046</v>
      </c>
    </row>
    <row r="1397" spans="1:16" ht="14">
      <c r="A1397" s="25" t="s">
        <v>144</v>
      </c>
      <c r="E1397" s="26" t="s">
        <v>6</v>
      </c>
    </row>
    <row r="1398" spans="1:16" ht="84">
      <c r="A1398" t="s">
        <v>147</v>
      </c>
      <c r="E1398" s="24" t="s">
        <v>1702</v>
      </c>
    </row>
    <row r="1399" spans="1:16" ht="14">
      <c r="A1399" s="14" t="s">
        <v>149</v>
      </c>
      <c r="B1399" s="18" t="s">
        <v>1208</v>
      </c>
      <c r="C1399" s="18" t="s">
        <v>1734</v>
      </c>
      <c r="D1399" s="14" t="s">
        <v>1046</v>
      </c>
      <c r="E1399" s="19" t="s">
        <v>1735</v>
      </c>
      <c r="F1399" s="20" t="s">
        <v>714</v>
      </c>
      <c r="G1399" s="21">
        <v>1</v>
      </c>
      <c r="H1399" s="22">
        <v>0</v>
      </c>
      <c r="I1399" s="22">
        <f>ROUND(ROUND(H1399,2)*ROUND(G1399,3),2)</f>
        <v>0</v>
      </c>
      <c r="O1399">
        <f>(I1399*21)/100</f>
        <v>0</v>
      </c>
      <c r="P1399" t="s">
        <v>5</v>
      </c>
    </row>
    <row r="1400" spans="1:16" ht="14">
      <c r="A1400" s="23" t="s">
        <v>150</v>
      </c>
      <c r="E1400" s="24" t="s">
        <v>1046</v>
      </c>
    </row>
    <row r="1401" spans="1:16" ht="14">
      <c r="A1401" s="25" t="s">
        <v>144</v>
      </c>
      <c r="E1401" s="26" t="s">
        <v>6</v>
      </c>
    </row>
    <row r="1402" spans="1:16" ht="84">
      <c r="A1402" t="s">
        <v>147</v>
      </c>
      <c r="E1402" s="24" t="s">
        <v>1702</v>
      </c>
    </row>
    <row r="1403" spans="1:16" ht="14">
      <c r="A1403" s="14" t="s">
        <v>149</v>
      </c>
      <c r="B1403" s="18" t="s">
        <v>1211</v>
      </c>
      <c r="C1403" s="18" t="s">
        <v>1736</v>
      </c>
      <c r="D1403" s="14" t="s">
        <v>1046</v>
      </c>
      <c r="E1403" s="19" t="s">
        <v>1737</v>
      </c>
      <c r="F1403" s="20" t="s">
        <v>714</v>
      </c>
      <c r="G1403" s="21">
        <v>1</v>
      </c>
      <c r="H1403" s="22">
        <v>0</v>
      </c>
      <c r="I1403" s="22">
        <f>ROUND(ROUND(H1403,2)*ROUND(G1403,3),2)</f>
        <v>0</v>
      </c>
      <c r="O1403">
        <f>(I1403*21)/100</f>
        <v>0</v>
      </c>
      <c r="P1403" t="s">
        <v>5</v>
      </c>
    </row>
    <row r="1404" spans="1:16" ht="14">
      <c r="A1404" s="23" t="s">
        <v>150</v>
      </c>
      <c r="E1404" s="24" t="s">
        <v>1046</v>
      </c>
    </row>
    <row r="1405" spans="1:16" ht="14">
      <c r="A1405" s="25" t="s">
        <v>144</v>
      </c>
      <c r="E1405" s="26" t="s">
        <v>6</v>
      </c>
    </row>
    <row r="1406" spans="1:16" ht="84">
      <c r="A1406" t="s">
        <v>147</v>
      </c>
      <c r="E1406" s="24" t="s">
        <v>1702</v>
      </c>
    </row>
    <row r="1407" spans="1:16" ht="14">
      <c r="A1407" s="14" t="s">
        <v>149</v>
      </c>
      <c r="B1407" s="18" t="s">
        <v>498</v>
      </c>
      <c r="C1407" s="18" t="s">
        <v>1738</v>
      </c>
      <c r="D1407" s="14" t="s">
        <v>1046</v>
      </c>
      <c r="E1407" s="19" t="s">
        <v>1739</v>
      </c>
      <c r="F1407" s="20" t="s">
        <v>714</v>
      </c>
      <c r="G1407" s="21">
        <v>1</v>
      </c>
      <c r="H1407" s="22">
        <v>0</v>
      </c>
      <c r="I1407" s="22">
        <f>ROUND(ROUND(H1407,2)*ROUND(G1407,3),2)</f>
        <v>0</v>
      </c>
      <c r="O1407">
        <f>(I1407*21)/100</f>
        <v>0</v>
      </c>
      <c r="P1407" t="s">
        <v>5</v>
      </c>
    </row>
    <row r="1408" spans="1:16" ht="14">
      <c r="A1408" s="23" t="s">
        <v>150</v>
      </c>
      <c r="E1408" s="24" t="s">
        <v>1046</v>
      </c>
    </row>
    <row r="1409" spans="1:18" ht="14">
      <c r="A1409" s="25" t="s">
        <v>144</v>
      </c>
      <c r="E1409" s="26" t="s">
        <v>6</v>
      </c>
    </row>
    <row r="1410" spans="1:18" ht="84">
      <c r="A1410" t="s">
        <v>147</v>
      </c>
      <c r="E1410" s="24" t="s">
        <v>1702</v>
      </c>
    </row>
    <row r="1411" spans="1:18" ht="14">
      <c r="A1411" s="14" t="s">
        <v>149</v>
      </c>
      <c r="B1411" s="18" t="s">
        <v>500</v>
      </c>
      <c r="C1411" s="18" t="s">
        <v>1740</v>
      </c>
      <c r="D1411" s="14" t="s">
        <v>1046</v>
      </c>
      <c r="E1411" s="19" t="s">
        <v>87</v>
      </c>
      <c r="F1411" s="20" t="s">
        <v>25</v>
      </c>
      <c r="G1411" s="21">
        <v>1</v>
      </c>
      <c r="H1411" s="22">
        <v>0</v>
      </c>
      <c r="I1411" s="22">
        <f>ROUND(ROUND(H1411,2)*ROUND(G1411,3),2)</f>
        <v>0</v>
      </c>
      <c r="O1411">
        <f>(I1411*21)/100</f>
        <v>0</v>
      </c>
      <c r="P1411" t="s">
        <v>5</v>
      </c>
    </row>
    <row r="1412" spans="1:18" ht="14">
      <c r="A1412" s="23" t="s">
        <v>150</v>
      </c>
      <c r="E1412" s="24" t="s">
        <v>1046</v>
      </c>
    </row>
    <row r="1413" spans="1:18" ht="14">
      <c r="A1413" s="25" t="s">
        <v>144</v>
      </c>
      <c r="E1413" s="26" t="s">
        <v>6</v>
      </c>
    </row>
    <row r="1414" spans="1:18" ht="56">
      <c r="A1414" t="s">
        <v>147</v>
      </c>
      <c r="E1414" s="24" t="s">
        <v>27</v>
      </c>
    </row>
    <row r="1415" spans="1:18" ht="14">
      <c r="A1415" s="14" t="s">
        <v>149</v>
      </c>
      <c r="B1415" s="18" t="s">
        <v>502</v>
      </c>
      <c r="C1415" s="18" t="s">
        <v>564</v>
      </c>
      <c r="D1415" s="14" t="s">
        <v>1046</v>
      </c>
      <c r="E1415" s="19" t="s">
        <v>1741</v>
      </c>
      <c r="F1415" s="20" t="s">
        <v>120</v>
      </c>
      <c r="G1415" s="21">
        <v>1</v>
      </c>
      <c r="H1415" s="22">
        <v>0</v>
      </c>
      <c r="I1415" s="22">
        <f>ROUND(ROUND(H1415,2)*ROUND(G1415,3),2)</f>
        <v>0</v>
      </c>
      <c r="O1415">
        <f>(I1415*21)/100</f>
        <v>0</v>
      </c>
      <c r="P1415" t="s">
        <v>5</v>
      </c>
    </row>
    <row r="1416" spans="1:18" ht="14">
      <c r="A1416" s="23" t="s">
        <v>150</v>
      </c>
      <c r="E1416" s="24" t="s">
        <v>1046</v>
      </c>
    </row>
    <row r="1417" spans="1:18" ht="14">
      <c r="A1417" s="25" t="s">
        <v>144</v>
      </c>
      <c r="E1417" s="26" t="s">
        <v>6</v>
      </c>
    </row>
    <row r="1418" spans="1:18" ht="56">
      <c r="A1418" t="s">
        <v>147</v>
      </c>
      <c r="E1418" s="24" t="s">
        <v>27</v>
      </c>
    </row>
    <row r="1419" spans="1:18" ht="12.75" customHeight="1">
      <c r="A1419" s="2" t="s">
        <v>84</v>
      </c>
      <c r="B1419" s="2"/>
      <c r="C1419" s="28" t="s">
        <v>581</v>
      </c>
      <c r="D1419" s="2"/>
      <c r="E1419" s="16" t="s">
        <v>580</v>
      </c>
      <c r="F1419" s="2"/>
      <c r="G1419" s="2"/>
      <c r="H1419" s="2"/>
      <c r="I1419" s="29">
        <f>0+Q1419</f>
        <v>27643.040000000005</v>
      </c>
      <c r="O1419">
        <f>0+R1419</f>
        <v>5805.0383999999995</v>
      </c>
      <c r="Q1419">
        <f>0+I1420+I1424+I1428+I1432+I1436+I1440+I1444+I1448+I1452+I1456+I1460+I1464+I1468+I1472+I1476+I1480+I1484+I1488+I1492+I1496+I1500+I1504+I1508+I1512+I1516+I1520+I1524+I1528+I1532+I1536+I1540+I1544+I1548+I1552+I1556+I1560+I1564+I1568+I1572+I1576+I1580+I1584+I1588+I1592+I1596+I1600+I1604+I1608+I1612+I1616+I1620+I1624+I1628+I1632+I1636+I1640+I1644+I1648+I1652+I1656+I1660+I1664+I1668+I1672+I1676+I1680+I1684+I1688+I1692+I1696+I1700+I1704+I1708+I1712+I1716+I1720+I1724+I1728+I1732+I1736+I1740+I1744</f>
        <v>27643.040000000005</v>
      </c>
      <c r="R1419">
        <f>0+O1420+O1424+O1428+O1432+O1436+O1440+O1444+O1448+O1452+O1456+O1460+O1464+O1468+O1472+O1476+O1480+O1484+O1488+O1492+O1496+O1500+O1504+O1508+O1512+O1516+O1520+O1524+O1528+O1532+O1536+O1540+O1544+O1548+O1552+O1556+O1560+O1564+O1568+O1572+O1576+O1580+O1584+O1588+O1592+O1596+O1600+O1604+O1608+O1612+O1616+O1620+O1624+O1628+O1632+O1636+O1640+O1644+O1648+O1652+O1656+O1660+O1664+O1668+O1672+O1676+O1680+O1684+O1688+O1692+O1696+O1700+O1704+O1708+O1712+O1716+O1720+O1724+O1728+O1732+O1736+O1740+O1744</f>
        <v>5805.0383999999995</v>
      </c>
    </row>
    <row r="1420" spans="1:18" ht="14">
      <c r="A1420" s="14" t="s">
        <v>149</v>
      </c>
      <c r="B1420" s="18" t="s">
        <v>16</v>
      </c>
      <c r="C1420" s="18" t="s">
        <v>582</v>
      </c>
      <c r="D1420" s="14" t="s">
        <v>1046</v>
      </c>
      <c r="E1420" s="19" t="s">
        <v>1742</v>
      </c>
      <c r="F1420" s="20" t="s">
        <v>714</v>
      </c>
      <c r="G1420" s="21">
        <v>1</v>
      </c>
      <c r="H1420" s="22">
        <v>0</v>
      </c>
      <c r="I1420" s="22">
        <f>ROUND(ROUND(H1420,2)*ROUND(G1420,3),2)</f>
        <v>0</v>
      </c>
      <c r="O1420">
        <f>(I1420*21)/100</f>
        <v>0</v>
      </c>
      <c r="P1420" t="s">
        <v>5</v>
      </c>
    </row>
    <row r="1421" spans="1:18" ht="14">
      <c r="A1421" s="23" t="s">
        <v>150</v>
      </c>
      <c r="E1421" s="24" t="s">
        <v>1046</v>
      </c>
    </row>
    <row r="1422" spans="1:18" ht="14">
      <c r="A1422" s="25" t="s">
        <v>144</v>
      </c>
      <c r="E1422" s="26" t="s">
        <v>6</v>
      </c>
    </row>
    <row r="1423" spans="1:18" ht="56">
      <c r="A1423" t="s">
        <v>147</v>
      </c>
      <c r="E1423" s="24" t="s">
        <v>27</v>
      </c>
    </row>
    <row r="1424" spans="1:18" ht="14">
      <c r="A1424" s="14" t="s">
        <v>149</v>
      </c>
      <c r="B1424" s="18" t="s">
        <v>5</v>
      </c>
      <c r="C1424" s="18" t="s">
        <v>1743</v>
      </c>
      <c r="D1424" s="14" t="s">
        <v>1</v>
      </c>
      <c r="E1424" s="19" t="s">
        <v>1744</v>
      </c>
      <c r="F1424" s="20" t="s">
        <v>714</v>
      </c>
      <c r="G1424" s="21">
        <v>1</v>
      </c>
      <c r="H1424" s="22">
        <v>7.33</v>
      </c>
      <c r="I1424" s="22">
        <f>ROUND(ROUND(H1424,2)*ROUND(G1424,3),2)</f>
        <v>7.33</v>
      </c>
      <c r="O1424">
        <f>(I1424*21)/100</f>
        <v>1.5393000000000001</v>
      </c>
      <c r="P1424" t="s">
        <v>5</v>
      </c>
    </row>
    <row r="1425" spans="1:16" ht="14">
      <c r="A1425" s="23" t="s">
        <v>150</v>
      </c>
      <c r="E1425" s="24" t="s">
        <v>1</v>
      </c>
    </row>
    <row r="1426" spans="1:16" ht="14">
      <c r="A1426" s="25" t="s">
        <v>144</v>
      </c>
      <c r="E1426" s="26" t="s">
        <v>6</v>
      </c>
    </row>
    <row r="1427" spans="1:16" ht="56">
      <c r="A1427" t="s">
        <v>147</v>
      </c>
      <c r="E1427" s="24" t="s">
        <v>27</v>
      </c>
    </row>
    <row r="1428" spans="1:16" ht="14">
      <c r="A1428" s="14" t="s">
        <v>149</v>
      </c>
      <c r="B1428" s="18" t="s">
        <v>78</v>
      </c>
      <c r="C1428" s="18" t="s">
        <v>585</v>
      </c>
      <c r="D1428" s="14" t="s">
        <v>1046</v>
      </c>
      <c r="E1428" s="19" t="s">
        <v>1745</v>
      </c>
      <c r="F1428" s="20" t="s">
        <v>714</v>
      </c>
      <c r="G1428" s="21">
        <v>1</v>
      </c>
      <c r="H1428" s="22">
        <v>0</v>
      </c>
      <c r="I1428" s="22">
        <f>ROUND(ROUND(H1428,2)*ROUND(G1428,3),2)</f>
        <v>0</v>
      </c>
      <c r="O1428">
        <f>(I1428*21)/100</f>
        <v>0</v>
      </c>
      <c r="P1428" t="s">
        <v>5</v>
      </c>
    </row>
    <row r="1429" spans="1:16" ht="14">
      <c r="A1429" s="23" t="s">
        <v>150</v>
      </c>
      <c r="E1429" s="24" t="s">
        <v>1046</v>
      </c>
    </row>
    <row r="1430" spans="1:16" ht="14">
      <c r="A1430" s="25" t="s">
        <v>144</v>
      </c>
      <c r="E1430" s="26" t="s">
        <v>6</v>
      </c>
    </row>
    <row r="1431" spans="1:16" ht="56">
      <c r="A1431" t="s">
        <v>147</v>
      </c>
      <c r="E1431" s="24" t="s">
        <v>27</v>
      </c>
    </row>
    <row r="1432" spans="1:16" ht="14">
      <c r="A1432" s="14" t="s">
        <v>149</v>
      </c>
      <c r="B1432" s="18" t="s">
        <v>79</v>
      </c>
      <c r="C1432" s="18" t="s">
        <v>1746</v>
      </c>
      <c r="D1432" s="14" t="s">
        <v>1</v>
      </c>
      <c r="E1432" s="19" t="s">
        <v>1747</v>
      </c>
      <c r="F1432" s="20" t="s">
        <v>714</v>
      </c>
      <c r="G1432" s="21">
        <v>1</v>
      </c>
      <c r="H1432" s="22">
        <v>1942.45</v>
      </c>
      <c r="I1432" s="22">
        <f>ROUND(ROUND(H1432,2)*ROUND(G1432,3),2)</f>
        <v>1942.45</v>
      </c>
      <c r="O1432">
        <f>(I1432*21)/100</f>
        <v>407.91450000000003</v>
      </c>
      <c r="P1432" t="s">
        <v>5</v>
      </c>
    </row>
    <row r="1433" spans="1:16" ht="14">
      <c r="A1433" s="23" t="s">
        <v>150</v>
      </c>
      <c r="E1433" s="24" t="s">
        <v>1</v>
      </c>
    </row>
    <row r="1434" spans="1:16" ht="14">
      <c r="A1434" s="25" t="s">
        <v>144</v>
      </c>
      <c r="E1434" s="26" t="s">
        <v>6</v>
      </c>
    </row>
    <row r="1435" spans="1:16" ht="140">
      <c r="A1435" t="s">
        <v>147</v>
      </c>
      <c r="E1435" s="24" t="s">
        <v>1748</v>
      </c>
    </row>
    <row r="1436" spans="1:16" ht="14">
      <c r="A1436" s="14" t="s">
        <v>149</v>
      </c>
      <c r="B1436" s="18" t="s">
        <v>80</v>
      </c>
      <c r="C1436" s="18" t="s">
        <v>1749</v>
      </c>
      <c r="D1436" s="14" t="s">
        <v>1046</v>
      </c>
      <c r="E1436" s="19" t="s">
        <v>1750</v>
      </c>
      <c r="F1436" s="20" t="s">
        <v>714</v>
      </c>
      <c r="G1436" s="21">
        <v>1</v>
      </c>
      <c r="H1436" s="22">
        <v>0</v>
      </c>
      <c r="I1436" s="22">
        <f>ROUND(ROUND(H1436,2)*ROUND(G1436,3),2)</f>
        <v>0</v>
      </c>
      <c r="O1436">
        <f>(I1436*21)/100</f>
        <v>0</v>
      </c>
      <c r="P1436" t="s">
        <v>5</v>
      </c>
    </row>
    <row r="1437" spans="1:16" ht="14">
      <c r="A1437" s="23" t="s">
        <v>150</v>
      </c>
      <c r="E1437" s="24" t="s">
        <v>1046</v>
      </c>
    </row>
    <row r="1438" spans="1:16" ht="14">
      <c r="A1438" s="25" t="s">
        <v>144</v>
      </c>
      <c r="E1438" s="26" t="s">
        <v>6</v>
      </c>
    </row>
    <row r="1439" spans="1:16" ht="56">
      <c r="A1439" t="s">
        <v>147</v>
      </c>
      <c r="E1439" s="24" t="s">
        <v>27</v>
      </c>
    </row>
    <row r="1440" spans="1:16" ht="14">
      <c r="A1440" s="14" t="s">
        <v>149</v>
      </c>
      <c r="B1440" s="18" t="s">
        <v>81</v>
      </c>
      <c r="C1440" s="18" t="s">
        <v>1751</v>
      </c>
      <c r="D1440" s="14" t="s">
        <v>1</v>
      </c>
      <c r="E1440" s="19" t="s">
        <v>1752</v>
      </c>
      <c r="F1440" s="20" t="s">
        <v>714</v>
      </c>
      <c r="G1440" s="21">
        <v>1</v>
      </c>
      <c r="H1440" s="22">
        <v>2326.29</v>
      </c>
      <c r="I1440" s="22">
        <f>ROUND(ROUND(H1440,2)*ROUND(G1440,3),2)</f>
        <v>2326.29</v>
      </c>
      <c r="O1440">
        <f>(I1440*21)/100</f>
        <v>488.52089999999998</v>
      </c>
      <c r="P1440" t="s">
        <v>5</v>
      </c>
    </row>
    <row r="1441" spans="1:16" ht="14">
      <c r="A1441" s="23" t="s">
        <v>150</v>
      </c>
      <c r="E1441" s="24" t="s">
        <v>1</v>
      </c>
    </row>
    <row r="1442" spans="1:16" ht="14">
      <c r="A1442" s="25" t="s">
        <v>144</v>
      </c>
      <c r="E1442" s="26" t="s">
        <v>6</v>
      </c>
    </row>
    <row r="1443" spans="1:16" ht="140">
      <c r="A1443" t="s">
        <v>147</v>
      </c>
      <c r="E1443" s="24" t="s">
        <v>1748</v>
      </c>
    </row>
    <row r="1444" spans="1:16" ht="14">
      <c r="A1444" s="14" t="s">
        <v>149</v>
      </c>
      <c r="B1444" s="18" t="s">
        <v>361</v>
      </c>
      <c r="C1444" s="18" t="s">
        <v>1753</v>
      </c>
      <c r="D1444" s="14" t="s">
        <v>1046</v>
      </c>
      <c r="E1444" s="19" t="s">
        <v>1754</v>
      </c>
      <c r="F1444" s="20" t="s">
        <v>714</v>
      </c>
      <c r="G1444" s="21">
        <v>1</v>
      </c>
      <c r="H1444" s="22">
        <v>0</v>
      </c>
      <c r="I1444" s="22">
        <f>ROUND(ROUND(H1444,2)*ROUND(G1444,3),2)</f>
        <v>0</v>
      </c>
      <c r="O1444">
        <f>(I1444*21)/100</f>
        <v>0</v>
      </c>
      <c r="P1444" t="s">
        <v>5</v>
      </c>
    </row>
    <row r="1445" spans="1:16" ht="14">
      <c r="A1445" s="23" t="s">
        <v>150</v>
      </c>
      <c r="E1445" s="24" t="s">
        <v>1046</v>
      </c>
    </row>
    <row r="1446" spans="1:16" ht="14">
      <c r="A1446" s="25" t="s">
        <v>144</v>
      </c>
      <c r="E1446" s="26" t="s">
        <v>6</v>
      </c>
    </row>
    <row r="1447" spans="1:16" ht="140">
      <c r="A1447" t="s">
        <v>147</v>
      </c>
      <c r="E1447" s="24" t="s">
        <v>1748</v>
      </c>
    </row>
    <row r="1448" spans="1:16" ht="14">
      <c r="A1448" s="14" t="s">
        <v>149</v>
      </c>
      <c r="B1448" s="18" t="s">
        <v>363</v>
      </c>
      <c r="C1448" s="18" t="s">
        <v>588</v>
      </c>
      <c r="D1448" s="14" t="s">
        <v>1</v>
      </c>
      <c r="E1448" s="19" t="s">
        <v>1755</v>
      </c>
      <c r="F1448" s="20" t="s">
        <v>714</v>
      </c>
      <c r="G1448" s="21">
        <v>1</v>
      </c>
      <c r="H1448" s="22">
        <v>523.41999999999996</v>
      </c>
      <c r="I1448" s="22">
        <f>ROUND(ROUND(H1448,2)*ROUND(G1448,3),2)</f>
        <v>523.41999999999996</v>
      </c>
      <c r="O1448">
        <f>(I1448*21)/100</f>
        <v>109.9182</v>
      </c>
      <c r="P1448" t="s">
        <v>5</v>
      </c>
    </row>
    <row r="1449" spans="1:16" ht="14">
      <c r="A1449" s="23" t="s">
        <v>150</v>
      </c>
      <c r="E1449" s="24" t="s">
        <v>1</v>
      </c>
    </row>
    <row r="1450" spans="1:16" ht="14">
      <c r="A1450" s="25" t="s">
        <v>144</v>
      </c>
      <c r="E1450" s="26" t="s">
        <v>6</v>
      </c>
    </row>
    <row r="1451" spans="1:16" ht="56">
      <c r="A1451" t="s">
        <v>147</v>
      </c>
      <c r="E1451" s="24" t="s">
        <v>27</v>
      </c>
    </row>
    <row r="1452" spans="1:16" ht="14">
      <c r="A1452" s="14" t="s">
        <v>149</v>
      </c>
      <c r="B1452" s="18" t="s">
        <v>82</v>
      </c>
      <c r="C1452" s="18" t="s">
        <v>1756</v>
      </c>
      <c r="D1452" s="14" t="s">
        <v>1046</v>
      </c>
      <c r="E1452" s="19" t="s">
        <v>1757</v>
      </c>
      <c r="F1452" s="20" t="s">
        <v>714</v>
      </c>
      <c r="G1452" s="21">
        <v>1</v>
      </c>
      <c r="H1452" s="22">
        <v>0</v>
      </c>
      <c r="I1452" s="22">
        <f>ROUND(ROUND(H1452,2)*ROUND(G1452,3),2)</f>
        <v>0</v>
      </c>
      <c r="O1452">
        <f>(I1452*21)/100</f>
        <v>0</v>
      </c>
      <c r="P1452" t="s">
        <v>5</v>
      </c>
    </row>
    <row r="1453" spans="1:16" ht="14">
      <c r="A1453" s="23" t="s">
        <v>150</v>
      </c>
      <c r="E1453" s="24" t="s">
        <v>1046</v>
      </c>
    </row>
    <row r="1454" spans="1:16" ht="14">
      <c r="A1454" s="25" t="s">
        <v>144</v>
      </c>
      <c r="E1454" s="26" t="s">
        <v>6</v>
      </c>
    </row>
    <row r="1455" spans="1:16" ht="56">
      <c r="A1455" t="s">
        <v>147</v>
      </c>
      <c r="E1455" s="24" t="s">
        <v>27</v>
      </c>
    </row>
    <row r="1456" spans="1:16" ht="14">
      <c r="A1456" s="14" t="s">
        <v>149</v>
      </c>
      <c r="B1456" s="18" t="s">
        <v>83</v>
      </c>
      <c r="C1456" s="18" t="s">
        <v>1758</v>
      </c>
      <c r="D1456" s="14" t="s">
        <v>1</v>
      </c>
      <c r="E1456" s="19" t="s">
        <v>1759</v>
      </c>
      <c r="F1456" s="20" t="s">
        <v>714</v>
      </c>
      <c r="G1456" s="21">
        <v>1</v>
      </c>
      <c r="H1456" s="22">
        <v>697.89</v>
      </c>
      <c r="I1456" s="22">
        <f>ROUND(ROUND(H1456,2)*ROUND(G1456,3),2)</f>
        <v>697.89</v>
      </c>
      <c r="O1456">
        <f>(I1456*21)/100</f>
        <v>146.55690000000001</v>
      </c>
      <c r="P1456" t="s">
        <v>5</v>
      </c>
    </row>
    <row r="1457" spans="1:16" ht="14">
      <c r="A1457" s="23" t="s">
        <v>150</v>
      </c>
      <c r="E1457" s="24" t="s">
        <v>1</v>
      </c>
    </row>
    <row r="1458" spans="1:16" ht="14">
      <c r="A1458" s="25" t="s">
        <v>144</v>
      </c>
      <c r="E1458" s="26" t="s">
        <v>6</v>
      </c>
    </row>
    <row r="1459" spans="1:16" ht="56">
      <c r="A1459" t="s">
        <v>147</v>
      </c>
      <c r="E1459" s="24" t="s">
        <v>27</v>
      </c>
    </row>
    <row r="1460" spans="1:16" ht="14">
      <c r="A1460" s="14" t="s">
        <v>149</v>
      </c>
      <c r="B1460" s="18" t="s">
        <v>369</v>
      </c>
      <c r="C1460" s="18" t="s">
        <v>1760</v>
      </c>
      <c r="D1460" s="14" t="s">
        <v>1529</v>
      </c>
      <c r="E1460" s="19" t="s">
        <v>1761</v>
      </c>
      <c r="F1460" s="20" t="s">
        <v>714</v>
      </c>
      <c r="G1460" s="21">
        <v>1</v>
      </c>
      <c r="H1460" s="22">
        <v>0</v>
      </c>
      <c r="I1460" s="22">
        <f>ROUND(ROUND(H1460,2)*ROUND(G1460,3),2)</f>
        <v>0</v>
      </c>
      <c r="O1460">
        <f>(I1460*21)/100</f>
        <v>0</v>
      </c>
      <c r="P1460" t="s">
        <v>5</v>
      </c>
    </row>
    <row r="1461" spans="1:16" ht="14">
      <c r="A1461" s="23" t="s">
        <v>150</v>
      </c>
      <c r="E1461" s="24" t="s">
        <v>1529</v>
      </c>
    </row>
    <row r="1462" spans="1:16" ht="14">
      <c r="A1462" s="25" t="s">
        <v>144</v>
      </c>
      <c r="E1462" s="26" t="s">
        <v>6</v>
      </c>
    </row>
    <row r="1463" spans="1:16" ht="56">
      <c r="A1463" t="s">
        <v>147</v>
      </c>
      <c r="E1463" s="24" t="s">
        <v>27</v>
      </c>
    </row>
    <row r="1464" spans="1:16" ht="14">
      <c r="A1464" s="14" t="s">
        <v>149</v>
      </c>
      <c r="B1464" s="18" t="s">
        <v>371</v>
      </c>
      <c r="C1464" s="18" t="s">
        <v>1762</v>
      </c>
      <c r="D1464" s="14" t="s">
        <v>1529</v>
      </c>
      <c r="E1464" s="19" t="s">
        <v>1763</v>
      </c>
      <c r="F1464" s="20" t="s">
        <v>714</v>
      </c>
      <c r="G1464" s="21">
        <v>1</v>
      </c>
      <c r="H1464" s="22">
        <v>0</v>
      </c>
      <c r="I1464" s="22">
        <f>ROUND(ROUND(H1464,2)*ROUND(G1464,3),2)</f>
        <v>0</v>
      </c>
      <c r="O1464">
        <f>(I1464*21)/100</f>
        <v>0</v>
      </c>
      <c r="P1464" t="s">
        <v>5</v>
      </c>
    </row>
    <row r="1465" spans="1:16" ht="14">
      <c r="A1465" s="23" t="s">
        <v>150</v>
      </c>
      <c r="E1465" s="24" t="s">
        <v>1529</v>
      </c>
    </row>
    <row r="1466" spans="1:16" ht="14">
      <c r="A1466" s="25" t="s">
        <v>144</v>
      </c>
      <c r="E1466" s="26" t="s">
        <v>6</v>
      </c>
    </row>
    <row r="1467" spans="1:16" ht="56">
      <c r="A1467" t="s">
        <v>147</v>
      </c>
      <c r="E1467" s="24" t="s">
        <v>27</v>
      </c>
    </row>
    <row r="1468" spans="1:16" ht="14">
      <c r="A1468" s="14" t="s">
        <v>149</v>
      </c>
      <c r="B1468" s="18" t="s">
        <v>373</v>
      </c>
      <c r="C1468" s="18" t="s">
        <v>591</v>
      </c>
      <c r="D1468" s="14" t="s">
        <v>1529</v>
      </c>
      <c r="E1468" s="19" t="s">
        <v>1764</v>
      </c>
      <c r="F1468" s="20" t="s">
        <v>714</v>
      </c>
      <c r="G1468" s="21">
        <v>1</v>
      </c>
      <c r="H1468" s="22">
        <v>0</v>
      </c>
      <c r="I1468" s="22">
        <f>ROUND(ROUND(H1468,2)*ROUND(G1468,3),2)</f>
        <v>0</v>
      </c>
      <c r="O1468">
        <f>(I1468*21)/100</f>
        <v>0</v>
      </c>
      <c r="P1468" t="s">
        <v>5</v>
      </c>
    </row>
    <row r="1469" spans="1:16" ht="14">
      <c r="A1469" s="23" t="s">
        <v>150</v>
      </c>
      <c r="E1469" s="24" t="s">
        <v>1529</v>
      </c>
    </row>
    <row r="1470" spans="1:16" ht="14">
      <c r="A1470" s="25" t="s">
        <v>144</v>
      </c>
      <c r="E1470" s="26" t="s">
        <v>6</v>
      </c>
    </row>
    <row r="1471" spans="1:16" ht="56">
      <c r="A1471" t="s">
        <v>147</v>
      </c>
      <c r="E1471" s="24" t="s">
        <v>27</v>
      </c>
    </row>
    <row r="1472" spans="1:16" ht="14">
      <c r="A1472" s="14" t="s">
        <v>149</v>
      </c>
      <c r="B1472" s="18" t="s">
        <v>376</v>
      </c>
      <c r="C1472" s="18" t="s">
        <v>1765</v>
      </c>
      <c r="D1472" s="14" t="s">
        <v>1</v>
      </c>
      <c r="E1472" s="19" t="s">
        <v>1766</v>
      </c>
      <c r="F1472" s="20" t="s">
        <v>714</v>
      </c>
      <c r="G1472" s="21">
        <v>1</v>
      </c>
      <c r="H1472" s="22">
        <v>1802.87</v>
      </c>
      <c r="I1472" s="22">
        <f>ROUND(ROUND(H1472,2)*ROUND(G1472,3),2)</f>
        <v>1802.87</v>
      </c>
      <c r="O1472">
        <f>(I1472*21)/100</f>
        <v>378.60269999999997</v>
      </c>
      <c r="P1472" t="s">
        <v>5</v>
      </c>
    </row>
    <row r="1473" spans="1:16" ht="14">
      <c r="A1473" s="23" t="s">
        <v>150</v>
      </c>
      <c r="E1473" s="24" t="s">
        <v>1</v>
      </c>
    </row>
    <row r="1474" spans="1:16" ht="14">
      <c r="A1474" s="25" t="s">
        <v>144</v>
      </c>
      <c r="E1474" s="26" t="s">
        <v>6</v>
      </c>
    </row>
    <row r="1475" spans="1:16" ht="56">
      <c r="A1475" t="s">
        <v>147</v>
      </c>
      <c r="E1475" s="24" t="s">
        <v>27</v>
      </c>
    </row>
    <row r="1476" spans="1:16" ht="14">
      <c r="A1476" s="14" t="s">
        <v>149</v>
      </c>
      <c r="B1476" s="18" t="s">
        <v>379</v>
      </c>
      <c r="C1476" s="18" t="s">
        <v>1767</v>
      </c>
      <c r="D1476" s="14" t="s">
        <v>1</v>
      </c>
      <c r="E1476" s="19" t="s">
        <v>1768</v>
      </c>
      <c r="F1476" s="20" t="s">
        <v>714</v>
      </c>
      <c r="G1476" s="21">
        <v>1</v>
      </c>
      <c r="H1476" s="22">
        <v>1977.34</v>
      </c>
      <c r="I1476" s="22">
        <f>ROUND(ROUND(H1476,2)*ROUND(G1476,3),2)</f>
        <v>1977.34</v>
      </c>
      <c r="O1476">
        <f>(I1476*21)/100</f>
        <v>415.2414</v>
      </c>
      <c r="P1476" t="s">
        <v>5</v>
      </c>
    </row>
    <row r="1477" spans="1:16" ht="14">
      <c r="A1477" s="23" t="s">
        <v>150</v>
      </c>
      <c r="E1477" s="24" t="s">
        <v>1</v>
      </c>
    </row>
    <row r="1478" spans="1:16" ht="14">
      <c r="A1478" s="25" t="s">
        <v>144</v>
      </c>
      <c r="E1478" s="26" t="s">
        <v>6</v>
      </c>
    </row>
    <row r="1479" spans="1:16" ht="56">
      <c r="A1479" t="s">
        <v>147</v>
      </c>
      <c r="E1479" s="24" t="s">
        <v>27</v>
      </c>
    </row>
    <row r="1480" spans="1:16" ht="14">
      <c r="A1480" s="14" t="s">
        <v>149</v>
      </c>
      <c r="B1480" s="18" t="s">
        <v>382</v>
      </c>
      <c r="C1480" s="18" t="s">
        <v>592</v>
      </c>
      <c r="D1480" s="14" t="s">
        <v>1</v>
      </c>
      <c r="E1480" s="19" t="s">
        <v>1769</v>
      </c>
      <c r="F1480" s="20" t="s">
        <v>714</v>
      </c>
      <c r="G1480" s="21">
        <v>1</v>
      </c>
      <c r="H1480" s="22">
        <v>232.63</v>
      </c>
      <c r="I1480" s="22">
        <f>ROUND(ROUND(H1480,2)*ROUND(G1480,3),2)</f>
        <v>232.63</v>
      </c>
      <c r="O1480">
        <f>(I1480*21)/100</f>
        <v>48.852299999999993</v>
      </c>
      <c r="P1480" t="s">
        <v>5</v>
      </c>
    </row>
    <row r="1481" spans="1:16" ht="14">
      <c r="A1481" s="23" t="s">
        <v>150</v>
      </c>
      <c r="E1481" s="24" t="s">
        <v>1</v>
      </c>
    </row>
    <row r="1482" spans="1:16" ht="14">
      <c r="A1482" s="25" t="s">
        <v>144</v>
      </c>
      <c r="E1482" s="26" t="s">
        <v>6</v>
      </c>
    </row>
    <row r="1483" spans="1:16" ht="84">
      <c r="A1483" t="s">
        <v>147</v>
      </c>
      <c r="E1483" s="24" t="s">
        <v>1770</v>
      </c>
    </row>
    <row r="1484" spans="1:16" ht="14">
      <c r="A1484" s="14" t="s">
        <v>149</v>
      </c>
      <c r="B1484" s="18" t="s">
        <v>385</v>
      </c>
      <c r="C1484" s="18" t="s">
        <v>1771</v>
      </c>
      <c r="D1484" s="14" t="s">
        <v>1</v>
      </c>
      <c r="E1484" s="19" t="s">
        <v>1772</v>
      </c>
      <c r="F1484" s="20" t="s">
        <v>714</v>
      </c>
      <c r="G1484" s="21">
        <v>1</v>
      </c>
      <c r="H1484" s="22">
        <v>348.95</v>
      </c>
      <c r="I1484" s="22">
        <f>ROUND(ROUND(H1484,2)*ROUND(G1484,3),2)</f>
        <v>348.95</v>
      </c>
      <c r="O1484">
        <f>(I1484*21)/100</f>
        <v>73.279499999999999</v>
      </c>
      <c r="P1484" t="s">
        <v>5</v>
      </c>
    </row>
    <row r="1485" spans="1:16" ht="14">
      <c r="A1485" s="23" t="s">
        <v>150</v>
      </c>
      <c r="E1485" s="24" t="s">
        <v>1</v>
      </c>
    </row>
    <row r="1486" spans="1:16" ht="14">
      <c r="A1486" s="25" t="s">
        <v>144</v>
      </c>
      <c r="E1486" s="26" t="s">
        <v>6</v>
      </c>
    </row>
    <row r="1487" spans="1:16" ht="84">
      <c r="A1487" t="s">
        <v>147</v>
      </c>
      <c r="E1487" s="24" t="s">
        <v>1770</v>
      </c>
    </row>
    <row r="1488" spans="1:16" ht="14">
      <c r="A1488" s="14" t="s">
        <v>149</v>
      </c>
      <c r="B1488" s="18" t="s">
        <v>387</v>
      </c>
      <c r="C1488" s="18" t="s">
        <v>1773</v>
      </c>
      <c r="D1488" s="14" t="s">
        <v>1</v>
      </c>
      <c r="E1488" s="19" t="s">
        <v>1774</v>
      </c>
      <c r="F1488" s="20" t="s">
        <v>714</v>
      </c>
      <c r="G1488" s="21">
        <v>1</v>
      </c>
      <c r="H1488" s="22">
        <v>465.25</v>
      </c>
      <c r="I1488" s="22">
        <f>ROUND(ROUND(H1488,2)*ROUND(G1488,3),2)</f>
        <v>465.25</v>
      </c>
      <c r="O1488">
        <f>(I1488*21)/100</f>
        <v>97.702500000000001</v>
      </c>
      <c r="P1488" t="s">
        <v>5</v>
      </c>
    </row>
    <row r="1489" spans="1:16" ht="14">
      <c r="A1489" s="23" t="s">
        <v>150</v>
      </c>
      <c r="E1489" s="24" t="s">
        <v>1</v>
      </c>
    </row>
    <row r="1490" spans="1:16" ht="14">
      <c r="A1490" s="25" t="s">
        <v>144</v>
      </c>
      <c r="E1490" s="26" t="s">
        <v>6</v>
      </c>
    </row>
    <row r="1491" spans="1:16" ht="56">
      <c r="A1491" t="s">
        <v>147</v>
      </c>
      <c r="E1491" s="24" t="s">
        <v>27</v>
      </c>
    </row>
    <row r="1492" spans="1:16" ht="14">
      <c r="A1492" s="14" t="s">
        <v>149</v>
      </c>
      <c r="B1492" s="18" t="s">
        <v>389</v>
      </c>
      <c r="C1492" s="18" t="s">
        <v>1775</v>
      </c>
      <c r="D1492" s="14" t="s">
        <v>1046</v>
      </c>
      <c r="E1492" s="19" t="s">
        <v>593</v>
      </c>
      <c r="F1492" s="20" t="s">
        <v>714</v>
      </c>
      <c r="G1492" s="21">
        <v>1</v>
      </c>
      <c r="H1492" s="22">
        <v>0</v>
      </c>
      <c r="I1492" s="22">
        <f>ROUND(ROUND(H1492,2)*ROUND(G1492,3),2)</f>
        <v>0</v>
      </c>
      <c r="O1492">
        <f>(I1492*21)/100</f>
        <v>0</v>
      </c>
      <c r="P1492" t="s">
        <v>5</v>
      </c>
    </row>
    <row r="1493" spans="1:16" ht="14">
      <c r="A1493" s="23" t="s">
        <v>150</v>
      </c>
      <c r="E1493" s="24" t="s">
        <v>1046</v>
      </c>
    </row>
    <row r="1494" spans="1:16" ht="14">
      <c r="A1494" s="25" t="s">
        <v>144</v>
      </c>
      <c r="E1494" s="26" t="s">
        <v>6</v>
      </c>
    </row>
    <row r="1495" spans="1:16" ht="84">
      <c r="A1495" t="s">
        <v>147</v>
      </c>
      <c r="E1495" s="24" t="s">
        <v>1770</v>
      </c>
    </row>
    <row r="1496" spans="1:16" ht="14">
      <c r="A1496" s="14" t="s">
        <v>149</v>
      </c>
      <c r="B1496" s="18" t="s">
        <v>391</v>
      </c>
      <c r="C1496" s="18" t="s">
        <v>606</v>
      </c>
      <c r="D1496" s="14" t="s">
        <v>1</v>
      </c>
      <c r="E1496" s="19" t="s">
        <v>1776</v>
      </c>
      <c r="F1496" s="20" t="s">
        <v>714</v>
      </c>
      <c r="G1496" s="21">
        <v>1</v>
      </c>
      <c r="H1496" s="22">
        <v>116.32</v>
      </c>
      <c r="I1496" s="22">
        <f>ROUND(ROUND(H1496,2)*ROUND(G1496,3),2)</f>
        <v>116.32</v>
      </c>
      <c r="O1496">
        <f>(I1496*21)/100</f>
        <v>24.427199999999999</v>
      </c>
      <c r="P1496" t="s">
        <v>5</v>
      </c>
    </row>
    <row r="1497" spans="1:16" ht="14">
      <c r="A1497" s="23" t="s">
        <v>150</v>
      </c>
      <c r="E1497" s="24" t="s">
        <v>1</v>
      </c>
    </row>
    <row r="1498" spans="1:16" ht="14">
      <c r="A1498" s="25" t="s">
        <v>144</v>
      </c>
      <c r="E1498" s="26" t="s">
        <v>6</v>
      </c>
    </row>
    <row r="1499" spans="1:16" ht="56">
      <c r="A1499" t="s">
        <v>147</v>
      </c>
      <c r="E1499" s="24" t="s">
        <v>27</v>
      </c>
    </row>
    <row r="1500" spans="1:16" ht="14">
      <c r="A1500" s="14" t="s">
        <v>149</v>
      </c>
      <c r="B1500" s="18" t="s">
        <v>394</v>
      </c>
      <c r="C1500" s="18" t="s">
        <v>1777</v>
      </c>
      <c r="D1500" s="14" t="s">
        <v>1046</v>
      </c>
      <c r="E1500" s="19" t="s">
        <v>1778</v>
      </c>
      <c r="F1500" s="20" t="s">
        <v>714</v>
      </c>
      <c r="G1500" s="21">
        <v>1</v>
      </c>
      <c r="H1500" s="22">
        <v>0</v>
      </c>
      <c r="I1500" s="22">
        <f>ROUND(ROUND(H1500,2)*ROUND(G1500,3),2)</f>
        <v>0</v>
      </c>
      <c r="O1500">
        <f>(I1500*21)/100</f>
        <v>0</v>
      </c>
      <c r="P1500" t="s">
        <v>5</v>
      </c>
    </row>
    <row r="1501" spans="1:16" ht="14">
      <c r="A1501" s="23" t="s">
        <v>150</v>
      </c>
      <c r="E1501" s="24" t="s">
        <v>1046</v>
      </c>
    </row>
    <row r="1502" spans="1:16" ht="14">
      <c r="A1502" s="25" t="s">
        <v>144</v>
      </c>
      <c r="E1502" s="26" t="s">
        <v>6</v>
      </c>
    </row>
    <row r="1503" spans="1:16" ht="56">
      <c r="A1503" t="s">
        <v>147</v>
      </c>
      <c r="E1503" s="24" t="s">
        <v>27</v>
      </c>
    </row>
    <row r="1504" spans="1:16" ht="14">
      <c r="A1504" s="14" t="s">
        <v>149</v>
      </c>
      <c r="B1504" s="18" t="s">
        <v>396</v>
      </c>
      <c r="C1504" s="18" t="s">
        <v>611</v>
      </c>
      <c r="D1504" s="14" t="s">
        <v>1046</v>
      </c>
      <c r="E1504" s="19" t="s">
        <v>1779</v>
      </c>
      <c r="F1504" s="20" t="s">
        <v>714</v>
      </c>
      <c r="G1504" s="21">
        <v>1</v>
      </c>
      <c r="H1504" s="22">
        <v>0</v>
      </c>
      <c r="I1504" s="22">
        <f>ROUND(ROUND(H1504,2)*ROUND(G1504,3),2)</f>
        <v>0</v>
      </c>
      <c r="O1504">
        <f>(I1504*21)/100</f>
        <v>0</v>
      </c>
      <c r="P1504" t="s">
        <v>5</v>
      </c>
    </row>
    <row r="1505" spans="1:16" ht="14">
      <c r="A1505" s="23" t="s">
        <v>150</v>
      </c>
      <c r="E1505" s="24" t="s">
        <v>1046</v>
      </c>
    </row>
    <row r="1506" spans="1:16" ht="14">
      <c r="A1506" s="25" t="s">
        <v>144</v>
      </c>
      <c r="E1506" s="26" t="s">
        <v>6</v>
      </c>
    </row>
    <row r="1507" spans="1:16" ht="56">
      <c r="A1507" t="s">
        <v>147</v>
      </c>
      <c r="E1507" s="24" t="s">
        <v>27</v>
      </c>
    </row>
    <row r="1508" spans="1:16" ht="14">
      <c r="A1508" s="14" t="s">
        <v>149</v>
      </c>
      <c r="B1508" s="18" t="s">
        <v>398</v>
      </c>
      <c r="C1508" s="18" t="s">
        <v>1780</v>
      </c>
      <c r="D1508" s="14" t="s">
        <v>1529</v>
      </c>
      <c r="E1508" s="19" t="s">
        <v>1781</v>
      </c>
      <c r="F1508" s="20" t="s">
        <v>714</v>
      </c>
      <c r="G1508" s="21">
        <v>1</v>
      </c>
      <c r="H1508" s="22">
        <v>0</v>
      </c>
      <c r="I1508" s="22">
        <f>ROUND(ROUND(H1508,2)*ROUND(G1508,3),2)</f>
        <v>0</v>
      </c>
      <c r="O1508">
        <f>(I1508*21)/100</f>
        <v>0</v>
      </c>
      <c r="P1508" t="s">
        <v>5</v>
      </c>
    </row>
    <row r="1509" spans="1:16" ht="14">
      <c r="A1509" s="23" t="s">
        <v>150</v>
      </c>
      <c r="E1509" s="24" t="s">
        <v>1529</v>
      </c>
    </row>
    <row r="1510" spans="1:16" ht="14">
      <c r="A1510" s="25" t="s">
        <v>144</v>
      </c>
      <c r="E1510" s="26" t="s">
        <v>6</v>
      </c>
    </row>
    <row r="1511" spans="1:16" ht="56">
      <c r="A1511" t="s">
        <v>147</v>
      </c>
      <c r="E1511" s="24" t="s">
        <v>27</v>
      </c>
    </row>
    <row r="1512" spans="1:16" ht="14">
      <c r="A1512" s="14" t="s">
        <v>149</v>
      </c>
      <c r="B1512" s="18" t="s">
        <v>400</v>
      </c>
      <c r="C1512" s="18" t="s">
        <v>1782</v>
      </c>
      <c r="D1512" s="14" t="s">
        <v>1529</v>
      </c>
      <c r="E1512" s="19" t="s">
        <v>1783</v>
      </c>
      <c r="F1512" s="20" t="s">
        <v>714</v>
      </c>
      <c r="G1512" s="21">
        <v>1</v>
      </c>
      <c r="H1512" s="22">
        <v>1163.1400000000001</v>
      </c>
      <c r="I1512" s="22">
        <f>ROUND(ROUND(H1512,2)*ROUND(G1512,3),2)</f>
        <v>1163.1400000000001</v>
      </c>
      <c r="O1512">
        <f>(I1512*21)/100</f>
        <v>244.25940000000003</v>
      </c>
      <c r="P1512" t="s">
        <v>5</v>
      </c>
    </row>
    <row r="1513" spans="1:16" ht="14">
      <c r="A1513" s="23" t="s">
        <v>150</v>
      </c>
      <c r="E1513" s="24" t="s">
        <v>1529</v>
      </c>
    </row>
    <row r="1514" spans="1:16" ht="14">
      <c r="A1514" s="25" t="s">
        <v>144</v>
      </c>
      <c r="E1514" s="26" t="s">
        <v>6</v>
      </c>
    </row>
    <row r="1515" spans="1:16" ht="56">
      <c r="A1515" t="s">
        <v>147</v>
      </c>
      <c r="E1515" s="24" t="s">
        <v>27</v>
      </c>
    </row>
    <row r="1516" spans="1:16" ht="14">
      <c r="A1516" s="14" t="s">
        <v>149</v>
      </c>
      <c r="B1516" s="18" t="s">
        <v>403</v>
      </c>
      <c r="C1516" s="18" t="s">
        <v>614</v>
      </c>
      <c r="D1516" s="14" t="s">
        <v>1</v>
      </c>
      <c r="E1516" s="19" t="s">
        <v>1784</v>
      </c>
      <c r="F1516" s="20" t="s">
        <v>714</v>
      </c>
      <c r="G1516" s="21">
        <v>1</v>
      </c>
      <c r="H1516" s="22">
        <v>297.76</v>
      </c>
      <c r="I1516" s="22">
        <f>ROUND(ROUND(H1516,2)*ROUND(G1516,3),2)</f>
        <v>297.76</v>
      </c>
      <c r="O1516">
        <f>(I1516*21)/100</f>
        <v>62.529600000000002</v>
      </c>
      <c r="P1516" t="s">
        <v>5</v>
      </c>
    </row>
    <row r="1517" spans="1:16" ht="14">
      <c r="A1517" s="23" t="s">
        <v>150</v>
      </c>
      <c r="E1517" s="24" t="s">
        <v>1</v>
      </c>
    </row>
    <row r="1518" spans="1:16" ht="14">
      <c r="A1518" s="25" t="s">
        <v>144</v>
      </c>
      <c r="E1518" s="26" t="s">
        <v>6</v>
      </c>
    </row>
    <row r="1519" spans="1:16" ht="84">
      <c r="A1519" t="s">
        <v>147</v>
      </c>
      <c r="E1519" s="24" t="s">
        <v>1770</v>
      </c>
    </row>
    <row r="1520" spans="1:16" ht="14">
      <c r="A1520" s="14" t="s">
        <v>149</v>
      </c>
      <c r="B1520" s="18" t="s">
        <v>405</v>
      </c>
      <c r="C1520" s="18" t="s">
        <v>1785</v>
      </c>
      <c r="D1520" s="14" t="s">
        <v>1046</v>
      </c>
      <c r="E1520" s="19" t="s">
        <v>1786</v>
      </c>
      <c r="F1520" s="20" t="s">
        <v>714</v>
      </c>
      <c r="G1520" s="21">
        <v>1</v>
      </c>
      <c r="H1520" s="22">
        <v>0</v>
      </c>
      <c r="I1520" s="22">
        <f>ROUND(ROUND(H1520,2)*ROUND(G1520,3),2)</f>
        <v>0</v>
      </c>
      <c r="O1520">
        <f>(I1520*21)/100</f>
        <v>0</v>
      </c>
      <c r="P1520" t="s">
        <v>5</v>
      </c>
    </row>
    <row r="1521" spans="1:16" ht="14">
      <c r="A1521" s="23" t="s">
        <v>150</v>
      </c>
      <c r="E1521" s="24" t="s">
        <v>1046</v>
      </c>
    </row>
    <row r="1522" spans="1:16" ht="14">
      <c r="A1522" s="25" t="s">
        <v>144</v>
      </c>
      <c r="E1522" s="26" t="s">
        <v>6</v>
      </c>
    </row>
    <row r="1523" spans="1:16" ht="84">
      <c r="A1523" t="s">
        <v>147</v>
      </c>
      <c r="E1523" s="24" t="s">
        <v>1770</v>
      </c>
    </row>
    <row r="1524" spans="1:16" ht="14">
      <c r="A1524" s="14" t="s">
        <v>149</v>
      </c>
      <c r="B1524" s="18" t="s">
        <v>407</v>
      </c>
      <c r="C1524" s="18" t="s">
        <v>1787</v>
      </c>
      <c r="D1524" s="14" t="s">
        <v>1046</v>
      </c>
      <c r="E1524" s="19" t="s">
        <v>1788</v>
      </c>
      <c r="F1524" s="20" t="s">
        <v>1021</v>
      </c>
      <c r="G1524" s="21">
        <v>1</v>
      </c>
      <c r="H1524" s="22">
        <v>30.24</v>
      </c>
      <c r="I1524" s="22">
        <f>ROUND(ROUND(H1524,2)*ROUND(G1524,3),2)</f>
        <v>30.24</v>
      </c>
      <c r="O1524">
        <f>(I1524*21)/100</f>
        <v>6.3503999999999996</v>
      </c>
      <c r="P1524" t="s">
        <v>5</v>
      </c>
    </row>
    <row r="1525" spans="1:16" ht="14">
      <c r="A1525" s="23" t="s">
        <v>150</v>
      </c>
      <c r="E1525" s="24" t="s">
        <v>1046</v>
      </c>
    </row>
    <row r="1526" spans="1:16" ht="14">
      <c r="A1526" s="25" t="s">
        <v>144</v>
      </c>
      <c r="E1526" s="26" t="s">
        <v>6</v>
      </c>
    </row>
    <row r="1527" spans="1:16" ht="56">
      <c r="A1527" t="s">
        <v>147</v>
      </c>
      <c r="E1527" s="24" t="s">
        <v>27</v>
      </c>
    </row>
    <row r="1528" spans="1:16" ht="14">
      <c r="A1528" s="14" t="s">
        <v>149</v>
      </c>
      <c r="B1528" s="18" t="s">
        <v>410</v>
      </c>
      <c r="C1528" s="18" t="s">
        <v>618</v>
      </c>
      <c r="D1528" s="14" t="s">
        <v>1</v>
      </c>
      <c r="E1528" s="19" t="s">
        <v>1789</v>
      </c>
      <c r="F1528" s="20" t="s">
        <v>1021</v>
      </c>
      <c r="G1528" s="21">
        <v>1</v>
      </c>
      <c r="H1528" s="22">
        <v>290.77999999999997</v>
      </c>
      <c r="I1528" s="22">
        <f>ROUND(ROUND(H1528,2)*ROUND(G1528,3),2)</f>
        <v>290.77999999999997</v>
      </c>
      <c r="O1528">
        <f>(I1528*21)/100</f>
        <v>61.063799999999993</v>
      </c>
      <c r="P1528" t="s">
        <v>5</v>
      </c>
    </row>
    <row r="1529" spans="1:16" ht="14">
      <c r="A1529" s="23" t="s">
        <v>150</v>
      </c>
      <c r="E1529" s="24" t="s">
        <v>1</v>
      </c>
    </row>
    <row r="1530" spans="1:16" ht="14">
      <c r="A1530" s="25" t="s">
        <v>144</v>
      </c>
      <c r="E1530" s="26" t="s">
        <v>6</v>
      </c>
    </row>
    <row r="1531" spans="1:16" ht="56">
      <c r="A1531" t="s">
        <v>147</v>
      </c>
      <c r="E1531" s="24" t="s">
        <v>27</v>
      </c>
    </row>
    <row r="1532" spans="1:16" ht="14">
      <c r="A1532" s="14" t="s">
        <v>149</v>
      </c>
      <c r="B1532" s="18" t="s">
        <v>412</v>
      </c>
      <c r="C1532" s="18" t="s">
        <v>1790</v>
      </c>
      <c r="D1532" s="14" t="s">
        <v>1046</v>
      </c>
      <c r="E1532" s="19" t="s">
        <v>1791</v>
      </c>
      <c r="F1532" s="20" t="s">
        <v>1021</v>
      </c>
      <c r="G1532" s="21">
        <v>1</v>
      </c>
      <c r="H1532" s="22">
        <v>0</v>
      </c>
      <c r="I1532" s="22">
        <f>ROUND(ROUND(H1532,2)*ROUND(G1532,3),2)</f>
        <v>0</v>
      </c>
      <c r="O1532">
        <f>(I1532*21)/100</f>
        <v>0</v>
      </c>
      <c r="P1532" t="s">
        <v>5</v>
      </c>
    </row>
    <row r="1533" spans="1:16" ht="14">
      <c r="A1533" s="23" t="s">
        <v>150</v>
      </c>
      <c r="E1533" s="24" t="s">
        <v>1046</v>
      </c>
    </row>
    <row r="1534" spans="1:16" ht="14">
      <c r="A1534" s="25" t="s">
        <v>144</v>
      </c>
      <c r="E1534" s="26" t="s">
        <v>6</v>
      </c>
    </row>
    <row r="1535" spans="1:16" ht="56">
      <c r="A1535" t="s">
        <v>147</v>
      </c>
      <c r="E1535" s="24" t="s">
        <v>27</v>
      </c>
    </row>
    <row r="1536" spans="1:16" ht="14">
      <c r="A1536" s="14" t="s">
        <v>149</v>
      </c>
      <c r="B1536" s="18" t="s">
        <v>415</v>
      </c>
      <c r="C1536" s="18" t="s">
        <v>1792</v>
      </c>
      <c r="D1536" s="14" t="s">
        <v>1</v>
      </c>
      <c r="E1536" s="19" t="s">
        <v>1793</v>
      </c>
      <c r="F1536" s="20" t="s">
        <v>1021</v>
      </c>
      <c r="G1536" s="21">
        <v>1</v>
      </c>
      <c r="H1536" s="22">
        <v>52.34</v>
      </c>
      <c r="I1536" s="22">
        <f>ROUND(ROUND(H1536,2)*ROUND(G1536,3),2)</f>
        <v>52.34</v>
      </c>
      <c r="O1536">
        <f>(I1536*21)/100</f>
        <v>10.991400000000001</v>
      </c>
      <c r="P1536" t="s">
        <v>5</v>
      </c>
    </row>
    <row r="1537" spans="1:16" ht="14">
      <c r="A1537" s="23" t="s">
        <v>150</v>
      </c>
      <c r="E1537" s="24" t="s">
        <v>1</v>
      </c>
    </row>
    <row r="1538" spans="1:16" ht="14">
      <c r="A1538" s="25" t="s">
        <v>144</v>
      </c>
      <c r="E1538" s="26" t="s">
        <v>6</v>
      </c>
    </row>
    <row r="1539" spans="1:16" ht="56">
      <c r="A1539" t="s">
        <v>147</v>
      </c>
      <c r="E1539" s="24" t="s">
        <v>27</v>
      </c>
    </row>
    <row r="1540" spans="1:16" ht="14">
      <c r="A1540" s="14" t="s">
        <v>149</v>
      </c>
      <c r="B1540" s="18" t="s">
        <v>418</v>
      </c>
      <c r="C1540" s="18" t="s">
        <v>1794</v>
      </c>
      <c r="D1540" s="14" t="s">
        <v>1046</v>
      </c>
      <c r="E1540" s="19" t="s">
        <v>1795</v>
      </c>
      <c r="F1540" s="20" t="s">
        <v>1021</v>
      </c>
      <c r="G1540" s="21">
        <v>1</v>
      </c>
      <c r="H1540" s="22">
        <v>0</v>
      </c>
      <c r="I1540" s="22">
        <f>ROUND(ROUND(H1540,2)*ROUND(G1540,3),2)</f>
        <v>0</v>
      </c>
      <c r="O1540">
        <f>(I1540*21)/100</f>
        <v>0</v>
      </c>
      <c r="P1540" t="s">
        <v>5</v>
      </c>
    </row>
    <row r="1541" spans="1:16" ht="14">
      <c r="A1541" s="23" t="s">
        <v>150</v>
      </c>
      <c r="E1541" s="24" t="s">
        <v>1046</v>
      </c>
    </row>
    <row r="1542" spans="1:16" ht="14">
      <c r="A1542" s="25" t="s">
        <v>144</v>
      </c>
      <c r="E1542" s="26" t="s">
        <v>6</v>
      </c>
    </row>
    <row r="1543" spans="1:16" ht="56">
      <c r="A1543" t="s">
        <v>147</v>
      </c>
      <c r="E1543" s="24" t="s">
        <v>27</v>
      </c>
    </row>
    <row r="1544" spans="1:16" ht="14">
      <c r="A1544" s="14" t="s">
        <v>149</v>
      </c>
      <c r="B1544" s="18" t="s">
        <v>420</v>
      </c>
      <c r="C1544" s="18" t="s">
        <v>621</v>
      </c>
      <c r="D1544" s="14" t="s">
        <v>1</v>
      </c>
      <c r="E1544" s="19" t="s">
        <v>1796</v>
      </c>
      <c r="F1544" s="20" t="s">
        <v>1021</v>
      </c>
      <c r="G1544" s="21">
        <v>1</v>
      </c>
      <c r="H1544" s="22">
        <v>174.47</v>
      </c>
      <c r="I1544" s="22">
        <f>ROUND(ROUND(H1544,2)*ROUND(G1544,3),2)</f>
        <v>174.47</v>
      </c>
      <c r="O1544">
        <f>(I1544*21)/100</f>
        <v>36.6387</v>
      </c>
      <c r="P1544" t="s">
        <v>5</v>
      </c>
    </row>
    <row r="1545" spans="1:16" ht="14">
      <c r="A1545" s="23" t="s">
        <v>150</v>
      </c>
      <c r="E1545" s="24" t="s">
        <v>1</v>
      </c>
    </row>
    <row r="1546" spans="1:16" ht="14">
      <c r="A1546" s="25" t="s">
        <v>144</v>
      </c>
      <c r="E1546" s="26" t="s">
        <v>6</v>
      </c>
    </row>
    <row r="1547" spans="1:16" ht="56">
      <c r="A1547" t="s">
        <v>147</v>
      </c>
      <c r="E1547" s="24" t="s">
        <v>27</v>
      </c>
    </row>
    <row r="1548" spans="1:16" ht="14">
      <c r="A1548" s="14" t="s">
        <v>149</v>
      </c>
      <c r="B1548" s="18" t="s">
        <v>422</v>
      </c>
      <c r="C1548" s="18" t="s">
        <v>1797</v>
      </c>
      <c r="D1548" s="14" t="s">
        <v>1046</v>
      </c>
      <c r="E1548" s="19" t="s">
        <v>1798</v>
      </c>
      <c r="F1548" s="20" t="s">
        <v>1021</v>
      </c>
      <c r="G1548" s="21">
        <v>1</v>
      </c>
      <c r="H1548" s="22">
        <v>0</v>
      </c>
      <c r="I1548" s="22">
        <f>ROUND(ROUND(H1548,2)*ROUND(G1548,3),2)</f>
        <v>0</v>
      </c>
      <c r="O1548">
        <f>(I1548*21)/100</f>
        <v>0</v>
      </c>
      <c r="P1548" t="s">
        <v>5</v>
      </c>
    </row>
    <row r="1549" spans="1:16" ht="14">
      <c r="A1549" s="23" t="s">
        <v>150</v>
      </c>
      <c r="E1549" s="24" t="s">
        <v>1046</v>
      </c>
    </row>
    <row r="1550" spans="1:16" ht="14">
      <c r="A1550" s="25" t="s">
        <v>144</v>
      </c>
      <c r="E1550" s="26" t="s">
        <v>6</v>
      </c>
    </row>
    <row r="1551" spans="1:16" ht="56">
      <c r="A1551" t="s">
        <v>147</v>
      </c>
      <c r="E1551" s="24" t="s">
        <v>27</v>
      </c>
    </row>
    <row r="1552" spans="1:16" ht="14">
      <c r="A1552" s="14" t="s">
        <v>149</v>
      </c>
      <c r="B1552" s="18" t="s">
        <v>424</v>
      </c>
      <c r="C1552" s="18" t="s">
        <v>1799</v>
      </c>
      <c r="D1552" s="14" t="s">
        <v>1</v>
      </c>
      <c r="E1552" s="19" t="s">
        <v>1800</v>
      </c>
      <c r="F1552" s="20" t="s">
        <v>1021</v>
      </c>
      <c r="G1552" s="21">
        <v>1</v>
      </c>
      <c r="H1552" s="22">
        <v>302.42</v>
      </c>
      <c r="I1552" s="22">
        <f>ROUND(ROUND(H1552,2)*ROUND(G1552,3),2)</f>
        <v>302.42</v>
      </c>
      <c r="O1552">
        <f>(I1552*21)/100</f>
        <v>63.508200000000009</v>
      </c>
      <c r="P1552" t="s">
        <v>5</v>
      </c>
    </row>
    <row r="1553" spans="1:16" ht="14">
      <c r="A1553" s="23" t="s">
        <v>150</v>
      </c>
      <c r="E1553" s="24" t="s">
        <v>1</v>
      </c>
    </row>
    <row r="1554" spans="1:16" ht="14">
      <c r="A1554" s="25" t="s">
        <v>144</v>
      </c>
      <c r="E1554" s="26" t="s">
        <v>6</v>
      </c>
    </row>
    <row r="1555" spans="1:16" ht="56">
      <c r="A1555" t="s">
        <v>147</v>
      </c>
      <c r="E1555" s="24" t="s">
        <v>27</v>
      </c>
    </row>
    <row r="1556" spans="1:16" ht="14">
      <c r="A1556" s="14" t="s">
        <v>149</v>
      </c>
      <c r="B1556" s="18" t="s">
        <v>427</v>
      </c>
      <c r="C1556" s="18" t="s">
        <v>624</v>
      </c>
      <c r="D1556" s="14" t="s">
        <v>1046</v>
      </c>
      <c r="E1556" s="19" t="s">
        <v>1801</v>
      </c>
      <c r="F1556" s="20" t="s">
        <v>1021</v>
      </c>
      <c r="G1556" s="21">
        <v>1</v>
      </c>
      <c r="H1556" s="22">
        <v>79.09</v>
      </c>
      <c r="I1556" s="22">
        <f>ROUND(ROUND(H1556,2)*ROUND(G1556,3),2)</f>
        <v>79.09</v>
      </c>
      <c r="O1556">
        <f>(I1556*21)/100</f>
        <v>16.608900000000002</v>
      </c>
      <c r="P1556" t="s">
        <v>5</v>
      </c>
    </row>
    <row r="1557" spans="1:16" ht="14">
      <c r="A1557" s="23" t="s">
        <v>150</v>
      </c>
      <c r="E1557" s="24" t="s">
        <v>1046</v>
      </c>
    </row>
    <row r="1558" spans="1:16" ht="14">
      <c r="A1558" s="25" t="s">
        <v>144</v>
      </c>
      <c r="E1558" s="26" t="s">
        <v>6</v>
      </c>
    </row>
    <row r="1559" spans="1:16" ht="56">
      <c r="A1559" t="s">
        <v>147</v>
      </c>
      <c r="E1559" s="24" t="s">
        <v>27</v>
      </c>
    </row>
    <row r="1560" spans="1:16" ht="14">
      <c r="A1560" s="14" t="s">
        <v>149</v>
      </c>
      <c r="B1560" s="18" t="s">
        <v>430</v>
      </c>
      <c r="C1560" s="18" t="s">
        <v>661</v>
      </c>
      <c r="D1560" s="14" t="s">
        <v>1046</v>
      </c>
      <c r="E1560" s="19" t="s">
        <v>1802</v>
      </c>
      <c r="F1560" s="20" t="s">
        <v>1021</v>
      </c>
      <c r="G1560" s="21">
        <v>1</v>
      </c>
      <c r="H1560" s="22">
        <v>44.2</v>
      </c>
      <c r="I1560" s="22">
        <f>ROUND(ROUND(H1560,2)*ROUND(G1560,3),2)</f>
        <v>44.2</v>
      </c>
      <c r="O1560">
        <f>(I1560*21)/100</f>
        <v>9.282</v>
      </c>
      <c r="P1560" t="s">
        <v>5</v>
      </c>
    </row>
    <row r="1561" spans="1:16" ht="14">
      <c r="A1561" s="23" t="s">
        <v>150</v>
      </c>
      <c r="E1561" s="24" t="s">
        <v>1046</v>
      </c>
    </row>
    <row r="1562" spans="1:16" ht="14">
      <c r="A1562" s="25" t="s">
        <v>144</v>
      </c>
      <c r="E1562" s="26" t="s">
        <v>6</v>
      </c>
    </row>
    <row r="1563" spans="1:16" ht="56">
      <c r="A1563" t="s">
        <v>147</v>
      </c>
      <c r="E1563" s="24" t="s">
        <v>27</v>
      </c>
    </row>
    <row r="1564" spans="1:16" ht="14">
      <c r="A1564" s="14" t="s">
        <v>149</v>
      </c>
      <c r="B1564" s="18" t="s">
        <v>22</v>
      </c>
      <c r="C1564" s="18" t="s">
        <v>1803</v>
      </c>
      <c r="D1564" s="14" t="s">
        <v>1046</v>
      </c>
      <c r="E1564" s="19" t="s">
        <v>1804</v>
      </c>
      <c r="F1564" s="20" t="s">
        <v>1021</v>
      </c>
      <c r="G1564" s="21">
        <v>1</v>
      </c>
      <c r="H1564" s="22">
        <v>34.89</v>
      </c>
      <c r="I1564" s="22">
        <f>ROUND(ROUND(H1564,2)*ROUND(G1564,3),2)</f>
        <v>34.89</v>
      </c>
      <c r="O1564">
        <f>(I1564*21)/100</f>
        <v>7.3269000000000002</v>
      </c>
      <c r="P1564" t="s">
        <v>5</v>
      </c>
    </row>
    <row r="1565" spans="1:16" ht="14">
      <c r="A1565" s="23" t="s">
        <v>150</v>
      </c>
      <c r="E1565" s="24" t="s">
        <v>1046</v>
      </c>
    </row>
    <row r="1566" spans="1:16" ht="14">
      <c r="A1566" s="25" t="s">
        <v>144</v>
      </c>
      <c r="E1566" s="26" t="s">
        <v>6</v>
      </c>
    </row>
    <row r="1567" spans="1:16" ht="56">
      <c r="A1567" t="s">
        <v>147</v>
      </c>
      <c r="E1567" s="24" t="s">
        <v>27</v>
      </c>
    </row>
    <row r="1568" spans="1:16" ht="14">
      <c r="A1568" s="14" t="s">
        <v>149</v>
      </c>
      <c r="B1568" s="18" t="s">
        <v>435</v>
      </c>
      <c r="C1568" s="18" t="s">
        <v>667</v>
      </c>
      <c r="D1568" s="14" t="s">
        <v>1</v>
      </c>
      <c r="E1568" s="19" t="s">
        <v>1805</v>
      </c>
      <c r="F1568" s="20" t="s">
        <v>1021</v>
      </c>
      <c r="G1568" s="21">
        <v>1</v>
      </c>
      <c r="H1568" s="22">
        <v>407.1</v>
      </c>
      <c r="I1568" s="22">
        <f>ROUND(ROUND(H1568,2)*ROUND(G1568,3),2)</f>
        <v>407.1</v>
      </c>
      <c r="O1568">
        <f>(I1568*21)/100</f>
        <v>85.491</v>
      </c>
      <c r="P1568" t="s">
        <v>5</v>
      </c>
    </row>
    <row r="1569" spans="1:16" ht="14">
      <c r="A1569" s="23" t="s">
        <v>150</v>
      </c>
      <c r="E1569" s="24" t="s">
        <v>1</v>
      </c>
    </row>
    <row r="1570" spans="1:16" ht="14">
      <c r="A1570" s="25" t="s">
        <v>144</v>
      </c>
      <c r="E1570" s="26" t="s">
        <v>6</v>
      </c>
    </row>
    <row r="1571" spans="1:16" ht="56">
      <c r="A1571" t="s">
        <v>147</v>
      </c>
      <c r="E1571" s="24" t="s">
        <v>27</v>
      </c>
    </row>
    <row r="1572" spans="1:16" ht="14">
      <c r="A1572" s="14" t="s">
        <v>149</v>
      </c>
      <c r="B1572" s="18" t="s">
        <v>437</v>
      </c>
      <c r="C1572" s="18" t="s">
        <v>670</v>
      </c>
      <c r="D1572" s="14" t="s">
        <v>1</v>
      </c>
      <c r="E1572" s="19" t="s">
        <v>1806</v>
      </c>
      <c r="F1572" s="20" t="s">
        <v>1021</v>
      </c>
      <c r="G1572" s="21">
        <v>1</v>
      </c>
      <c r="H1572" s="22">
        <v>581.57000000000005</v>
      </c>
      <c r="I1572" s="22">
        <f>ROUND(ROUND(H1572,2)*ROUND(G1572,3),2)</f>
        <v>581.57000000000005</v>
      </c>
      <c r="O1572">
        <f>(I1572*21)/100</f>
        <v>122.12970000000001</v>
      </c>
      <c r="P1572" t="s">
        <v>5</v>
      </c>
    </row>
    <row r="1573" spans="1:16" ht="14">
      <c r="A1573" s="23" t="s">
        <v>150</v>
      </c>
      <c r="E1573" s="24" t="s">
        <v>1</v>
      </c>
    </row>
    <row r="1574" spans="1:16" ht="14">
      <c r="A1574" s="25" t="s">
        <v>144</v>
      </c>
      <c r="E1574" s="26" t="s">
        <v>6</v>
      </c>
    </row>
    <row r="1575" spans="1:16" ht="56">
      <c r="A1575" t="s">
        <v>147</v>
      </c>
      <c r="E1575" s="24" t="s">
        <v>27</v>
      </c>
    </row>
    <row r="1576" spans="1:16" ht="14">
      <c r="A1576" s="14" t="s">
        <v>149</v>
      </c>
      <c r="B1576" s="18" t="s">
        <v>439</v>
      </c>
      <c r="C1576" s="18" t="s">
        <v>1807</v>
      </c>
      <c r="D1576" s="14" t="s">
        <v>1046</v>
      </c>
      <c r="E1576" s="19" t="s">
        <v>1808</v>
      </c>
      <c r="F1576" s="20" t="s">
        <v>1021</v>
      </c>
      <c r="G1576" s="21">
        <v>1</v>
      </c>
      <c r="H1576" s="22">
        <v>0</v>
      </c>
      <c r="I1576" s="22">
        <f>ROUND(ROUND(H1576,2)*ROUND(G1576,3),2)</f>
        <v>0</v>
      </c>
      <c r="O1576">
        <f>(I1576*21)/100</f>
        <v>0</v>
      </c>
      <c r="P1576" t="s">
        <v>5</v>
      </c>
    </row>
    <row r="1577" spans="1:16" ht="14">
      <c r="A1577" s="23" t="s">
        <v>150</v>
      </c>
      <c r="E1577" s="24" t="s">
        <v>1046</v>
      </c>
    </row>
    <row r="1578" spans="1:16" ht="14">
      <c r="A1578" s="25" t="s">
        <v>144</v>
      </c>
      <c r="E1578" s="26" t="s">
        <v>6</v>
      </c>
    </row>
    <row r="1579" spans="1:16" ht="56">
      <c r="A1579" t="s">
        <v>147</v>
      </c>
      <c r="E1579" s="24" t="s">
        <v>27</v>
      </c>
    </row>
    <row r="1580" spans="1:16" ht="14">
      <c r="A1580" s="14" t="s">
        <v>149</v>
      </c>
      <c r="B1580" s="18" t="s">
        <v>441</v>
      </c>
      <c r="C1580" s="18" t="s">
        <v>1809</v>
      </c>
      <c r="D1580" s="14" t="s">
        <v>1046</v>
      </c>
      <c r="E1580" s="19" t="s">
        <v>1810</v>
      </c>
      <c r="F1580" s="20" t="s">
        <v>1021</v>
      </c>
      <c r="G1580" s="21">
        <v>1</v>
      </c>
      <c r="H1580" s="22">
        <v>0</v>
      </c>
      <c r="I1580" s="22">
        <f>ROUND(ROUND(H1580,2)*ROUND(G1580,3),2)</f>
        <v>0</v>
      </c>
      <c r="O1580">
        <f>(I1580*21)/100</f>
        <v>0</v>
      </c>
      <c r="P1580" t="s">
        <v>5</v>
      </c>
    </row>
    <row r="1581" spans="1:16" ht="14">
      <c r="A1581" s="23" t="s">
        <v>150</v>
      </c>
      <c r="E1581" s="24" t="s">
        <v>1046</v>
      </c>
    </row>
    <row r="1582" spans="1:16" ht="14">
      <c r="A1582" s="25" t="s">
        <v>144</v>
      </c>
      <c r="E1582" s="26" t="s">
        <v>6</v>
      </c>
    </row>
    <row r="1583" spans="1:16" ht="56">
      <c r="A1583" t="s">
        <v>147</v>
      </c>
      <c r="E1583" s="24" t="s">
        <v>27</v>
      </c>
    </row>
    <row r="1584" spans="1:16" ht="14">
      <c r="A1584" s="14" t="s">
        <v>149</v>
      </c>
      <c r="B1584" s="18" t="s">
        <v>444</v>
      </c>
      <c r="C1584" s="18" t="s">
        <v>1811</v>
      </c>
      <c r="D1584" s="14" t="s">
        <v>1046</v>
      </c>
      <c r="E1584" s="19" t="s">
        <v>1812</v>
      </c>
      <c r="F1584" s="20" t="s">
        <v>1021</v>
      </c>
      <c r="G1584" s="21">
        <v>1</v>
      </c>
      <c r="H1584" s="22">
        <v>0</v>
      </c>
      <c r="I1584" s="22">
        <f>ROUND(ROUND(H1584,2)*ROUND(G1584,3),2)</f>
        <v>0</v>
      </c>
      <c r="O1584">
        <f>(I1584*21)/100</f>
        <v>0</v>
      </c>
      <c r="P1584" t="s">
        <v>5</v>
      </c>
    </row>
    <row r="1585" spans="1:16" ht="14">
      <c r="A1585" s="23" t="s">
        <v>150</v>
      </c>
      <c r="E1585" s="24" t="s">
        <v>1046</v>
      </c>
    </row>
    <row r="1586" spans="1:16" ht="14">
      <c r="A1586" s="25" t="s">
        <v>144</v>
      </c>
      <c r="E1586" s="26" t="s">
        <v>6</v>
      </c>
    </row>
    <row r="1587" spans="1:16" ht="56">
      <c r="A1587" t="s">
        <v>147</v>
      </c>
      <c r="E1587" s="24" t="s">
        <v>27</v>
      </c>
    </row>
    <row r="1588" spans="1:16" ht="14">
      <c r="A1588" s="14" t="s">
        <v>149</v>
      </c>
      <c r="B1588" s="18" t="s">
        <v>446</v>
      </c>
      <c r="C1588" s="18" t="s">
        <v>674</v>
      </c>
      <c r="D1588" s="14" t="s">
        <v>1046</v>
      </c>
      <c r="E1588" s="19" t="s">
        <v>1813</v>
      </c>
      <c r="F1588" s="20" t="s">
        <v>1021</v>
      </c>
      <c r="G1588" s="21">
        <v>1</v>
      </c>
      <c r="H1588" s="22">
        <v>72.69</v>
      </c>
      <c r="I1588" s="22">
        <f>ROUND(ROUND(H1588,2)*ROUND(G1588,3),2)</f>
        <v>72.69</v>
      </c>
      <c r="O1588">
        <f>(I1588*21)/100</f>
        <v>15.264900000000001</v>
      </c>
      <c r="P1588" t="s">
        <v>5</v>
      </c>
    </row>
    <row r="1589" spans="1:16" ht="14">
      <c r="A1589" s="23" t="s">
        <v>150</v>
      </c>
      <c r="E1589" s="24" t="s">
        <v>1046</v>
      </c>
    </row>
    <row r="1590" spans="1:16" ht="14">
      <c r="A1590" s="25" t="s">
        <v>144</v>
      </c>
      <c r="E1590" s="26" t="s">
        <v>6</v>
      </c>
    </row>
    <row r="1591" spans="1:16" ht="56">
      <c r="A1591" t="s">
        <v>147</v>
      </c>
      <c r="E1591" s="24" t="s">
        <v>27</v>
      </c>
    </row>
    <row r="1592" spans="1:16" ht="14">
      <c r="A1592" s="14" t="s">
        <v>149</v>
      </c>
      <c r="B1592" s="18" t="s">
        <v>448</v>
      </c>
      <c r="C1592" s="18" t="s">
        <v>677</v>
      </c>
      <c r="D1592" s="14" t="s">
        <v>1046</v>
      </c>
      <c r="E1592" s="19" t="s">
        <v>1814</v>
      </c>
      <c r="F1592" s="20" t="s">
        <v>1021</v>
      </c>
      <c r="G1592" s="21">
        <v>1</v>
      </c>
      <c r="H1592" s="22">
        <v>53.51</v>
      </c>
      <c r="I1592" s="22">
        <f>ROUND(ROUND(H1592,2)*ROUND(G1592,3),2)</f>
        <v>53.51</v>
      </c>
      <c r="O1592">
        <f>(I1592*21)/100</f>
        <v>11.2371</v>
      </c>
      <c r="P1592" t="s">
        <v>5</v>
      </c>
    </row>
    <row r="1593" spans="1:16" ht="14">
      <c r="A1593" s="23" t="s">
        <v>150</v>
      </c>
      <c r="E1593" s="24" t="s">
        <v>1046</v>
      </c>
    </row>
    <row r="1594" spans="1:16" ht="14">
      <c r="A1594" s="25" t="s">
        <v>144</v>
      </c>
      <c r="E1594" s="26" t="s">
        <v>6</v>
      </c>
    </row>
    <row r="1595" spans="1:16" ht="56">
      <c r="A1595" t="s">
        <v>147</v>
      </c>
      <c r="E1595" s="24" t="s">
        <v>27</v>
      </c>
    </row>
    <row r="1596" spans="1:16" ht="14">
      <c r="A1596" s="14" t="s">
        <v>149</v>
      </c>
      <c r="B1596" s="18" t="s">
        <v>450</v>
      </c>
      <c r="C1596" s="18" t="s">
        <v>1815</v>
      </c>
      <c r="D1596" s="14" t="s">
        <v>1046</v>
      </c>
      <c r="E1596" s="19" t="s">
        <v>1816</v>
      </c>
      <c r="F1596" s="20" t="s">
        <v>1021</v>
      </c>
      <c r="G1596" s="21">
        <v>1</v>
      </c>
      <c r="H1596" s="22">
        <v>72.12</v>
      </c>
      <c r="I1596" s="22">
        <f>ROUND(ROUND(H1596,2)*ROUND(G1596,3),2)</f>
        <v>72.12</v>
      </c>
      <c r="O1596">
        <f>(I1596*21)/100</f>
        <v>15.145199999999999</v>
      </c>
      <c r="P1596" t="s">
        <v>5</v>
      </c>
    </row>
    <row r="1597" spans="1:16" ht="14">
      <c r="A1597" s="23" t="s">
        <v>150</v>
      </c>
      <c r="E1597" s="24" t="s">
        <v>1046</v>
      </c>
    </row>
    <row r="1598" spans="1:16" ht="14">
      <c r="A1598" s="25" t="s">
        <v>144</v>
      </c>
      <c r="E1598" s="26" t="s">
        <v>6</v>
      </c>
    </row>
    <row r="1599" spans="1:16" ht="56">
      <c r="A1599" t="s">
        <v>147</v>
      </c>
      <c r="E1599" s="24" t="s">
        <v>27</v>
      </c>
    </row>
    <row r="1600" spans="1:16" ht="14">
      <c r="A1600" s="14" t="s">
        <v>149</v>
      </c>
      <c r="B1600" s="18" t="s">
        <v>453</v>
      </c>
      <c r="C1600" s="18" t="s">
        <v>1817</v>
      </c>
      <c r="D1600" s="14" t="s">
        <v>1</v>
      </c>
      <c r="E1600" s="19" t="s">
        <v>1818</v>
      </c>
      <c r="F1600" s="20" t="s">
        <v>1021</v>
      </c>
      <c r="G1600" s="21">
        <v>1</v>
      </c>
      <c r="H1600" s="22">
        <v>116.32</v>
      </c>
      <c r="I1600" s="22">
        <f>ROUND(ROUND(H1600,2)*ROUND(G1600,3),2)</f>
        <v>116.32</v>
      </c>
      <c r="O1600">
        <f>(I1600*21)/100</f>
        <v>24.427199999999999</v>
      </c>
      <c r="P1600" t="s">
        <v>5</v>
      </c>
    </row>
    <row r="1601" spans="1:16" ht="14">
      <c r="A1601" s="23" t="s">
        <v>150</v>
      </c>
      <c r="E1601" s="24" t="s">
        <v>1</v>
      </c>
    </row>
    <row r="1602" spans="1:16" ht="14">
      <c r="A1602" s="25" t="s">
        <v>144</v>
      </c>
      <c r="E1602" s="26" t="s">
        <v>6</v>
      </c>
    </row>
    <row r="1603" spans="1:16" ht="56">
      <c r="A1603" t="s">
        <v>147</v>
      </c>
      <c r="E1603" s="24" t="s">
        <v>27</v>
      </c>
    </row>
    <row r="1604" spans="1:16" ht="14">
      <c r="A1604" s="14" t="s">
        <v>149</v>
      </c>
      <c r="B1604" s="18" t="s">
        <v>455</v>
      </c>
      <c r="C1604" s="18" t="s">
        <v>1819</v>
      </c>
      <c r="D1604" s="14" t="s">
        <v>1027</v>
      </c>
      <c r="E1604" s="19" t="s">
        <v>1820</v>
      </c>
      <c r="F1604" s="20" t="s">
        <v>1021</v>
      </c>
      <c r="G1604" s="21">
        <v>1</v>
      </c>
      <c r="H1604" s="22">
        <v>0</v>
      </c>
      <c r="I1604" s="22">
        <f>ROUND(ROUND(H1604,2)*ROUND(G1604,3),2)</f>
        <v>0</v>
      </c>
      <c r="O1604">
        <f>(I1604*21)/100</f>
        <v>0</v>
      </c>
      <c r="P1604" t="s">
        <v>5</v>
      </c>
    </row>
    <row r="1605" spans="1:16" ht="14">
      <c r="A1605" s="23" t="s">
        <v>150</v>
      </c>
      <c r="E1605" s="24" t="s">
        <v>1027</v>
      </c>
    </row>
    <row r="1606" spans="1:16" ht="14">
      <c r="A1606" s="25" t="s">
        <v>144</v>
      </c>
      <c r="E1606" s="26" t="s">
        <v>6</v>
      </c>
    </row>
    <row r="1607" spans="1:16" ht="56">
      <c r="A1607" t="s">
        <v>147</v>
      </c>
      <c r="E1607" s="24" t="s">
        <v>27</v>
      </c>
    </row>
    <row r="1608" spans="1:16" ht="14">
      <c r="A1608" s="14" t="s">
        <v>149</v>
      </c>
      <c r="B1608" s="18" t="s">
        <v>457</v>
      </c>
      <c r="C1608" s="18" t="s">
        <v>1821</v>
      </c>
      <c r="D1608" s="14" t="s">
        <v>1046</v>
      </c>
      <c r="E1608" s="19" t="s">
        <v>1822</v>
      </c>
      <c r="F1608" s="20" t="s">
        <v>1021</v>
      </c>
      <c r="G1608" s="21">
        <v>1</v>
      </c>
      <c r="H1608" s="22">
        <v>104.69</v>
      </c>
      <c r="I1608" s="22">
        <f>ROUND(ROUND(H1608,2)*ROUND(G1608,3),2)</f>
        <v>104.69</v>
      </c>
      <c r="O1608">
        <f>(I1608*21)/100</f>
        <v>21.984899999999996</v>
      </c>
      <c r="P1608" t="s">
        <v>5</v>
      </c>
    </row>
    <row r="1609" spans="1:16" ht="14">
      <c r="A1609" s="23" t="s">
        <v>150</v>
      </c>
      <c r="E1609" s="24" t="s">
        <v>1046</v>
      </c>
    </row>
    <row r="1610" spans="1:16" ht="14">
      <c r="A1610" s="25" t="s">
        <v>144</v>
      </c>
      <c r="E1610" s="26" t="s">
        <v>6</v>
      </c>
    </row>
    <row r="1611" spans="1:16" ht="56">
      <c r="A1611" t="s">
        <v>147</v>
      </c>
      <c r="E1611" s="24" t="s">
        <v>27</v>
      </c>
    </row>
    <row r="1612" spans="1:16" ht="14">
      <c r="A1612" s="14" t="s">
        <v>149</v>
      </c>
      <c r="B1612" s="18" t="s">
        <v>461</v>
      </c>
      <c r="C1612" s="18" t="s">
        <v>1823</v>
      </c>
      <c r="D1612" s="14" t="s">
        <v>1046</v>
      </c>
      <c r="E1612" s="19" t="s">
        <v>1824</v>
      </c>
      <c r="F1612" s="20" t="s">
        <v>1021</v>
      </c>
      <c r="G1612" s="21">
        <v>1</v>
      </c>
      <c r="H1612" s="22">
        <v>48.85</v>
      </c>
      <c r="I1612" s="22">
        <f>ROUND(ROUND(H1612,2)*ROUND(G1612,3),2)</f>
        <v>48.85</v>
      </c>
      <c r="O1612">
        <f>(I1612*21)/100</f>
        <v>10.258500000000002</v>
      </c>
      <c r="P1612" t="s">
        <v>5</v>
      </c>
    </row>
    <row r="1613" spans="1:16" ht="14">
      <c r="A1613" s="23" t="s">
        <v>150</v>
      </c>
      <c r="E1613" s="24" t="s">
        <v>1046</v>
      </c>
    </row>
    <row r="1614" spans="1:16" ht="14">
      <c r="A1614" s="25" t="s">
        <v>144</v>
      </c>
      <c r="E1614" s="26" t="s">
        <v>6</v>
      </c>
    </row>
    <row r="1615" spans="1:16" ht="56">
      <c r="A1615" t="s">
        <v>147</v>
      </c>
      <c r="E1615" s="24" t="s">
        <v>27</v>
      </c>
    </row>
    <row r="1616" spans="1:16" ht="14">
      <c r="A1616" s="14" t="s">
        <v>149</v>
      </c>
      <c r="B1616" s="18" t="s">
        <v>463</v>
      </c>
      <c r="C1616" s="18" t="s">
        <v>627</v>
      </c>
      <c r="D1616" s="14" t="s">
        <v>1027</v>
      </c>
      <c r="E1616" s="19" t="s">
        <v>1825</v>
      </c>
      <c r="F1616" s="20" t="s">
        <v>1021</v>
      </c>
      <c r="G1616" s="21">
        <v>1</v>
      </c>
      <c r="H1616" s="22">
        <v>0</v>
      </c>
      <c r="I1616" s="22">
        <f>ROUND(ROUND(H1616,2)*ROUND(G1616,3),2)</f>
        <v>0</v>
      </c>
      <c r="O1616">
        <f>(I1616*21)/100</f>
        <v>0</v>
      </c>
      <c r="P1616" t="s">
        <v>5</v>
      </c>
    </row>
    <row r="1617" spans="1:16" ht="14">
      <c r="A1617" s="23" t="s">
        <v>150</v>
      </c>
      <c r="E1617" s="24" t="s">
        <v>1027</v>
      </c>
    </row>
    <row r="1618" spans="1:16" ht="14">
      <c r="A1618" s="25" t="s">
        <v>144</v>
      </c>
      <c r="E1618" s="26" t="s">
        <v>6</v>
      </c>
    </row>
    <row r="1619" spans="1:16" ht="56">
      <c r="A1619" t="s">
        <v>147</v>
      </c>
      <c r="E1619" s="24" t="s">
        <v>27</v>
      </c>
    </row>
    <row r="1620" spans="1:16" ht="14">
      <c r="A1620" s="14" t="s">
        <v>149</v>
      </c>
      <c r="B1620" s="18" t="s">
        <v>465</v>
      </c>
      <c r="C1620" s="18" t="s">
        <v>1826</v>
      </c>
      <c r="D1620" s="14" t="s">
        <v>1027</v>
      </c>
      <c r="E1620" s="19" t="s">
        <v>1827</v>
      </c>
      <c r="F1620" s="20" t="s">
        <v>1021</v>
      </c>
      <c r="G1620" s="21">
        <v>1</v>
      </c>
      <c r="H1620" s="22">
        <v>0</v>
      </c>
      <c r="I1620" s="22">
        <f>ROUND(ROUND(H1620,2)*ROUND(G1620,3),2)</f>
        <v>0</v>
      </c>
      <c r="O1620">
        <f>(I1620*21)/100</f>
        <v>0</v>
      </c>
      <c r="P1620" t="s">
        <v>5</v>
      </c>
    </row>
    <row r="1621" spans="1:16" ht="14">
      <c r="A1621" s="23" t="s">
        <v>150</v>
      </c>
      <c r="E1621" s="24" t="s">
        <v>1027</v>
      </c>
    </row>
    <row r="1622" spans="1:16" ht="14">
      <c r="A1622" s="25" t="s">
        <v>144</v>
      </c>
      <c r="E1622" s="26" t="s">
        <v>6</v>
      </c>
    </row>
    <row r="1623" spans="1:16" ht="56">
      <c r="A1623" t="s">
        <v>147</v>
      </c>
      <c r="E1623" s="24" t="s">
        <v>27</v>
      </c>
    </row>
    <row r="1624" spans="1:16" ht="14">
      <c r="A1624" s="14" t="s">
        <v>149</v>
      </c>
      <c r="B1624" s="18" t="s">
        <v>467</v>
      </c>
      <c r="C1624" s="18" t="s">
        <v>1828</v>
      </c>
      <c r="D1624" s="14" t="s">
        <v>1027</v>
      </c>
      <c r="E1624" s="19" t="s">
        <v>1829</v>
      </c>
      <c r="F1624" s="20" t="s">
        <v>1021</v>
      </c>
      <c r="G1624" s="21">
        <v>1</v>
      </c>
      <c r="H1624" s="22">
        <v>0</v>
      </c>
      <c r="I1624" s="22">
        <f>ROUND(ROUND(H1624,2)*ROUND(G1624,3),2)</f>
        <v>0</v>
      </c>
      <c r="O1624">
        <f>(I1624*21)/100</f>
        <v>0</v>
      </c>
      <c r="P1624" t="s">
        <v>5</v>
      </c>
    </row>
    <row r="1625" spans="1:16" ht="14">
      <c r="A1625" s="23" t="s">
        <v>150</v>
      </c>
      <c r="E1625" s="24" t="s">
        <v>1027</v>
      </c>
    </row>
    <row r="1626" spans="1:16" ht="14">
      <c r="A1626" s="25" t="s">
        <v>144</v>
      </c>
      <c r="E1626" s="26" t="s">
        <v>6</v>
      </c>
    </row>
    <row r="1627" spans="1:16" ht="56">
      <c r="A1627" t="s">
        <v>147</v>
      </c>
      <c r="E1627" s="24" t="s">
        <v>27</v>
      </c>
    </row>
    <row r="1628" spans="1:16" ht="14">
      <c r="A1628" s="14" t="s">
        <v>149</v>
      </c>
      <c r="B1628" s="18" t="s">
        <v>469</v>
      </c>
      <c r="C1628" s="18" t="s">
        <v>1830</v>
      </c>
      <c r="D1628" s="14" t="s">
        <v>1</v>
      </c>
      <c r="E1628" s="19" t="s">
        <v>1831</v>
      </c>
      <c r="F1628" s="20" t="s">
        <v>1832</v>
      </c>
      <c r="G1628" s="21">
        <v>1</v>
      </c>
      <c r="H1628" s="22">
        <v>0</v>
      </c>
      <c r="I1628" s="22">
        <f>ROUND(ROUND(H1628,2)*ROUND(G1628,3),2)</f>
        <v>0</v>
      </c>
      <c r="O1628">
        <f>(I1628*21)/100</f>
        <v>0</v>
      </c>
      <c r="P1628" t="s">
        <v>5</v>
      </c>
    </row>
    <row r="1629" spans="1:16" ht="14">
      <c r="A1629" s="23" t="s">
        <v>150</v>
      </c>
      <c r="E1629" s="24" t="s">
        <v>1</v>
      </c>
    </row>
    <row r="1630" spans="1:16" ht="14">
      <c r="A1630" s="25" t="s">
        <v>144</v>
      </c>
      <c r="E1630" s="26" t="s">
        <v>6</v>
      </c>
    </row>
    <row r="1631" spans="1:16" ht="56">
      <c r="A1631" t="s">
        <v>147</v>
      </c>
      <c r="E1631" s="24" t="s">
        <v>27</v>
      </c>
    </row>
    <row r="1632" spans="1:16" ht="14">
      <c r="A1632" s="14" t="s">
        <v>149</v>
      </c>
      <c r="B1632" s="18" t="s">
        <v>1040</v>
      </c>
      <c r="C1632" s="18" t="s">
        <v>1833</v>
      </c>
      <c r="D1632" s="14" t="s">
        <v>1</v>
      </c>
      <c r="E1632" s="19" t="s">
        <v>1834</v>
      </c>
      <c r="F1632" s="20" t="s">
        <v>1832</v>
      </c>
      <c r="G1632" s="21">
        <v>1</v>
      </c>
      <c r="H1632" s="22">
        <v>0</v>
      </c>
      <c r="I1632" s="22">
        <f>ROUND(ROUND(H1632,2)*ROUND(G1632,3),2)</f>
        <v>0</v>
      </c>
      <c r="O1632">
        <f>(I1632*21)/100</f>
        <v>0</v>
      </c>
      <c r="P1632" t="s">
        <v>5</v>
      </c>
    </row>
    <row r="1633" spans="1:16" ht="14">
      <c r="A1633" s="23" t="s">
        <v>150</v>
      </c>
      <c r="E1633" s="24" t="s">
        <v>1</v>
      </c>
    </row>
    <row r="1634" spans="1:16" ht="14">
      <c r="A1634" s="25" t="s">
        <v>144</v>
      </c>
      <c r="E1634" s="26" t="s">
        <v>6</v>
      </c>
    </row>
    <row r="1635" spans="1:16" ht="56">
      <c r="A1635" t="s">
        <v>147</v>
      </c>
      <c r="E1635" s="24" t="s">
        <v>27</v>
      </c>
    </row>
    <row r="1636" spans="1:16" ht="14">
      <c r="A1636" s="14" t="s">
        <v>149</v>
      </c>
      <c r="B1636" s="18" t="s">
        <v>1042</v>
      </c>
      <c r="C1636" s="18" t="s">
        <v>1835</v>
      </c>
      <c r="D1636" s="14" t="s">
        <v>1046</v>
      </c>
      <c r="E1636" s="19" t="s">
        <v>1836</v>
      </c>
      <c r="F1636" s="20" t="s">
        <v>1021</v>
      </c>
      <c r="G1636" s="21">
        <v>1</v>
      </c>
      <c r="H1636" s="22">
        <v>0</v>
      </c>
      <c r="I1636" s="22">
        <f>ROUND(ROUND(H1636,2)*ROUND(G1636,3),2)</f>
        <v>0</v>
      </c>
      <c r="O1636">
        <f>(I1636*21)/100</f>
        <v>0</v>
      </c>
      <c r="P1636" t="s">
        <v>5</v>
      </c>
    </row>
    <row r="1637" spans="1:16" ht="14">
      <c r="A1637" s="23" t="s">
        <v>150</v>
      </c>
      <c r="E1637" s="24" t="s">
        <v>1046</v>
      </c>
    </row>
    <row r="1638" spans="1:16" ht="14">
      <c r="A1638" s="25" t="s">
        <v>144</v>
      </c>
      <c r="E1638" s="26" t="s">
        <v>6</v>
      </c>
    </row>
    <row r="1639" spans="1:16" ht="56">
      <c r="A1639" t="s">
        <v>147</v>
      </c>
      <c r="E1639" s="24" t="s">
        <v>27</v>
      </c>
    </row>
    <row r="1640" spans="1:16" ht="14">
      <c r="A1640" s="14" t="s">
        <v>149</v>
      </c>
      <c r="B1640" s="18" t="s">
        <v>1044</v>
      </c>
      <c r="C1640" s="18" t="s">
        <v>636</v>
      </c>
      <c r="D1640" s="14" t="s">
        <v>1046</v>
      </c>
      <c r="E1640" s="19" t="s">
        <v>1837</v>
      </c>
      <c r="F1640" s="20" t="s">
        <v>1021</v>
      </c>
      <c r="G1640" s="21">
        <v>1</v>
      </c>
      <c r="H1640" s="22">
        <v>0</v>
      </c>
      <c r="I1640" s="22">
        <f>ROUND(ROUND(H1640,2)*ROUND(G1640,3),2)</f>
        <v>0</v>
      </c>
      <c r="O1640">
        <f>(I1640*21)/100</f>
        <v>0</v>
      </c>
      <c r="P1640" t="s">
        <v>5</v>
      </c>
    </row>
    <row r="1641" spans="1:16" ht="14">
      <c r="A1641" s="23" t="s">
        <v>150</v>
      </c>
      <c r="E1641" s="24" t="s">
        <v>1046</v>
      </c>
    </row>
    <row r="1642" spans="1:16" ht="14">
      <c r="A1642" s="25" t="s">
        <v>144</v>
      </c>
      <c r="E1642" s="26" t="s">
        <v>6</v>
      </c>
    </row>
    <row r="1643" spans="1:16" ht="56">
      <c r="A1643" t="s">
        <v>147</v>
      </c>
      <c r="E1643" s="24" t="s">
        <v>27</v>
      </c>
    </row>
    <row r="1644" spans="1:16" ht="14">
      <c r="A1644" s="14" t="s">
        <v>149</v>
      </c>
      <c r="B1644" s="18" t="s">
        <v>1162</v>
      </c>
      <c r="C1644" s="18" t="s">
        <v>1838</v>
      </c>
      <c r="D1644" s="14" t="s">
        <v>1</v>
      </c>
      <c r="E1644" s="19" t="s">
        <v>1839</v>
      </c>
      <c r="F1644" s="20" t="s">
        <v>134</v>
      </c>
      <c r="G1644" s="21">
        <v>1</v>
      </c>
      <c r="H1644" s="22">
        <v>0</v>
      </c>
      <c r="I1644" s="22">
        <f>ROUND(ROUND(H1644,2)*ROUND(G1644,3),2)</f>
        <v>0</v>
      </c>
      <c r="O1644">
        <f>(I1644*21)/100</f>
        <v>0</v>
      </c>
      <c r="P1644" t="s">
        <v>5</v>
      </c>
    </row>
    <row r="1645" spans="1:16" ht="14">
      <c r="A1645" s="23" t="s">
        <v>150</v>
      </c>
      <c r="E1645" s="24" t="s">
        <v>1</v>
      </c>
    </row>
    <row r="1646" spans="1:16" ht="14">
      <c r="A1646" s="25" t="s">
        <v>144</v>
      </c>
      <c r="E1646" s="26" t="s">
        <v>6</v>
      </c>
    </row>
    <row r="1647" spans="1:16" ht="56">
      <c r="A1647" t="s">
        <v>147</v>
      </c>
      <c r="E1647" s="24" t="s">
        <v>27</v>
      </c>
    </row>
    <row r="1648" spans="1:16" ht="14">
      <c r="A1648" s="14" t="s">
        <v>149</v>
      </c>
      <c r="B1648" s="18" t="s">
        <v>471</v>
      </c>
      <c r="C1648" s="18" t="s">
        <v>1840</v>
      </c>
      <c r="D1648" s="14" t="s">
        <v>1</v>
      </c>
      <c r="E1648" s="19" t="s">
        <v>1841</v>
      </c>
      <c r="F1648" s="20" t="s">
        <v>134</v>
      </c>
      <c r="G1648" s="21">
        <v>1</v>
      </c>
      <c r="H1648" s="22">
        <v>0</v>
      </c>
      <c r="I1648" s="22">
        <f>ROUND(ROUND(H1648,2)*ROUND(G1648,3),2)</f>
        <v>0</v>
      </c>
      <c r="O1648">
        <f>(I1648*21)/100</f>
        <v>0</v>
      </c>
      <c r="P1648" t="s">
        <v>5</v>
      </c>
    </row>
    <row r="1649" spans="1:16" ht="14">
      <c r="A1649" s="23" t="s">
        <v>150</v>
      </c>
      <c r="E1649" s="24" t="s">
        <v>1</v>
      </c>
    </row>
    <row r="1650" spans="1:16" ht="14">
      <c r="A1650" s="25" t="s">
        <v>144</v>
      </c>
      <c r="E1650" s="26" t="s">
        <v>6</v>
      </c>
    </row>
    <row r="1651" spans="1:16" ht="56">
      <c r="A1651" t="s">
        <v>147</v>
      </c>
      <c r="E1651" s="24" t="s">
        <v>27</v>
      </c>
    </row>
    <row r="1652" spans="1:16" ht="14">
      <c r="A1652" s="14" t="s">
        <v>149</v>
      </c>
      <c r="B1652" s="18" t="s">
        <v>1167</v>
      </c>
      <c r="C1652" s="18" t="s">
        <v>1842</v>
      </c>
      <c r="D1652" s="14" t="s">
        <v>1</v>
      </c>
      <c r="E1652" s="19" t="s">
        <v>1843</v>
      </c>
      <c r="F1652" s="20" t="s">
        <v>134</v>
      </c>
      <c r="G1652" s="21">
        <v>1</v>
      </c>
      <c r="H1652" s="22">
        <v>0</v>
      </c>
      <c r="I1652" s="22">
        <f>ROUND(ROUND(H1652,2)*ROUND(G1652,3),2)</f>
        <v>0</v>
      </c>
      <c r="O1652">
        <f>(I1652*21)/100</f>
        <v>0</v>
      </c>
      <c r="P1652" t="s">
        <v>5</v>
      </c>
    </row>
    <row r="1653" spans="1:16" ht="14">
      <c r="A1653" s="23" t="s">
        <v>150</v>
      </c>
      <c r="E1653" s="24" t="s">
        <v>1</v>
      </c>
    </row>
    <row r="1654" spans="1:16" ht="14">
      <c r="A1654" s="25" t="s">
        <v>144</v>
      </c>
      <c r="E1654" s="26" t="s">
        <v>6</v>
      </c>
    </row>
    <row r="1655" spans="1:16" ht="56">
      <c r="A1655" t="s">
        <v>147</v>
      </c>
      <c r="E1655" s="24" t="s">
        <v>27</v>
      </c>
    </row>
    <row r="1656" spans="1:16" ht="14">
      <c r="A1656" s="14" t="s">
        <v>149</v>
      </c>
      <c r="B1656" s="18" t="s">
        <v>473</v>
      </c>
      <c r="C1656" s="18" t="s">
        <v>1844</v>
      </c>
      <c r="D1656" s="14" t="s">
        <v>1</v>
      </c>
      <c r="E1656" s="19" t="s">
        <v>1845</v>
      </c>
      <c r="F1656" s="20" t="s">
        <v>134</v>
      </c>
      <c r="G1656" s="21">
        <v>1</v>
      </c>
      <c r="H1656" s="22">
        <v>0</v>
      </c>
      <c r="I1656" s="22">
        <f>ROUND(ROUND(H1656,2)*ROUND(G1656,3),2)</f>
        <v>0</v>
      </c>
      <c r="O1656">
        <f>(I1656*21)/100</f>
        <v>0</v>
      </c>
      <c r="P1656" t="s">
        <v>5</v>
      </c>
    </row>
    <row r="1657" spans="1:16" ht="14">
      <c r="A1657" s="23" t="s">
        <v>150</v>
      </c>
      <c r="E1657" s="24" t="s">
        <v>1</v>
      </c>
    </row>
    <row r="1658" spans="1:16" ht="14">
      <c r="A1658" s="25" t="s">
        <v>144</v>
      </c>
      <c r="E1658" s="26" t="s">
        <v>6</v>
      </c>
    </row>
    <row r="1659" spans="1:16" ht="56">
      <c r="A1659" t="s">
        <v>147</v>
      </c>
      <c r="E1659" s="24" t="s">
        <v>27</v>
      </c>
    </row>
    <row r="1660" spans="1:16" ht="14">
      <c r="A1660" s="14" t="s">
        <v>149</v>
      </c>
      <c r="B1660" s="18" t="s">
        <v>1174</v>
      </c>
      <c r="C1660" s="18" t="s">
        <v>1846</v>
      </c>
      <c r="D1660" s="14" t="s">
        <v>1</v>
      </c>
      <c r="E1660" s="19" t="s">
        <v>1847</v>
      </c>
      <c r="F1660" s="20" t="s">
        <v>134</v>
      </c>
      <c r="G1660" s="21">
        <v>1</v>
      </c>
      <c r="H1660" s="22">
        <v>0</v>
      </c>
      <c r="I1660" s="22">
        <f>ROUND(ROUND(H1660,2)*ROUND(G1660,3),2)</f>
        <v>0</v>
      </c>
      <c r="O1660">
        <f>(I1660*21)/100</f>
        <v>0</v>
      </c>
      <c r="P1660" t="s">
        <v>5</v>
      </c>
    </row>
    <row r="1661" spans="1:16" ht="14">
      <c r="A1661" s="23" t="s">
        <v>150</v>
      </c>
      <c r="E1661" s="24" t="s">
        <v>1</v>
      </c>
    </row>
    <row r="1662" spans="1:16" ht="14">
      <c r="A1662" s="25" t="s">
        <v>144</v>
      </c>
      <c r="E1662" s="26" t="s">
        <v>6</v>
      </c>
    </row>
    <row r="1663" spans="1:16" ht="56">
      <c r="A1663" t="s">
        <v>147</v>
      </c>
      <c r="E1663" s="24" t="s">
        <v>27</v>
      </c>
    </row>
    <row r="1664" spans="1:16" ht="14">
      <c r="A1664" s="14" t="s">
        <v>149</v>
      </c>
      <c r="B1664" s="18" t="s">
        <v>475</v>
      </c>
      <c r="C1664" s="18" t="s">
        <v>1848</v>
      </c>
      <c r="D1664" s="14" t="s">
        <v>1</v>
      </c>
      <c r="E1664" s="19" t="s">
        <v>1849</v>
      </c>
      <c r="F1664" s="20" t="s">
        <v>134</v>
      </c>
      <c r="G1664" s="21">
        <v>1</v>
      </c>
      <c r="H1664" s="22">
        <v>0</v>
      </c>
      <c r="I1664" s="22">
        <f>ROUND(ROUND(H1664,2)*ROUND(G1664,3),2)</f>
        <v>0</v>
      </c>
      <c r="O1664">
        <f>(I1664*21)/100</f>
        <v>0</v>
      </c>
      <c r="P1664" t="s">
        <v>5</v>
      </c>
    </row>
    <row r="1665" spans="1:16" ht="14">
      <c r="A1665" s="23" t="s">
        <v>150</v>
      </c>
      <c r="E1665" s="24" t="s">
        <v>1</v>
      </c>
    </row>
    <row r="1666" spans="1:16" ht="14">
      <c r="A1666" s="25" t="s">
        <v>144</v>
      </c>
      <c r="E1666" s="26" t="s">
        <v>6</v>
      </c>
    </row>
    <row r="1667" spans="1:16" ht="56">
      <c r="A1667" t="s">
        <v>147</v>
      </c>
      <c r="E1667" s="24" t="s">
        <v>27</v>
      </c>
    </row>
    <row r="1668" spans="1:16" ht="14">
      <c r="A1668" s="14" t="s">
        <v>149</v>
      </c>
      <c r="B1668" s="18" t="s">
        <v>1179</v>
      </c>
      <c r="C1668" s="18" t="s">
        <v>1850</v>
      </c>
      <c r="D1668" s="14" t="s">
        <v>1</v>
      </c>
      <c r="E1668" s="19" t="s">
        <v>1851</v>
      </c>
      <c r="F1668" s="20" t="s">
        <v>134</v>
      </c>
      <c r="G1668" s="21">
        <v>1</v>
      </c>
      <c r="H1668" s="22">
        <v>0</v>
      </c>
      <c r="I1668" s="22">
        <f>ROUND(ROUND(H1668,2)*ROUND(G1668,3),2)</f>
        <v>0</v>
      </c>
      <c r="O1668">
        <f>(I1668*21)/100</f>
        <v>0</v>
      </c>
      <c r="P1668" t="s">
        <v>5</v>
      </c>
    </row>
    <row r="1669" spans="1:16" ht="14">
      <c r="A1669" s="23" t="s">
        <v>150</v>
      </c>
      <c r="E1669" s="24" t="s">
        <v>1</v>
      </c>
    </row>
    <row r="1670" spans="1:16" ht="14">
      <c r="A1670" s="25" t="s">
        <v>144</v>
      </c>
      <c r="E1670" s="26" t="s">
        <v>6</v>
      </c>
    </row>
    <row r="1671" spans="1:16" ht="56">
      <c r="A1671" t="s">
        <v>147</v>
      </c>
      <c r="E1671" s="24" t="s">
        <v>27</v>
      </c>
    </row>
    <row r="1672" spans="1:16" ht="14">
      <c r="A1672" s="14" t="s">
        <v>149</v>
      </c>
      <c r="B1672" s="18" t="s">
        <v>1182</v>
      </c>
      <c r="C1672" s="18" t="s">
        <v>1852</v>
      </c>
      <c r="D1672" s="14" t="s">
        <v>1</v>
      </c>
      <c r="E1672" s="19" t="s">
        <v>1853</v>
      </c>
      <c r="F1672" s="20" t="s">
        <v>134</v>
      </c>
      <c r="G1672" s="21">
        <v>1</v>
      </c>
      <c r="H1672" s="22">
        <v>0</v>
      </c>
      <c r="I1672" s="22">
        <f>ROUND(ROUND(H1672,2)*ROUND(G1672,3),2)</f>
        <v>0</v>
      </c>
      <c r="O1672">
        <f>(I1672*21)/100</f>
        <v>0</v>
      </c>
      <c r="P1672" t="s">
        <v>5</v>
      </c>
    </row>
    <row r="1673" spans="1:16" ht="14">
      <c r="A1673" s="23" t="s">
        <v>150</v>
      </c>
      <c r="E1673" s="24" t="s">
        <v>1</v>
      </c>
    </row>
    <row r="1674" spans="1:16" ht="14">
      <c r="A1674" s="25" t="s">
        <v>144</v>
      </c>
      <c r="E1674" s="26" t="s">
        <v>6</v>
      </c>
    </row>
    <row r="1675" spans="1:16" ht="56">
      <c r="A1675" t="s">
        <v>147</v>
      </c>
      <c r="E1675" s="24" t="s">
        <v>27</v>
      </c>
    </row>
    <row r="1676" spans="1:16" ht="14">
      <c r="A1676" s="14" t="s">
        <v>149</v>
      </c>
      <c r="B1676" s="18" t="s">
        <v>477</v>
      </c>
      <c r="C1676" s="18" t="s">
        <v>1854</v>
      </c>
      <c r="D1676" s="14" t="s">
        <v>1</v>
      </c>
      <c r="E1676" s="19" t="s">
        <v>1855</v>
      </c>
      <c r="F1676" s="20" t="s">
        <v>134</v>
      </c>
      <c r="G1676" s="21">
        <v>1</v>
      </c>
      <c r="H1676" s="22">
        <v>0</v>
      </c>
      <c r="I1676" s="22">
        <f>ROUND(ROUND(H1676,2)*ROUND(G1676,3),2)</f>
        <v>0</v>
      </c>
      <c r="O1676">
        <f>(I1676*21)/100</f>
        <v>0</v>
      </c>
      <c r="P1676" t="s">
        <v>5</v>
      </c>
    </row>
    <row r="1677" spans="1:16" ht="14">
      <c r="A1677" s="23" t="s">
        <v>150</v>
      </c>
      <c r="E1677" s="24" t="s">
        <v>1</v>
      </c>
    </row>
    <row r="1678" spans="1:16" ht="14">
      <c r="A1678" s="25" t="s">
        <v>144</v>
      </c>
      <c r="E1678" s="26" t="s">
        <v>6</v>
      </c>
    </row>
    <row r="1679" spans="1:16" ht="56">
      <c r="A1679" t="s">
        <v>147</v>
      </c>
      <c r="E1679" s="24" t="s">
        <v>27</v>
      </c>
    </row>
    <row r="1680" spans="1:16" ht="14">
      <c r="A1680" s="14" t="s">
        <v>149</v>
      </c>
      <c r="B1680" s="18" t="s">
        <v>479</v>
      </c>
      <c r="C1680" s="18" t="s">
        <v>1856</v>
      </c>
      <c r="D1680" s="14" t="s">
        <v>1</v>
      </c>
      <c r="E1680" s="19" t="s">
        <v>1857</v>
      </c>
      <c r="F1680" s="20" t="s">
        <v>134</v>
      </c>
      <c r="G1680" s="21">
        <v>1</v>
      </c>
      <c r="H1680" s="22">
        <v>0</v>
      </c>
      <c r="I1680" s="22">
        <f>ROUND(ROUND(H1680,2)*ROUND(G1680,3),2)</f>
        <v>0</v>
      </c>
      <c r="O1680">
        <f>(I1680*21)/100</f>
        <v>0</v>
      </c>
      <c r="P1680" t="s">
        <v>5</v>
      </c>
    </row>
    <row r="1681" spans="1:16" ht="14">
      <c r="A1681" s="23" t="s">
        <v>150</v>
      </c>
      <c r="E1681" s="24" t="s">
        <v>1</v>
      </c>
    </row>
    <row r="1682" spans="1:16" ht="14">
      <c r="A1682" s="25" t="s">
        <v>144</v>
      </c>
      <c r="E1682" s="26" t="s">
        <v>6</v>
      </c>
    </row>
    <row r="1683" spans="1:16" ht="56">
      <c r="A1683" t="s">
        <v>147</v>
      </c>
      <c r="E1683" s="24" t="s">
        <v>27</v>
      </c>
    </row>
    <row r="1684" spans="1:16" ht="14">
      <c r="A1684" s="14" t="s">
        <v>149</v>
      </c>
      <c r="B1684" s="18" t="s">
        <v>481</v>
      </c>
      <c r="C1684" s="18" t="s">
        <v>1858</v>
      </c>
      <c r="D1684" s="14" t="s">
        <v>1</v>
      </c>
      <c r="E1684" s="19" t="s">
        <v>1859</v>
      </c>
      <c r="F1684" s="20" t="s">
        <v>134</v>
      </c>
      <c r="G1684" s="21">
        <v>1</v>
      </c>
      <c r="H1684" s="22">
        <v>0</v>
      </c>
      <c r="I1684" s="22">
        <f>ROUND(ROUND(H1684,2)*ROUND(G1684,3),2)</f>
        <v>0</v>
      </c>
      <c r="O1684">
        <f>(I1684*21)/100</f>
        <v>0</v>
      </c>
      <c r="P1684" t="s">
        <v>5</v>
      </c>
    </row>
    <row r="1685" spans="1:16" ht="14">
      <c r="A1685" s="23" t="s">
        <v>150</v>
      </c>
      <c r="E1685" s="24" t="s">
        <v>1</v>
      </c>
    </row>
    <row r="1686" spans="1:16" ht="14">
      <c r="A1686" s="25" t="s">
        <v>144</v>
      </c>
      <c r="E1686" s="26" t="s">
        <v>6</v>
      </c>
    </row>
    <row r="1687" spans="1:16" ht="56">
      <c r="A1687" t="s">
        <v>147</v>
      </c>
      <c r="E1687" s="24" t="s">
        <v>27</v>
      </c>
    </row>
    <row r="1688" spans="1:16" ht="14">
      <c r="A1688" s="14" t="s">
        <v>149</v>
      </c>
      <c r="B1688" s="18" t="s">
        <v>483</v>
      </c>
      <c r="C1688" s="18" t="s">
        <v>1860</v>
      </c>
      <c r="D1688" s="14" t="s">
        <v>1</v>
      </c>
      <c r="E1688" s="19" t="s">
        <v>1861</v>
      </c>
      <c r="F1688" s="20" t="s">
        <v>1032</v>
      </c>
      <c r="G1688" s="21">
        <v>1</v>
      </c>
      <c r="H1688" s="22">
        <v>0</v>
      </c>
      <c r="I1688" s="22">
        <f>ROUND(ROUND(H1688,2)*ROUND(G1688,3),2)</f>
        <v>0</v>
      </c>
      <c r="O1688">
        <f>(I1688*21)/100</f>
        <v>0</v>
      </c>
      <c r="P1688" t="s">
        <v>5</v>
      </c>
    </row>
    <row r="1689" spans="1:16" ht="14">
      <c r="A1689" s="23" t="s">
        <v>150</v>
      </c>
      <c r="E1689" s="24" t="s">
        <v>1</v>
      </c>
    </row>
    <row r="1690" spans="1:16" ht="14">
      <c r="A1690" s="25" t="s">
        <v>144</v>
      </c>
      <c r="E1690" s="26" t="s">
        <v>6</v>
      </c>
    </row>
    <row r="1691" spans="1:16" ht="56">
      <c r="A1691" t="s">
        <v>147</v>
      </c>
      <c r="E1691" s="24" t="s">
        <v>27</v>
      </c>
    </row>
    <row r="1692" spans="1:16" ht="14">
      <c r="A1692" s="14" t="s">
        <v>149</v>
      </c>
      <c r="B1692" s="18" t="s">
        <v>484</v>
      </c>
      <c r="C1692" s="18" t="s">
        <v>1862</v>
      </c>
      <c r="D1692" s="14" t="s">
        <v>1027</v>
      </c>
      <c r="E1692" s="19" t="s">
        <v>1107</v>
      </c>
      <c r="F1692" s="20" t="s">
        <v>1032</v>
      </c>
      <c r="G1692" s="21">
        <v>1</v>
      </c>
      <c r="H1692" s="22">
        <v>0</v>
      </c>
      <c r="I1692" s="22">
        <f>ROUND(ROUND(H1692,2)*ROUND(G1692,3),2)</f>
        <v>0</v>
      </c>
      <c r="O1692">
        <f>(I1692*21)/100</f>
        <v>0</v>
      </c>
      <c r="P1692" t="s">
        <v>5</v>
      </c>
    </row>
    <row r="1693" spans="1:16" ht="14">
      <c r="A1693" s="23" t="s">
        <v>150</v>
      </c>
      <c r="E1693" s="24" t="s">
        <v>1027</v>
      </c>
    </row>
    <row r="1694" spans="1:16" ht="14">
      <c r="A1694" s="25" t="s">
        <v>144</v>
      </c>
      <c r="E1694" s="26" t="s">
        <v>6</v>
      </c>
    </row>
    <row r="1695" spans="1:16" ht="56">
      <c r="A1695" t="s">
        <v>147</v>
      </c>
      <c r="E1695" s="24" t="s">
        <v>27</v>
      </c>
    </row>
    <row r="1696" spans="1:16" ht="14">
      <c r="A1696" s="14" t="s">
        <v>149</v>
      </c>
      <c r="B1696" s="18" t="s">
        <v>486</v>
      </c>
      <c r="C1696" s="18" t="s">
        <v>1863</v>
      </c>
      <c r="D1696" s="14" t="s">
        <v>1</v>
      </c>
      <c r="E1696" s="19" t="s">
        <v>1864</v>
      </c>
      <c r="F1696" s="20" t="s">
        <v>1021</v>
      </c>
      <c r="G1696" s="21">
        <v>1</v>
      </c>
      <c r="H1696" s="22">
        <v>190.75</v>
      </c>
      <c r="I1696" s="22">
        <f>ROUND(ROUND(H1696,2)*ROUND(G1696,3),2)</f>
        <v>190.75</v>
      </c>
      <c r="O1696">
        <f>(I1696*21)/100</f>
        <v>40.057499999999997</v>
      </c>
      <c r="P1696" t="s">
        <v>5</v>
      </c>
    </row>
    <row r="1697" spans="1:16" ht="14">
      <c r="A1697" s="23" t="s">
        <v>150</v>
      </c>
      <c r="E1697" s="24" t="s">
        <v>1</v>
      </c>
    </row>
    <row r="1698" spans="1:16" ht="14">
      <c r="A1698" s="25" t="s">
        <v>144</v>
      </c>
      <c r="E1698" s="26" t="s">
        <v>6</v>
      </c>
    </row>
    <row r="1699" spans="1:16" ht="56">
      <c r="A1699" t="s">
        <v>147</v>
      </c>
      <c r="E1699" s="24" t="s">
        <v>27</v>
      </c>
    </row>
    <row r="1700" spans="1:16" ht="14">
      <c r="A1700" s="14" t="s">
        <v>149</v>
      </c>
      <c r="B1700" s="18" t="s">
        <v>488</v>
      </c>
      <c r="C1700" s="18" t="s">
        <v>1865</v>
      </c>
      <c r="D1700" s="14" t="s">
        <v>1</v>
      </c>
      <c r="E1700" s="19" t="s">
        <v>1866</v>
      </c>
      <c r="F1700" s="20" t="s">
        <v>1021</v>
      </c>
      <c r="G1700" s="21">
        <v>1</v>
      </c>
      <c r="H1700" s="22">
        <v>348.95</v>
      </c>
      <c r="I1700" s="22">
        <f>ROUND(ROUND(H1700,2)*ROUND(G1700,3),2)</f>
        <v>348.95</v>
      </c>
      <c r="O1700">
        <f>(I1700*21)/100</f>
        <v>73.279499999999999</v>
      </c>
      <c r="P1700" t="s">
        <v>5</v>
      </c>
    </row>
    <row r="1701" spans="1:16" ht="14">
      <c r="A1701" s="23" t="s">
        <v>150</v>
      </c>
      <c r="E1701" s="24" t="s">
        <v>1</v>
      </c>
    </row>
    <row r="1702" spans="1:16" ht="14">
      <c r="A1702" s="25" t="s">
        <v>144</v>
      </c>
      <c r="E1702" s="26" t="s">
        <v>6</v>
      </c>
    </row>
    <row r="1703" spans="1:16" ht="56">
      <c r="A1703" t="s">
        <v>147</v>
      </c>
      <c r="E1703" s="24" t="s">
        <v>27</v>
      </c>
    </row>
    <row r="1704" spans="1:16" ht="14">
      <c r="A1704" s="14" t="s">
        <v>149</v>
      </c>
      <c r="B1704" s="18" t="s">
        <v>490</v>
      </c>
      <c r="C1704" s="18" t="s">
        <v>1867</v>
      </c>
      <c r="D1704" s="14" t="s">
        <v>1529</v>
      </c>
      <c r="E1704" s="19" t="s">
        <v>1868</v>
      </c>
      <c r="F1704" s="20" t="s">
        <v>1021</v>
      </c>
      <c r="G1704" s="21">
        <v>1</v>
      </c>
      <c r="H1704" s="22">
        <v>0</v>
      </c>
      <c r="I1704" s="22">
        <f>ROUND(ROUND(H1704,2)*ROUND(G1704,3),2)</f>
        <v>0</v>
      </c>
      <c r="O1704">
        <f>(I1704*21)/100</f>
        <v>0</v>
      </c>
      <c r="P1704" t="s">
        <v>5</v>
      </c>
    </row>
    <row r="1705" spans="1:16" ht="14">
      <c r="A1705" s="23" t="s">
        <v>150</v>
      </c>
      <c r="E1705" s="24" t="s">
        <v>1529</v>
      </c>
    </row>
    <row r="1706" spans="1:16" ht="14">
      <c r="A1706" s="25" t="s">
        <v>144</v>
      </c>
      <c r="E1706" s="26" t="s">
        <v>6</v>
      </c>
    </row>
    <row r="1707" spans="1:16" ht="56">
      <c r="A1707" t="s">
        <v>147</v>
      </c>
      <c r="E1707" s="24" t="s">
        <v>27</v>
      </c>
    </row>
    <row r="1708" spans="1:16" ht="14">
      <c r="A1708" s="14" t="s">
        <v>149</v>
      </c>
      <c r="B1708" s="18" t="s">
        <v>492</v>
      </c>
      <c r="C1708" s="18" t="s">
        <v>1869</v>
      </c>
      <c r="D1708" s="14" t="s">
        <v>1046</v>
      </c>
      <c r="E1708" s="19" t="s">
        <v>1870</v>
      </c>
      <c r="F1708" s="20" t="s">
        <v>1021</v>
      </c>
      <c r="G1708" s="21">
        <v>1</v>
      </c>
      <c r="H1708" s="22">
        <v>0</v>
      </c>
      <c r="I1708" s="22">
        <f>ROUND(ROUND(H1708,2)*ROUND(G1708,3),2)</f>
        <v>0</v>
      </c>
      <c r="O1708">
        <f>(I1708*21)/100</f>
        <v>0</v>
      </c>
      <c r="P1708" t="s">
        <v>5</v>
      </c>
    </row>
    <row r="1709" spans="1:16" ht="14">
      <c r="A1709" s="23" t="s">
        <v>150</v>
      </c>
      <c r="E1709" s="24" t="s">
        <v>1046</v>
      </c>
    </row>
    <row r="1710" spans="1:16" ht="14">
      <c r="A1710" s="25" t="s">
        <v>144</v>
      </c>
      <c r="E1710" s="26" t="s">
        <v>6</v>
      </c>
    </row>
    <row r="1711" spans="1:16" ht="56">
      <c r="A1711" t="s">
        <v>147</v>
      </c>
      <c r="E1711" s="24" t="s">
        <v>27</v>
      </c>
    </row>
    <row r="1712" spans="1:16" ht="14">
      <c r="A1712" s="14" t="s">
        <v>149</v>
      </c>
      <c r="B1712" s="18" t="s">
        <v>494</v>
      </c>
      <c r="C1712" s="18" t="s">
        <v>1871</v>
      </c>
      <c r="D1712" s="14" t="s">
        <v>1046</v>
      </c>
      <c r="E1712" s="19" t="s">
        <v>1872</v>
      </c>
      <c r="F1712" s="20" t="s">
        <v>1021</v>
      </c>
      <c r="G1712" s="21">
        <v>1</v>
      </c>
      <c r="H1712" s="22">
        <v>0</v>
      </c>
      <c r="I1712" s="22">
        <f>ROUND(ROUND(H1712,2)*ROUND(G1712,3),2)</f>
        <v>0</v>
      </c>
      <c r="O1712">
        <f>(I1712*21)/100</f>
        <v>0</v>
      </c>
      <c r="P1712" t="s">
        <v>5</v>
      </c>
    </row>
    <row r="1713" spans="1:16" ht="14">
      <c r="A1713" s="23" t="s">
        <v>150</v>
      </c>
      <c r="E1713" s="24" t="s">
        <v>1046</v>
      </c>
    </row>
    <row r="1714" spans="1:16" ht="14">
      <c r="A1714" s="25" t="s">
        <v>144</v>
      </c>
      <c r="E1714" s="26" t="s">
        <v>6</v>
      </c>
    </row>
    <row r="1715" spans="1:16" ht="56">
      <c r="A1715" t="s">
        <v>147</v>
      </c>
      <c r="E1715" s="24" t="s">
        <v>27</v>
      </c>
    </row>
    <row r="1716" spans="1:16" ht="14">
      <c r="A1716" s="14" t="s">
        <v>149</v>
      </c>
      <c r="B1716" s="18" t="s">
        <v>496</v>
      </c>
      <c r="C1716" s="18" t="s">
        <v>1873</v>
      </c>
      <c r="D1716" s="14" t="s">
        <v>1</v>
      </c>
      <c r="E1716" s="19" t="s">
        <v>1874</v>
      </c>
      <c r="F1716" s="20" t="s">
        <v>1021</v>
      </c>
      <c r="G1716" s="21">
        <v>1</v>
      </c>
      <c r="H1716" s="22">
        <v>11631.43</v>
      </c>
      <c r="I1716" s="22">
        <f>ROUND(ROUND(H1716,2)*ROUND(G1716,3),2)</f>
        <v>11631.43</v>
      </c>
      <c r="O1716">
        <f>(I1716*21)/100</f>
        <v>2442.6003000000001</v>
      </c>
      <c r="P1716" t="s">
        <v>5</v>
      </c>
    </row>
    <row r="1717" spans="1:16" ht="14">
      <c r="A1717" s="23" t="s">
        <v>150</v>
      </c>
      <c r="E1717" s="24" t="s">
        <v>1</v>
      </c>
    </row>
    <row r="1718" spans="1:16" ht="14">
      <c r="A1718" s="25" t="s">
        <v>144</v>
      </c>
      <c r="E1718" s="26" t="s">
        <v>6</v>
      </c>
    </row>
    <row r="1719" spans="1:16" ht="56">
      <c r="A1719" t="s">
        <v>147</v>
      </c>
      <c r="E1719" s="24" t="s">
        <v>27</v>
      </c>
    </row>
    <row r="1720" spans="1:16" ht="14">
      <c r="A1720" s="14" t="s">
        <v>149</v>
      </c>
      <c r="B1720" s="18" t="s">
        <v>1208</v>
      </c>
      <c r="C1720" s="18" t="s">
        <v>1875</v>
      </c>
      <c r="D1720" s="14" t="s">
        <v>1529</v>
      </c>
      <c r="E1720" s="19" t="s">
        <v>1876</v>
      </c>
      <c r="F1720" s="20" t="s">
        <v>1021</v>
      </c>
      <c r="G1720" s="21">
        <v>1</v>
      </c>
      <c r="H1720" s="22">
        <v>0</v>
      </c>
      <c r="I1720" s="22">
        <f>ROUND(ROUND(H1720,2)*ROUND(G1720,3),2)</f>
        <v>0</v>
      </c>
      <c r="O1720">
        <f>(I1720*21)/100</f>
        <v>0</v>
      </c>
      <c r="P1720" t="s">
        <v>5</v>
      </c>
    </row>
    <row r="1721" spans="1:16" ht="14">
      <c r="A1721" s="23" t="s">
        <v>150</v>
      </c>
      <c r="E1721" s="24" t="s">
        <v>1529</v>
      </c>
    </row>
    <row r="1722" spans="1:16" ht="14">
      <c r="A1722" s="25" t="s">
        <v>144</v>
      </c>
      <c r="E1722" s="26" t="s">
        <v>6</v>
      </c>
    </row>
    <row r="1723" spans="1:16" ht="112">
      <c r="A1723" t="s">
        <v>147</v>
      </c>
      <c r="E1723" s="24" t="s">
        <v>1877</v>
      </c>
    </row>
    <row r="1724" spans="1:16" ht="14">
      <c r="A1724" s="14" t="s">
        <v>149</v>
      </c>
      <c r="B1724" s="18" t="s">
        <v>1211</v>
      </c>
      <c r="C1724" s="18" t="s">
        <v>1878</v>
      </c>
      <c r="D1724" s="14" t="s">
        <v>1027</v>
      </c>
      <c r="E1724" s="19" t="s">
        <v>1879</v>
      </c>
      <c r="F1724" s="20" t="s">
        <v>1021</v>
      </c>
      <c r="G1724" s="21">
        <v>1</v>
      </c>
      <c r="H1724" s="22">
        <v>0</v>
      </c>
      <c r="I1724" s="22">
        <f>ROUND(ROUND(H1724,2)*ROUND(G1724,3),2)</f>
        <v>0</v>
      </c>
      <c r="O1724">
        <f>(I1724*21)/100</f>
        <v>0</v>
      </c>
      <c r="P1724" t="s">
        <v>5</v>
      </c>
    </row>
    <row r="1725" spans="1:16" ht="14">
      <c r="A1725" s="23" t="s">
        <v>150</v>
      </c>
      <c r="E1725" s="24" t="s">
        <v>1027</v>
      </c>
    </row>
    <row r="1726" spans="1:16" ht="14">
      <c r="A1726" s="25" t="s">
        <v>144</v>
      </c>
      <c r="E1726" s="26" t="s">
        <v>6</v>
      </c>
    </row>
    <row r="1727" spans="1:16" ht="56">
      <c r="A1727" t="s">
        <v>147</v>
      </c>
      <c r="E1727" s="24" t="s">
        <v>27</v>
      </c>
    </row>
    <row r="1728" spans="1:16" ht="14">
      <c r="A1728" s="14" t="s">
        <v>149</v>
      </c>
      <c r="B1728" s="18" t="s">
        <v>498</v>
      </c>
      <c r="C1728" s="18" t="s">
        <v>1880</v>
      </c>
      <c r="D1728" s="14" t="s">
        <v>1027</v>
      </c>
      <c r="E1728" s="19" t="s">
        <v>1881</v>
      </c>
      <c r="F1728" s="20" t="s">
        <v>1021</v>
      </c>
      <c r="G1728" s="21">
        <v>1</v>
      </c>
      <c r="H1728" s="22">
        <v>0</v>
      </c>
      <c r="I1728" s="22">
        <f>ROUND(ROUND(H1728,2)*ROUND(G1728,3),2)</f>
        <v>0</v>
      </c>
      <c r="O1728">
        <f>(I1728*21)/100</f>
        <v>0</v>
      </c>
      <c r="P1728" t="s">
        <v>5</v>
      </c>
    </row>
    <row r="1729" spans="1:16" ht="14">
      <c r="A1729" s="23" t="s">
        <v>150</v>
      </c>
      <c r="E1729" s="24" t="s">
        <v>1027</v>
      </c>
    </row>
    <row r="1730" spans="1:16" ht="14">
      <c r="A1730" s="25" t="s">
        <v>144</v>
      </c>
      <c r="E1730" s="26" t="s">
        <v>6</v>
      </c>
    </row>
    <row r="1731" spans="1:16" ht="112">
      <c r="A1731" t="s">
        <v>147</v>
      </c>
      <c r="E1731" s="24" t="s">
        <v>1877</v>
      </c>
    </row>
    <row r="1732" spans="1:16" ht="14">
      <c r="A1732" s="14" t="s">
        <v>149</v>
      </c>
      <c r="B1732" s="18" t="s">
        <v>500</v>
      </c>
      <c r="C1732" s="18" t="s">
        <v>1882</v>
      </c>
      <c r="D1732" s="14" t="s">
        <v>1046</v>
      </c>
      <c r="E1732" s="19" t="s">
        <v>1883</v>
      </c>
      <c r="F1732" s="20" t="s">
        <v>1021</v>
      </c>
      <c r="G1732" s="21">
        <v>1</v>
      </c>
      <c r="H1732" s="22">
        <v>0</v>
      </c>
      <c r="I1732" s="22">
        <f>ROUND(ROUND(H1732,2)*ROUND(G1732,3),2)</f>
        <v>0</v>
      </c>
      <c r="O1732">
        <f>(I1732*21)/100</f>
        <v>0</v>
      </c>
      <c r="P1732" t="s">
        <v>5</v>
      </c>
    </row>
    <row r="1733" spans="1:16" ht="14">
      <c r="A1733" s="23" t="s">
        <v>150</v>
      </c>
      <c r="E1733" s="24" t="s">
        <v>1046</v>
      </c>
    </row>
    <row r="1734" spans="1:16" ht="14">
      <c r="A1734" s="25" t="s">
        <v>144</v>
      </c>
      <c r="E1734" s="26" t="s">
        <v>6</v>
      </c>
    </row>
    <row r="1735" spans="1:16" ht="56">
      <c r="A1735" t="s">
        <v>147</v>
      </c>
      <c r="E1735" s="24" t="s">
        <v>27</v>
      </c>
    </row>
    <row r="1736" spans="1:16" ht="14">
      <c r="A1736" s="14" t="s">
        <v>149</v>
      </c>
      <c r="B1736" s="18" t="s">
        <v>502</v>
      </c>
      <c r="C1736" s="18" t="s">
        <v>1884</v>
      </c>
      <c r="D1736" s="14" t="s">
        <v>1529</v>
      </c>
      <c r="E1736" s="19" t="s">
        <v>1885</v>
      </c>
      <c r="F1736" s="20" t="s">
        <v>1021</v>
      </c>
      <c r="G1736" s="21">
        <v>1</v>
      </c>
      <c r="H1736" s="22">
        <v>0</v>
      </c>
      <c r="I1736" s="22">
        <f>ROUND(ROUND(H1736,2)*ROUND(G1736,3),2)</f>
        <v>0</v>
      </c>
      <c r="O1736">
        <f>(I1736*21)/100</f>
        <v>0</v>
      </c>
      <c r="P1736" t="s">
        <v>5</v>
      </c>
    </row>
    <row r="1737" spans="1:16" ht="14">
      <c r="A1737" s="23" t="s">
        <v>150</v>
      </c>
      <c r="E1737" s="24" t="s">
        <v>1529</v>
      </c>
    </row>
    <row r="1738" spans="1:16" ht="14">
      <c r="A1738" s="25" t="s">
        <v>144</v>
      </c>
      <c r="E1738" s="26" t="s">
        <v>6</v>
      </c>
    </row>
    <row r="1739" spans="1:16" ht="56">
      <c r="A1739" t="s">
        <v>147</v>
      </c>
      <c r="E1739" s="24" t="s">
        <v>27</v>
      </c>
    </row>
    <row r="1740" spans="1:16" ht="14">
      <c r="A1740" s="14" t="s">
        <v>149</v>
      </c>
      <c r="B1740" s="18" t="s">
        <v>504</v>
      </c>
      <c r="C1740" s="18" t="s">
        <v>1886</v>
      </c>
      <c r="D1740" s="14" t="s">
        <v>1</v>
      </c>
      <c r="E1740" s="19" t="s">
        <v>1887</v>
      </c>
      <c r="F1740" s="20" t="s">
        <v>1021</v>
      </c>
      <c r="G1740" s="21">
        <v>1</v>
      </c>
      <c r="H1740" s="22">
        <v>0</v>
      </c>
      <c r="I1740" s="22">
        <f>ROUND(ROUND(H1740,2)*ROUND(G1740,3),2)</f>
        <v>0</v>
      </c>
      <c r="O1740">
        <f>(I1740*21)/100</f>
        <v>0</v>
      </c>
      <c r="P1740" t="s">
        <v>5</v>
      </c>
    </row>
    <row r="1741" spans="1:16" ht="14">
      <c r="A1741" s="23" t="s">
        <v>150</v>
      </c>
      <c r="E1741" s="24" t="s">
        <v>1</v>
      </c>
    </row>
    <row r="1742" spans="1:16" ht="14">
      <c r="A1742" s="25" t="s">
        <v>144</v>
      </c>
      <c r="E1742" s="26" t="s">
        <v>6</v>
      </c>
    </row>
    <row r="1743" spans="1:16" ht="112">
      <c r="A1743" t="s">
        <v>147</v>
      </c>
      <c r="E1743" s="24" t="s">
        <v>1877</v>
      </c>
    </row>
    <row r="1744" spans="1:16" ht="14">
      <c r="A1744" s="14" t="s">
        <v>149</v>
      </c>
      <c r="B1744" s="18" t="s">
        <v>1222</v>
      </c>
      <c r="C1744" s="18" t="s">
        <v>1888</v>
      </c>
      <c r="D1744" s="14" t="s">
        <v>1027</v>
      </c>
      <c r="E1744" s="19" t="s">
        <v>1889</v>
      </c>
      <c r="F1744" s="20" t="s">
        <v>1021</v>
      </c>
      <c r="G1744" s="21">
        <v>1</v>
      </c>
      <c r="H1744" s="22">
        <v>1104.99</v>
      </c>
      <c r="I1744" s="22">
        <f>ROUND(ROUND(H1744,2)*ROUND(G1744,3),2)</f>
        <v>1104.99</v>
      </c>
      <c r="O1744">
        <f>(I1744*21)/100</f>
        <v>232.0479</v>
      </c>
      <c r="P1744" t="s">
        <v>5</v>
      </c>
    </row>
    <row r="1745" spans="1:18" ht="14">
      <c r="A1745" s="23" t="s">
        <v>150</v>
      </c>
      <c r="E1745" s="24" t="s">
        <v>1027</v>
      </c>
    </row>
    <row r="1746" spans="1:18" ht="14">
      <c r="A1746" s="25" t="s">
        <v>144</v>
      </c>
      <c r="E1746" s="26" t="s">
        <v>6</v>
      </c>
    </row>
    <row r="1747" spans="1:18" ht="56">
      <c r="A1747" t="s">
        <v>147</v>
      </c>
      <c r="E1747" s="24" t="s">
        <v>27</v>
      </c>
    </row>
    <row r="1748" spans="1:18" ht="12.75" customHeight="1">
      <c r="A1748" s="2" t="s">
        <v>84</v>
      </c>
      <c r="B1748" s="2"/>
      <c r="C1748" s="28" t="s">
        <v>689</v>
      </c>
      <c r="D1748" s="2"/>
      <c r="E1748" s="16" t="s">
        <v>688</v>
      </c>
      <c r="F1748" s="2"/>
      <c r="G1748" s="2"/>
      <c r="H1748" s="2"/>
      <c r="I1748" s="29">
        <f>0+Q1748</f>
        <v>33968.69</v>
      </c>
      <c r="O1748">
        <f>0+R1748</f>
        <v>7133.4248999999991</v>
      </c>
      <c r="Q1748">
        <f>0+I1749+I1753+I1757+I1761+I1765+I1769+I1773+I1777+I1781+I1785+I1789+I1793+I1797+I1801+I1805+I1809+I1813+I1817+I1821+I1825+I1829+I1833+I1837+I1841+I1845+I1849+I1853+I1857+I1861+I1865+I1869+I1873+I1877+I1881+I1885+I1889+I1893+I1897+I1901+I1905+I1909+I1913+I1917+I1921+I1925+I1929+I1933+I1937+I1941+I1945+I1949+I1953+I1957+I1961+I1965+I1969+I1973+I1977+I1981+I1985+I1989+I1993+I1997+I2001+I2005+I2009+I2013+I2017+I2021+I2025+I2029+I2033+I2037+I2041+I2045+I2049+I2053+I2057+I2061+I2065+I2069+I2073+I2077+I2081+I2085+I2089+I2093+I2097+I2101+I2105+I2109+I2113+I2117+I2121+I2125+I2129+I2133+I2137+I2141+I2145+I2149+I2153+I2157+I2161+I2165+I2169+I2173+I2177+I2181+I2185+I2189+I2193+I2197+I2201+I2205+I2209+I2213+I2217+I2221+I2225+I2229+I2233+I2237+I2241+I2245+I2249+I2253+I2257+I2261+I2265</f>
        <v>33968.69</v>
      </c>
      <c r="R1748">
        <f>0+O1749+O1753+O1757+O1761+O1765+O1769+O1773+O1777+O1781+O1785+O1789+O1793+O1797+O1801+O1805+O1809+O1813+O1817+O1821+O1825+O1829+O1833+O1837+O1841+O1845+O1849+O1853+O1857+O1861+O1865+O1869+O1873+O1877+O1881+O1885+O1889+O1893+O1897+O1901+O1905+O1909+O1913+O1917+O1921+O1925+O1929+O1933+O1937+O1941+O1945+O1949+O1953+O1957+O1961+O1965+O1969+O1973+O1977+O1981+O1985+O1989+O1993+O1997+O2001+O2005+O2009+O2013+O2017+O2021+O2025+O2029+O2033+O2037+O2041+O2045+O2049+O2053+O2057+O2061+O2065+O2069+O2073+O2077+O2081+O2085+O2089+O2093+O2097+O2101+O2105+O2109+O2113+O2117+O2121+O2125+O2129+O2133+O2137+O2141+O2145+O2149+O2153+O2157+O2161+O2165+O2169+O2173+O2177+O2181+O2185+O2189+O2193+O2197+O2201+O2205+O2209+O2213+O2217+O2221+O2225+O2229+O2233+O2237+O2241+O2245+O2249+O2253+O2257+O2261+O2265</f>
        <v>7133.4248999999991</v>
      </c>
    </row>
    <row r="1749" spans="1:18" ht="14">
      <c r="A1749" s="14" t="s">
        <v>149</v>
      </c>
      <c r="B1749" s="18" t="s">
        <v>16</v>
      </c>
      <c r="C1749" s="18" t="s">
        <v>1890</v>
      </c>
      <c r="D1749" s="14" t="s">
        <v>1046</v>
      </c>
      <c r="E1749" s="19" t="s">
        <v>1891</v>
      </c>
      <c r="F1749" s="20" t="s">
        <v>120</v>
      </c>
      <c r="G1749" s="21">
        <v>1</v>
      </c>
      <c r="H1749" s="22">
        <v>1.4</v>
      </c>
      <c r="I1749" s="22">
        <f>ROUND(ROUND(H1749,2)*ROUND(G1749,3),2)</f>
        <v>1.4</v>
      </c>
      <c r="O1749">
        <f>(I1749*21)/100</f>
        <v>0.29399999999999998</v>
      </c>
      <c r="P1749" t="s">
        <v>5</v>
      </c>
    </row>
    <row r="1750" spans="1:18" ht="14">
      <c r="A1750" s="23" t="s">
        <v>150</v>
      </c>
      <c r="E1750" s="24" t="s">
        <v>1046</v>
      </c>
    </row>
    <row r="1751" spans="1:18" ht="14">
      <c r="A1751" s="25" t="s">
        <v>144</v>
      </c>
      <c r="E1751" s="26" t="s">
        <v>6</v>
      </c>
    </row>
    <row r="1752" spans="1:18" ht="84">
      <c r="A1752" t="s">
        <v>147</v>
      </c>
      <c r="E1752" s="24" t="s">
        <v>1892</v>
      </c>
    </row>
    <row r="1753" spans="1:18" ht="14">
      <c r="A1753" s="14" t="s">
        <v>149</v>
      </c>
      <c r="B1753" s="18" t="s">
        <v>5</v>
      </c>
      <c r="C1753" s="18" t="s">
        <v>1893</v>
      </c>
      <c r="D1753" s="14" t="s">
        <v>1</v>
      </c>
      <c r="E1753" s="19" t="s">
        <v>1894</v>
      </c>
      <c r="F1753" s="20" t="s">
        <v>120</v>
      </c>
      <c r="G1753" s="21">
        <v>1</v>
      </c>
      <c r="H1753" s="22">
        <v>6.98</v>
      </c>
      <c r="I1753" s="22">
        <f>ROUND(ROUND(H1753,2)*ROUND(G1753,3),2)</f>
        <v>6.98</v>
      </c>
      <c r="O1753">
        <f>(I1753*21)/100</f>
        <v>1.4658000000000002</v>
      </c>
      <c r="P1753" t="s">
        <v>5</v>
      </c>
    </row>
    <row r="1754" spans="1:18" ht="14">
      <c r="A1754" s="23" t="s">
        <v>150</v>
      </c>
      <c r="E1754" s="24" t="s">
        <v>1</v>
      </c>
    </row>
    <row r="1755" spans="1:18" ht="14">
      <c r="A1755" s="25" t="s">
        <v>144</v>
      </c>
      <c r="E1755" s="26" t="s">
        <v>6</v>
      </c>
    </row>
    <row r="1756" spans="1:18" ht="56">
      <c r="A1756" t="s">
        <v>147</v>
      </c>
      <c r="E1756" s="24" t="s">
        <v>27</v>
      </c>
    </row>
    <row r="1757" spans="1:18" ht="14">
      <c r="A1757" s="14" t="s">
        <v>149</v>
      </c>
      <c r="B1757" s="18" t="s">
        <v>78</v>
      </c>
      <c r="C1757" s="18" t="s">
        <v>690</v>
      </c>
      <c r="D1757" s="14" t="s">
        <v>1</v>
      </c>
      <c r="E1757" s="19" t="s">
        <v>1895</v>
      </c>
      <c r="F1757" s="20" t="s">
        <v>120</v>
      </c>
      <c r="G1757" s="21">
        <v>1</v>
      </c>
      <c r="H1757" s="22">
        <v>29.08</v>
      </c>
      <c r="I1757" s="22">
        <f>ROUND(ROUND(H1757,2)*ROUND(G1757,3),2)</f>
        <v>29.08</v>
      </c>
      <c r="O1757">
        <f>(I1757*21)/100</f>
        <v>6.1067999999999998</v>
      </c>
      <c r="P1757" t="s">
        <v>5</v>
      </c>
    </row>
    <row r="1758" spans="1:18" ht="14">
      <c r="A1758" s="23" t="s">
        <v>150</v>
      </c>
      <c r="E1758" s="24" t="s">
        <v>1</v>
      </c>
    </row>
    <row r="1759" spans="1:18" ht="14">
      <c r="A1759" s="25" t="s">
        <v>144</v>
      </c>
      <c r="E1759" s="26" t="s">
        <v>6</v>
      </c>
    </row>
    <row r="1760" spans="1:18" ht="56">
      <c r="A1760" t="s">
        <v>147</v>
      </c>
      <c r="E1760" s="24" t="s">
        <v>27</v>
      </c>
    </row>
    <row r="1761" spans="1:16" ht="14">
      <c r="A1761" s="14" t="s">
        <v>149</v>
      </c>
      <c r="B1761" s="18" t="s">
        <v>79</v>
      </c>
      <c r="C1761" s="18" t="s">
        <v>693</v>
      </c>
      <c r="D1761" s="14" t="s">
        <v>1046</v>
      </c>
      <c r="E1761" s="19" t="s">
        <v>1896</v>
      </c>
      <c r="F1761" s="20" t="s">
        <v>120</v>
      </c>
      <c r="G1761" s="21">
        <v>1</v>
      </c>
      <c r="H1761" s="22">
        <v>0</v>
      </c>
      <c r="I1761" s="22">
        <f>ROUND(ROUND(H1761,2)*ROUND(G1761,3),2)</f>
        <v>0</v>
      </c>
      <c r="O1761">
        <f>(I1761*21)/100</f>
        <v>0</v>
      </c>
      <c r="P1761" t="s">
        <v>5</v>
      </c>
    </row>
    <row r="1762" spans="1:16" ht="14">
      <c r="A1762" s="23" t="s">
        <v>150</v>
      </c>
      <c r="E1762" s="24" t="s">
        <v>1046</v>
      </c>
    </row>
    <row r="1763" spans="1:16" ht="14">
      <c r="A1763" s="25" t="s">
        <v>144</v>
      </c>
      <c r="E1763" s="26" t="s">
        <v>6</v>
      </c>
    </row>
    <row r="1764" spans="1:16" ht="56">
      <c r="A1764" t="s">
        <v>147</v>
      </c>
      <c r="E1764" s="24" t="s">
        <v>27</v>
      </c>
    </row>
    <row r="1765" spans="1:16" ht="14">
      <c r="A1765" s="14" t="s">
        <v>149</v>
      </c>
      <c r="B1765" s="18" t="s">
        <v>80</v>
      </c>
      <c r="C1765" s="18" t="s">
        <v>696</v>
      </c>
      <c r="D1765" s="14" t="s">
        <v>1</v>
      </c>
      <c r="E1765" s="19" t="s">
        <v>1897</v>
      </c>
      <c r="F1765" s="20" t="s">
        <v>120</v>
      </c>
      <c r="G1765" s="21">
        <v>1</v>
      </c>
      <c r="H1765" s="22">
        <v>224.49</v>
      </c>
      <c r="I1765" s="22">
        <f>ROUND(ROUND(H1765,2)*ROUND(G1765,3),2)</f>
        <v>224.49</v>
      </c>
      <c r="O1765">
        <f>(I1765*21)/100</f>
        <v>47.142899999999997</v>
      </c>
      <c r="P1765" t="s">
        <v>5</v>
      </c>
    </row>
    <row r="1766" spans="1:16" ht="14">
      <c r="A1766" s="23" t="s">
        <v>150</v>
      </c>
      <c r="E1766" s="24" t="s">
        <v>1</v>
      </c>
    </row>
    <row r="1767" spans="1:16" ht="14">
      <c r="A1767" s="25" t="s">
        <v>144</v>
      </c>
      <c r="E1767" s="26" t="s">
        <v>6</v>
      </c>
    </row>
    <row r="1768" spans="1:16" ht="56">
      <c r="A1768" t="s">
        <v>147</v>
      </c>
      <c r="E1768" s="24" t="s">
        <v>27</v>
      </c>
    </row>
    <row r="1769" spans="1:16" ht="14">
      <c r="A1769" s="14" t="s">
        <v>149</v>
      </c>
      <c r="B1769" s="18" t="s">
        <v>81</v>
      </c>
      <c r="C1769" s="18" t="s">
        <v>1898</v>
      </c>
      <c r="D1769" s="14" t="s">
        <v>1046</v>
      </c>
      <c r="E1769" s="19" t="s">
        <v>1899</v>
      </c>
      <c r="F1769" s="20" t="s">
        <v>120</v>
      </c>
      <c r="G1769" s="21">
        <v>1</v>
      </c>
      <c r="H1769" s="22">
        <v>0</v>
      </c>
      <c r="I1769" s="22">
        <f>ROUND(ROUND(H1769,2)*ROUND(G1769,3),2)</f>
        <v>0</v>
      </c>
      <c r="O1769">
        <f>(I1769*21)/100</f>
        <v>0</v>
      </c>
      <c r="P1769" t="s">
        <v>5</v>
      </c>
    </row>
    <row r="1770" spans="1:16" ht="14">
      <c r="A1770" s="23" t="s">
        <v>150</v>
      </c>
      <c r="E1770" s="24" t="s">
        <v>1046</v>
      </c>
    </row>
    <row r="1771" spans="1:16" ht="14">
      <c r="A1771" s="25" t="s">
        <v>144</v>
      </c>
      <c r="E1771" s="26" t="s">
        <v>6</v>
      </c>
    </row>
    <row r="1772" spans="1:16" ht="56">
      <c r="A1772" t="s">
        <v>147</v>
      </c>
      <c r="E1772" s="24" t="s">
        <v>27</v>
      </c>
    </row>
    <row r="1773" spans="1:16" ht="14">
      <c r="A1773" s="14" t="s">
        <v>149</v>
      </c>
      <c r="B1773" s="18" t="s">
        <v>361</v>
      </c>
      <c r="C1773" s="18" t="s">
        <v>1900</v>
      </c>
      <c r="D1773" s="14" t="s">
        <v>1027</v>
      </c>
      <c r="E1773" s="19" t="s">
        <v>1901</v>
      </c>
      <c r="F1773" s="20" t="s">
        <v>134</v>
      </c>
      <c r="G1773" s="21">
        <v>1</v>
      </c>
      <c r="H1773" s="22">
        <v>0</v>
      </c>
      <c r="I1773" s="22">
        <f>ROUND(ROUND(H1773,2)*ROUND(G1773,3),2)</f>
        <v>0</v>
      </c>
      <c r="O1773">
        <f>(I1773*21)/100</f>
        <v>0</v>
      </c>
      <c r="P1773" t="s">
        <v>5</v>
      </c>
    </row>
    <row r="1774" spans="1:16" ht="14">
      <c r="A1774" s="23" t="s">
        <v>150</v>
      </c>
      <c r="E1774" s="24" t="s">
        <v>1027</v>
      </c>
    </row>
    <row r="1775" spans="1:16" ht="14">
      <c r="A1775" s="25" t="s">
        <v>144</v>
      </c>
      <c r="E1775" s="26" t="s">
        <v>6</v>
      </c>
    </row>
    <row r="1776" spans="1:16" ht="70">
      <c r="A1776" t="s">
        <v>147</v>
      </c>
      <c r="E1776" s="24" t="s">
        <v>1902</v>
      </c>
    </row>
    <row r="1777" spans="1:16" ht="14">
      <c r="A1777" s="14" t="s">
        <v>149</v>
      </c>
      <c r="B1777" s="18" t="s">
        <v>363</v>
      </c>
      <c r="C1777" s="18" t="s">
        <v>1903</v>
      </c>
      <c r="D1777" s="14" t="s">
        <v>1</v>
      </c>
      <c r="E1777" s="19" t="s">
        <v>1904</v>
      </c>
      <c r="F1777" s="20" t="s">
        <v>134</v>
      </c>
      <c r="G1777" s="21">
        <v>1</v>
      </c>
      <c r="H1777" s="22">
        <v>0</v>
      </c>
      <c r="I1777" s="22">
        <f>ROUND(ROUND(H1777,2)*ROUND(G1777,3),2)</f>
        <v>0</v>
      </c>
      <c r="O1777">
        <f>(I1777*21)/100</f>
        <v>0</v>
      </c>
      <c r="P1777" t="s">
        <v>5</v>
      </c>
    </row>
    <row r="1778" spans="1:16" ht="14">
      <c r="A1778" s="23" t="s">
        <v>150</v>
      </c>
      <c r="E1778" s="24" t="s">
        <v>1</v>
      </c>
    </row>
    <row r="1779" spans="1:16" ht="14">
      <c r="A1779" s="25" t="s">
        <v>144</v>
      </c>
      <c r="E1779" s="26" t="s">
        <v>6</v>
      </c>
    </row>
    <row r="1780" spans="1:16" ht="70">
      <c r="A1780" t="s">
        <v>147</v>
      </c>
      <c r="E1780" s="24" t="s">
        <v>1902</v>
      </c>
    </row>
    <row r="1781" spans="1:16" ht="14">
      <c r="A1781" s="14" t="s">
        <v>149</v>
      </c>
      <c r="B1781" s="18" t="s">
        <v>82</v>
      </c>
      <c r="C1781" s="18" t="s">
        <v>1905</v>
      </c>
      <c r="D1781" s="14" t="s">
        <v>1</v>
      </c>
      <c r="E1781" s="19" t="s">
        <v>1906</v>
      </c>
      <c r="F1781" s="20" t="s">
        <v>134</v>
      </c>
      <c r="G1781" s="21">
        <v>1</v>
      </c>
      <c r="H1781" s="22">
        <v>0</v>
      </c>
      <c r="I1781" s="22">
        <f>ROUND(ROUND(H1781,2)*ROUND(G1781,3),2)</f>
        <v>0</v>
      </c>
      <c r="O1781">
        <f>(I1781*21)/100</f>
        <v>0</v>
      </c>
      <c r="P1781" t="s">
        <v>5</v>
      </c>
    </row>
    <row r="1782" spans="1:16" ht="14">
      <c r="A1782" s="23" t="s">
        <v>150</v>
      </c>
      <c r="E1782" s="24" t="s">
        <v>1</v>
      </c>
    </row>
    <row r="1783" spans="1:16" ht="14">
      <c r="A1783" s="25" t="s">
        <v>144</v>
      </c>
      <c r="E1783" s="26" t="s">
        <v>6</v>
      </c>
    </row>
    <row r="1784" spans="1:16" ht="70">
      <c r="A1784" t="s">
        <v>147</v>
      </c>
      <c r="E1784" s="24" t="s">
        <v>1902</v>
      </c>
    </row>
    <row r="1785" spans="1:16" ht="14">
      <c r="A1785" s="14" t="s">
        <v>149</v>
      </c>
      <c r="B1785" s="18" t="s">
        <v>83</v>
      </c>
      <c r="C1785" s="18" t="s">
        <v>1907</v>
      </c>
      <c r="D1785" s="14" t="s">
        <v>1027</v>
      </c>
      <c r="E1785" s="19" t="s">
        <v>1908</v>
      </c>
      <c r="F1785" s="20" t="s">
        <v>134</v>
      </c>
      <c r="G1785" s="21">
        <v>1</v>
      </c>
      <c r="H1785" s="22">
        <v>0</v>
      </c>
      <c r="I1785" s="22">
        <f>ROUND(ROUND(H1785,2)*ROUND(G1785,3),2)</f>
        <v>0</v>
      </c>
      <c r="O1785">
        <f>(I1785*21)/100</f>
        <v>0</v>
      </c>
      <c r="P1785" t="s">
        <v>5</v>
      </c>
    </row>
    <row r="1786" spans="1:16" ht="14">
      <c r="A1786" s="23" t="s">
        <v>150</v>
      </c>
      <c r="E1786" s="24" t="s">
        <v>1027</v>
      </c>
    </row>
    <row r="1787" spans="1:16" ht="14">
      <c r="A1787" s="25" t="s">
        <v>144</v>
      </c>
      <c r="E1787" s="26" t="s">
        <v>6</v>
      </c>
    </row>
    <row r="1788" spans="1:16" ht="70">
      <c r="A1788" t="s">
        <v>147</v>
      </c>
      <c r="E1788" s="24" t="s">
        <v>1902</v>
      </c>
    </row>
    <row r="1789" spans="1:16" ht="14">
      <c r="A1789" s="14" t="s">
        <v>149</v>
      </c>
      <c r="B1789" s="18" t="s">
        <v>369</v>
      </c>
      <c r="C1789" s="18" t="s">
        <v>1909</v>
      </c>
      <c r="D1789" s="14" t="s">
        <v>1</v>
      </c>
      <c r="E1789" s="19" t="s">
        <v>1910</v>
      </c>
      <c r="F1789" s="20" t="s">
        <v>134</v>
      </c>
      <c r="G1789" s="21">
        <v>1</v>
      </c>
      <c r="H1789" s="22">
        <v>0</v>
      </c>
      <c r="I1789" s="22">
        <f>ROUND(ROUND(H1789,2)*ROUND(G1789,3),2)</f>
        <v>0</v>
      </c>
      <c r="O1789">
        <f>(I1789*21)/100</f>
        <v>0</v>
      </c>
      <c r="P1789" t="s">
        <v>5</v>
      </c>
    </row>
    <row r="1790" spans="1:16" ht="14">
      <c r="A1790" s="23" t="s">
        <v>150</v>
      </c>
      <c r="E1790" s="24" t="s">
        <v>1</v>
      </c>
    </row>
    <row r="1791" spans="1:16" ht="14">
      <c r="A1791" s="25" t="s">
        <v>144</v>
      </c>
      <c r="E1791" s="26" t="s">
        <v>6</v>
      </c>
    </row>
    <row r="1792" spans="1:16" ht="70">
      <c r="A1792" t="s">
        <v>147</v>
      </c>
      <c r="E1792" s="24" t="s">
        <v>1902</v>
      </c>
    </row>
    <row r="1793" spans="1:16" ht="14">
      <c r="A1793" s="14" t="s">
        <v>149</v>
      </c>
      <c r="B1793" s="18" t="s">
        <v>371</v>
      </c>
      <c r="C1793" s="18" t="s">
        <v>1911</v>
      </c>
      <c r="D1793" s="14" t="s">
        <v>1027</v>
      </c>
      <c r="E1793" s="19" t="s">
        <v>1912</v>
      </c>
      <c r="F1793" s="20" t="s">
        <v>134</v>
      </c>
      <c r="G1793" s="21">
        <v>1</v>
      </c>
      <c r="H1793" s="22">
        <v>0</v>
      </c>
      <c r="I1793" s="22">
        <f>ROUND(ROUND(H1793,2)*ROUND(G1793,3),2)</f>
        <v>0</v>
      </c>
      <c r="O1793">
        <f>(I1793*21)/100</f>
        <v>0</v>
      </c>
      <c r="P1793" t="s">
        <v>5</v>
      </c>
    </row>
    <row r="1794" spans="1:16" ht="14">
      <c r="A1794" s="23" t="s">
        <v>150</v>
      </c>
      <c r="E1794" s="24" t="s">
        <v>1027</v>
      </c>
    </row>
    <row r="1795" spans="1:16" ht="14">
      <c r="A1795" s="25" t="s">
        <v>144</v>
      </c>
      <c r="E1795" s="26" t="s">
        <v>6</v>
      </c>
    </row>
    <row r="1796" spans="1:16" ht="70">
      <c r="A1796" t="s">
        <v>147</v>
      </c>
      <c r="E1796" s="24" t="s">
        <v>1902</v>
      </c>
    </row>
    <row r="1797" spans="1:16" ht="14">
      <c r="A1797" s="14" t="s">
        <v>149</v>
      </c>
      <c r="B1797" s="18" t="s">
        <v>373</v>
      </c>
      <c r="C1797" s="18" t="s">
        <v>1913</v>
      </c>
      <c r="D1797" s="14" t="s">
        <v>1</v>
      </c>
      <c r="E1797" s="19" t="s">
        <v>1914</v>
      </c>
      <c r="F1797" s="20" t="s">
        <v>134</v>
      </c>
      <c r="G1797" s="21">
        <v>1</v>
      </c>
      <c r="H1797" s="22">
        <v>0</v>
      </c>
      <c r="I1797" s="22">
        <f>ROUND(ROUND(H1797,2)*ROUND(G1797,3),2)</f>
        <v>0</v>
      </c>
      <c r="O1797">
        <f>(I1797*21)/100</f>
        <v>0</v>
      </c>
      <c r="P1797" t="s">
        <v>5</v>
      </c>
    </row>
    <row r="1798" spans="1:16" ht="14">
      <c r="A1798" s="23" t="s">
        <v>150</v>
      </c>
      <c r="E1798" s="24" t="s">
        <v>1</v>
      </c>
    </row>
    <row r="1799" spans="1:16" ht="14">
      <c r="A1799" s="25" t="s">
        <v>144</v>
      </c>
      <c r="E1799" s="26" t="s">
        <v>6</v>
      </c>
    </row>
    <row r="1800" spans="1:16" ht="70">
      <c r="A1800" t="s">
        <v>147</v>
      </c>
      <c r="E1800" s="24" t="s">
        <v>1902</v>
      </c>
    </row>
    <row r="1801" spans="1:16" ht="14">
      <c r="A1801" s="14" t="s">
        <v>149</v>
      </c>
      <c r="B1801" s="18" t="s">
        <v>376</v>
      </c>
      <c r="C1801" s="18" t="s">
        <v>1915</v>
      </c>
      <c r="D1801" s="14" t="s">
        <v>1</v>
      </c>
      <c r="E1801" s="19" t="s">
        <v>1916</v>
      </c>
      <c r="F1801" s="20" t="s">
        <v>134</v>
      </c>
      <c r="G1801" s="21">
        <v>1</v>
      </c>
      <c r="H1801" s="22">
        <v>0</v>
      </c>
      <c r="I1801" s="22">
        <f>ROUND(ROUND(H1801,2)*ROUND(G1801,3),2)</f>
        <v>0</v>
      </c>
      <c r="O1801">
        <f>(I1801*21)/100</f>
        <v>0</v>
      </c>
      <c r="P1801" t="s">
        <v>5</v>
      </c>
    </row>
    <row r="1802" spans="1:16" ht="14">
      <c r="A1802" s="23" t="s">
        <v>150</v>
      </c>
      <c r="E1802" s="24" t="s">
        <v>1</v>
      </c>
    </row>
    <row r="1803" spans="1:16" ht="14">
      <c r="A1803" s="25" t="s">
        <v>144</v>
      </c>
      <c r="E1803" s="26" t="s">
        <v>6</v>
      </c>
    </row>
    <row r="1804" spans="1:16" ht="70">
      <c r="A1804" t="s">
        <v>147</v>
      </c>
      <c r="E1804" s="24" t="s">
        <v>1902</v>
      </c>
    </row>
    <row r="1805" spans="1:16" ht="14">
      <c r="A1805" s="14" t="s">
        <v>149</v>
      </c>
      <c r="B1805" s="18" t="s">
        <v>379</v>
      </c>
      <c r="C1805" s="18" t="s">
        <v>1917</v>
      </c>
      <c r="D1805" s="14" t="s">
        <v>1</v>
      </c>
      <c r="E1805" s="19" t="s">
        <v>1918</v>
      </c>
      <c r="F1805" s="20" t="s">
        <v>134</v>
      </c>
      <c r="G1805" s="21">
        <v>1</v>
      </c>
      <c r="H1805" s="22">
        <v>0</v>
      </c>
      <c r="I1805" s="22">
        <f>ROUND(ROUND(H1805,2)*ROUND(G1805,3),2)</f>
        <v>0</v>
      </c>
      <c r="O1805">
        <f>(I1805*21)/100</f>
        <v>0</v>
      </c>
      <c r="P1805" t="s">
        <v>5</v>
      </c>
    </row>
    <row r="1806" spans="1:16" ht="14">
      <c r="A1806" s="23" t="s">
        <v>150</v>
      </c>
      <c r="E1806" s="24" t="s">
        <v>1</v>
      </c>
    </row>
    <row r="1807" spans="1:16" ht="14">
      <c r="A1807" s="25" t="s">
        <v>144</v>
      </c>
      <c r="E1807" s="26" t="s">
        <v>6</v>
      </c>
    </row>
    <row r="1808" spans="1:16" ht="70">
      <c r="A1808" t="s">
        <v>147</v>
      </c>
      <c r="E1808" s="24" t="s">
        <v>1902</v>
      </c>
    </row>
    <row r="1809" spans="1:16" ht="14">
      <c r="A1809" s="14" t="s">
        <v>149</v>
      </c>
      <c r="B1809" s="18" t="s">
        <v>382</v>
      </c>
      <c r="C1809" s="18" t="s">
        <v>1919</v>
      </c>
      <c r="D1809" s="14" t="s">
        <v>1027</v>
      </c>
      <c r="E1809" s="19" t="s">
        <v>1920</v>
      </c>
      <c r="F1809" s="20" t="s">
        <v>134</v>
      </c>
      <c r="G1809" s="21">
        <v>1</v>
      </c>
      <c r="H1809" s="22">
        <v>0</v>
      </c>
      <c r="I1809" s="22">
        <f>ROUND(ROUND(H1809,2)*ROUND(G1809,3),2)</f>
        <v>0</v>
      </c>
      <c r="O1809">
        <f>(I1809*21)/100</f>
        <v>0</v>
      </c>
      <c r="P1809" t="s">
        <v>5</v>
      </c>
    </row>
    <row r="1810" spans="1:16" ht="14">
      <c r="A1810" s="23" t="s">
        <v>150</v>
      </c>
      <c r="E1810" s="24" t="s">
        <v>1027</v>
      </c>
    </row>
    <row r="1811" spans="1:16" ht="14">
      <c r="A1811" s="25" t="s">
        <v>144</v>
      </c>
      <c r="E1811" s="26" t="s">
        <v>6</v>
      </c>
    </row>
    <row r="1812" spans="1:16" ht="70">
      <c r="A1812" t="s">
        <v>147</v>
      </c>
      <c r="E1812" s="24" t="s">
        <v>1902</v>
      </c>
    </row>
    <row r="1813" spans="1:16" ht="14">
      <c r="A1813" s="14" t="s">
        <v>149</v>
      </c>
      <c r="B1813" s="18" t="s">
        <v>385</v>
      </c>
      <c r="C1813" s="18" t="s">
        <v>1921</v>
      </c>
      <c r="D1813" s="14" t="s">
        <v>1027</v>
      </c>
      <c r="E1813" s="19" t="s">
        <v>1922</v>
      </c>
      <c r="F1813" s="20" t="s">
        <v>134</v>
      </c>
      <c r="G1813" s="21">
        <v>1</v>
      </c>
      <c r="H1813" s="22">
        <v>0</v>
      </c>
      <c r="I1813" s="22">
        <f>ROUND(ROUND(H1813,2)*ROUND(G1813,3),2)</f>
        <v>0</v>
      </c>
      <c r="O1813">
        <f>(I1813*21)/100</f>
        <v>0</v>
      </c>
      <c r="P1813" t="s">
        <v>5</v>
      </c>
    </row>
    <row r="1814" spans="1:16" ht="14">
      <c r="A1814" s="23" t="s">
        <v>150</v>
      </c>
      <c r="E1814" s="24" t="s">
        <v>1027</v>
      </c>
    </row>
    <row r="1815" spans="1:16" ht="14">
      <c r="A1815" s="25" t="s">
        <v>144</v>
      </c>
      <c r="E1815" s="26" t="s">
        <v>6</v>
      </c>
    </row>
    <row r="1816" spans="1:16" ht="84">
      <c r="A1816" t="s">
        <v>147</v>
      </c>
      <c r="E1816" s="24" t="s">
        <v>1923</v>
      </c>
    </row>
    <row r="1817" spans="1:16" ht="14">
      <c r="A1817" s="14" t="s">
        <v>149</v>
      </c>
      <c r="B1817" s="18" t="s">
        <v>387</v>
      </c>
      <c r="C1817" s="18" t="s">
        <v>1924</v>
      </c>
      <c r="D1817" s="14" t="s">
        <v>1027</v>
      </c>
      <c r="E1817" s="19" t="s">
        <v>1925</v>
      </c>
      <c r="F1817" s="20" t="s">
        <v>1032</v>
      </c>
      <c r="G1817" s="21">
        <v>1</v>
      </c>
      <c r="H1817" s="22">
        <v>0</v>
      </c>
      <c r="I1817" s="22">
        <f>ROUND(ROUND(H1817,2)*ROUND(G1817,3),2)</f>
        <v>0</v>
      </c>
      <c r="O1817">
        <f>(I1817*21)/100</f>
        <v>0</v>
      </c>
      <c r="P1817" t="s">
        <v>5</v>
      </c>
    </row>
    <row r="1818" spans="1:16" ht="14">
      <c r="A1818" s="23" t="s">
        <v>150</v>
      </c>
      <c r="E1818" s="24" t="s">
        <v>1027</v>
      </c>
    </row>
    <row r="1819" spans="1:16" ht="14">
      <c r="A1819" s="25" t="s">
        <v>144</v>
      </c>
      <c r="E1819" s="26" t="s">
        <v>6</v>
      </c>
    </row>
    <row r="1820" spans="1:16" ht="56">
      <c r="A1820" t="s">
        <v>147</v>
      </c>
      <c r="E1820" s="24" t="s">
        <v>27</v>
      </c>
    </row>
    <row r="1821" spans="1:16" ht="14">
      <c r="A1821" s="14" t="s">
        <v>149</v>
      </c>
      <c r="B1821" s="18" t="s">
        <v>389</v>
      </c>
      <c r="C1821" s="18" t="s">
        <v>1926</v>
      </c>
      <c r="D1821" s="14" t="s">
        <v>1027</v>
      </c>
      <c r="E1821" s="19" t="s">
        <v>1107</v>
      </c>
      <c r="F1821" s="20" t="s">
        <v>1032</v>
      </c>
      <c r="G1821" s="21">
        <v>1</v>
      </c>
      <c r="H1821" s="22">
        <v>0</v>
      </c>
      <c r="I1821" s="22">
        <f>ROUND(ROUND(H1821,2)*ROUND(G1821,3),2)</f>
        <v>0</v>
      </c>
      <c r="O1821">
        <f>(I1821*21)/100</f>
        <v>0</v>
      </c>
      <c r="P1821" t="s">
        <v>5</v>
      </c>
    </row>
    <row r="1822" spans="1:16" ht="14">
      <c r="A1822" s="23" t="s">
        <v>150</v>
      </c>
      <c r="E1822" s="24" t="s">
        <v>1027</v>
      </c>
    </row>
    <row r="1823" spans="1:16" ht="14">
      <c r="A1823" s="25" t="s">
        <v>144</v>
      </c>
      <c r="E1823" s="26" t="s">
        <v>6</v>
      </c>
    </row>
    <row r="1824" spans="1:16" ht="56">
      <c r="A1824" t="s">
        <v>147</v>
      </c>
      <c r="E1824" s="24" t="s">
        <v>27</v>
      </c>
    </row>
    <row r="1825" spans="1:16" ht="14">
      <c r="A1825" s="14" t="s">
        <v>149</v>
      </c>
      <c r="B1825" s="18" t="s">
        <v>391</v>
      </c>
      <c r="C1825" s="18" t="s">
        <v>1927</v>
      </c>
      <c r="D1825" s="14" t="s">
        <v>1046</v>
      </c>
      <c r="E1825" s="19" t="s">
        <v>1928</v>
      </c>
      <c r="F1825" s="20" t="s">
        <v>120</v>
      </c>
      <c r="G1825" s="21">
        <v>1</v>
      </c>
      <c r="H1825" s="22">
        <v>0</v>
      </c>
      <c r="I1825" s="22">
        <f>ROUND(ROUND(H1825,2)*ROUND(G1825,3),2)</f>
        <v>0</v>
      </c>
      <c r="O1825">
        <f>(I1825*21)/100</f>
        <v>0</v>
      </c>
      <c r="P1825" t="s">
        <v>5</v>
      </c>
    </row>
    <row r="1826" spans="1:16" ht="14">
      <c r="A1826" s="23" t="s">
        <v>150</v>
      </c>
      <c r="E1826" s="24" t="s">
        <v>1046</v>
      </c>
    </row>
    <row r="1827" spans="1:16" ht="14">
      <c r="A1827" s="25" t="s">
        <v>144</v>
      </c>
      <c r="E1827" s="26" t="s">
        <v>6</v>
      </c>
    </row>
    <row r="1828" spans="1:16" ht="319">
      <c r="A1828" t="s">
        <v>147</v>
      </c>
      <c r="E1828" s="24" t="s">
        <v>1929</v>
      </c>
    </row>
    <row r="1829" spans="1:16" ht="14">
      <c r="A1829" s="14" t="s">
        <v>149</v>
      </c>
      <c r="B1829" s="18" t="s">
        <v>394</v>
      </c>
      <c r="C1829" s="18" t="s">
        <v>699</v>
      </c>
      <c r="D1829" s="14" t="s">
        <v>1046</v>
      </c>
      <c r="E1829" s="19" t="s">
        <v>1930</v>
      </c>
      <c r="F1829" s="20" t="s">
        <v>120</v>
      </c>
      <c r="G1829" s="21">
        <v>1</v>
      </c>
      <c r="H1829" s="22">
        <v>0</v>
      </c>
      <c r="I1829" s="22">
        <f>ROUND(ROUND(H1829,2)*ROUND(G1829,3),2)</f>
        <v>0</v>
      </c>
      <c r="O1829">
        <f>(I1829*21)/100</f>
        <v>0</v>
      </c>
      <c r="P1829" t="s">
        <v>5</v>
      </c>
    </row>
    <row r="1830" spans="1:16" ht="14">
      <c r="A1830" s="23" t="s">
        <v>150</v>
      </c>
      <c r="E1830" s="24" t="s">
        <v>1046</v>
      </c>
    </row>
    <row r="1831" spans="1:16" ht="14">
      <c r="A1831" s="25" t="s">
        <v>144</v>
      </c>
      <c r="E1831" s="26" t="s">
        <v>6</v>
      </c>
    </row>
    <row r="1832" spans="1:16" ht="319">
      <c r="A1832" t="s">
        <v>147</v>
      </c>
      <c r="E1832" s="24" t="s">
        <v>1929</v>
      </c>
    </row>
    <row r="1833" spans="1:16" ht="14">
      <c r="A1833" s="14" t="s">
        <v>149</v>
      </c>
      <c r="B1833" s="18" t="s">
        <v>396</v>
      </c>
      <c r="C1833" s="18" t="s">
        <v>704</v>
      </c>
      <c r="D1833" s="14" t="s">
        <v>1046</v>
      </c>
      <c r="E1833" s="19" t="s">
        <v>705</v>
      </c>
      <c r="F1833" s="20" t="s">
        <v>120</v>
      </c>
      <c r="G1833" s="21">
        <v>1</v>
      </c>
      <c r="H1833" s="22">
        <v>0</v>
      </c>
      <c r="I1833" s="22">
        <f>ROUND(ROUND(H1833,2)*ROUND(G1833,3),2)</f>
        <v>0</v>
      </c>
      <c r="O1833">
        <f>(I1833*21)/100</f>
        <v>0</v>
      </c>
      <c r="P1833" t="s">
        <v>5</v>
      </c>
    </row>
    <row r="1834" spans="1:16" ht="14">
      <c r="A1834" s="23" t="s">
        <v>150</v>
      </c>
      <c r="E1834" s="24" t="s">
        <v>1046</v>
      </c>
    </row>
    <row r="1835" spans="1:16" ht="14">
      <c r="A1835" s="25" t="s">
        <v>144</v>
      </c>
      <c r="E1835" s="26" t="s">
        <v>6</v>
      </c>
    </row>
    <row r="1836" spans="1:16" ht="56">
      <c r="A1836" t="s">
        <v>147</v>
      </c>
      <c r="E1836" s="24" t="s">
        <v>27</v>
      </c>
    </row>
    <row r="1837" spans="1:16" ht="14">
      <c r="A1837" s="14" t="s">
        <v>149</v>
      </c>
      <c r="B1837" s="18" t="s">
        <v>398</v>
      </c>
      <c r="C1837" s="18" t="s">
        <v>1931</v>
      </c>
      <c r="D1837" s="14" t="s">
        <v>1046</v>
      </c>
      <c r="E1837" s="19" t="s">
        <v>87</v>
      </c>
      <c r="F1837" s="20" t="s">
        <v>25</v>
      </c>
      <c r="G1837" s="21">
        <v>1</v>
      </c>
      <c r="H1837" s="22">
        <v>0</v>
      </c>
      <c r="I1837" s="22">
        <f>ROUND(ROUND(H1837,2)*ROUND(G1837,3),2)</f>
        <v>0</v>
      </c>
      <c r="O1837">
        <f>(I1837*21)/100</f>
        <v>0</v>
      </c>
      <c r="P1837" t="s">
        <v>5</v>
      </c>
    </row>
    <row r="1838" spans="1:16" ht="14">
      <c r="A1838" s="23" t="s">
        <v>150</v>
      </c>
      <c r="E1838" s="24" t="s">
        <v>1046</v>
      </c>
    </row>
    <row r="1839" spans="1:16" ht="14">
      <c r="A1839" s="25" t="s">
        <v>144</v>
      </c>
      <c r="E1839" s="26" t="s">
        <v>6</v>
      </c>
    </row>
    <row r="1840" spans="1:16" ht="56">
      <c r="A1840" t="s">
        <v>147</v>
      </c>
      <c r="E1840" s="24" t="s">
        <v>27</v>
      </c>
    </row>
    <row r="1841" spans="1:16" ht="14">
      <c r="A1841" s="14" t="s">
        <v>149</v>
      </c>
      <c r="B1841" s="18" t="s">
        <v>400</v>
      </c>
      <c r="C1841" s="18" t="s">
        <v>1932</v>
      </c>
      <c r="D1841" s="14" t="s">
        <v>1027</v>
      </c>
      <c r="E1841" s="19" t="s">
        <v>1933</v>
      </c>
      <c r="F1841" s="20" t="s">
        <v>25</v>
      </c>
      <c r="G1841" s="21">
        <v>1</v>
      </c>
      <c r="H1841" s="22">
        <v>511.79</v>
      </c>
      <c r="I1841" s="22">
        <f>ROUND(ROUND(H1841,2)*ROUND(G1841,3),2)</f>
        <v>511.79</v>
      </c>
      <c r="O1841">
        <f>(I1841*21)/100</f>
        <v>107.4759</v>
      </c>
      <c r="P1841" t="s">
        <v>5</v>
      </c>
    </row>
    <row r="1842" spans="1:16" ht="14">
      <c r="A1842" s="23" t="s">
        <v>150</v>
      </c>
      <c r="E1842" s="24" t="s">
        <v>1027</v>
      </c>
    </row>
    <row r="1843" spans="1:16" ht="14">
      <c r="A1843" s="25" t="s">
        <v>144</v>
      </c>
      <c r="E1843" s="26" t="s">
        <v>6</v>
      </c>
    </row>
    <row r="1844" spans="1:16" ht="56">
      <c r="A1844" t="s">
        <v>147</v>
      </c>
      <c r="E1844" s="24" t="s">
        <v>27</v>
      </c>
    </row>
    <row r="1845" spans="1:16" ht="14">
      <c r="A1845" s="14" t="s">
        <v>149</v>
      </c>
      <c r="B1845" s="18" t="s">
        <v>403</v>
      </c>
      <c r="C1845" s="18" t="s">
        <v>707</v>
      </c>
      <c r="D1845" s="14" t="s">
        <v>1046</v>
      </c>
      <c r="E1845" s="19" t="s">
        <v>1934</v>
      </c>
      <c r="F1845" s="20" t="s">
        <v>714</v>
      </c>
      <c r="G1845" s="21">
        <v>1</v>
      </c>
      <c r="H1845" s="22">
        <v>0</v>
      </c>
      <c r="I1845" s="22">
        <f>ROUND(ROUND(H1845,2)*ROUND(G1845,3),2)</f>
        <v>0</v>
      </c>
      <c r="O1845">
        <f>(I1845*21)/100</f>
        <v>0</v>
      </c>
      <c r="P1845" t="s">
        <v>5</v>
      </c>
    </row>
    <row r="1846" spans="1:16" ht="14">
      <c r="A1846" s="23" t="s">
        <v>150</v>
      </c>
      <c r="E1846" s="24" t="s">
        <v>1046</v>
      </c>
    </row>
    <row r="1847" spans="1:16" ht="14">
      <c r="A1847" s="25" t="s">
        <v>144</v>
      </c>
      <c r="E1847" s="26" t="s">
        <v>6</v>
      </c>
    </row>
    <row r="1848" spans="1:16" ht="84">
      <c r="A1848" t="s">
        <v>147</v>
      </c>
      <c r="E1848" s="24" t="s">
        <v>1892</v>
      </c>
    </row>
    <row r="1849" spans="1:16" ht="14">
      <c r="A1849" s="14" t="s">
        <v>149</v>
      </c>
      <c r="B1849" s="18" t="s">
        <v>405</v>
      </c>
      <c r="C1849" s="18" t="s">
        <v>1935</v>
      </c>
      <c r="D1849" s="14" t="s">
        <v>1046</v>
      </c>
      <c r="E1849" s="19" t="s">
        <v>1936</v>
      </c>
      <c r="F1849" s="20" t="s">
        <v>714</v>
      </c>
      <c r="G1849" s="21">
        <v>1</v>
      </c>
      <c r="H1849" s="22">
        <v>0</v>
      </c>
      <c r="I1849" s="22">
        <f>ROUND(ROUND(H1849,2)*ROUND(G1849,3),2)</f>
        <v>0</v>
      </c>
      <c r="O1849">
        <f>(I1849*21)/100</f>
        <v>0</v>
      </c>
      <c r="P1849" t="s">
        <v>5</v>
      </c>
    </row>
    <row r="1850" spans="1:16" ht="14">
      <c r="A1850" s="23" t="s">
        <v>150</v>
      </c>
      <c r="E1850" s="24" t="s">
        <v>1046</v>
      </c>
    </row>
    <row r="1851" spans="1:16" ht="14">
      <c r="A1851" s="25" t="s">
        <v>144</v>
      </c>
      <c r="E1851" s="26" t="s">
        <v>6</v>
      </c>
    </row>
    <row r="1852" spans="1:16" ht="84">
      <c r="A1852" t="s">
        <v>147</v>
      </c>
      <c r="E1852" s="24" t="s">
        <v>1892</v>
      </c>
    </row>
    <row r="1853" spans="1:16" ht="14">
      <c r="A1853" s="14" t="s">
        <v>149</v>
      </c>
      <c r="B1853" s="18" t="s">
        <v>407</v>
      </c>
      <c r="C1853" s="18" t="s">
        <v>1937</v>
      </c>
      <c r="D1853" s="14" t="s">
        <v>1027</v>
      </c>
      <c r="E1853" s="19" t="s">
        <v>1107</v>
      </c>
      <c r="F1853" s="20" t="s">
        <v>1032</v>
      </c>
      <c r="G1853" s="21">
        <v>1</v>
      </c>
      <c r="H1853" s="22">
        <v>0</v>
      </c>
      <c r="I1853" s="22">
        <f>ROUND(ROUND(H1853,2)*ROUND(G1853,3),2)</f>
        <v>0</v>
      </c>
      <c r="O1853">
        <f>(I1853*21)/100</f>
        <v>0</v>
      </c>
      <c r="P1853" t="s">
        <v>5</v>
      </c>
    </row>
    <row r="1854" spans="1:16" ht="14">
      <c r="A1854" s="23" t="s">
        <v>150</v>
      </c>
      <c r="E1854" s="24" t="s">
        <v>1027</v>
      </c>
    </row>
    <row r="1855" spans="1:16" ht="14">
      <c r="A1855" s="25" t="s">
        <v>144</v>
      </c>
      <c r="E1855" s="26" t="s">
        <v>6</v>
      </c>
    </row>
    <row r="1856" spans="1:16" ht="56">
      <c r="A1856" t="s">
        <v>147</v>
      </c>
      <c r="E1856" s="24" t="s">
        <v>27</v>
      </c>
    </row>
    <row r="1857" spans="1:16" ht="14">
      <c r="A1857" s="14" t="s">
        <v>149</v>
      </c>
      <c r="B1857" s="18" t="s">
        <v>410</v>
      </c>
      <c r="C1857" s="18" t="s">
        <v>1938</v>
      </c>
      <c r="D1857" s="14" t="s">
        <v>1046</v>
      </c>
      <c r="E1857" s="19" t="s">
        <v>1939</v>
      </c>
      <c r="F1857" s="20" t="s">
        <v>714</v>
      </c>
      <c r="G1857" s="21">
        <v>1</v>
      </c>
      <c r="H1857" s="22">
        <v>40.71</v>
      </c>
      <c r="I1857" s="22">
        <f>ROUND(ROUND(H1857,2)*ROUND(G1857,3),2)</f>
        <v>40.71</v>
      </c>
      <c r="O1857">
        <f>(I1857*21)/100</f>
        <v>8.5490999999999993</v>
      </c>
      <c r="P1857" t="s">
        <v>5</v>
      </c>
    </row>
    <row r="1858" spans="1:16" ht="14">
      <c r="A1858" s="23" t="s">
        <v>150</v>
      </c>
      <c r="E1858" s="24" t="s">
        <v>1046</v>
      </c>
    </row>
    <row r="1859" spans="1:16" ht="14">
      <c r="A1859" s="25" t="s">
        <v>144</v>
      </c>
      <c r="E1859" s="26" t="s">
        <v>6</v>
      </c>
    </row>
    <row r="1860" spans="1:16" ht="371">
      <c r="A1860" t="s">
        <v>147</v>
      </c>
      <c r="E1860" s="24" t="s">
        <v>1940</v>
      </c>
    </row>
    <row r="1861" spans="1:16" ht="14">
      <c r="A1861" s="14" t="s">
        <v>149</v>
      </c>
      <c r="B1861" s="18" t="s">
        <v>412</v>
      </c>
      <c r="C1861" s="18" t="s">
        <v>1941</v>
      </c>
      <c r="D1861" s="14" t="s">
        <v>1</v>
      </c>
      <c r="E1861" s="19" t="s">
        <v>1942</v>
      </c>
      <c r="F1861" s="20" t="s">
        <v>714</v>
      </c>
      <c r="G1861" s="21">
        <v>1</v>
      </c>
      <c r="H1861" s="22">
        <v>16.28</v>
      </c>
      <c r="I1861" s="22">
        <f>ROUND(ROUND(H1861,2)*ROUND(G1861,3),2)</f>
        <v>16.28</v>
      </c>
      <c r="O1861">
        <f>(I1861*21)/100</f>
        <v>3.4188000000000001</v>
      </c>
      <c r="P1861" t="s">
        <v>5</v>
      </c>
    </row>
    <row r="1862" spans="1:16" ht="14">
      <c r="A1862" s="23" t="s">
        <v>150</v>
      </c>
      <c r="E1862" s="24" t="s">
        <v>1</v>
      </c>
    </row>
    <row r="1863" spans="1:16" ht="14">
      <c r="A1863" s="25" t="s">
        <v>144</v>
      </c>
      <c r="E1863" s="26" t="s">
        <v>6</v>
      </c>
    </row>
    <row r="1864" spans="1:16" ht="84">
      <c r="A1864" t="s">
        <v>147</v>
      </c>
      <c r="E1864" s="24" t="s">
        <v>1892</v>
      </c>
    </row>
    <row r="1865" spans="1:16" ht="14">
      <c r="A1865" s="14" t="s">
        <v>149</v>
      </c>
      <c r="B1865" s="18" t="s">
        <v>415</v>
      </c>
      <c r="C1865" s="18" t="s">
        <v>1943</v>
      </c>
      <c r="D1865" s="14" t="s">
        <v>1046</v>
      </c>
      <c r="E1865" s="19" t="s">
        <v>1944</v>
      </c>
      <c r="F1865" s="20" t="s">
        <v>714</v>
      </c>
      <c r="G1865" s="21">
        <v>1</v>
      </c>
      <c r="H1865" s="22">
        <v>0</v>
      </c>
      <c r="I1865" s="22">
        <f>ROUND(ROUND(H1865,2)*ROUND(G1865,3),2)</f>
        <v>0</v>
      </c>
      <c r="O1865">
        <f>(I1865*21)/100</f>
        <v>0</v>
      </c>
      <c r="P1865" t="s">
        <v>5</v>
      </c>
    </row>
    <row r="1866" spans="1:16" ht="14">
      <c r="A1866" s="23" t="s">
        <v>150</v>
      </c>
      <c r="E1866" s="24" t="s">
        <v>1046</v>
      </c>
    </row>
    <row r="1867" spans="1:16" ht="14">
      <c r="A1867" s="25" t="s">
        <v>144</v>
      </c>
      <c r="E1867" s="26" t="s">
        <v>6</v>
      </c>
    </row>
    <row r="1868" spans="1:16" ht="371">
      <c r="A1868" t="s">
        <v>147</v>
      </c>
      <c r="E1868" s="24" t="s">
        <v>1940</v>
      </c>
    </row>
    <row r="1869" spans="1:16" ht="14">
      <c r="A1869" s="14" t="s">
        <v>149</v>
      </c>
      <c r="B1869" s="18" t="s">
        <v>418</v>
      </c>
      <c r="C1869" s="18" t="s">
        <v>1945</v>
      </c>
      <c r="D1869" s="14" t="s">
        <v>1</v>
      </c>
      <c r="E1869" s="19" t="s">
        <v>1946</v>
      </c>
      <c r="F1869" s="20" t="s">
        <v>134</v>
      </c>
      <c r="G1869" s="21">
        <v>1</v>
      </c>
      <c r="H1869" s="22">
        <v>0</v>
      </c>
      <c r="I1869" s="22">
        <f>ROUND(ROUND(H1869,2)*ROUND(G1869,3),2)</f>
        <v>0</v>
      </c>
      <c r="O1869">
        <f>(I1869*21)/100</f>
        <v>0</v>
      </c>
      <c r="P1869" t="s">
        <v>5</v>
      </c>
    </row>
    <row r="1870" spans="1:16" ht="14">
      <c r="A1870" s="23" t="s">
        <v>150</v>
      </c>
      <c r="E1870" s="24" t="s">
        <v>1</v>
      </c>
    </row>
    <row r="1871" spans="1:16" ht="14">
      <c r="A1871" s="25" t="s">
        <v>144</v>
      </c>
      <c r="E1871" s="26" t="s">
        <v>6</v>
      </c>
    </row>
    <row r="1872" spans="1:16" ht="70">
      <c r="A1872" t="s">
        <v>147</v>
      </c>
      <c r="E1872" s="24" t="s">
        <v>1902</v>
      </c>
    </row>
    <row r="1873" spans="1:16" ht="14">
      <c r="A1873" s="14" t="s">
        <v>149</v>
      </c>
      <c r="B1873" s="18" t="s">
        <v>420</v>
      </c>
      <c r="C1873" s="18" t="s">
        <v>1947</v>
      </c>
      <c r="D1873" s="14" t="s">
        <v>1</v>
      </c>
      <c r="E1873" s="19" t="s">
        <v>1948</v>
      </c>
      <c r="F1873" s="20" t="s">
        <v>134</v>
      </c>
      <c r="G1873" s="21">
        <v>1</v>
      </c>
      <c r="H1873" s="22">
        <v>0</v>
      </c>
      <c r="I1873" s="22">
        <f>ROUND(ROUND(H1873,2)*ROUND(G1873,3),2)</f>
        <v>0</v>
      </c>
      <c r="O1873">
        <f>(I1873*21)/100</f>
        <v>0</v>
      </c>
      <c r="P1873" t="s">
        <v>5</v>
      </c>
    </row>
    <row r="1874" spans="1:16" ht="14">
      <c r="A1874" s="23" t="s">
        <v>150</v>
      </c>
      <c r="E1874" s="24" t="s">
        <v>1</v>
      </c>
    </row>
    <row r="1875" spans="1:16" ht="14">
      <c r="A1875" s="25" t="s">
        <v>144</v>
      </c>
      <c r="E1875" s="26" t="s">
        <v>6</v>
      </c>
    </row>
    <row r="1876" spans="1:16" ht="70">
      <c r="A1876" t="s">
        <v>147</v>
      </c>
      <c r="E1876" s="24" t="s">
        <v>1902</v>
      </c>
    </row>
    <row r="1877" spans="1:16" ht="14">
      <c r="A1877" s="14" t="s">
        <v>149</v>
      </c>
      <c r="B1877" s="18" t="s">
        <v>422</v>
      </c>
      <c r="C1877" s="18" t="s">
        <v>1949</v>
      </c>
      <c r="D1877" s="14" t="s">
        <v>1</v>
      </c>
      <c r="E1877" s="19" t="s">
        <v>1950</v>
      </c>
      <c r="F1877" s="20" t="s">
        <v>134</v>
      </c>
      <c r="G1877" s="21">
        <v>1</v>
      </c>
      <c r="H1877" s="22">
        <v>0</v>
      </c>
      <c r="I1877" s="22">
        <f>ROUND(ROUND(H1877,2)*ROUND(G1877,3),2)</f>
        <v>0</v>
      </c>
      <c r="O1877">
        <f>(I1877*21)/100</f>
        <v>0</v>
      </c>
      <c r="P1877" t="s">
        <v>5</v>
      </c>
    </row>
    <row r="1878" spans="1:16" ht="14">
      <c r="A1878" s="23" t="s">
        <v>150</v>
      </c>
      <c r="E1878" s="24" t="s">
        <v>1</v>
      </c>
    </row>
    <row r="1879" spans="1:16" ht="14">
      <c r="A1879" s="25" t="s">
        <v>144</v>
      </c>
      <c r="E1879" s="26" t="s">
        <v>6</v>
      </c>
    </row>
    <row r="1880" spans="1:16" ht="70">
      <c r="A1880" t="s">
        <v>147</v>
      </c>
      <c r="E1880" s="24" t="s">
        <v>1902</v>
      </c>
    </row>
    <row r="1881" spans="1:16" ht="14">
      <c r="A1881" s="14" t="s">
        <v>149</v>
      </c>
      <c r="B1881" s="18" t="s">
        <v>424</v>
      </c>
      <c r="C1881" s="18" t="s">
        <v>1951</v>
      </c>
      <c r="D1881" s="14" t="s">
        <v>1027</v>
      </c>
      <c r="E1881" s="19" t="s">
        <v>1952</v>
      </c>
      <c r="F1881" s="20" t="s">
        <v>134</v>
      </c>
      <c r="G1881" s="21">
        <v>1</v>
      </c>
      <c r="H1881" s="22">
        <v>0</v>
      </c>
      <c r="I1881" s="22">
        <f>ROUND(ROUND(H1881,2)*ROUND(G1881,3),2)</f>
        <v>0</v>
      </c>
      <c r="O1881">
        <f>(I1881*21)/100</f>
        <v>0</v>
      </c>
      <c r="P1881" t="s">
        <v>5</v>
      </c>
    </row>
    <row r="1882" spans="1:16" ht="14">
      <c r="A1882" s="23" t="s">
        <v>150</v>
      </c>
      <c r="E1882" s="24" t="s">
        <v>1027</v>
      </c>
    </row>
    <row r="1883" spans="1:16" ht="14">
      <c r="A1883" s="25" t="s">
        <v>144</v>
      </c>
      <c r="E1883" s="26" t="s">
        <v>6</v>
      </c>
    </row>
    <row r="1884" spans="1:16" ht="70">
      <c r="A1884" t="s">
        <v>147</v>
      </c>
      <c r="E1884" s="24" t="s">
        <v>1902</v>
      </c>
    </row>
    <row r="1885" spans="1:16" ht="14">
      <c r="A1885" s="14" t="s">
        <v>149</v>
      </c>
      <c r="B1885" s="18" t="s">
        <v>427</v>
      </c>
      <c r="C1885" s="18" t="s">
        <v>1953</v>
      </c>
      <c r="D1885" s="14" t="s">
        <v>1</v>
      </c>
      <c r="E1885" s="19" t="s">
        <v>1954</v>
      </c>
      <c r="F1885" s="20" t="s">
        <v>134</v>
      </c>
      <c r="G1885" s="21">
        <v>1</v>
      </c>
      <c r="H1885" s="22">
        <v>0</v>
      </c>
      <c r="I1885" s="22">
        <f>ROUND(ROUND(H1885,2)*ROUND(G1885,3),2)</f>
        <v>0</v>
      </c>
      <c r="O1885">
        <f>(I1885*21)/100</f>
        <v>0</v>
      </c>
      <c r="P1885" t="s">
        <v>5</v>
      </c>
    </row>
    <row r="1886" spans="1:16" ht="14">
      <c r="A1886" s="23" t="s">
        <v>150</v>
      </c>
      <c r="E1886" s="24" t="s">
        <v>1</v>
      </c>
    </row>
    <row r="1887" spans="1:16" ht="14">
      <c r="A1887" s="25" t="s">
        <v>144</v>
      </c>
      <c r="E1887" s="26" t="s">
        <v>6</v>
      </c>
    </row>
    <row r="1888" spans="1:16" ht="70">
      <c r="A1888" t="s">
        <v>147</v>
      </c>
      <c r="E1888" s="24" t="s">
        <v>1902</v>
      </c>
    </row>
    <row r="1889" spans="1:16" ht="14">
      <c r="A1889" s="14" t="s">
        <v>149</v>
      </c>
      <c r="B1889" s="18" t="s">
        <v>430</v>
      </c>
      <c r="C1889" s="18" t="s">
        <v>1955</v>
      </c>
      <c r="D1889" s="14" t="s">
        <v>1</v>
      </c>
      <c r="E1889" s="19" t="s">
        <v>1956</v>
      </c>
      <c r="F1889" s="20" t="s">
        <v>134</v>
      </c>
      <c r="G1889" s="21">
        <v>1</v>
      </c>
      <c r="H1889" s="22">
        <v>0</v>
      </c>
      <c r="I1889" s="22">
        <f>ROUND(ROUND(H1889,2)*ROUND(G1889,3),2)</f>
        <v>0</v>
      </c>
      <c r="O1889">
        <f>(I1889*21)/100</f>
        <v>0</v>
      </c>
      <c r="P1889" t="s">
        <v>5</v>
      </c>
    </row>
    <row r="1890" spans="1:16" ht="14">
      <c r="A1890" s="23" t="s">
        <v>150</v>
      </c>
      <c r="E1890" s="24" t="s">
        <v>1</v>
      </c>
    </row>
    <row r="1891" spans="1:16" ht="14">
      <c r="A1891" s="25" t="s">
        <v>144</v>
      </c>
      <c r="E1891" s="26" t="s">
        <v>6</v>
      </c>
    </row>
    <row r="1892" spans="1:16" ht="70">
      <c r="A1892" t="s">
        <v>147</v>
      </c>
      <c r="E1892" s="24" t="s">
        <v>1902</v>
      </c>
    </row>
    <row r="1893" spans="1:16" ht="14">
      <c r="A1893" s="14" t="s">
        <v>149</v>
      </c>
      <c r="B1893" s="18" t="s">
        <v>22</v>
      </c>
      <c r="C1893" s="18" t="s">
        <v>1957</v>
      </c>
      <c r="D1893" s="14" t="s">
        <v>1</v>
      </c>
      <c r="E1893" s="19" t="s">
        <v>1958</v>
      </c>
      <c r="F1893" s="20" t="s">
        <v>134</v>
      </c>
      <c r="G1893" s="21">
        <v>1</v>
      </c>
      <c r="H1893" s="22">
        <v>0</v>
      </c>
      <c r="I1893" s="22">
        <f>ROUND(ROUND(H1893,2)*ROUND(G1893,3),2)</f>
        <v>0</v>
      </c>
      <c r="O1893">
        <f>(I1893*21)/100</f>
        <v>0</v>
      </c>
      <c r="P1893" t="s">
        <v>5</v>
      </c>
    </row>
    <row r="1894" spans="1:16" ht="14">
      <c r="A1894" s="23" t="s">
        <v>150</v>
      </c>
      <c r="E1894" s="24" t="s">
        <v>1</v>
      </c>
    </row>
    <row r="1895" spans="1:16" ht="14">
      <c r="A1895" s="25" t="s">
        <v>144</v>
      </c>
      <c r="E1895" s="26" t="s">
        <v>6</v>
      </c>
    </row>
    <row r="1896" spans="1:16" ht="56">
      <c r="A1896" t="s">
        <v>147</v>
      </c>
      <c r="E1896" s="24" t="s">
        <v>27</v>
      </c>
    </row>
    <row r="1897" spans="1:16" ht="14">
      <c r="A1897" s="14" t="s">
        <v>149</v>
      </c>
      <c r="B1897" s="18" t="s">
        <v>435</v>
      </c>
      <c r="C1897" s="18" t="s">
        <v>1959</v>
      </c>
      <c r="D1897" s="14" t="s">
        <v>1</v>
      </c>
      <c r="E1897" s="19" t="s">
        <v>1960</v>
      </c>
      <c r="F1897" s="20" t="s">
        <v>134</v>
      </c>
      <c r="G1897" s="21">
        <v>1</v>
      </c>
      <c r="H1897" s="22">
        <v>0</v>
      </c>
      <c r="I1897" s="22">
        <f>ROUND(ROUND(H1897,2)*ROUND(G1897,3),2)</f>
        <v>0</v>
      </c>
      <c r="O1897">
        <f>(I1897*21)/100</f>
        <v>0</v>
      </c>
      <c r="P1897" t="s">
        <v>5</v>
      </c>
    </row>
    <row r="1898" spans="1:16" ht="14">
      <c r="A1898" s="23" t="s">
        <v>150</v>
      </c>
      <c r="E1898" s="24" t="s">
        <v>1</v>
      </c>
    </row>
    <row r="1899" spans="1:16" ht="14">
      <c r="A1899" s="25" t="s">
        <v>144</v>
      </c>
      <c r="E1899" s="26" t="s">
        <v>6</v>
      </c>
    </row>
    <row r="1900" spans="1:16" ht="70">
      <c r="A1900" t="s">
        <v>147</v>
      </c>
      <c r="E1900" s="24" t="s">
        <v>1902</v>
      </c>
    </row>
    <row r="1901" spans="1:16" ht="14">
      <c r="A1901" s="14" t="s">
        <v>149</v>
      </c>
      <c r="B1901" s="18" t="s">
        <v>437</v>
      </c>
      <c r="C1901" s="18" t="s">
        <v>1961</v>
      </c>
      <c r="D1901" s="14" t="s">
        <v>1</v>
      </c>
      <c r="E1901" s="19" t="s">
        <v>1962</v>
      </c>
      <c r="F1901" s="20" t="s">
        <v>134</v>
      </c>
      <c r="G1901" s="21">
        <v>1</v>
      </c>
      <c r="H1901" s="22">
        <v>0</v>
      </c>
      <c r="I1901" s="22">
        <f>ROUND(ROUND(H1901,2)*ROUND(G1901,3),2)</f>
        <v>0</v>
      </c>
      <c r="O1901">
        <f>(I1901*21)/100</f>
        <v>0</v>
      </c>
      <c r="P1901" t="s">
        <v>5</v>
      </c>
    </row>
    <row r="1902" spans="1:16" ht="14">
      <c r="A1902" s="23" t="s">
        <v>150</v>
      </c>
      <c r="E1902" s="24" t="s">
        <v>1</v>
      </c>
    </row>
    <row r="1903" spans="1:16" ht="14">
      <c r="A1903" s="25" t="s">
        <v>144</v>
      </c>
      <c r="E1903" s="26" t="s">
        <v>6</v>
      </c>
    </row>
    <row r="1904" spans="1:16" ht="70">
      <c r="A1904" t="s">
        <v>147</v>
      </c>
      <c r="E1904" s="24" t="s">
        <v>1902</v>
      </c>
    </row>
    <row r="1905" spans="1:16" ht="14">
      <c r="A1905" s="14" t="s">
        <v>149</v>
      </c>
      <c r="B1905" s="18" t="s">
        <v>439</v>
      </c>
      <c r="C1905" s="18" t="s">
        <v>1963</v>
      </c>
      <c r="D1905" s="14" t="s">
        <v>1</v>
      </c>
      <c r="E1905" s="19" t="s">
        <v>1964</v>
      </c>
      <c r="F1905" s="20" t="s">
        <v>134</v>
      </c>
      <c r="G1905" s="21">
        <v>1</v>
      </c>
      <c r="H1905" s="22">
        <v>0</v>
      </c>
      <c r="I1905" s="22">
        <f>ROUND(ROUND(H1905,2)*ROUND(G1905,3),2)</f>
        <v>0</v>
      </c>
      <c r="O1905">
        <f>(I1905*21)/100</f>
        <v>0</v>
      </c>
      <c r="P1905" t="s">
        <v>5</v>
      </c>
    </row>
    <row r="1906" spans="1:16" ht="14">
      <c r="A1906" s="23" t="s">
        <v>150</v>
      </c>
      <c r="E1906" s="24" t="s">
        <v>1</v>
      </c>
    </row>
    <row r="1907" spans="1:16" ht="14">
      <c r="A1907" s="25" t="s">
        <v>144</v>
      </c>
      <c r="E1907" s="26" t="s">
        <v>6</v>
      </c>
    </row>
    <row r="1908" spans="1:16" ht="70">
      <c r="A1908" t="s">
        <v>147</v>
      </c>
      <c r="E1908" s="24" t="s">
        <v>1902</v>
      </c>
    </row>
    <row r="1909" spans="1:16" ht="14">
      <c r="A1909" s="14" t="s">
        <v>149</v>
      </c>
      <c r="B1909" s="18" t="s">
        <v>441</v>
      </c>
      <c r="C1909" s="18" t="s">
        <v>1965</v>
      </c>
      <c r="D1909" s="14" t="s">
        <v>1027</v>
      </c>
      <c r="E1909" s="19" t="s">
        <v>1966</v>
      </c>
      <c r="F1909" s="20" t="s">
        <v>134</v>
      </c>
      <c r="G1909" s="21">
        <v>1</v>
      </c>
      <c r="H1909" s="22">
        <v>0</v>
      </c>
      <c r="I1909" s="22">
        <f>ROUND(ROUND(H1909,2)*ROUND(G1909,3),2)</f>
        <v>0</v>
      </c>
      <c r="O1909">
        <f>(I1909*21)/100</f>
        <v>0</v>
      </c>
      <c r="P1909" t="s">
        <v>5</v>
      </c>
    </row>
    <row r="1910" spans="1:16" ht="14">
      <c r="A1910" s="23" t="s">
        <v>150</v>
      </c>
      <c r="E1910" s="24" t="s">
        <v>1027</v>
      </c>
    </row>
    <row r="1911" spans="1:16" ht="14">
      <c r="A1911" s="25" t="s">
        <v>144</v>
      </c>
      <c r="E1911" s="26" t="s">
        <v>6</v>
      </c>
    </row>
    <row r="1912" spans="1:16" ht="84">
      <c r="A1912" t="s">
        <v>147</v>
      </c>
      <c r="E1912" s="24" t="s">
        <v>1923</v>
      </c>
    </row>
    <row r="1913" spans="1:16" ht="14">
      <c r="A1913" s="14" t="s">
        <v>149</v>
      </c>
      <c r="B1913" s="18" t="s">
        <v>444</v>
      </c>
      <c r="C1913" s="18" t="s">
        <v>1967</v>
      </c>
      <c r="D1913" s="14" t="s">
        <v>1027</v>
      </c>
      <c r="E1913" s="19" t="s">
        <v>1968</v>
      </c>
      <c r="F1913" s="20" t="s">
        <v>1032</v>
      </c>
      <c r="G1913" s="21">
        <v>1</v>
      </c>
      <c r="H1913" s="22">
        <v>0</v>
      </c>
      <c r="I1913" s="22">
        <f>ROUND(ROUND(H1913,2)*ROUND(G1913,3),2)</f>
        <v>0</v>
      </c>
      <c r="O1913">
        <f>(I1913*21)/100</f>
        <v>0</v>
      </c>
      <c r="P1913" t="s">
        <v>5</v>
      </c>
    </row>
    <row r="1914" spans="1:16" ht="14">
      <c r="A1914" s="23" t="s">
        <v>150</v>
      </c>
      <c r="E1914" s="24" t="s">
        <v>1027</v>
      </c>
    </row>
    <row r="1915" spans="1:16" ht="14">
      <c r="A1915" s="25" t="s">
        <v>144</v>
      </c>
      <c r="E1915" s="26" t="s">
        <v>6</v>
      </c>
    </row>
    <row r="1916" spans="1:16" ht="56">
      <c r="A1916" t="s">
        <v>147</v>
      </c>
      <c r="E1916" s="24" t="s">
        <v>27</v>
      </c>
    </row>
    <row r="1917" spans="1:16" ht="14">
      <c r="A1917" s="14" t="s">
        <v>149</v>
      </c>
      <c r="B1917" s="18" t="s">
        <v>446</v>
      </c>
      <c r="C1917" s="18" t="s">
        <v>1969</v>
      </c>
      <c r="D1917" s="14" t="s">
        <v>1027</v>
      </c>
      <c r="E1917" s="19" t="s">
        <v>1970</v>
      </c>
      <c r="F1917" s="20" t="s">
        <v>1032</v>
      </c>
      <c r="G1917" s="21">
        <v>1</v>
      </c>
      <c r="H1917" s="22">
        <v>0</v>
      </c>
      <c r="I1917" s="22">
        <f>ROUND(ROUND(H1917,2)*ROUND(G1917,3),2)</f>
        <v>0</v>
      </c>
      <c r="O1917">
        <f>(I1917*21)/100</f>
        <v>0</v>
      </c>
      <c r="P1917" t="s">
        <v>5</v>
      </c>
    </row>
    <row r="1918" spans="1:16" ht="14">
      <c r="A1918" s="23" t="s">
        <v>150</v>
      </c>
      <c r="E1918" s="24" t="s">
        <v>1027</v>
      </c>
    </row>
    <row r="1919" spans="1:16" ht="14">
      <c r="A1919" s="25" t="s">
        <v>144</v>
      </c>
      <c r="E1919" s="26" t="s">
        <v>6</v>
      </c>
    </row>
    <row r="1920" spans="1:16" ht="56">
      <c r="A1920" t="s">
        <v>147</v>
      </c>
      <c r="E1920" s="24" t="s">
        <v>27</v>
      </c>
    </row>
    <row r="1921" spans="1:16" ht="14">
      <c r="A1921" s="14" t="s">
        <v>149</v>
      </c>
      <c r="B1921" s="18" t="s">
        <v>448</v>
      </c>
      <c r="C1921" s="18" t="s">
        <v>1971</v>
      </c>
      <c r="D1921" s="14" t="s">
        <v>1046</v>
      </c>
      <c r="E1921" s="19" t="s">
        <v>87</v>
      </c>
      <c r="F1921" s="20" t="s">
        <v>25</v>
      </c>
      <c r="G1921" s="21">
        <v>1</v>
      </c>
      <c r="H1921" s="22">
        <v>0</v>
      </c>
      <c r="I1921" s="22">
        <f>ROUND(ROUND(H1921,2)*ROUND(G1921,3),2)</f>
        <v>0</v>
      </c>
      <c r="O1921">
        <f>(I1921*21)/100</f>
        <v>0</v>
      </c>
      <c r="P1921" t="s">
        <v>5</v>
      </c>
    </row>
    <row r="1922" spans="1:16" ht="14">
      <c r="A1922" s="23" t="s">
        <v>150</v>
      </c>
      <c r="E1922" s="24" t="s">
        <v>1046</v>
      </c>
    </row>
    <row r="1923" spans="1:16" ht="14">
      <c r="A1923" s="25" t="s">
        <v>144</v>
      </c>
      <c r="E1923" s="26" t="s">
        <v>6</v>
      </c>
    </row>
    <row r="1924" spans="1:16" ht="56">
      <c r="A1924" t="s">
        <v>147</v>
      </c>
      <c r="E1924" s="24" t="s">
        <v>27</v>
      </c>
    </row>
    <row r="1925" spans="1:16" ht="14">
      <c r="A1925" s="14" t="s">
        <v>149</v>
      </c>
      <c r="B1925" s="18" t="s">
        <v>450</v>
      </c>
      <c r="C1925" s="18" t="s">
        <v>1972</v>
      </c>
      <c r="D1925" s="14" t="s">
        <v>1</v>
      </c>
      <c r="E1925" s="19" t="s">
        <v>1973</v>
      </c>
      <c r="F1925" s="20" t="s">
        <v>714</v>
      </c>
      <c r="G1925" s="21">
        <v>1</v>
      </c>
      <c r="H1925" s="22">
        <v>0</v>
      </c>
      <c r="I1925" s="22">
        <f>ROUND(ROUND(H1925,2)*ROUND(G1925,3),2)</f>
        <v>0</v>
      </c>
      <c r="O1925">
        <f>(I1925*21)/100</f>
        <v>0</v>
      </c>
      <c r="P1925" t="s">
        <v>5</v>
      </c>
    </row>
    <row r="1926" spans="1:16" ht="14">
      <c r="A1926" s="23" t="s">
        <v>150</v>
      </c>
      <c r="E1926" s="24" t="s">
        <v>1</v>
      </c>
    </row>
    <row r="1927" spans="1:16" ht="14">
      <c r="A1927" s="25" t="s">
        <v>144</v>
      </c>
      <c r="E1927" s="26" t="s">
        <v>6</v>
      </c>
    </row>
    <row r="1928" spans="1:16" ht="371">
      <c r="A1928" t="s">
        <v>147</v>
      </c>
      <c r="E1928" s="24" t="s">
        <v>1940</v>
      </c>
    </row>
    <row r="1929" spans="1:16" ht="14">
      <c r="A1929" s="14" t="s">
        <v>149</v>
      </c>
      <c r="B1929" s="18" t="s">
        <v>453</v>
      </c>
      <c r="C1929" s="18" t="s">
        <v>1974</v>
      </c>
      <c r="D1929" s="14" t="s">
        <v>1</v>
      </c>
      <c r="E1929" s="19" t="s">
        <v>1975</v>
      </c>
      <c r="F1929" s="20" t="s">
        <v>714</v>
      </c>
      <c r="G1929" s="21">
        <v>1</v>
      </c>
      <c r="H1929" s="22">
        <v>46.52</v>
      </c>
      <c r="I1929" s="22">
        <f>ROUND(ROUND(H1929,2)*ROUND(G1929,3),2)</f>
        <v>46.52</v>
      </c>
      <c r="O1929">
        <f>(I1929*21)/100</f>
        <v>9.7692000000000014</v>
      </c>
      <c r="P1929" t="s">
        <v>5</v>
      </c>
    </row>
    <row r="1930" spans="1:16" ht="14">
      <c r="A1930" s="23" t="s">
        <v>150</v>
      </c>
      <c r="E1930" s="24" t="s">
        <v>1</v>
      </c>
    </row>
    <row r="1931" spans="1:16" ht="14">
      <c r="A1931" s="25" t="s">
        <v>144</v>
      </c>
      <c r="E1931" s="26" t="s">
        <v>6</v>
      </c>
    </row>
    <row r="1932" spans="1:16" ht="371">
      <c r="A1932" t="s">
        <v>147</v>
      </c>
      <c r="E1932" s="24" t="s">
        <v>1940</v>
      </c>
    </row>
    <row r="1933" spans="1:16" ht="14">
      <c r="A1933" s="14" t="s">
        <v>149</v>
      </c>
      <c r="B1933" s="18" t="s">
        <v>455</v>
      </c>
      <c r="C1933" s="18" t="s">
        <v>712</v>
      </c>
      <c r="D1933" s="14" t="s">
        <v>1</v>
      </c>
      <c r="E1933" s="19" t="s">
        <v>1976</v>
      </c>
      <c r="F1933" s="20" t="s">
        <v>714</v>
      </c>
      <c r="G1933" s="21">
        <v>1</v>
      </c>
      <c r="H1933" s="22">
        <v>23.26</v>
      </c>
      <c r="I1933" s="22">
        <f>ROUND(ROUND(H1933,2)*ROUND(G1933,3),2)</f>
        <v>23.26</v>
      </c>
      <c r="O1933">
        <f>(I1933*21)/100</f>
        <v>4.8846000000000007</v>
      </c>
      <c r="P1933" t="s">
        <v>5</v>
      </c>
    </row>
    <row r="1934" spans="1:16" ht="14">
      <c r="A1934" s="23" t="s">
        <v>150</v>
      </c>
      <c r="E1934" s="24" t="s">
        <v>1</v>
      </c>
    </row>
    <row r="1935" spans="1:16" ht="14">
      <c r="A1935" s="25" t="s">
        <v>144</v>
      </c>
      <c r="E1935" s="26" t="s">
        <v>6</v>
      </c>
    </row>
    <row r="1936" spans="1:16" ht="84">
      <c r="A1936" t="s">
        <v>147</v>
      </c>
      <c r="E1936" s="24" t="s">
        <v>1892</v>
      </c>
    </row>
    <row r="1937" spans="1:16" ht="14">
      <c r="A1937" s="14" t="s">
        <v>149</v>
      </c>
      <c r="B1937" s="18" t="s">
        <v>457</v>
      </c>
      <c r="C1937" s="18" t="s">
        <v>1977</v>
      </c>
      <c r="D1937" s="14" t="s">
        <v>1046</v>
      </c>
      <c r="E1937" s="19" t="s">
        <v>1978</v>
      </c>
      <c r="F1937" s="20" t="s">
        <v>714</v>
      </c>
      <c r="G1937" s="21">
        <v>1</v>
      </c>
      <c r="H1937" s="22">
        <v>0</v>
      </c>
      <c r="I1937" s="22">
        <f>ROUND(ROUND(H1937,2)*ROUND(G1937,3),2)</f>
        <v>0</v>
      </c>
      <c r="O1937">
        <f>(I1937*21)/100</f>
        <v>0</v>
      </c>
      <c r="P1937" t="s">
        <v>5</v>
      </c>
    </row>
    <row r="1938" spans="1:16" ht="14">
      <c r="A1938" s="23" t="s">
        <v>150</v>
      </c>
      <c r="E1938" s="24" t="s">
        <v>1046</v>
      </c>
    </row>
    <row r="1939" spans="1:16" ht="14">
      <c r="A1939" s="25" t="s">
        <v>144</v>
      </c>
      <c r="E1939" s="26" t="s">
        <v>6</v>
      </c>
    </row>
    <row r="1940" spans="1:16" ht="84">
      <c r="A1940" t="s">
        <v>147</v>
      </c>
      <c r="E1940" s="24" t="s">
        <v>1892</v>
      </c>
    </row>
    <row r="1941" spans="1:16" ht="14">
      <c r="A1941" s="14" t="s">
        <v>149</v>
      </c>
      <c r="B1941" s="18" t="s">
        <v>461</v>
      </c>
      <c r="C1941" s="18" t="s">
        <v>1979</v>
      </c>
      <c r="D1941" s="14" t="s">
        <v>1046</v>
      </c>
      <c r="E1941" s="19" t="s">
        <v>1980</v>
      </c>
      <c r="F1941" s="20" t="s">
        <v>714</v>
      </c>
      <c r="G1941" s="21">
        <v>1</v>
      </c>
      <c r="H1941" s="22">
        <v>0</v>
      </c>
      <c r="I1941" s="22">
        <f>ROUND(ROUND(H1941,2)*ROUND(G1941,3),2)</f>
        <v>0</v>
      </c>
      <c r="O1941">
        <f>(I1941*21)/100</f>
        <v>0</v>
      </c>
      <c r="P1941" t="s">
        <v>5</v>
      </c>
    </row>
    <row r="1942" spans="1:16" ht="14">
      <c r="A1942" s="23" t="s">
        <v>150</v>
      </c>
      <c r="E1942" s="24" t="s">
        <v>1046</v>
      </c>
    </row>
    <row r="1943" spans="1:16" ht="14">
      <c r="A1943" s="25" t="s">
        <v>144</v>
      </c>
      <c r="E1943" s="26" t="s">
        <v>6</v>
      </c>
    </row>
    <row r="1944" spans="1:16" ht="84">
      <c r="A1944" t="s">
        <v>147</v>
      </c>
      <c r="E1944" s="24" t="s">
        <v>1892</v>
      </c>
    </row>
    <row r="1945" spans="1:16" ht="14">
      <c r="A1945" s="14" t="s">
        <v>149</v>
      </c>
      <c r="B1945" s="18" t="s">
        <v>463</v>
      </c>
      <c r="C1945" s="18" t="s">
        <v>1981</v>
      </c>
      <c r="D1945" s="14" t="s">
        <v>1</v>
      </c>
      <c r="E1945" s="19" t="s">
        <v>1982</v>
      </c>
      <c r="F1945" s="20" t="s">
        <v>714</v>
      </c>
      <c r="G1945" s="21">
        <v>1</v>
      </c>
      <c r="H1945" s="22">
        <v>29.08</v>
      </c>
      <c r="I1945" s="22">
        <f>ROUND(ROUND(H1945,2)*ROUND(G1945,3),2)</f>
        <v>29.08</v>
      </c>
      <c r="O1945">
        <f>(I1945*21)/100</f>
        <v>6.1067999999999998</v>
      </c>
      <c r="P1945" t="s">
        <v>5</v>
      </c>
    </row>
    <row r="1946" spans="1:16" ht="14">
      <c r="A1946" s="23" t="s">
        <v>150</v>
      </c>
      <c r="E1946" s="24" t="s">
        <v>1</v>
      </c>
    </row>
    <row r="1947" spans="1:16" ht="14">
      <c r="A1947" s="25" t="s">
        <v>144</v>
      </c>
      <c r="E1947" s="26" t="s">
        <v>6</v>
      </c>
    </row>
    <row r="1948" spans="1:16" ht="84">
      <c r="A1948" t="s">
        <v>147</v>
      </c>
      <c r="E1948" s="24" t="s">
        <v>1892</v>
      </c>
    </row>
    <row r="1949" spans="1:16" ht="14">
      <c r="A1949" s="14" t="s">
        <v>149</v>
      </c>
      <c r="B1949" s="18" t="s">
        <v>465</v>
      </c>
      <c r="C1949" s="18" t="s">
        <v>1983</v>
      </c>
      <c r="D1949" s="14" t="s">
        <v>1046</v>
      </c>
      <c r="E1949" s="19" t="s">
        <v>1984</v>
      </c>
      <c r="F1949" s="20" t="s">
        <v>714</v>
      </c>
      <c r="G1949" s="21">
        <v>1</v>
      </c>
      <c r="H1949" s="22">
        <v>0</v>
      </c>
      <c r="I1949" s="22">
        <f>ROUND(ROUND(H1949,2)*ROUND(G1949,3),2)</f>
        <v>0</v>
      </c>
      <c r="O1949">
        <f>(I1949*21)/100</f>
        <v>0</v>
      </c>
      <c r="P1949" t="s">
        <v>5</v>
      </c>
    </row>
    <row r="1950" spans="1:16" ht="14">
      <c r="A1950" s="23" t="s">
        <v>150</v>
      </c>
      <c r="E1950" s="24" t="s">
        <v>1046</v>
      </c>
    </row>
    <row r="1951" spans="1:16" ht="14">
      <c r="A1951" s="25" t="s">
        <v>144</v>
      </c>
      <c r="E1951" s="26" t="s">
        <v>6</v>
      </c>
    </row>
    <row r="1952" spans="1:16" ht="84">
      <c r="A1952" t="s">
        <v>147</v>
      </c>
      <c r="E1952" s="24" t="s">
        <v>1892</v>
      </c>
    </row>
    <row r="1953" spans="1:16" ht="14">
      <c r="A1953" s="14" t="s">
        <v>149</v>
      </c>
      <c r="B1953" s="18" t="s">
        <v>467</v>
      </c>
      <c r="C1953" s="18" t="s">
        <v>1985</v>
      </c>
      <c r="D1953" s="14" t="s">
        <v>1046</v>
      </c>
      <c r="E1953" s="19" t="s">
        <v>1986</v>
      </c>
      <c r="F1953" s="20" t="s">
        <v>714</v>
      </c>
      <c r="G1953" s="21">
        <v>1</v>
      </c>
      <c r="H1953" s="22">
        <v>0</v>
      </c>
      <c r="I1953" s="22">
        <f>ROUND(ROUND(H1953,2)*ROUND(G1953,3),2)</f>
        <v>0</v>
      </c>
      <c r="O1953">
        <f>(I1953*21)/100</f>
        <v>0</v>
      </c>
      <c r="P1953" t="s">
        <v>5</v>
      </c>
    </row>
    <row r="1954" spans="1:16" ht="14">
      <c r="A1954" s="23" t="s">
        <v>150</v>
      </c>
      <c r="E1954" s="24" t="s">
        <v>1046</v>
      </c>
    </row>
    <row r="1955" spans="1:16" ht="14">
      <c r="A1955" s="25" t="s">
        <v>144</v>
      </c>
      <c r="E1955" s="26" t="s">
        <v>6</v>
      </c>
    </row>
    <row r="1956" spans="1:16" ht="84">
      <c r="A1956" t="s">
        <v>147</v>
      </c>
      <c r="E1956" s="24" t="s">
        <v>1892</v>
      </c>
    </row>
    <row r="1957" spans="1:16" ht="14">
      <c r="A1957" s="14" t="s">
        <v>149</v>
      </c>
      <c r="B1957" s="18" t="s">
        <v>469</v>
      </c>
      <c r="C1957" s="18" t="s">
        <v>1987</v>
      </c>
      <c r="D1957" s="14" t="s">
        <v>1</v>
      </c>
      <c r="E1957" s="19" t="s">
        <v>1988</v>
      </c>
      <c r="F1957" s="20" t="s">
        <v>714</v>
      </c>
      <c r="G1957" s="21">
        <v>1</v>
      </c>
      <c r="H1957" s="22">
        <v>46.52</v>
      </c>
      <c r="I1957" s="22">
        <f>ROUND(ROUND(H1957,2)*ROUND(G1957,3),2)</f>
        <v>46.52</v>
      </c>
      <c r="O1957">
        <f>(I1957*21)/100</f>
        <v>9.7692000000000014</v>
      </c>
      <c r="P1957" t="s">
        <v>5</v>
      </c>
    </row>
    <row r="1958" spans="1:16" ht="14">
      <c r="A1958" s="23" t="s">
        <v>150</v>
      </c>
      <c r="E1958" s="24" t="s">
        <v>1</v>
      </c>
    </row>
    <row r="1959" spans="1:16" ht="14">
      <c r="A1959" s="25" t="s">
        <v>144</v>
      </c>
      <c r="E1959" s="26" t="s">
        <v>6</v>
      </c>
    </row>
    <row r="1960" spans="1:16" ht="84">
      <c r="A1960" t="s">
        <v>147</v>
      </c>
      <c r="E1960" s="24" t="s">
        <v>1892</v>
      </c>
    </row>
    <row r="1961" spans="1:16" ht="14">
      <c r="A1961" s="14" t="s">
        <v>149</v>
      </c>
      <c r="B1961" s="18" t="s">
        <v>1040</v>
      </c>
      <c r="C1961" s="18" t="s">
        <v>1989</v>
      </c>
      <c r="D1961" s="14" t="s">
        <v>1046</v>
      </c>
      <c r="E1961" s="19" t="s">
        <v>1990</v>
      </c>
      <c r="F1961" s="20" t="s">
        <v>714</v>
      </c>
      <c r="G1961" s="21">
        <v>1</v>
      </c>
      <c r="H1961" s="22">
        <v>0</v>
      </c>
      <c r="I1961" s="22">
        <f>ROUND(ROUND(H1961,2)*ROUND(G1961,3),2)</f>
        <v>0</v>
      </c>
      <c r="O1961">
        <f>(I1961*21)/100</f>
        <v>0</v>
      </c>
      <c r="P1961" t="s">
        <v>5</v>
      </c>
    </row>
    <row r="1962" spans="1:16" ht="14">
      <c r="A1962" s="23" t="s">
        <v>150</v>
      </c>
      <c r="E1962" s="24" t="s">
        <v>1046</v>
      </c>
    </row>
    <row r="1963" spans="1:16" ht="14">
      <c r="A1963" s="25" t="s">
        <v>144</v>
      </c>
      <c r="E1963" s="26" t="s">
        <v>6</v>
      </c>
    </row>
    <row r="1964" spans="1:16" ht="84">
      <c r="A1964" t="s">
        <v>147</v>
      </c>
      <c r="E1964" s="24" t="s">
        <v>1892</v>
      </c>
    </row>
    <row r="1965" spans="1:16" ht="14">
      <c r="A1965" s="14" t="s">
        <v>149</v>
      </c>
      <c r="B1965" s="18" t="s">
        <v>1042</v>
      </c>
      <c r="C1965" s="18" t="s">
        <v>1991</v>
      </c>
      <c r="D1965" s="14" t="s">
        <v>1046</v>
      </c>
      <c r="E1965" s="19" t="s">
        <v>1992</v>
      </c>
      <c r="F1965" s="20" t="s">
        <v>714</v>
      </c>
      <c r="G1965" s="21">
        <v>1</v>
      </c>
      <c r="H1965" s="22">
        <v>0</v>
      </c>
      <c r="I1965" s="22">
        <f>ROUND(ROUND(H1965,2)*ROUND(G1965,3),2)</f>
        <v>0</v>
      </c>
      <c r="O1965">
        <f>(I1965*21)/100</f>
        <v>0</v>
      </c>
      <c r="P1965" t="s">
        <v>5</v>
      </c>
    </row>
    <row r="1966" spans="1:16" ht="14">
      <c r="A1966" s="23" t="s">
        <v>150</v>
      </c>
      <c r="E1966" s="24" t="s">
        <v>1046</v>
      </c>
    </row>
    <row r="1967" spans="1:16" ht="14">
      <c r="A1967" s="25" t="s">
        <v>144</v>
      </c>
      <c r="E1967" s="26" t="s">
        <v>6</v>
      </c>
    </row>
    <row r="1968" spans="1:16" ht="84">
      <c r="A1968" t="s">
        <v>147</v>
      </c>
      <c r="E1968" s="24" t="s">
        <v>1892</v>
      </c>
    </row>
    <row r="1969" spans="1:16" ht="14">
      <c r="A1969" s="14" t="s">
        <v>149</v>
      </c>
      <c r="B1969" s="18" t="s">
        <v>1044</v>
      </c>
      <c r="C1969" s="18" t="s">
        <v>1993</v>
      </c>
      <c r="D1969" s="14" t="s">
        <v>1</v>
      </c>
      <c r="E1969" s="19" t="s">
        <v>1994</v>
      </c>
      <c r="F1969" s="20" t="s">
        <v>134</v>
      </c>
      <c r="G1969" s="21">
        <v>1</v>
      </c>
      <c r="H1969" s="22">
        <v>0</v>
      </c>
      <c r="I1969" s="22">
        <f>ROUND(ROUND(H1969,2)*ROUND(G1969,3),2)</f>
        <v>0</v>
      </c>
      <c r="O1969">
        <f>(I1969*21)/100</f>
        <v>0</v>
      </c>
      <c r="P1969" t="s">
        <v>5</v>
      </c>
    </row>
    <row r="1970" spans="1:16" ht="14">
      <c r="A1970" s="23" t="s">
        <v>150</v>
      </c>
      <c r="E1970" s="24" t="s">
        <v>1</v>
      </c>
    </row>
    <row r="1971" spans="1:16" ht="14">
      <c r="A1971" s="25" t="s">
        <v>144</v>
      </c>
      <c r="E1971" s="26" t="s">
        <v>6</v>
      </c>
    </row>
    <row r="1972" spans="1:16" ht="70">
      <c r="A1972" t="s">
        <v>147</v>
      </c>
      <c r="E1972" s="24" t="s">
        <v>1902</v>
      </c>
    </row>
    <row r="1973" spans="1:16" ht="14">
      <c r="A1973" s="14" t="s">
        <v>149</v>
      </c>
      <c r="B1973" s="18" t="s">
        <v>1162</v>
      </c>
      <c r="C1973" s="18" t="s">
        <v>1995</v>
      </c>
      <c r="D1973" s="14" t="s">
        <v>1</v>
      </c>
      <c r="E1973" s="19" t="s">
        <v>1996</v>
      </c>
      <c r="F1973" s="20" t="s">
        <v>134</v>
      </c>
      <c r="G1973" s="21">
        <v>1</v>
      </c>
      <c r="H1973" s="22">
        <v>0</v>
      </c>
      <c r="I1973" s="22">
        <f>ROUND(ROUND(H1973,2)*ROUND(G1973,3),2)</f>
        <v>0</v>
      </c>
      <c r="O1973">
        <f>(I1973*21)/100</f>
        <v>0</v>
      </c>
      <c r="P1973" t="s">
        <v>5</v>
      </c>
    </row>
    <row r="1974" spans="1:16" ht="14">
      <c r="A1974" s="23" t="s">
        <v>150</v>
      </c>
      <c r="E1974" s="24" t="s">
        <v>1</v>
      </c>
    </row>
    <row r="1975" spans="1:16" ht="14">
      <c r="A1975" s="25" t="s">
        <v>144</v>
      </c>
      <c r="E1975" s="26" t="s">
        <v>6</v>
      </c>
    </row>
    <row r="1976" spans="1:16" ht="70">
      <c r="A1976" t="s">
        <v>147</v>
      </c>
      <c r="E1976" s="24" t="s">
        <v>1902</v>
      </c>
    </row>
    <row r="1977" spans="1:16" ht="14">
      <c r="A1977" s="14" t="s">
        <v>149</v>
      </c>
      <c r="B1977" s="18" t="s">
        <v>471</v>
      </c>
      <c r="C1977" s="18" t="s">
        <v>1997</v>
      </c>
      <c r="D1977" s="14" t="s">
        <v>1</v>
      </c>
      <c r="E1977" s="19" t="s">
        <v>1998</v>
      </c>
      <c r="F1977" s="20" t="s">
        <v>134</v>
      </c>
      <c r="G1977" s="21">
        <v>1</v>
      </c>
      <c r="H1977" s="22">
        <v>0</v>
      </c>
      <c r="I1977" s="22">
        <f>ROUND(ROUND(H1977,2)*ROUND(G1977,3),2)</f>
        <v>0</v>
      </c>
      <c r="O1977">
        <f>(I1977*21)/100</f>
        <v>0</v>
      </c>
      <c r="P1977" t="s">
        <v>5</v>
      </c>
    </row>
    <row r="1978" spans="1:16" ht="14">
      <c r="A1978" s="23" t="s">
        <v>150</v>
      </c>
      <c r="E1978" s="24" t="s">
        <v>1</v>
      </c>
    </row>
    <row r="1979" spans="1:16" ht="14">
      <c r="A1979" s="25" t="s">
        <v>144</v>
      </c>
      <c r="E1979" s="26" t="s">
        <v>6</v>
      </c>
    </row>
    <row r="1980" spans="1:16" ht="70">
      <c r="A1980" t="s">
        <v>147</v>
      </c>
      <c r="E1980" s="24" t="s">
        <v>1902</v>
      </c>
    </row>
    <row r="1981" spans="1:16" ht="14">
      <c r="A1981" s="14" t="s">
        <v>149</v>
      </c>
      <c r="B1981" s="18" t="s">
        <v>1167</v>
      </c>
      <c r="C1981" s="18" t="s">
        <v>1999</v>
      </c>
      <c r="D1981" s="14" t="s">
        <v>1027</v>
      </c>
      <c r="E1981" s="19" t="s">
        <v>2000</v>
      </c>
      <c r="F1981" s="20" t="s">
        <v>134</v>
      </c>
      <c r="G1981" s="21">
        <v>1</v>
      </c>
      <c r="H1981" s="22">
        <v>0</v>
      </c>
      <c r="I1981" s="22">
        <f>ROUND(ROUND(H1981,2)*ROUND(G1981,3),2)</f>
        <v>0</v>
      </c>
      <c r="O1981">
        <f>(I1981*21)/100</f>
        <v>0</v>
      </c>
      <c r="P1981" t="s">
        <v>5</v>
      </c>
    </row>
    <row r="1982" spans="1:16" ht="14">
      <c r="A1982" s="23" t="s">
        <v>150</v>
      </c>
      <c r="E1982" s="24" t="s">
        <v>1027</v>
      </c>
    </row>
    <row r="1983" spans="1:16" ht="14">
      <c r="A1983" s="25" t="s">
        <v>144</v>
      </c>
      <c r="E1983" s="26" t="s">
        <v>6</v>
      </c>
    </row>
    <row r="1984" spans="1:16" ht="70">
      <c r="A1984" t="s">
        <v>147</v>
      </c>
      <c r="E1984" s="24" t="s">
        <v>1902</v>
      </c>
    </row>
    <row r="1985" spans="1:16" ht="14">
      <c r="A1985" s="14" t="s">
        <v>149</v>
      </c>
      <c r="B1985" s="18" t="s">
        <v>473</v>
      </c>
      <c r="C1985" s="18" t="s">
        <v>2001</v>
      </c>
      <c r="D1985" s="14" t="s">
        <v>1</v>
      </c>
      <c r="E1985" s="19" t="s">
        <v>2002</v>
      </c>
      <c r="F1985" s="20" t="s">
        <v>134</v>
      </c>
      <c r="G1985" s="21">
        <v>1</v>
      </c>
      <c r="H1985" s="22">
        <v>0</v>
      </c>
      <c r="I1985" s="22">
        <f>ROUND(ROUND(H1985,2)*ROUND(G1985,3),2)</f>
        <v>0</v>
      </c>
      <c r="O1985">
        <f>(I1985*21)/100</f>
        <v>0</v>
      </c>
      <c r="P1985" t="s">
        <v>5</v>
      </c>
    </row>
    <row r="1986" spans="1:16" ht="14">
      <c r="A1986" s="23" t="s">
        <v>150</v>
      </c>
      <c r="E1986" s="24" t="s">
        <v>1</v>
      </c>
    </row>
    <row r="1987" spans="1:16" ht="14">
      <c r="A1987" s="25" t="s">
        <v>144</v>
      </c>
      <c r="E1987" s="26" t="s">
        <v>6</v>
      </c>
    </row>
    <row r="1988" spans="1:16" ht="70">
      <c r="A1988" t="s">
        <v>147</v>
      </c>
      <c r="E1988" s="24" t="s">
        <v>1902</v>
      </c>
    </row>
    <row r="1989" spans="1:16" ht="14">
      <c r="A1989" s="14" t="s">
        <v>149</v>
      </c>
      <c r="B1989" s="18" t="s">
        <v>1174</v>
      </c>
      <c r="C1989" s="18" t="s">
        <v>2003</v>
      </c>
      <c r="D1989" s="14" t="s">
        <v>1</v>
      </c>
      <c r="E1989" s="19" t="s">
        <v>2004</v>
      </c>
      <c r="F1989" s="20" t="s">
        <v>134</v>
      </c>
      <c r="G1989" s="21">
        <v>1</v>
      </c>
      <c r="H1989" s="22">
        <v>0</v>
      </c>
      <c r="I1989" s="22">
        <f>ROUND(ROUND(H1989,2)*ROUND(G1989,3),2)</f>
        <v>0</v>
      </c>
      <c r="O1989">
        <f>(I1989*21)/100</f>
        <v>0</v>
      </c>
      <c r="P1989" t="s">
        <v>5</v>
      </c>
    </row>
    <row r="1990" spans="1:16" ht="14">
      <c r="A1990" s="23" t="s">
        <v>150</v>
      </c>
      <c r="E1990" s="24" t="s">
        <v>1</v>
      </c>
    </row>
    <row r="1991" spans="1:16" ht="14">
      <c r="A1991" s="25" t="s">
        <v>144</v>
      </c>
      <c r="E1991" s="26" t="s">
        <v>6</v>
      </c>
    </row>
    <row r="1992" spans="1:16" ht="70">
      <c r="A1992" t="s">
        <v>147</v>
      </c>
      <c r="E1992" s="24" t="s">
        <v>1902</v>
      </c>
    </row>
    <row r="1993" spans="1:16" ht="14">
      <c r="A1993" s="14" t="s">
        <v>149</v>
      </c>
      <c r="B1993" s="18" t="s">
        <v>475</v>
      </c>
      <c r="C1993" s="18" t="s">
        <v>2005</v>
      </c>
      <c r="D1993" s="14" t="s">
        <v>1</v>
      </c>
      <c r="E1993" s="19" t="s">
        <v>2006</v>
      </c>
      <c r="F1993" s="20" t="s">
        <v>134</v>
      </c>
      <c r="G1993" s="21">
        <v>1</v>
      </c>
      <c r="H1993" s="22">
        <v>0</v>
      </c>
      <c r="I1993" s="22">
        <f>ROUND(ROUND(H1993,2)*ROUND(G1993,3),2)</f>
        <v>0</v>
      </c>
      <c r="O1993">
        <f>(I1993*21)/100</f>
        <v>0</v>
      </c>
      <c r="P1993" t="s">
        <v>5</v>
      </c>
    </row>
    <row r="1994" spans="1:16" ht="14">
      <c r="A1994" s="23" t="s">
        <v>150</v>
      </c>
      <c r="E1994" s="24" t="s">
        <v>1</v>
      </c>
    </row>
    <row r="1995" spans="1:16" ht="14">
      <c r="A1995" s="25" t="s">
        <v>144</v>
      </c>
      <c r="E1995" s="26" t="s">
        <v>6</v>
      </c>
    </row>
    <row r="1996" spans="1:16" ht="70">
      <c r="A1996" t="s">
        <v>147</v>
      </c>
      <c r="E1996" s="24" t="s">
        <v>1902</v>
      </c>
    </row>
    <row r="1997" spans="1:16" ht="14">
      <c r="A1997" s="14" t="s">
        <v>149</v>
      </c>
      <c r="B1997" s="18" t="s">
        <v>1179</v>
      </c>
      <c r="C1997" s="18" t="s">
        <v>2007</v>
      </c>
      <c r="D1997" s="14" t="s">
        <v>1</v>
      </c>
      <c r="E1997" s="19" t="s">
        <v>2008</v>
      </c>
      <c r="F1997" s="20" t="s">
        <v>134</v>
      </c>
      <c r="G1997" s="21">
        <v>1</v>
      </c>
      <c r="H1997" s="22">
        <v>0</v>
      </c>
      <c r="I1997" s="22">
        <f>ROUND(ROUND(H1997,2)*ROUND(G1997,3),2)</f>
        <v>0</v>
      </c>
      <c r="O1997">
        <f>(I1997*21)/100</f>
        <v>0</v>
      </c>
      <c r="P1997" t="s">
        <v>5</v>
      </c>
    </row>
    <row r="1998" spans="1:16" ht="14">
      <c r="A1998" s="23" t="s">
        <v>150</v>
      </c>
      <c r="E1998" s="24" t="s">
        <v>1</v>
      </c>
    </row>
    <row r="1999" spans="1:16" ht="14">
      <c r="A1999" s="25" t="s">
        <v>144</v>
      </c>
      <c r="E1999" s="26" t="s">
        <v>6</v>
      </c>
    </row>
    <row r="2000" spans="1:16" ht="70">
      <c r="A2000" t="s">
        <v>147</v>
      </c>
      <c r="E2000" s="24" t="s">
        <v>1902</v>
      </c>
    </row>
    <row r="2001" spans="1:16" ht="14">
      <c r="A2001" s="14" t="s">
        <v>149</v>
      </c>
      <c r="B2001" s="18" t="s">
        <v>1182</v>
      </c>
      <c r="C2001" s="18" t="s">
        <v>2009</v>
      </c>
      <c r="D2001" s="14" t="s">
        <v>1</v>
      </c>
      <c r="E2001" s="19" t="s">
        <v>2010</v>
      </c>
      <c r="F2001" s="20" t="s">
        <v>134</v>
      </c>
      <c r="G2001" s="21">
        <v>1</v>
      </c>
      <c r="H2001" s="22">
        <v>0</v>
      </c>
      <c r="I2001" s="22">
        <f>ROUND(ROUND(H2001,2)*ROUND(G2001,3),2)</f>
        <v>0</v>
      </c>
      <c r="O2001">
        <f>(I2001*21)/100</f>
        <v>0</v>
      </c>
      <c r="P2001" t="s">
        <v>5</v>
      </c>
    </row>
    <row r="2002" spans="1:16" ht="14">
      <c r="A2002" s="23" t="s">
        <v>150</v>
      </c>
      <c r="E2002" s="24" t="s">
        <v>1</v>
      </c>
    </row>
    <row r="2003" spans="1:16" ht="14">
      <c r="A2003" s="25" t="s">
        <v>144</v>
      </c>
      <c r="E2003" s="26" t="s">
        <v>6</v>
      </c>
    </row>
    <row r="2004" spans="1:16" ht="70">
      <c r="A2004" t="s">
        <v>147</v>
      </c>
      <c r="E2004" s="24" t="s">
        <v>1902</v>
      </c>
    </row>
    <row r="2005" spans="1:16" ht="14">
      <c r="A2005" s="14" t="s">
        <v>149</v>
      </c>
      <c r="B2005" s="18" t="s">
        <v>477</v>
      </c>
      <c r="C2005" s="18" t="s">
        <v>2011</v>
      </c>
      <c r="D2005" s="14" t="s">
        <v>1027</v>
      </c>
      <c r="E2005" s="19" t="s">
        <v>2012</v>
      </c>
      <c r="F2005" s="20" t="s">
        <v>134</v>
      </c>
      <c r="G2005" s="21">
        <v>1</v>
      </c>
      <c r="H2005" s="22">
        <v>0</v>
      </c>
      <c r="I2005" s="22">
        <f>ROUND(ROUND(H2005,2)*ROUND(G2005,3),2)</f>
        <v>0</v>
      </c>
      <c r="O2005">
        <f>(I2005*21)/100</f>
        <v>0</v>
      </c>
      <c r="P2005" t="s">
        <v>5</v>
      </c>
    </row>
    <row r="2006" spans="1:16" ht="14">
      <c r="A2006" s="23" t="s">
        <v>150</v>
      </c>
      <c r="E2006" s="24" t="s">
        <v>1027</v>
      </c>
    </row>
    <row r="2007" spans="1:16" ht="14">
      <c r="A2007" s="25" t="s">
        <v>144</v>
      </c>
      <c r="E2007" s="26" t="s">
        <v>6</v>
      </c>
    </row>
    <row r="2008" spans="1:16" ht="70">
      <c r="A2008" t="s">
        <v>147</v>
      </c>
      <c r="E2008" s="24" t="s">
        <v>1902</v>
      </c>
    </row>
    <row r="2009" spans="1:16" ht="14">
      <c r="A2009" s="14" t="s">
        <v>149</v>
      </c>
      <c r="B2009" s="18" t="s">
        <v>479</v>
      </c>
      <c r="C2009" s="18" t="s">
        <v>2013</v>
      </c>
      <c r="D2009" s="14" t="s">
        <v>1</v>
      </c>
      <c r="E2009" s="19" t="s">
        <v>2014</v>
      </c>
      <c r="F2009" s="20" t="s">
        <v>134</v>
      </c>
      <c r="G2009" s="21">
        <v>1</v>
      </c>
      <c r="H2009" s="22">
        <v>0</v>
      </c>
      <c r="I2009" s="22">
        <f>ROUND(ROUND(H2009,2)*ROUND(G2009,3),2)</f>
        <v>0</v>
      </c>
      <c r="O2009">
        <f>(I2009*21)/100</f>
        <v>0</v>
      </c>
      <c r="P2009" t="s">
        <v>5</v>
      </c>
    </row>
    <row r="2010" spans="1:16" ht="14">
      <c r="A2010" s="23" t="s">
        <v>150</v>
      </c>
      <c r="E2010" s="24" t="s">
        <v>1</v>
      </c>
    </row>
    <row r="2011" spans="1:16" ht="14">
      <c r="A2011" s="25" t="s">
        <v>144</v>
      </c>
      <c r="E2011" s="26" t="s">
        <v>6</v>
      </c>
    </row>
    <row r="2012" spans="1:16" ht="84">
      <c r="A2012" t="s">
        <v>147</v>
      </c>
      <c r="E2012" s="24" t="s">
        <v>1923</v>
      </c>
    </row>
    <row r="2013" spans="1:16" ht="14">
      <c r="A2013" s="14" t="s">
        <v>149</v>
      </c>
      <c r="B2013" s="18" t="s">
        <v>481</v>
      </c>
      <c r="C2013" s="18" t="s">
        <v>2015</v>
      </c>
      <c r="D2013" s="14" t="s">
        <v>1027</v>
      </c>
      <c r="E2013" s="19" t="s">
        <v>2016</v>
      </c>
      <c r="F2013" s="20" t="s">
        <v>1032</v>
      </c>
      <c r="G2013" s="21">
        <v>1</v>
      </c>
      <c r="H2013" s="22">
        <v>0</v>
      </c>
      <c r="I2013" s="22">
        <f>ROUND(ROUND(H2013,2)*ROUND(G2013,3),2)</f>
        <v>0</v>
      </c>
      <c r="O2013">
        <f>(I2013*21)/100</f>
        <v>0</v>
      </c>
      <c r="P2013" t="s">
        <v>5</v>
      </c>
    </row>
    <row r="2014" spans="1:16" ht="14">
      <c r="A2014" s="23" t="s">
        <v>150</v>
      </c>
      <c r="E2014" s="24" t="s">
        <v>1027</v>
      </c>
    </row>
    <row r="2015" spans="1:16" ht="14">
      <c r="A2015" s="25" t="s">
        <v>144</v>
      </c>
      <c r="E2015" s="26" t="s">
        <v>6</v>
      </c>
    </row>
    <row r="2016" spans="1:16" ht="56">
      <c r="A2016" t="s">
        <v>147</v>
      </c>
      <c r="E2016" s="24" t="s">
        <v>27</v>
      </c>
    </row>
    <row r="2017" spans="1:16" ht="14">
      <c r="A2017" s="14" t="s">
        <v>149</v>
      </c>
      <c r="B2017" s="18" t="s">
        <v>483</v>
      </c>
      <c r="C2017" s="18" t="s">
        <v>2017</v>
      </c>
      <c r="D2017" s="14" t="s">
        <v>1027</v>
      </c>
      <c r="E2017" s="19" t="s">
        <v>2018</v>
      </c>
      <c r="F2017" s="20" t="s">
        <v>1032</v>
      </c>
      <c r="G2017" s="21">
        <v>1</v>
      </c>
      <c r="H2017" s="22">
        <v>0</v>
      </c>
      <c r="I2017" s="22">
        <f>ROUND(ROUND(H2017,2)*ROUND(G2017,3),2)</f>
        <v>0</v>
      </c>
      <c r="O2017">
        <f>(I2017*21)/100</f>
        <v>0</v>
      </c>
      <c r="P2017" t="s">
        <v>5</v>
      </c>
    </row>
    <row r="2018" spans="1:16" ht="14">
      <c r="A2018" s="23" t="s">
        <v>150</v>
      </c>
      <c r="E2018" s="24" t="s">
        <v>1027</v>
      </c>
    </row>
    <row r="2019" spans="1:16" ht="14">
      <c r="A2019" s="25" t="s">
        <v>144</v>
      </c>
      <c r="E2019" s="26" t="s">
        <v>6</v>
      </c>
    </row>
    <row r="2020" spans="1:16" ht="56">
      <c r="A2020" t="s">
        <v>147</v>
      </c>
      <c r="E2020" s="24" t="s">
        <v>27</v>
      </c>
    </row>
    <row r="2021" spans="1:16" ht="14">
      <c r="A2021" s="14" t="s">
        <v>149</v>
      </c>
      <c r="B2021" s="18" t="s">
        <v>484</v>
      </c>
      <c r="C2021" s="18" t="s">
        <v>718</v>
      </c>
      <c r="D2021" s="14" t="s">
        <v>1046</v>
      </c>
      <c r="E2021" s="19" t="s">
        <v>2019</v>
      </c>
      <c r="F2021" s="20" t="s">
        <v>120</v>
      </c>
      <c r="G2021" s="21">
        <v>1</v>
      </c>
      <c r="H2021" s="22">
        <v>0</v>
      </c>
      <c r="I2021" s="22">
        <f>ROUND(ROUND(H2021,2)*ROUND(G2021,3),2)</f>
        <v>0</v>
      </c>
      <c r="O2021">
        <f>(I2021*21)/100</f>
        <v>0</v>
      </c>
      <c r="P2021" t="s">
        <v>5</v>
      </c>
    </row>
    <row r="2022" spans="1:16" ht="14">
      <c r="A2022" s="23" t="s">
        <v>150</v>
      </c>
      <c r="E2022" s="24" t="s">
        <v>1046</v>
      </c>
    </row>
    <row r="2023" spans="1:16" ht="14">
      <c r="A2023" s="25" t="s">
        <v>144</v>
      </c>
      <c r="E2023" s="26" t="s">
        <v>6</v>
      </c>
    </row>
    <row r="2024" spans="1:16" ht="140">
      <c r="A2024" t="s">
        <v>147</v>
      </c>
      <c r="E2024" s="24" t="s">
        <v>2020</v>
      </c>
    </row>
    <row r="2025" spans="1:16" ht="14">
      <c r="A2025" s="14" t="s">
        <v>149</v>
      </c>
      <c r="B2025" s="18" t="s">
        <v>486</v>
      </c>
      <c r="C2025" s="18" t="s">
        <v>2021</v>
      </c>
      <c r="D2025" s="14" t="s">
        <v>1046</v>
      </c>
      <c r="E2025" s="19" t="s">
        <v>2022</v>
      </c>
      <c r="F2025" s="20" t="s">
        <v>714</v>
      </c>
      <c r="G2025" s="21">
        <v>1</v>
      </c>
      <c r="H2025" s="22">
        <v>0</v>
      </c>
      <c r="I2025" s="22">
        <f>ROUND(ROUND(H2025,2)*ROUND(G2025,3),2)</f>
        <v>0</v>
      </c>
      <c r="O2025">
        <f>(I2025*21)/100</f>
        <v>0</v>
      </c>
      <c r="P2025" t="s">
        <v>5</v>
      </c>
    </row>
    <row r="2026" spans="1:16" ht="14">
      <c r="A2026" s="23" t="s">
        <v>150</v>
      </c>
      <c r="E2026" s="24" t="s">
        <v>1046</v>
      </c>
    </row>
    <row r="2027" spans="1:16" ht="14">
      <c r="A2027" s="25" t="s">
        <v>144</v>
      </c>
      <c r="E2027" s="26" t="s">
        <v>6</v>
      </c>
    </row>
    <row r="2028" spans="1:16" ht="84">
      <c r="A2028" t="s">
        <v>147</v>
      </c>
      <c r="E2028" s="24" t="s">
        <v>1892</v>
      </c>
    </row>
    <row r="2029" spans="1:16" ht="14">
      <c r="A2029" s="14" t="s">
        <v>149</v>
      </c>
      <c r="B2029" s="18" t="s">
        <v>488</v>
      </c>
      <c r="C2029" s="18" t="s">
        <v>2023</v>
      </c>
      <c r="D2029" s="14" t="s">
        <v>1</v>
      </c>
      <c r="E2029" s="19" t="s">
        <v>2024</v>
      </c>
      <c r="F2029" s="20" t="s">
        <v>714</v>
      </c>
      <c r="G2029" s="21">
        <v>1</v>
      </c>
      <c r="H2029" s="22">
        <v>317.52999999999997</v>
      </c>
      <c r="I2029" s="22">
        <f>ROUND(ROUND(H2029,2)*ROUND(G2029,3),2)</f>
        <v>317.52999999999997</v>
      </c>
      <c r="O2029">
        <f>(I2029*21)/100</f>
        <v>66.681299999999993</v>
      </c>
      <c r="P2029" t="s">
        <v>5</v>
      </c>
    </row>
    <row r="2030" spans="1:16" ht="14">
      <c r="A2030" s="23" t="s">
        <v>150</v>
      </c>
      <c r="E2030" s="24" t="s">
        <v>1</v>
      </c>
    </row>
    <row r="2031" spans="1:16" ht="14">
      <c r="A2031" s="25" t="s">
        <v>144</v>
      </c>
      <c r="E2031" s="26" t="s">
        <v>6</v>
      </c>
    </row>
    <row r="2032" spans="1:16" ht="84">
      <c r="A2032" t="s">
        <v>147</v>
      </c>
      <c r="E2032" s="24" t="s">
        <v>1892</v>
      </c>
    </row>
    <row r="2033" spans="1:16" ht="14">
      <c r="A2033" s="14" t="s">
        <v>149</v>
      </c>
      <c r="B2033" s="18" t="s">
        <v>490</v>
      </c>
      <c r="C2033" s="18" t="s">
        <v>2025</v>
      </c>
      <c r="D2033" s="14" t="s">
        <v>1046</v>
      </c>
      <c r="E2033" s="19" t="s">
        <v>2026</v>
      </c>
      <c r="F2033" s="20" t="s">
        <v>714</v>
      </c>
      <c r="G2033" s="21">
        <v>1</v>
      </c>
      <c r="H2033" s="22">
        <v>0</v>
      </c>
      <c r="I2033" s="22">
        <f>ROUND(ROUND(H2033,2)*ROUND(G2033,3),2)</f>
        <v>0</v>
      </c>
      <c r="O2033">
        <f>(I2033*21)/100</f>
        <v>0</v>
      </c>
      <c r="P2033" t="s">
        <v>5</v>
      </c>
    </row>
    <row r="2034" spans="1:16" ht="14">
      <c r="A2034" s="23" t="s">
        <v>150</v>
      </c>
      <c r="E2034" s="24" t="s">
        <v>1046</v>
      </c>
    </row>
    <row r="2035" spans="1:16" ht="14">
      <c r="A2035" s="25" t="s">
        <v>144</v>
      </c>
      <c r="E2035" s="26" t="s">
        <v>6</v>
      </c>
    </row>
    <row r="2036" spans="1:16" ht="84">
      <c r="A2036" t="s">
        <v>147</v>
      </c>
      <c r="E2036" s="24" t="s">
        <v>1892</v>
      </c>
    </row>
    <row r="2037" spans="1:16" ht="14">
      <c r="A2037" s="14" t="s">
        <v>149</v>
      </c>
      <c r="B2037" s="18" t="s">
        <v>492</v>
      </c>
      <c r="C2037" s="18" t="s">
        <v>2027</v>
      </c>
      <c r="D2037" s="14" t="s">
        <v>1046</v>
      </c>
      <c r="E2037" s="19" t="s">
        <v>2028</v>
      </c>
      <c r="F2037" s="20" t="s">
        <v>714</v>
      </c>
      <c r="G2037" s="21">
        <v>1</v>
      </c>
      <c r="H2037" s="22">
        <v>0</v>
      </c>
      <c r="I2037" s="22">
        <f>ROUND(ROUND(H2037,2)*ROUND(G2037,3),2)</f>
        <v>0</v>
      </c>
      <c r="O2037">
        <f>(I2037*21)/100</f>
        <v>0</v>
      </c>
      <c r="P2037" t="s">
        <v>5</v>
      </c>
    </row>
    <row r="2038" spans="1:16" ht="14">
      <c r="A2038" s="23" t="s">
        <v>150</v>
      </c>
      <c r="E2038" s="24" t="s">
        <v>1046</v>
      </c>
    </row>
    <row r="2039" spans="1:16" ht="14">
      <c r="A2039" s="25" t="s">
        <v>144</v>
      </c>
      <c r="E2039" s="26" t="s">
        <v>6</v>
      </c>
    </row>
    <row r="2040" spans="1:16" ht="84">
      <c r="A2040" t="s">
        <v>147</v>
      </c>
      <c r="E2040" s="24" t="s">
        <v>1892</v>
      </c>
    </row>
    <row r="2041" spans="1:16" ht="14">
      <c r="A2041" s="14" t="s">
        <v>149</v>
      </c>
      <c r="B2041" s="18" t="s">
        <v>494</v>
      </c>
      <c r="C2041" s="18" t="s">
        <v>2029</v>
      </c>
      <c r="D2041" s="14" t="s">
        <v>1</v>
      </c>
      <c r="E2041" s="19" t="s">
        <v>2030</v>
      </c>
      <c r="F2041" s="20" t="s">
        <v>134</v>
      </c>
      <c r="G2041" s="21">
        <v>1</v>
      </c>
      <c r="H2041" s="22">
        <v>0</v>
      </c>
      <c r="I2041" s="22">
        <f>ROUND(ROUND(H2041,2)*ROUND(G2041,3),2)</f>
        <v>0</v>
      </c>
      <c r="O2041">
        <f>(I2041*21)/100</f>
        <v>0</v>
      </c>
      <c r="P2041" t="s">
        <v>5</v>
      </c>
    </row>
    <row r="2042" spans="1:16" ht="14">
      <c r="A2042" s="23" t="s">
        <v>150</v>
      </c>
      <c r="E2042" s="24" t="s">
        <v>1</v>
      </c>
    </row>
    <row r="2043" spans="1:16" ht="14">
      <c r="A2043" s="25" t="s">
        <v>144</v>
      </c>
      <c r="E2043" s="26" t="s">
        <v>6</v>
      </c>
    </row>
    <row r="2044" spans="1:16" ht="70">
      <c r="A2044" t="s">
        <v>147</v>
      </c>
      <c r="E2044" s="24" t="s">
        <v>1902</v>
      </c>
    </row>
    <row r="2045" spans="1:16" ht="14">
      <c r="A2045" s="14" t="s">
        <v>149</v>
      </c>
      <c r="B2045" s="18" t="s">
        <v>496</v>
      </c>
      <c r="C2045" s="18" t="s">
        <v>2031</v>
      </c>
      <c r="D2045" s="14" t="s">
        <v>1</v>
      </c>
      <c r="E2045" s="19" t="s">
        <v>2032</v>
      </c>
      <c r="F2045" s="20" t="s">
        <v>134</v>
      </c>
      <c r="G2045" s="21">
        <v>1</v>
      </c>
      <c r="H2045" s="22">
        <v>0</v>
      </c>
      <c r="I2045" s="22">
        <f>ROUND(ROUND(H2045,2)*ROUND(G2045,3),2)</f>
        <v>0</v>
      </c>
      <c r="O2045">
        <f>(I2045*21)/100</f>
        <v>0</v>
      </c>
      <c r="P2045" t="s">
        <v>5</v>
      </c>
    </row>
    <row r="2046" spans="1:16" ht="14">
      <c r="A2046" s="23" t="s">
        <v>150</v>
      </c>
      <c r="E2046" s="24" t="s">
        <v>1</v>
      </c>
    </row>
    <row r="2047" spans="1:16" ht="14">
      <c r="A2047" s="25" t="s">
        <v>144</v>
      </c>
      <c r="E2047" s="26" t="s">
        <v>6</v>
      </c>
    </row>
    <row r="2048" spans="1:16" ht="70">
      <c r="A2048" t="s">
        <v>147</v>
      </c>
      <c r="E2048" s="24" t="s">
        <v>1902</v>
      </c>
    </row>
    <row r="2049" spans="1:16" ht="14">
      <c r="A2049" s="14" t="s">
        <v>149</v>
      </c>
      <c r="B2049" s="18" t="s">
        <v>1208</v>
      </c>
      <c r="C2049" s="18" t="s">
        <v>2033</v>
      </c>
      <c r="D2049" s="14" t="s">
        <v>1</v>
      </c>
      <c r="E2049" s="19" t="s">
        <v>2034</v>
      </c>
      <c r="F2049" s="20" t="s">
        <v>134</v>
      </c>
      <c r="G2049" s="21">
        <v>1</v>
      </c>
      <c r="H2049" s="22">
        <v>0</v>
      </c>
      <c r="I2049" s="22">
        <f>ROUND(ROUND(H2049,2)*ROUND(G2049,3),2)</f>
        <v>0</v>
      </c>
      <c r="O2049">
        <f>(I2049*21)/100</f>
        <v>0</v>
      </c>
      <c r="P2049" t="s">
        <v>5</v>
      </c>
    </row>
    <row r="2050" spans="1:16" ht="14">
      <c r="A2050" s="23" t="s">
        <v>150</v>
      </c>
      <c r="E2050" s="24" t="s">
        <v>1</v>
      </c>
    </row>
    <row r="2051" spans="1:16" ht="14">
      <c r="A2051" s="25" t="s">
        <v>144</v>
      </c>
      <c r="E2051" s="26" t="s">
        <v>6</v>
      </c>
    </row>
    <row r="2052" spans="1:16" ht="70">
      <c r="A2052" t="s">
        <v>147</v>
      </c>
      <c r="E2052" s="24" t="s">
        <v>1902</v>
      </c>
    </row>
    <row r="2053" spans="1:16" ht="14">
      <c r="A2053" s="14" t="s">
        <v>149</v>
      </c>
      <c r="B2053" s="18" t="s">
        <v>1211</v>
      </c>
      <c r="C2053" s="18" t="s">
        <v>2035</v>
      </c>
      <c r="D2053" s="14" t="s">
        <v>1</v>
      </c>
      <c r="E2053" s="19" t="s">
        <v>2036</v>
      </c>
      <c r="F2053" s="20" t="s">
        <v>134</v>
      </c>
      <c r="G2053" s="21">
        <v>1</v>
      </c>
      <c r="H2053" s="22">
        <v>0</v>
      </c>
      <c r="I2053" s="22">
        <f>ROUND(ROUND(H2053,2)*ROUND(G2053,3),2)</f>
        <v>0</v>
      </c>
      <c r="O2053">
        <f>(I2053*21)/100</f>
        <v>0</v>
      </c>
      <c r="P2053" t="s">
        <v>5</v>
      </c>
    </row>
    <row r="2054" spans="1:16" ht="14">
      <c r="A2054" s="23" t="s">
        <v>150</v>
      </c>
      <c r="E2054" s="24" t="s">
        <v>1</v>
      </c>
    </row>
    <row r="2055" spans="1:16" ht="14">
      <c r="A2055" s="25" t="s">
        <v>144</v>
      </c>
      <c r="E2055" s="26" t="s">
        <v>6</v>
      </c>
    </row>
    <row r="2056" spans="1:16" ht="70">
      <c r="A2056" t="s">
        <v>147</v>
      </c>
      <c r="E2056" s="24" t="s">
        <v>1902</v>
      </c>
    </row>
    <row r="2057" spans="1:16" ht="14">
      <c r="A2057" s="14" t="s">
        <v>149</v>
      </c>
      <c r="B2057" s="18" t="s">
        <v>498</v>
      </c>
      <c r="C2057" s="18" t="s">
        <v>2037</v>
      </c>
      <c r="D2057" s="14" t="s">
        <v>1</v>
      </c>
      <c r="E2057" s="19" t="s">
        <v>2038</v>
      </c>
      <c r="F2057" s="20" t="s">
        <v>134</v>
      </c>
      <c r="G2057" s="21">
        <v>1</v>
      </c>
      <c r="H2057" s="22">
        <v>0</v>
      </c>
      <c r="I2057" s="22">
        <f>ROUND(ROUND(H2057,2)*ROUND(G2057,3),2)</f>
        <v>0</v>
      </c>
      <c r="O2057">
        <f>(I2057*21)/100</f>
        <v>0</v>
      </c>
      <c r="P2057" t="s">
        <v>5</v>
      </c>
    </row>
    <row r="2058" spans="1:16" ht="14">
      <c r="A2058" s="23" t="s">
        <v>150</v>
      </c>
      <c r="E2058" s="24" t="s">
        <v>1</v>
      </c>
    </row>
    <row r="2059" spans="1:16" ht="14">
      <c r="A2059" s="25" t="s">
        <v>144</v>
      </c>
      <c r="E2059" s="26" t="s">
        <v>6</v>
      </c>
    </row>
    <row r="2060" spans="1:16" ht="70">
      <c r="A2060" t="s">
        <v>147</v>
      </c>
      <c r="E2060" s="24" t="s">
        <v>1902</v>
      </c>
    </row>
    <row r="2061" spans="1:16" ht="14">
      <c r="A2061" s="14" t="s">
        <v>149</v>
      </c>
      <c r="B2061" s="18" t="s">
        <v>500</v>
      </c>
      <c r="C2061" s="18" t="s">
        <v>2039</v>
      </c>
      <c r="D2061" s="14" t="s">
        <v>1</v>
      </c>
      <c r="E2061" s="19" t="s">
        <v>2040</v>
      </c>
      <c r="F2061" s="20" t="s">
        <v>134</v>
      </c>
      <c r="G2061" s="21">
        <v>1</v>
      </c>
      <c r="H2061" s="22">
        <v>0</v>
      </c>
      <c r="I2061" s="22">
        <f>ROUND(ROUND(H2061,2)*ROUND(G2061,3),2)</f>
        <v>0</v>
      </c>
      <c r="O2061">
        <f>(I2061*21)/100</f>
        <v>0</v>
      </c>
      <c r="P2061" t="s">
        <v>5</v>
      </c>
    </row>
    <row r="2062" spans="1:16" ht="14">
      <c r="A2062" s="23" t="s">
        <v>150</v>
      </c>
      <c r="E2062" s="24" t="s">
        <v>1</v>
      </c>
    </row>
    <row r="2063" spans="1:16" ht="14">
      <c r="A2063" s="25" t="s">
        <v>144</v>
      </c>
      <c r="E2063" s="26" t="s">
        <v>6</v>
      </c>
    </row>
    <row r="2064" spans="1:16" ht="70">
      <c r="A2064" t="s">
        <v>147</v>
      </c>
      <c r="E2064" s="24" t="s">
        <v>1902</v>
      </c>
    </row>
    <row r="2065" spans="1:16" ht="14">
      <c r="A2065" s="14" t="s">
        <v>149</v>
      </c>
      <c r="B2065" s="18" t="s">
        <v>502</v>
      </c>
      <c r="C2065" s="18" t="s">
        <v>2041</v>
      </c>
      <c r="D2065" s="14" t="s">
        <v>1</v>
      </c>
      <c r="E2065" s="19" t="s">
        <v>2042</v>
      </c>
      <c r="F2065" s="20" t="s">
        <v>134</v>
      </c>
      <c r="G2065" s="21">
        <v>1</v>
      </c>
      <c r="H2065" s="22">
        <v>0</v>
      </c>
      <c r="I2065" s="22">
        <f>ROUND(ROUND(H2065,2)*ROUND(G2065,3),2)</f>
        <v>0</v>
      </c>
      <c r="O2065">
        <f>(I2065*21)/100</f>
        <v>0</v>
      </c>
      <c r="P2065" t="s">
        <v>5</v>
      </c>
    </row>
    <row r="2066" spans="1:16" ht="14">
      <c r="A2066" s="23" t="s">
        <v>150</v>
      </c>
      <c r="E2066" s="24" t="s">
        <v>1</v>
      </c>
    </row>
    <row r="2067" spans="1:16" ht="14">
      <c r="A2067" s="25" t="s">
        <v>144</v>
      </c>
      <c r="E2067" s="26" t="s">
        <v>6</v>
      </c>
    </row>
    <row r="2068" spans="1:16" ht="70">
      <c r="A2068" t="s">
        <v>147</v>
      </c>
      <c r="E2068" s="24" t="s">
        <v>1902</v>
      </c>
    </row>
    <row r="2069" spans="1:16" ht="14">
      <c r="A2069" s="14" t="s">
        <v>149</v>
      </c>
      <c r="B2069" s="18" t="s">
        <v>504</v>
      </c>
      <c r="C2069" s="18" t="s">
        <v>2043</v>
      </c>
      <c r="D2069" s="14" t="s">
        <v>1</v>
      </c>
      <c r="E2069" s="19" t="s">
        <v>2044</v>
      </c>
      <c r="F2069" s="20" t="s">
        <v>134</v>
      </c>
      <c r="G2069" s="21">
        <v>1</v>
      </c>
      <c r="H2069" s="22">
        <v>0</v>
      </c>
      <c r="I2069" s="22">
        <f>ROUND(ROUND(H2069,2)*ROUND(G2069,3),2)</f>
        <v>0</v>
      </c>
      <c r="O2069">
        <f>(I2069*21)/100</f>
        <v>0</v>
      </c>
      <c r="P2069" t="s">
        <v>5</v>
      </c>
    </row>
    <row r="2070" spans="1:16" ht="14">
      <c r="A2070" s="23" t="s">
        <v>150</v>
      </c>
      <c r="E2070" s="24" t="s">
        <v>1</v>
      </c>
    </row>
    <row r="2071" spans="1:16" ht="14">
      <c r="A2071" s="25" t="s">
        <v>144</v>
      </c>
      <c r="E2071" s="26" t="s">
        <v>6</v>
      </c>
    </row>
    <row r="2072" spans="1:16" ht="70">
      <c r="A2072" t="s">
        <v>147</v>
      </c>
      <c r="E2072" s="24" t="s">
        <v>1902</v>
      </c>
    </row>
    <row r="2073" spans="1:16" ht="14">
      <c r="A2073" s="14" t="s">
        <v>149</v>
      </c>
      <c r="B2073" s="18" t="s">
        <v>1222</v>
      </c>
      <c r="C2073" s="18" t="s">
        <v>2045</v>
      </c>
      <c r="D2073" s="14" t="s">
        <v>1</v>
      </c>
      <c r="E2073" s="19" t="s">
        <v>2046</v>
      </c>
      <c r="F2073" s="20" t="s">
        <v>134</v>
      </c>
      <c r="G2073" s="21">
        <v>1</v>
      </c>
      <c r="H2073" s="22">
        <v>0</v>
      </c>
      <c r="I2073" s="22">
        <f>ROUND(ROUND(H2073,2)*ROUND(G2073,3),2)</f>
        <v>0</v>
      </c>
      <c r="O2073">
        <f>(I2073*21)/100</f>
        <v>0</v>
      </c>
      <c r="P2073" t="s">
        <v>5</v>
      </c>
    </row>
    <row r="2074" spans="1:16" ht="14">
      <c r="A2074" s="23" t="s">
        <v>150</v>
      </c>
      <c r="E2074" s="24" t="s">
        <v>1</v>
      </c>
    </row>
    <row r="2075" spans="1:16" ht="14">
      <c r="A2075" s="25" t="s">
        <v>144</v>
      </c>
      <c r="E2075" s="26" t="s">
        <v>6</v>
      </c>
    </row>
    <row r="2076" spans="1:16" ht="70">
      <c r="A2076" t="s">
        <v>147</v>
      </c>
      <c r="E2076" s="24" t="s">
        <v>1902</v>
      </c>
    </row>
    <row r="2077" spans="1:16" ht="14">
      <c r="A2077" s="14" t="s">
        <v>149</v>
      </c>
      <c r="B2077" s="18" t="s">
        <v>506</v>
      </c>
      <c r="C2077" s="18" t="s">
        <v>2047</v>
      </c>
      <c r="D2077" s="14" t="s">
        <v>1</v>
      </c>
      <c r="E2077" s="19" t="s">
        <v>2048</v>
      </c>
      <c r="F2077" s="20" t="s">
        <v>134</v>
      </c>
      <c r="G2077" s="21">
        <v>1</v>
      </c>
      <c r="H2077" s="22">
        <v>0</v>
      </c>
      <c r="I2077" s="22">
        <f>ROUND(ROUND(H2077,2)*ROUND(G2077,3),2)</f>
        <v>0</v>
      </c>
      <c r="O2077">
        <f>(I2077*21)/100</f>
        <v>0</v>
      </c>
      <c r="P2077" t="s">
        <v>5</v>
      </c>
    </row>
    <row r="2078" spans="1:16" ht="14">
      <c r="A2078" s="23" t="s">
        <v>150</v>
      </c>
      <c r="E2078" s="24" t="s">
        <v>1</v>
      </c>
    </row>
    <row r="2079" spans="1:16" ht="14">
      <c r="A2079" s="25" t="s">
        <v>144</v>
      </c>
      <c r="E2079" s="26" t="s">
        <v>6</v>
      </c>
    </row>
    <row r="2080" spans="1:16" ht="70">
      <c r="A2080" t="s">
        <v>147</v>
      </c>
      <c r="E2080" s="24" t="s">
        <v>1902</v>
      </c>
    </row>
    <row r="2081" spans="1:16" ht="14">
      <c r="A2081" s="14" t="s">
        <v>149</v>
      </c>
      <c r="B2081" s="18" t="s">
        <v>508</v>
      </c>
      <c r="C2081" s="18" t="s">
        <v>2049</v>
      </c>
      <c r="D2081" s="14" t="s">
        <v>1</v>
      </c>
      <c r="E2081" s="19" t="s">
        <v>2050</v>
      </c>
      <c r="F2081" s="20" t="s">
        <v>134</v>
      </c>
      <c r="G2081" s="21">
        <v>1</v>
      </c>
      <c r="H2081" s="22">
        <v>0</v>
      </c>
      <c r="I2081" s="22">
        <f>ROUND(ROUND(H2081,2)*ROUND(G2081,3),2)</f>
        <v>0</v>
      </c>
      <c r="O2081">
        <f>(I2081*21)/100</f>
        <v>0</v>
      </c>
      <c r="P2081" t="s">
        <v>5</v>
      </c>
    </row>
    <row r="2082" spans="1:16" ht="14">
      <c r="A2082" s="23" t="s">
        <v>150</v>
      </c>
      <c r="E2082" s="24" t="s">
        <v>1</v>
      </c>
    </row>
    <row r="2083" spans="1:16" ht="14">
      <c r="A2083" s="25" t="s">
        <v>144</v>
      </c>
      <c r="E2083" s="26" t="s">
        <v>6</v>
      </c>
    </row>
    <row r="2084" spans="1:16" ht="84">
      <c r="A2084" t="s">
        <v>147</v>
      </c>
      <c r="E2084" s="24" t="s">
        <v>1923</v>
      </c>
    </row>
    <row r="2085" spans="1:16" ht="14">
      <c r="A2085" s="14" t="s">
        <v>149</v>
      </c>
      <c r="B2085" s="18" t="s">
        <v>1229</v>
      </c>
      <c r="C2085" s="18" t="s">
        <v>2051</v>
      </c>
      <c r="D2085" s="14" t="s">
        <v>1</v>
      </c>
      <c r="E2085" s="19" t="s">
        <v>2052</v>
      </c>
      <c r="F2085" s="20" t="s">
        <v>1032</v>
      </c>
      <c r="G2085" s="21">
        <v>1</v>
      </c>
      <c r="H2085" s="22">
        <v>0</v>
      </c>
      <c r="I2085" s="22">
        <f>ROUND(ROUND(H2085,2)*ROUND(G2085,3),2)</f>
        <v>0</v>
      </c>
      <c r="O2085">
        <f>(I2085*21)/100</f>
        <v>0</v>
      </c>
      <c r="P2085" t="s">
        <v>5</v>
      </c>
    </row>
    <row r="2086" spans="1:16" ht="14">
      <c r="A2086" s="23" t="s">
        <v>150</v>
      </c>
      <c r="E2086" s="24" t="s">
        <v>1</v>
      </c>
    </row>
    <row r="2087" spans="1:16" ht="14">
      <c r="A2087" s="25" t="s">
        <v>144</v>
      </c>
      <c r="E2087" s="26" t="s">
        <v>6</v>
      </c>
    </row>
    <row r="2088" spans="1:16" ht="56">
      <c r="A2088" t="s">
        <v>147</v>
      </c>
      <c r="E2088" s="24" t="s">
        <v>27</v>
      </c>
    </row>
    <row r="2089" spans="1:16" ht="14">
      <c r="A2089" s="14" t="s">
        <v>149</v>
      </c>
      <c r="B2089" s="18" t="s">
        <v>510</v>
      </c>
      <c r="C2089" s="18" t="s">
        <v>2053</v>
      </c>
      <c r="D2089" s="14" t="s">
        <v>1027</v>
      </c>
      <c r="E2089" s="19" t="s">
        <v>2018</v>
      </c>
      <c r="F2089" s="20" t="s">
        <v>1032</v>
      </c>
      <c r="G2089" s="21">
        <v>1</v>
      </c>
      <c r="H2089" s="22">
        <v>0</v>
      </c>
      <c r="I2089" s="22">
        <f>ROUND(ROUND(H2089,2)*ROUND(G2089,3),2)</f>
        <v>0</v>
      </c>
      <c r="O2089">
        <f>(I2089*21)/100</f>
        <v>0</v>
      </c>
      <c r="P2089" t="s">
        <v>5</v>
      </c>
    </row>
    <row r="2090" spans="1:16" ht="14">
      <c r="A2090" s="23" t="s">
        <v>150</v>
      </c>
      <c r="E2090" s="24" t="s">
        <v>1027</v>
      </c>
    </row>
    <row r="2091" spans="1:16" ht="14">
      <c r="A2091" s="25" t="s">
        <v>144</v>
      </c>
      <c r="E2091" s="26" t="s">
        <v>6</v>
      </c>
    </row>
    <row r="2092" spans="1:16" ht="56">
      <c r="A2092" t="s">
        <v>147</v>
      </c>
      <c r="E2092" s="24" t="s">
        <v>27</v>
      </c>
    </row>
    <row r="2093" spans="1:16" ht="14">
      <c r="A2093" s="14" t="s">
        <v>149</v>
      </c>
      <c r="B2093" s="18" t="s">
        <v>512</v>
      </c>
      <c r="C2093" s="18" t="s">
        <v>2054</v>
      </c>
      <c r="D2093" s="14" t="s">
        <v>1529</v>
      </c>
      <c r="E2093" s="19" t="s">
        <v>2055</v>
      </c>
      <c r="F2093" s="20" t="s">
        <v>1021</v>
      </c>
      <c r="G2093" s="21">
        <v>1</v>
      </c>
      <c r="H2093" s="22">
        <v>0</v>
      </c>
      <c r="I2093" s="22">
        <f>ROUND(ROUND(H2093,2)*ROUND(G2093,3),2)</f>
        <v>0</v>
      </c>
      <c r="O2093">
        <f>(I2093*21)/100</f>
        <v>0</v>
      </c>
      <c r="P2093" t="s">
        <v>5</v>
      </c>
    </row>
    <row r="2094" spans="1:16" ht="14">
      <c r="A2094" s="23" t="s">
        <v>150</v>
      </c>
      <c r="E2094" s="24" t="s">
        <v>1529</v>
      </c>
    </row>
    <row r="2095" spans="1:16" ht="14">
      <c r="A2095" s="25" t="s">
        <v>144</v>
      </c>
      <c r="E2095" s="26" t="s">
        <v>6</v>
      </c>
    </row>
    <row r="2096" spans="1:16" ht="56">
      <c r="A2096" t="s">
        <v>147</v>
      </c>
      <c r="E2096" s="24" t="s">
        <v>27</v>
      </c>
    </row>
    <row r="2097" spans="1:16" ht="14">
      <c r="A2097" s="14" t="s">
        <v>149</v>
      </c>
      <c r="B2097" s="18" t="s">
        <v>514</v>
      </c>
      <c r="C2097" s="18" t="s">
        <v>2056</v>
      </c>
      <c r="D2097" s="14" t="s">
        <v>1529</v>
      </c>
      <c r="E2097" s="19" t="s">
        <v>2057</v>
      </c>
      <c r="F2097" s="20" t="s">
        <v>1021</v>
      </c>
      <c r="G2097" s="21">
        <v>1</v>
      </c>
      <c r="H2097" s="22">
        <v>0</v>
      </c>
      <c r="I2097" s="22">
        <f>ROUND(ROUND(H2097,2)*ROUND(G2097,3),2)</f>
        <v>0</v>
      </c>
      <c r="O2097">
        <f>(I2097*21)/100</f>
        <v>0</v>
      </c>
      <c r="P2097" t="s">
        <v>5</v>
      </c>
    </row>
    <row r="2098" spans="1:16" ht="14">
      <c r="A2098" s="23" t="s">
        <v>150</v>
      </c>
      <c r="E2098" s="24" t="s">
        <v>1529</v>
      </c>
    </row>
    <row r="2099" spans="1:16" ht="14">
      <c r="A2099" s="25" t="s">
        <v>144</v>
      </c>
      <c r="E2099" s="26" t="s">
        <v>6</v>
      </c>
    </row>
    <row r="2100" spans="1:16" ht="56">
      <c r="A2100" t="s">
        <v>147</v>
      </c>
      <c r="E2100" s="24" t="s">
        <v>27</v>
      </c>
    </row>
    <row r="2101" spans="1:16" ht="14">
      <c r="A2101" s="14" t="s">
        <v>149</v>
      </c>
      <c r="B2101" s="18" t="s">
        <v>1238</v>
      </c>
      <c r="C2101" s="18" t="s">
        <v>2058</v>
      </c>
      <c r="D2101" s="14" t="s">
        <v>1529</v>
      </c>
      <c r="E2101" s="19" t="s">
        <v>2059</v>
      </c>
      <c r="F2101" s="20" t="s">
        <v>1021</v>
      </c>
      <c r="G2101" s="21">
        <v>1</v>
      </c>
      <c r="H2101" s="22">
        <v>0</v>
      </c>
      <c r="I2101" s="22">
        <f>ROUND(ROUND(H2101,2)*ROUND(G2101,3),2)</f>
        <v>0</v>
      </c>
      <c r="O2101">
        <f>(I2101*21)/100</f>
        <v>0</v>
      </c>
      <c r="P2101" t="s">
        <v>5</v>
      </c>
    </row>
    <row r="2102" spans="1:16" ht="14">
      <c r="A2102" s="23" t="s">
        <v>150</v>
      </c>
      <c r="E2102" s="24" t="s">
        <v>1529</v>
      </c>
    </row>
    <row r="2103" spans="1:16" ht="14">
      <c r="A2103" s="25" t="s">
        <v>144</v>
      </c>
      <c r="E2103" s="26" t="s">
        <v>6</v>
      </c>
    </row>
    <row r="2104" spans="1:16" ht="56">
      <c r="A2104" t="s">
        <v>147</v>
      </c>
      <c r="E2104" s="24" t="s">
        <v>27</v>
      </c>
    </row>
    <row r="2105" spans="1:16" ht="14">
      <c r="A2105" s="14" t="s">
        <v>149</v>
      </c>
      <c r="B2105" s="18" t="s">
        <v>1241</v>
      </c>
      <c r="C2105" s="18" t="s">
        <v>721</v>
      </c>
      <c r="D2105" s="14" t="s">
        <v>1046</v>
      </c>
      <c r="E2105" s="19" t="s">
        <v>722</v>
      </c>
      <c r="F2105" s="20" t="s">
        <v>134</v>
      </c>
      <c r="G2105" s="21">
        <v>1</v>
      </c>
      <c r="H2105" s="22">
        <v>0</v>
      </c>
      <c r="I2105" s="22">
        <f>ROUND(ROUND(H2105,2)*ROUND(G2105,3),2)</f>
        <v>0</v>
      </c>
      <c r="O2105">
        <f>(I2105*21)/100</f>
        <v>0</v>
      </c>
      <c r="P2105" t="s">
        <v>5</v>
      </c>
    </row>
    <row r="2106" spans="1:16" ht="14">
      <c r="A2106" s="23" t="s">
        <v>150</v>
      </c>
      <c r="E2106" s="24" t="s">
        <v>1046</v>
      </c>
    </row>
    <row r="2107" spans="1:16" ht="14">
      <c r="A2107" s="25" t="s">
        <v>144</v>
      </c>
      <c r="E2107" s="26" t="s">
        <v>6</v>
      </c>
    </row>
    <row r="2108" spans="1:16" ht="371">
      <c r="A2108" t="s">
        <v>147</v>
      </c>
      <c r="E2108" s="24" t="s">
        <v>1940</v>
      </c>
    </row>
    <row r="2109" spans="1:16" ht="14">
      <c r="A2109" s="14" t="s">
        <v>149</v>
      </c>
      <c r="B2109" s="18" t="s">
        <v>1244</v>
      </c>
      <c r="C2109" s="18" t="s">
        <v>2060</v>
      </c>
      <c r="D2109" s="14" t="s">
        <v>1046</v>
      </c>
      <c r="E2109" s="19" t="s">
        <v>2061</v>
      </c>
      <c r="F2109" s="20" t="s">
        <v>134</v>
      </c>
      <c r="G2109" s="21">
        <v>1</v>
      </c>
      <c r="H2109" s="22">
        <v>0</v>
      </c>
      <c r="I2109" s="22">
        <f>ROUND(ROUND(H2109,2)*ROUND(G2109,3),2)</f>
        <v>0</v>
      </c>
      <c r="O2109">
        <f>(I2109*21)/100</f>
        <v>0</v>
      </c>
      <c r="P2109" t="s">
        <v>5</v>
      </c>
    </row>
    <row r="2110" spans="1:16" ht="14">
      <c r="A2110" s="23" t="s">
        <v>150</v>
      </c>
      <c r="E2110" s="24" t="s">
        <v>1046</v>
      </c>
    </row>
    <row r="2111" spans="1:16" ht="14">
      <c r="A2111" s="25" t="s">
        <v>144</v>
      </c>
      <c r="E2111" s="26" t="s">
        <v>6</v>
      </c>
    </row>
    <row r="2112" spans="1:16" ht="56">
      <c r="A2112" t="s">
        <v>147</v>
      </c>
      <c r="E2112" s="24" t="s">
        <v>27</v>
      </c>
    </row>
    <row r="2113" spans="1:16" ht="14">
      <c r="A2113" s="14" t="s">
        <v>149</v>
      </c>
      <c r="B2113" s="18" t="s">
        <v>1246</v>
      </c>
      <c r="C2113" s="18" t="s">
        <v>2062</v>
      </c>
      <c r="D2113" s="14" t="s">
        <v>1046</v>
      </c>
      <c r="E2113" s="19" t="s">
        <v>2063</v>
      </c>
      <c r="F2113" s="20" t="s">
        <v>134</v>
      </c>
      <c r="G2113" s="21">
        <v>1</v>
      </c>
      <c r="H2113" s="22">
        <v>0</v>
      </c>
      <c r="I2113" s="22">
        <f>ROUND(ROUND(H2113,2)*ROUND(G2113,3),2)</f>
        <v>0</v>
      </c>
      <c r="O2113">
        <f>(I2113*21)/100</f>
        <v>0</v>
      </c>
      <c r="P2113" t="s">
        <v>5</v>
      </c>
    </row>
    <row r="2114" spans="1:16" ht="14">
      <c r="A2114" s="23" t="s">
        <v>150</v>
      </c>
      <c r="E2114" s="24" t="s">
        <v>1046</v>
      </c>
    </row>
    <row r="2115" spans="1:16" ht="14">
      <c r="A2115" s="25" t="s">
        <v>144</v>
      </c>
      <c r="E2115" s="26" t="s">
        <v>6</v>
      </c>
    </row>
    <row r="2116" spans="1:16" ht="56">
      <c r="A2116" t="s">
        <v>147</v>
      </c>
      <c r="E2116" s="24" t="s">
        <v>27</v>
      </c>
    </row>
    <row r="2117" spans="1:16" ht="14">
      <c r="A2117" s="14" t="s">
        <v>149</v>
      </c>
      <c r="B2117" s="18" t="s">
        <v>1248</v>
      </c>
      <c r="C2117" s="18" t="s">
        <v>2064</v>
      </c>
      <c r="D2117" s="14" t="s">
        <v>1128</v>
      </c>
      <c r="E2117" s="19" t="s">
        <v>2065</v>
      </c>
      <c r="F2117" s="20" t="s">
        <v>1021</v>
      </c>
      <c r="G2117" s="21">
        <v>1</v>
      </c>
      <c r="H2117" s="22">
        <v>0</v>
      </c>
      <c r="I2117" s="22">
        <f>ROUND(ROUND(H2117,2)*ROUND(G2117,3),2)</f>
        <v>0</v>
      </c>
      <c r="O2117">
        <f>(I2117*21)/100</f>
        <v>0</v>
      </c>
      <c r="P2117" t="s">
        <v>5</v>
      </c>
    </row>
    <row r="2118" spans="1:16" ht="14">
      <c r="A2118" s="23" t="s">
        <v>150</v>
      </c>
      <c r="E2118" s="24" t="s">
        <v>1128</v>
      </c>
    </row>
    <row r="2119" spans="1:16" ht="14">
      <c r="A2119" s="25" t="s">
        <v>144</v>
      </c>
      <c r="E2119" s="26" t="s">
        <v>6</v>
      </c>
    </row>
    <row r="2120" spans="1:16" ht="56">
      <c r="A2120" t="s">
        <v>147</v>
      </c>
      <c r="E2120" s="24" t="s">
        <v>27</v>
      </c>
    </row>
    <row r="2121" spans="1:16" ht="14">
      <c r="A2121" s="14" t="s">
        <v>149</v>
      </c>
      <c r="B2121" s="18" t="s">
        <v>1250</v>
      </c>
      <c r="C2121" s="18" t="s">
        <v>2066</v>
      </c>
      <c r="D2121" s="14" t="s">
        <v>1</v>
      </c>
      <c r="E2121" s="19" t="s">
        <v>2067</v>
      </c>
      <c r="F2121" s="20" t="s">
        <v>1021</v>
      </c>
      <c r="G2121" s="21">
        <v>1</v>
      </c>
      <c r="H2121" s="22">
        <v>0</v>
      </c>
      <c r="I2121" s="22">
        <f>ROUND(ROUND(H2121,2)*ROUND(G2121,3),2)</f>
        <v>0</v>
      </c>
      <c r="O2121">
        <f>(I2121*21)/100</f>
        <v>0</v>
      </c>
      <c r="P2121" t="s">
        <v>5</v>
      </c>
    </row>
    <row r="2122" spans="1:16" ht="14">
      <c r="A2122" s="23" t="s">
        <v>150</v>
      </c>
      <c r="E2122" s="24" t="s">
        <v>1</v>
      </c>
    </row>
    <row r="2123" spans="1:16" ht="14">
      <c r="A2123" s="25" t="s">
        <v>144</v>
      </c>
      <c r="E2123" s="26" t="s">
        <v>6</v>
      </c>
    </row>
    <row r="2124" spans="1:16" ht="112">
      <c r="A2124" t="s">
        <v>147</v>
      </c>
      <c r="E2124" s="24" t="s">
        <v>2068</v>
      </c>
    </row>
    <row r="2125" spans="1:16" ht="14">
      <c r="A2125" s="14" t="s">
        <v>149</v>
      </c>
      <c r="B2125" s="18" t="s">
        <v>1253</v>
      </c>
      <c r="C2125" s="18" t="s">
        <v>2069</v>
      </c>
      <c r="D2125" s="14" t="s">
        <v>1128</v>
      </c>
      <c r="E2125" s="19" t="s">
        <v>2070</v>
      </c>
      <c r="F2125" s="20" t="s">
        <v>1021</v>
      </c>
      <c r="G2125" s="21">
        <v>1</v>
      </c>
      <c r="H2125" s="22">
        <v>0</v>
      </c>
      <c r="I2125" s="22">
        <f>ROUND(ROUND(H2125,2)*ROUND(G2125,3),2)</f>
        <v>0</v>
      </c>
      <c r="O2125">
        <f>(I2125*21)/100</f>
        <v>0</v>
      </c>
      <c r="P2125" t="s">
        <v>5</v>
      </c>
    </row>
    <row r="2126" spans="1:16" ht="14">
      <c r="A2126" s="23" t="s">
        <v>150</v>
      </c>
      <c r="E2126" s="24" t="s">
        <v>1128</v>
      </c>
    </row>
    <row r="2127" spans="1:16" ht="14">
      <c r="A2127" s="25" t="s">
        <v>144</v>
      </c>
      <c r="E2127" s="26" t="s">
        <v>6</v>
      </c>
    </row>
    <row r="2128" spans="1:16" ht="56">
      <c r="A2128" t="s">
        <v>147</v>
      </c>
      <c r="E2128" s="24" t="s">
        <v>27</v>
      </c>
    </row>
    <row r="2129" spans="1:16" ht="14">
      <c r="A2129" s="14" t="s">
        <v>149</v>
      </c>
      <c r="B2129" s="18" t="s">
        <v>1256</v>
      </c>
      <c r="C2129" s="18" t="s">
        <v>2071</v>
      </c>
      <c r="D2129" s="14" t="s">
        <v>1128</v>
      </c>
      <c r="E2129" s="19" t="s">
        <v>2072</v>
      </c>
      <c r="F2129" s="20" t="s">
        <v>1021</v>
      </c>
      <c r="G2129" s="21">
        <v>1</v>
      </c>
      <c r="H2129" s="22">
        <v>0</v>
      </c>
      <c r="I2129" s="22">
        <f>ROUND(ROUND(H2129,2)*ROUND(G2129,3),2)</f>
        <v>0</v>
      </c>
      <c r="O2129">
        <f>(I2129*21)/100</f>
        <v>0</v>
      </c>
      <c r="P2129" t="s">
        <v>5</v>
      </c>
    </row>
    <row r="2130" spans="1:16" ht="14">
      <c r="A2130" s="23" t="s">
        <v>150</v>
      </c>
      <c r="E2130" s="24" t="s">
        <v>1128</v>
      </c>
    </row>
    <row r="2131" spans="1:16" ht="14">
      <c r="A2131" s="25" t="s">
        <v>144</v>
      </c>
      <c r="E2131" s="26" t="s">
        <v>6</v>
      </c>
    </row>
    <row r="2132" spans="1:16" ht="56">
      <c r="A2132" t="s">
        <v>147</v>
      </c>
      <c r="E2132" s="24" t="s">
        <v>27</v>
      </c>
    </row>
    <row r="2133" spans="1:16" ht="14">
      <c r="A2133" s="14" t="s">
        <v>149</v>
      </c>
      <c r="B2133" s="18" t="s">
        <v>1259</v>
      </c>
      <c r="C2133" s="18" t="s">
        <v>2073</v>
      </c>
      <c r="D2133" s="14" t="s">
        <v>1027</v>
      </c>
      <c r="E2133" s="19" t="s">
        <v>1107</v>
      </c>
      <c r="F2133" s="20" t="s">
        <v>1032</v>
      </c>
      <c r="G2133" s="21">
        <v>1</v>
      </c>
      <c r="H2133" s="22">
        <v>0</v>
      </c>
      <c r="I2133" s="22">
        <f>ROUND(ROUND(H2133,2)*ROUND(G2133,3),2)</f>
        <v>0</v>
      </c>
      <c r="O2133">
        <f>(I2133*21)/100</f>
        <v>0</v>
      </c>
      <c r="P2133" t="s">
        <v>5</v>
      </c>
    </row>
    <row r="2134" spans="1:16" ht="14">
      <c r="A2134" s="23" t="s">
        <v>150</v>
      </c>
      <c r="E2134" s="24" t="s">
        <v>1027</v>
      </c>
    </row>
    <row r="2135" spans="1:16" ht="14">
      <c r="A2135" s="25" t="s">
        <v>144</v>
      </c>
      <c r="E2135" s="26" t="s">
        <v>6</v>
      </c>
    </row>
    <row r="2136" spans="1:16" ht="56">
      <c r="A2136" t="s">
        <v>147</v>
      </c>
      <c r="E2136" s="24" t="s">
        <v>27</v>
      </c>
    </row>
    <row r="2137" spans="1:16" ht="14">
      <c r="A2137" s="14" t="s">
        <v>149</v>
      </c>
      <c r="B2137" s="18" t="s">
        <v>1263</v>
      </c>
      <c r="C2137" s="18" t="s">
        <v>725</v>
      </c>
      <c r="D2137" s="14" t="s">
        <v>1046</v>
      </c>
      <c r="E2137" s="19" t="s">
        <v>2074</v>
      </c>
      <c r="F2137" s="20" t="s">
        <v>714</v>
      </c>
      <c r="G2137" s="21">
        <v>1</v>
      </c>
      <c r="H2137" s="22">
        <v>153.54</v>
      </c>
      <c r="I2137" s="22">
        <f>ROUND(ROUND(H2137,2)*ROUND(G2137,3),2)</f>
        <v>153.54</v>
      </c>
      <c r="O2137">
        <f>(I2137*21)/100</f>
        <v>32.243399999999994</v>
      </c>
      <c r="P2137" t="s">
        <v>5</v>
      </c>
    </row>
    <row r="2138" spans="1:16" ht="14">
      <c r="A2138" s="23" t="s">
        <v>150</v>
      </c>
      <c r="E2138" s="24" t="s">
        <v>1046</v>
      </c>
    </row>
    <row r="2139" spans="1:16" ht="14">
      <c r="A2139" s="25" t="s">
        <v>144</v>
      </c>
      <c r="E2139" s="26" t="s">
        <v>6</v>
      </c>
    </row>
    <row r="2140" spans="1:16" ht="84">
      <c r="A2140" t="s">
        <v>147</v>
      </c>
      <c r="E2140" s="24" t="s">
        <v>1892</v>
      </c>
    </row>
    <row r="2141" spans="1:16" ht="14">
      <c r="A2141" s="14" t="s">
        <v>149</v>
      </c>
      <c r="B2141" s="18" t="s">
        <v>1265</v>
      </c>
      <c r="C2141" s="18" t="s">
        <v>2075</v>
      </c>
      <c r="D2141" s="14" t="s">
        <v>1128</v>
      </c>
      <c r="E2141" s="19" t="s">
        <v>2076</v>
      </c>
      <c r="F2141" s="20" t="s">
        <v>714</v>
      </c>
      <c r="G2141" s="21">
        <v>1</v>
      </c>
      <c r="H2141" s="22">
        <v>0</v>
      </c>
      <c r="I2141" s="22">
        <f>ROUND(ROUND(H2141,2)*ROUND(G2141,3),2)</f>
        <v>0</v>
      </c>
      <c r="O2141">
        <f>(I2141*21)/100</f>
        <v>0</v>
      </c>
      <c r="P2141" t="s">
        <v>5</v>
      </c>
    </row>
    <row r="2142" spans="1:16" ht="14">
      <c r="A2142" s="23" t="s">
        <v>150</v>
      </c>
      <c r="E2142" s="24" t="s">
        <v>1128</v>
      </c>
    </row>
    <row r="2143" spans="1:16" ht="14">
      <c r="A2143" s="25" t="s">
        <v>144</v>
      </c>
      <c r="E2143" s="26" t="s">
        <v>6</v>
      </c>
    </row>
    <row r="2144" spans="1:16" ht="319">
      <c r="A2144" t="s">
        <v>147</v>
      </c>
      <c r="E2144" s="24" t="s">
        <v>2077</v>
      </c>
    </row>
    <row r="2145" spans="1:16" ht="14">
      <c r="A2145" s="14" t="s">
        <v>149</v>
      </c>
      <c r="B2145" s="18" t="s">
        <v>1268</v>
      </c>
      <c r="C2145" s="18" t="s">
        <v>2078</v>
      </c>
      <c r="D2145" s="14" t="s">
        <v>1</v>
      </c>
      <c r="E2145" s="19" t="s">
        <v>2079</v>
      </c>
      <c r="F2145" s="20" t="s">
        <v>1021</v>
      </c>
      <c r="G2145" s="21">
        <v>1</v>
      </c>
      <c r="H2145" s="22">
        <v>0</v>
      </c>
      <c r="I2145" s="22">
        <f>ROUND(ROUND(H2145,2)*ROUND(G2145,3),2)</f>
        <v>0</v>
      </c>
      <c r="O2145">
        <f>(I2145*21)/100</f>
        <v>0</v>
      </c>
      <c r="P2145" t="s">
        <v>5</v>
      </c>
    </row>
    <row r="2146" spans="1:16" ht="14">
      <c r="A2146" s="23" t="s">
        <v>150</v>
      </c>
      <c r="E2146" s="24" t="s">
        <v>1</v>
      </c>
    </row>
    <row r="2147" spans="1:16" ht="14">
      <c r="A2147" s="25" t="s">
        <v>144</v>
      </c>
      <c r="E2147" s="26" t="s">
        <v>6</v>
      </c>
    </row>
    <row r="2148" spans="1:16" ht="56">
      <c r="A2148" t="s">
        <v>147</v>
      </c>
      <c r="E2148" s="24" t="s">
        <v>27</v>
      </c>
    </row>
    <row r="2149" spans="1:16" ht="14">
      <c r="A2149" s="14" t="s">
        <v>149</v>
      </c>
      <c r="B2149" s="18" t="s">
        <v>1270</v>
      </c>
      <c r="C2149" s="18" t="s">
        <v>2080</v>
      </c>
      <c r="D2149" s="14" t="s">
        <v>1027</v>
      </c>
      <c r="E2149" s="19" t="s">
        <v>1107</v>
      </c>
      <c r="F2149" s="20" t="s">
        <v>1032</v>
      </c>
      <c r="G2149" s="21">
        <v>1</v>
      </c>
      <c r="H2149" s="22">
        <v>0</v>
      </c>
      <c r="I2149" s="22">
        <f>ROUND(ROUND(H2149,2)*ROUND(G2149,3),2)</f>
        <v>0</v>
      </c>
      <c r="O2149">
        <f>(I2149*21)/100</f>
        <v>0</v>
      </c>
      <c r="P2149" t="s">
        <v>5</v>
      </c>
    </row>
    <row r="2150" spans="1:16" ht="14">
      <c r="A2150" s="23" t="s">
        <v>150</v>
      </c>
      <c r="E2150" s="24" t="s">
        <v>1027</v>
      </c>
    </row>
    <row r="2151" spans="1:16" ht="14">
      <c r="A2151" s="25" t="s">
        <v>144</v>
      </c>
      <c r="E2151" s="26" t="s">
        <v>6</v>
      </c>
    </row>
    <row r="2152" spans="1:16" ht="56">
      <c r="A2152" t="s">
        <v>147</v>
      </c>
      <c r="E2152" s="24" t="s">
        <v>27</v>
      </c>
    </row>
    <row r="2153" spans="1:16" ht="14">
      <c r="A2153" s="14" t="s">
        <v>149</v>
      </c>
      <c r="B2153" s="18" t="s">
        <v>1272</v>
      </c>
      <c r="C2153" s="18" t="s">
        <v>2081</v>
      </c>
      <c r="D2153" s="14" t="s">
        <v>1046</v>
      </c>
      <c r="E2153" s="19" t="s">
        <v>2082</v>
      </c>
      <c r="F2153" s="20" t="s">
        <v>714</v>
      </c>
      <c r="G2153" s="21">
        <v>1</v>
      </c>
      <c r="H2153" s="22">
        <v>0</v>
      </c>
      <c r="I2153" s="22">
        <f>ROUND(ROUND(H2153,2)*ROUND(G2153,3),2)</f>
        <v>0</v>
      </c>
      <c r="O2153">
        <f>(I2153*21)/100</f>
        <v>0</v>
      </c>
      <c r="P2153" t="s">
        <v>5</v>
      </c>
    </row>
    <row r="2154" spans="1:16" ht="14">
      <c r="A2154" s="23" t="s">
        <v>150</v>
      </c>
      <c r="E2154" s="24" t="s">
        <v>1046</v>
      </c>
    </row>
    <row r="2155" spans="1:16" ht="14">
      <c r="A2155" s="25" t="s">
        <v>144</v>
      </c>
      <c r="E2155" s="26" t="s">
        <v>6</v>
      </c>
    </row>
    <row r="2156" spans="1:16" ht="224">
      <c r="A2156" t="s">
        <v>147</v>
      </c>
      <c r="E2156" s="24" t="s">
        <v>2083</v>
      </c>
    </row>
    <row r="2157" spans="1:16" ht="14">
      <c r="A2157" s="14" t="s">
        <v>149</v>
      </c>
      <c r="B2157" s="18" t="s">
        <v>1274</v>
      </c>
      <c r="C2157" s="18" t="s">
        <v>2084</v>
      </c>
      <c r="D2157" s="14" t="s">
        <v>1027</v>
      </c>
      <c r="E2157" s="19" t="s">
        <v>1107</v>
      </c>
      <c r="F2157" s="20" t="s">
        <v>1032</v>
      </c>
      <c r="G2157" s="21">
        <v>1</v>
      </c>
      <c r="H2157" s="22">
        <v>0</v>
      </c>
      <c r="I2157" s="22">
        <f>ROUND(ROUND(H2157,2)*ROUND(G2157,3),2)</f>
        <v>0</v>
      </c>
      <c r="O2157">
        <f>(I2157*21)/100</f>
        <v>0</v>
      </c>
      <c r="P2157" t="s">
        <v>5</v>
      </c>
    </row>
    <row r="2158" spans="1:16" ht="14">
      <c r="A2158" s="23" t="s">
        <v>150</v>
      </c>
      <c r="E2158" s="24" t="s">
        <v>1027</v>
      </c>
    </row>
    <row r="2159" spans="1:16" ht="14">
      <c r="A2159" s="25" t="s">
        <v>144</v>
      </c>
      <c r="E2159" s="26" t="s">
        <v>6</v>
      </c>
    </row>
    <row r="2160" spans="1:16" ht="56">
      <c r="A2160" t="s">
        <v>147</v>
      </c>
      <c r="E2160" s="24" t="s">
        <v>27</v>
      </c>
    </row>
    <row r="2161" spans="1:16" ht="14">
      <c r="A2161" s="14" t="s">
        <v>149</v>
      </c>
      <c r="B2161" s="18" t="s">
        <v>1277</v>
      </c>
      <c r="C2161" s="18" t="s">
        <v>727</v>
      </c>
      <c r="D2161" s="14" t="s">
        <v>1027</v>
      </c>
      <c r="E2161" s="19" t="s">
        <v>2085</v>
      </c>
      <c r="F2161" s="20" t="s">
        <v>25</v>
      </c>
      <c r="G2161" s="21">
        <v>1</v>
      </c>
      <c r="H2161" s="22">
        <v>0</v>
      </c>
      <c r="I2161" s="22">
        <f>ROUND(ROUND(H2161,2)*ROUND(G2161,3),2)</f>
        <v>0</v>
      </c>
      <c r="O2161">
        <f>(I2161*21)/100</f>
        <v>0</v>
      </c>
      <c r="P2161" t="s">
        <v>5</v>
      </c>
    </row>
    <row r="2162" spans="1:16" ht="14">
      <c r="A2162" s="23" t="s">
        <v>150</v>
      </c>
      <c r="E2162" s="24" t="s">
        <v>1027</v>
      </c>
    </row>
    <row r="2163" spans="1:16" ht="14">
      <c r="A2163" s="25" t="s">
        <v>144</v>
      </c>
      <c r="E2163" s="26" t="s">
        <v>6</v>
      </c>
    </row>
    <row r="2164" spans="1:16" ht="84">
      <c r="A2164" t="s">
        <v>147</v>
      </c>
      <c r="E2164" s="24" t="s">
        <v>1892</v>
      </c>
    </row>
    <row r="2165" spans="1:16" ht="14">
      <c r="A2165" s="14" t="s">
        <v>149</v>
      </c>
      <c r="B2165" s="18" t="s">
        <v>1280</v>
      </c>
      <c r="C2165" s="18" t="s">
        <v>2086</v>
      </c>
      <c r="D2165" s="14" t="s">
        <v>1046</v>
      </c>
      <c r="E2165" s="19" t="s">
        <v>2087</v>
      </c>
      <c r="F2165" s="20" t="s">
        <v>1021</v>
      </c>
      <c r="G2165" s="21">
        <v>1</v>
      </c>
      <c r="H2165" s="22">
        <v>0</v>
      </c>
      <c r="I2165" s="22">
        <f>ROUND(ROUND(H2165,2)*ROUND(G2165,3),2)</f>
        <v>0</v>
      </c>
      <c r="O2165">
        <f>(I2165*21)/100</f>
        <v>0</v>
      </c>
      <c r="P2165" t="s">
        <v>5</v>
      </c>
    </row>
    <row r="2166" spans="1:16" ht="14">
      <c r="A2166" s="23" t="s">
        <v>150</v>
      </c>
      <c r="E2166" s="24" t="s">
        <v>1046</v>
      </c>
    </row>
    <row r="2167" spans="1:16" ht="14">
      <c r="A2167" s="25" t="s">
        <v>144</v>
      </c>
      <c r="E2167" s="26" t="s">
        <v>6</v>
      </c>
    </row>
    <row r="2168" spans="1:16" ht="84">
      <c r="A2168" t="s">
        <v>147</v>
      </c>
      <c r="E2168" s="24" t="s">
        <v>1892</v>
      </c>
    </row>
    <row r="2169" spans="1:16" ht="14">
      <c r="A2169" s="14" t="s">
        <v>149</v>
      </c>
      <c r="B2169" s="18" t="s">
        <v>1283</v>
      </c>
      <c r="C2169" s="18" t="s">
        <v>729</v>
      </c>
      <c r="D2169" s="14" t="s">
        <v>1</v>
      </c>
      <c r="E2169" s="19" t="s">
        <v>2088</v>
      </c>
      <c r="F2169" s="20" t="s">
        <v>1021</v>
      </c>
      <c r="G2169" s="21">
        <v>1</v>
      </c>
      <c r="H2169" s="22">
        <v>535.04999999999995</v>
      </c>
      <c r="I2169" s="22">
        <f>ROUND(ROUND(H2169,2)*ROUND(G2169,3),2)</f>
        <v>535.04999999999995</v>
      </c>
      <c r="O2169">
        <f>(I2169*21)/100</f>
        <v>112.36049999999999</v>
      </c>
      <c r="P2169" t="s">
        <v>5</v>
      </c>
    </row>
    <row r="2170" spans="1:16" ht="14">
      <c r="A2170" s="23" t="s">
        <v>150</v>
      </c>
      <c r="E2170" s="24" t="s">
        <v>1</v>
      </c>
    </row>
    <row r="2171" spans="1:16" ht="14">
      <c r="A2171" s="25" t="s">
        <v>144</v>
      </c>
      <c r="E2171" s="26" t="s">
        <v>6</v>
      </c>
    </row>
    <row r="2172" spans="1:16" ht="84">
      <c r="A2172" t="s">
        <v>147</v>
      </c>
      <c r="E2172" s="24" t="s">
        <v>1892</v>
      </c>
    </row>
    <row r="2173" spans="1:16" ht="14">
      <c r="A2173" s="14" t="s">
        <v>149</v>
      </c>
      <c r="B2173" s="18" t="s">
        <v>1285</v>
      </c>
      <c r="C2173" s="18" t="s">
        <v>2089</v>
      </c>
      <c r="D2173" s="14" t="s">
        <v>1</v>
      </c>
      <c r="E2173" s="19" t="s">
        <v>2090</v>
      </c>
      <c r="F2173" s="20" t="s">
        <v>1021</v>
      </c>
      <c r="G2173" s="21">
        <v>1</v>
      </c>
      <c r="H2173" s="22">
        <v>407.1</v>
      </c>
      <c r="I2173" s="22">
        <f>ROUND(ROUND(H2173,2)*ROUND(G2173,3),2)</f>
        <v>407.1</v>
      </c>
      <c r="O2173">
        <f>(I2173*21)/100</f>
        <v>85.491</v>
      </c>
      <c r="P2173" t="s">
        <v>5</v>
      </c>
    </row>
    <row r="2174" spans="1:16" ht="14">
      <c r="A2174" s="23" t="s">
        <v>150</v>
      </c>
      <c r="E2174" s="24" t="s">
        <v>1</v>
      </c>
    </row>
    <row r="2175" spans="1:16" ht="14">
      <c r="A2175" s="25" t="s">
        <v>144</v>
      </c>
      <c r="E2175" s="26" t="s">
        <v>6</v>
      </c>
    </row>
    <row r="2176" spans="1:16" ht="84">
      <c r="A2176" t="s">
        <v>147</v>
      </c>
      <c r="E2176" s="24" t="s">
        <v>1892</v>
      </c>
    </row>
    <row r="2177" spans="1:16" ht="14">
      <c r="A2177" s="14" t="s">
        <v>149</v>
      </c>
      <c r="B2177" s="18" t="s">
        <v>1289</v>
      </c>
      <c r="C2177" s="18" t="s">
        <v>2091</v>
      </c>
      <c r="D2177" s="14" t="s">
        <v>1046</v>
      </c>
      <c r="E2177" s="19" t="s">
        <v>2092</v>
      </c>
      <c r="F2177" s="20" t="s">
        <v>1021</v>
      </c>
      <c r="G2177" s="21">
        <v>1</v>
      </c>
      <c r="H2177" s="22">
        <v>0</v>
      </c>
      <c r="I2177" s="22">
        <f>ROUND(ROUND(H2177,2)*ROUND(G2177,3),2)</f>
        <v>0</v>
      </c>
      <c r="O2177">
        <f>(I2177*21)/100</f>
        <v>0</v>
      </c>
      <c r="P2177" t="s">
        <v>5</v>
      </c>
    </row>
    <row r="2178" spans="1:16" ht="14">
      <c r="A2178" s="23" t="s">
        <v>150</v>
      </c>
      <c r="E2178" s="24" t="s">
        <v>1046</v>
      </c>
    </row>
    <row r="2179" spans="1:16" ht="14">
      <c r="A2179" s="25" t="s">
        <v>144</v>
      </c>
      <c r="E2179" s="26" t="s">
        <v>6</v>
      </c>
    </row>
    <row r="2180" spans="1:16" ht="84">
      <c r="A2180" t="s">
        <v>147</v>
      </c>
      <c r="E2180" s="24" t="s">
        <v>1892</v>
      </c>
    </row>
    <row r="2181" spans="1:16" ht="14">
      <c r="A2181" s="14" t="s">
        <v>149</v>
      </c>
      <c r="B2181" s="18" t="s">
        <v>1292</v>
      </c>
      <c r="C2181" s="18" t="s">
        <v>2093</v>
      </c>
      <c r="D2181" s="14" t="s">
        <v>1046</v>
      </c>
      <c r="E2181" s="19" t="s">
        <v>2094</v>
      </c>
      <c r="F2181" s="20" t="s">
        <v>1021</v>
      </c>
      <c r="G2181" s="21">
        <v>1</v>
      </c>
      <c r="H2181" s="22">
        <v>0</v>
      </c>
      <c r="I2181" s="22">
        <f>ROUND(ROUND(H2181,2)*ROUND(G2181,3),2)</f>
        <v>0</v>
      </c>
      <c r="O2181">
        <f>(I2181*21)/100</f>
        <v>0</v>
      </c>
      <c r="P2181" t="s">
        <v>5</v>
      </c>
    </row>
    <row r="2182" spans="1:16" ht="14">
      <c r="A2182" s="23" t="s">
        <v>150</v>
      </c>
      <c r="E2182" s="24" t="s">
        <v>1046</v>
      </c>
    </row>
    <row r="2183" spans="1:16" ht="14">
      <c r="A2183" s="25" t="s">
        <v>144</v>
      </c>
      <c r="E2183" s="26" t="s">
        <v>6</v>
      </c>
    </row>
    <row r="2184" spans="1:16" ht="84">
      <c r="A2184" t="s">
        <v>147</v>
      </c>
      <c r="E2184" s="24" t="s">
        <v>1892</v>
      </c>
    </row>
    <row r="2185" spans="1:16" ht="14">
      <c r="A2185" s="14" t="s">
        <v>149</v>
      </c>
      <c r="B2185" s="18" t="s">
        <v>1294</v>
      </c>
      <c r="C2185" s="18" t="s">
        <v>2095</v>
      </c>
      <c r="D2185" s="14" t="s">
        <v>1027</v>
      </c>
      <c r="E2185" s="19" t="s">
        <v>2096</v>
      </c>
      <c r="F2185" s="20" t="s">
        <v>1021</v>
      </c>
      <c r="G2185" s="21">
        <v>1</v>
      </c>
      <c r="H2185" s="22">
        <v>0</v>
      </c>
      <c r="I2185" s="22">
        <f>ROUND(ROUND(H2185,2)*ROUND(G2185,3),2)</f>
        <v>0</v>
      </c>
      <c r="O2185">
        <f>(I2185*21)/100</f>
        <v>0</v>
      </c>
      <c r="P2185" t="s">
        <v>5</v>
      </c>
    </row>
    <row r="2186" spans="1:16" ht="14">
      <c r="A2186" s="23" t="s">
        <v>150</v>
      </c>
      <c r="E2186" s="24" t="s">
        <v>1027</v>
      </c>
    </row>
    <row r="2187" spans="1:16" ht="14">
      <c r="A2187" s="25" t="s">
        <v>144</v>
      </c>
      <c r="E2187" s="26" t="s">
        <v>6</v>
      </c>
    </row>
    <row r="2188" spans="1:16" ht="84">
      <c r="A2188" t="s">
        <v>147</v>
      </c>
      <c r="E2188" s="24" t="s">
        <v>2097</v>
      </c>
    </row>
    <row r="2189" spans="1:16" ht="14">
      <c r="A2189" s="14" t="s">
        <v>149</v>
      </c>
      <c r="B2189" s="18" t="s">
        <v>1296</v>
      </c>
      <c r="C2189" s="18" t="s">
        <v>2098</v>
      </c>
      <c r="D2189" s="14" t="s">
        <v>1</v>
      </c>
      <c r="E2189" s="19" t="s">
        <v>2099</v>
      </c>
      <c r="F2189" s="20" t="s">
        <v>1021</v>
      </c>
      <c r="G2189" s="21">
        <v>1</v>
      </c>
      <c r="H2189" s="22">
        <v>523.41999999999996</v>
      </c>
      <c r="I2189" s="22">
        <f>ROUND(ROUND(H2189,2)*ROUND(G2189,3),2)</f>
        <v>523.41999999999996</v>
      </c>
      <c r="O2189">
        <f>(I2189*21)/100</f>
        <v>109.9182</v>
      </c>
      <c r="P2189" t="s">
        <v>5</v>
      </c>
    </row>
    <row r="2190" spans="1:16" ht="14">
      <c r="A2190" s="23" t="s">
        <v>150</v>
      </c>
      <c r="E2190" s="24" t="s">
        <v>1</v>
      </c>
    </row>
    <row r="2191" spans="1:16" ht="14">
      <c r="A2191" s="25" t="s">
        <v>144</v>
      </c>
      <c r="E2191" s="26" t="s">
        <v>6</v>
      </c>
    </row>
    <row r="2192" spans="1:16" ht="84">
      <c r="A2192" t="s">
        <v>147</v>
      </c>
      <c r="E2192" s="24" t="s">
        <v>1892</v>
      </c>
    </row>
    <row r="2193" spans="1:16" ht="14">
      <c r="A2193" s="14" t="s">
        <v>149</v>
      </c>
      <c r="B2193" s="18" t="s">
        <v>1298</v>
      </c>
      <c r="C2193" s="18" t="s">
        <v>2100</v>
      </c>
      <c r="D2193" s="14" t="s">
        <v>1</v>
      </c>
      <c r="E2193" s="19" t="s">
        <v>2101</v>
      </c>
      <c r="F2193" s="20" t="s">
        <v>1021</v>
      </c>
      <c r="G2193" s="21">
        <v>1</v>
      </c>
      <c r="H2193" s="22">
        <v>697.89</v>
      </c>
      <c r="I2193" s="22">
        <f>ROUND(ROUND(H2193,2)*ROUND(G2193,3),2)</f>
        <v>697.89</v>
      </c>
      <c r="O2193">
        <f>(I2193*21)/100</f>
        <v>146.55690000000001</v>
      </c>
      <c r="P2193" t="s">
        <v>5</v>
      </c>
    </row>
    <row r="2194" spans="1:16" ht="14">
      <c r="A2194" s="23" t="s">
        <v>150</v>
      </c>
      <c r="E2194" s="24" t="s">
        <v>1</v>
      </c>
    </row>
    <row r="2195" spans="1:16" ht="14">
      <c r="A2195" s="25" t="s">
        <v>144</v>
      </c>
      <c r="E2195" s="26" t="s">
        <v>6</v>
      </c>
    </row>
    <row r="2196" spans="1:16" ht="84">
      <c r="A2196" t="s">
        <v>147</v>
      </c>
      <c r="E2196" s="24" t="s">
        <v>1892</v>
      </c>
    </row>
    <row r="2197" spans="1:16" ht="14">
      <c r="A2197" s="14" t="s">
        <v>149</v>
      </c>
      <c r="B2197" s="18" t="s">
        <v>1301</v>
      </c>
      <c r="C2197" s="18" t="s">
        <v>730</v>
      </c>
      <c r="D2197" s="14" t="s">
        <v>1046</v>
      </c>
      <c r="E2197" s="19" t="s">
        <v>2102</v>
      </c>
      <c r="F2197" s="20" t="s">
        <v>1021</v>
      </c>
      <c r="G2197" s="21">
        <v>1</v>
      </c>
      <c r="H2197" s="22">
        <v>0</v>
      </c>
      <c r="I2197" s="22">
        <f>ROUND(ROUND(H2197,2)*ROUND(G2197,3),2)</f>
        <v>0</v>
      </c>
      <c r="O2197">
        <f>(I2197*21)/100</f>
        <v>0</v>
      </c>
      <c r="P2197" t="s">
        <v>5</v>
      </c>
    </row>
    <row r="2198" spans="1:16" ht="14">
      <c r="A2198" s="23" t="s">
        <v>150</v>
      </c>
      <c r="E2198" s="24" t="s">
        <v>1046</v>
      </c>
    </row>
    <row r="2199" spans="1:16" ht="14">
      <c r="A2199" s="25" t="s">
        <v>144</v>
      </c>
      <c r="E2199" s="26" t="s">
        <v>6</v>
      </c>
    </row>
    <row r="2200" spans="1:16" ht="84">
      <c r="A2200" t="s">
        <v>147</v>
      </c>
      <c r="E2200" s="24" t="s">
        <v>1892</v>
      </c>
    </row>
    <row r="2201" spans="1:16" ht="14">
      <c r="A2201" s="14" t="s">
        <v>149</v>
      </c>
      <c r="B2201" s="18" t="s">
        <v>1304</v>
      </c>
      <c r="C2201" s="18" t="s">
        <v>2103</v>
      </c>
      <c r="D2201" s="14" t="s">
        <v>1046</v>
      </c>
      <c r="E2201" s="19" t="s">
        <v>2104</v>
      </c>
      <c r="F2201" s="20" t="s">
        <v>1021</v>
      </c>
      <c r="G2201" s="21">
        <v>1</v>
      </c>
      <c r="H2201" s="22">
        <v>0</v>
      </c>
      <c r="I2201" s="22">
        <f>ROUND(ROUND(H2201,2)*ROUND(G2201,3),2)</f>
        <v>0</v>
      </c>
      <c r="O2201">
        <f>(I2201*21)/100</f>
        <v>0</v>
      </c>
      <c r="P2201" t="s">
        <v>5</v>
      </c>
    </row>
    <row r="2202" spans="1:16" ht="14">
      <c r="A2202" s="23" t="s">
        <v>150</v>
      </c>
      <c r="E2202" s="24" t="s">
        <v>1046</v>
      </c>
    </row>
    <row r="2203" spans="1:16" ht="14">
      <c r="A2203" s="25" t="s">
        <v>144</v>
      </c>
      <c r="E2203" s="26" t="s">
        <v>6</v>
      </c>
    </row>
    <row r="2204" spans="1:16" ht="84">
      <c r="A2204" t="s">
        <v>147</v>
      </c>
      <c r="E2204" s="24" t="s">
        <v>1892</v>
      </c>
    </row>
    <row r="2205" spans="1:16" ht="14">
      <c r="A2205" s="14" t="s">
        <v>149</v>
      </c>
      <c r="B2205" s="18" t="s">
        <v>1307</v>
      </c>
      <c r="C2205" s="18" t="s">
        <v>732</v>
      </c>
      <c r="D2205" s="14" t="s">
        <v>1027</v>
      </c>
      <c r="E2205" s="19" t="s">
        <v>2105</v>
      </c>
      <c r="F2205" s="20" t="s">
        <v>1021</v>
      </c>
      <c r="G2205" s="21">
        <v>1</v>
      </c>
      <c r="H2205" s="22">
        <v>0</v>
      </c>
      <c r="I2205" s="22">
        <f>ROUND(ROUND(H2205,2)*ROUND(G2205,3),2)</f>
        <v>0</v>
      </c>
      <c r="O2205">
        <f>(I2205*21)/100</f>
        <v>0</v>
      </c>
      <c r="P2205" t="s">
        <v>5</v>
      </c>
    </row>
    <row r="2206" spans="1:16" ht="14">
      <c r="A2206" s="23" t="s">
        <v>150</v>
      </c>
      <c r="E2206" s="24" t="s">
        <v>1027</v>
      </c>
    </row>
    <row r="2207" spans="1:16" ht="14">
      <c r="A2207" s="25" t="s">
        <v>144</v>
      </c>
      <c r="E2207" s="26" t="s">
        <v>6</v>
      </c>
    </row>
    <row r="2208" spans="1:16" ht="84">
      <c r="A2208" t="s">
        <v>147</v>
      </c>
      <c r="E2208" s="24" t="s">
        <v>2097</v>
      </c>
    </row>
    <row r="2209" spans="1:16" ht="14">
      <c r="A2209" s="14" t="s">
        <v>149</v>
      </c>
      <c r="B2209" s="18" t="s">
        <v>1310</v>
      </c>
      <c r="C2209" s="18" t="s">
        <v>2106</v>
      </c>
      <c r="D2209" s="14" t="s">
        <v>1027</v>
      </c>
      <c r="E2209" s="19" t="s">
        <v>2107</v>
      </c>
      <c r="F2209" s="20" t="s">
        <v>1032</v>
      </c>
      <c r="G2209" s="21">
        <v>1</v>
      </c>
      <c r="H2209" s="22">
        <v>0</v>
      </c>
      <c r="I2209" s="22">
        <f>ROUND(ROUND(H2209,2)*ROUND(G2209,3),2)</f>
        <v>0</v>
      </c>
      <c r="O2209">
        <f>(I2209*21)/100</f>
        <v>0</v>
      </c>
      <c r="P2209" t="s">
        <v>5</v>
      </c>
    </row>
    <row r="2210" spans="1:16" ht="14">
      <c r="A2210" s="23" t="s">
        <v>150</v>
      </c>
      <c r="E2210" s="24" t="s">
        <v>1027</v>
      </c>
    </row>
    <row r="2211" spans="1:16" ht="14">
      <c r="A2211" s="25" t="s">
        <v>144</v>
      </c>
      <c r="E2211" s="26" t="s">
        <v>6</v>
      </c>
    </row>
    <row r="2212" spans="1:16" ht="56">
      <c r="A2212" t="s">
        <v>147</v>
      </c>
      <c r="E2212" s="24" t="s">
        <v>27</v>
      </c>
    </row>
    <row r="2213" spans="1:16" ht="14">
      <c r="A2213" s="14" t="s">
        <v>149</v>
      </c>
      <c r="B2213" s="18" t="s">
        <v>1313</v>
      </c>
      <c r="C2213" s="18" t="s">
        <v>735</v>
      </c>
      <c r="D2213" s="14" t="s">
        <v>1</v>
      </c>
      <c r="E2213" s="19" t="s">
        <v>2108</v>
      </c>
      <c r="F2213" s="20" t="s">
        <v>1021</v>
      </c>
      <c r="G2213" s="21">
        <v>1</v>
      </c>
      <c r="H2213" s="22">
        <v>3489.43</v>
      </c>
      <c r="I2213" s="22">
        <f>ROUND(ROUND(H2213,2)*ROUND(G2213,3),2)</f>
        <v>3489.43</v>
      </c>
      <c r="O2213">
        <f>(I2213*21)/100</f>
        <v>732.78030000000001</v>
      </c>
      <c r="P2213" t="s">
        <v>5</v>
      </c>
    </row>
    <row r="2214" spans="1:16" ht="14">
      <c r="A2214" s="23" t="s">
        <v>150</v>
      </c>
      <c r="E2214" s="24" t="s">
        <v>1</v>
      </c>
    </row>
    <row r="2215" spans="1:16" ht="14">
      <c r="A2215" s="25" t="s">
        <v>144</v>
      </c>
      <c r="E2215" s="26" t="s">
        <v>6</v>
      </c>
    </row>
    <row r="2216" spans="1:16" ht="84">
      <c r="A2216" t="s">
        <v>147</v>
      </c>
      <c r="E2216" s="24" t="s">
        <v>2097</v>
      </c>
    </row>
    <row r="2217" spans="1:16" ht="14">
      <c r="A2217" s="14" t="s">
        <v>149</v>
      </c>
      <c r="B2217" s="18" t="s">
        <v>1316</v>
      </c>
      <c r="C2217" s="18" t="s">
        <v>740</v>
      </c>
      <c r="D2217" s="14" t="s">
        <v>1</v>
      </c>
      <c r="E2217" s="19" t="s">
        <v>2109</v>
      </c>
      <c r="F2217" s="20" t="s">
        <v>1021</v>
      </c>
      <c r="G2217" s="21">
        <v>1</v>
      </c>
      <c r="H2217" s="22">
        <v>2326.29</v>
      </c>
      <c r="I2217" s="22">
        <f>ROUND(ROUND(H2217,2)*ROUND(G2217,3),2)</f>
        <v>2326.29</v>
      </c>
      <c r="O2217">
        <f>(I2217*21)/100</f>
        <v>488.52089999999998</v>
      </c>
      <c r="P2217" t="s">
        <v>5</v>
      </c>
    </row>
    <row r="2218" spans="1:16" ht="14">
      <c r="A2218" s="23" t="s">
        <v>150</v>
      </c>
      <c r="E2218" s="24" t="s">
        <v>1</v>
      </c>
    </row>
    <row r="2219" spans="1:16" ht="14">
      <c r="A2219" s="25" t="s">
        <v>144</v>
      </c>
      <c r="E2219" s="26" t="s">
        <v>6</v>
      </c>
    </row>
    <row r="2220" spans="1:16" ht="84">
      <c r="A2220" t="s">
        <v>147</v>
      </c>
      <c r="E2220" s="24" t="s">
        <v>2097</v>
      </c>
    </row>
    <row r="2221" spans="1:16" ht="14">
      <c r="A2221" s="14" t="s">
        <v>149</v>
      </c>
      <c r="B2221" s="18" t="s">
        <v>1319</v>
      </c>
      <c r="C2221" s="18" t="s">
        <v>2110</v>
      </c>
      <c r="D2221" s="14" t="s">
        <v>1</v>
      </c>
      <c r="E2221" s="19" t="s">
        <v>2111</v>
      </c>
      <c r="F2221" s="20" t="s">
        <v>1021</v>
      </c>
      <c r="G2221" s="21">
        <v>1</v>
      </c>
      <c r="H2221" s="22">
        <v>14539.29</v>
      </c>
      <c r="I2221" s="22">
        <f>ROUND(ROUND(H2221,2)*ROUND(G2221,3),2)</f>
        <v>14539.29</v>
      </c>
      <c r="O2221">
        <f>(I2221*21)/100</f>
        <v>3053.2509000000005</v>
      </c>
      <c r="P2221" t="s">
        <v>5</v>
      </c>
    </row>
    <row r="2222" spans="1:16" ht="14">
      <c r="A2222" s="23" t="s">
        <v>150</v>
      </c>
      <c r="E2222" s="24" t="s">
        <v>1</v>
      </c>
    </row>
    <row r="2223" spans="1:16" ht="14">
      <c r="A2223" s="25" t="s">
        <v>144</v>
      </c>
      <c r="E2223" s="26" t="s">
        <v>6</v>
      </c>
    </row>
    <row r="2224" spans="1:16" ht="84">
      <c r="A2224" t="s">
        <v>147</v>
      </c>
      <c r="E2224" s="24" t="s">
        <v>2112</v>
      </c>
    </row>
    <row r="2225" spans="1:16" ht="14">
      <c r="A2225" s="14" t="s">
        <v>149</v>
      </c>
      <c r="B2225" s="18" t="s">
        <v>1321</v>
      </c>
      <c r="C2225" s="18" t="s">
        <v>2113</v>
      </c>
      <c r="D2225" s="14" t="s">
        <v>1128</v>
      </c>
      <c r="E2225" s="19" t="s">
        <v>2114</v>
      </c>
      <c r="F2225" s="20" t="s">
        <v>1021</v>
      </c>
      <c r="G2225" s="21">
        <v>1</v>
      </c>
      <c r="H2225" s="22">
        <v>0</v>
      </c>
      <c r="I2225" s="22">
        <f>ROUND(ROUND(H2225,2)*ROUND(G2225,3),2)</f>
        <v>0</v>
      </c>
      <c r="O2225">
        <f>(I2225*21)/100</f>
        <v>0</v>
      </c>
      <c r="P2225" t="s">
        <v>5</v>
      </c>
    </row>
    <row r="2226" spans="1:16" ht="14">
      <c r="A2226" s="23" t="s">
        <v>150</v>
      </c>
      <c r="E2226" s="24" t="s">
        <v>1128</v>
      </c>
    </row>
    <row r="2227" spans="1:16" ht="14">
      <c r="A2227" s="25" t="s">
        <v>144</v>
      </c>
      <c r="E2227" s="26" t="s">
        <v>6</v>
      </c>
    </row>
    <row r="2228" spans="1:16" ht="56">
      <c r="A2228" t="s">
        <v>147</v>
      </c>
      <c r="E2228" s="24" t="s">
        <v>27</v>
      </c>
    </row>
    <row r="2229" spans="1:16" ht="14">
      <c r="A2229" s="14" t="s">
        <v>149</v>
      </c>
      <c r="B2229" s="18" t="s">
        <v>1323</v>
      </c>
      <c r="C2229" s="18" t="s">
        <v>2115</v>
      </c>
      <c r="D2229" s="14" t="s">
        <v>1</v>
      </c>
      <c r="E2229" s="19" t="s">
        <v>2116</v>
      </c>
      <c r="F2229" s="20" t="s">
        <v>1021</v>
      </c>
      <c r="G2229" s="21">
        <v>1</v>
      </c>
      <c r="H2229" s="22">
        <v>2326.29</v>
      </c>
      <c r="I2229" s="22">
        <f>ROUND(ROUND(H2229,2)*ROUND(G2229,3),2)</f>
        <v>2326.29</v>
      </c>
      <c r="O2229">
        <f>(I2229*21)/100</f>
        <v>488.52089999999998</v>
      </c>
      <c r="P2229" t="s">
        <v>5</v>
      </c>
    </row>
    <row r="2230" spans="1:16" ht="14">
      <c r="A2230" s="23" t="s">
        <v>150</v>
      </c>
      <c r="E2230" s="24" t="s">
        <v>1</v>
      </c>
    </row>
    <row r="2231" spans="1:16" ht="14">
      <c r="A2231" s="25" t="s">
        <v>144</v>
      </c>
      <c r="E2231" s="26" t="s">
        <v>6</v>
      </c>
    </row>
    <row r="2232" spans="1:16" ht="56">
      <c r="A2232" t="s">
        <v>147</v>
      </c>
      <c r="E2232" s="24" t="s">
        <v>27</v>
      </c>
    </row>
    <row r="2233" spans="1:16" ht="14">
      <c r="A2233" s="14" t="s">
        <v>149</v>
      </c>
      <c r="B2233" s="18" t="s">
        <v>1327</v>
      </c>
      <c r="C2233" s="18" t="s">
        <v>2117</v>
      </c>
      <c r="D2233" s="14" t="s">
        <v>1128</v>
      </c>
      <c r="E2233" s="19" t="s">
        <v>2118</v>
      </c>
      <c r="F2233" s="20" t="s">
        <v>1021</v>
      </c>
      <c r="G2233" s="21">
        <v>1</v>
      </c>
      <c r="H2233" s="22">
        <v>0</v>
      </c>
      <c r="I2233" s="22">
        <f>ROUND(ROUND(H2233,2)*ROUND(G2233,3),2)</f>
        <v>0</v>
      </c>
      <c r="O2233">
        <f>(I2233*21)/100</f>
        <v>0</v>
      </c>
      <c r="P2233" t="s">
        <v>5</v>
      </c>
    </row>
    <row r="2234" spans="1:16" ht="14">
      <c r="A2234" s="23" t="s">
        <v>150</v>
      </c>
      <c r="E2234" s="24" t="s">
        <v>1128</v>
      </c>
    </row>
    <row r="2235" spans="1:16" ht="14">
      <c r="A2235" s="25" t="s">
        <v>144</v>
      </c>
      <c r="E2235" s="26" t="s">
        <v>6</v>
      </c>
    </row>
    <row r="2236" spans="1:16" ht="56">
      <c r="A2236" t="s">
        <v>147</v>
      </c>
      <c r="E2236" s="24" t="s">
        <v>27</v>
      </c>
    </row>
    <row r="2237" spans="1:16" ht="14">
      <c r="A2237" s="14" t="s">
        <v>149</v>
      </c>
      <c r="B2237" s="18" t="s">
        <v>1331</v>
      </c>
      <c r="C2237" s="18" t="s">
        <v>2119</v>
      </c>
      <c r="D2237" s="14" t="s">
        <v>1027</v>
      </c>
      <c r="E2237" s="19" t="s">
        <v>2120</v>
      </c>
      <c r="F2237" s="20" t="s">
        <v>1021</v>
      </c>
      <c r="G2237" s="21">
        <v>1</v>
      </c>
      <c r="H2237" s="22">
        <v>0</v>
      </c>
      <c r="I2237" s="22">
        <f>ROUND(ROUND(H2237,2)*ROUND(G2237,3),2)</f>
        <v>0</v>
      </c>
      <c r="O2237">
        <f>(I2237*21)/100</f>
        <v>0</v>
      </c>
      <c r="P2237" t="s">
        <v>5</v>
      </c>
    </row>
    <row r="2238" spans="1:16" ht="14">
      <c r="A2238" s="23" t="s">
        <v>150</v>
      </c>
      <c r="E2238" s="24" t="s">
        <v>1027</v>
      </c>
    </row>
    <row r="2239" spans="1:16" ht="14">
      <c r="A2239" s="25" t="s">
        <v>144</v>
      </c>
      <c r="E2239" s="26" t="s">
        <v>6</v>
      </c>
    </row>
    <row r="2240" spans="1:16" ht="56">
      <c r="A2240" t="s">
        <v>147</v>
      </c>
      <c r="E2240" s="24" t="s">
        <v>27</v>
      </c>
    </row>
    <row r="2241" spans="1:16" ht="14">
      <c r="A2241" s="14" t="s">
        <v>149</v>
      </c>
      <c r="B2241" s="18" t="s">
        <v>1334</v>
      </c>
      <c r="C2241" s="18" t="s">
        <v>2121</v>
      </c>
      <c r="D2241" s="14" t="s">
        <v>1128</v>
      </c>
      <c r="E2241" s="19" t="s">
        <v>2122</v>
      </c>
      <c r="F2241" s="20" t="s">
        <v>1021</v>
      </c>
      <c r="G2241" s="21">
        <v>1</v>
      </c>
      <c r="H2241" s="22">
        <v>6978.86</v>
      </c>
      <c r="I2241" s="22">
        <f>ROUND(ROUND(H2241,2)*ROUND(G2241,3),2)</f>
        <v>6978.86</v>
      </c>
      <c r="O2241">
        <f>(I2241*21)/100</f>
        <v>1465.5606</v>
      </c>
      <c r="P2241" t="s">
        <v>5</v>
      </c>
    </row>
    <row r="2242" spans="1:16" ht="14">
      <c r="A2242" s="23" t="s">
        <v>150</v>
      </c>
      <c r="E2242" s="24" t="s">
        <v>1128</v>
      </c>
    </row>
    <row r="2243" spans="1:16" ht="14">
      <c r="A2243" s="25" t="s">
        <v>144</v>
      </c>
      <c r="E2243" s="26" t="s">
        <v>6</v>
      </c>
    </row>
    <row r="2244" spans="1:16" ht="56">
      <c r="A2244" t="s">
        <v>147</v>
      </c>
      <c r="E2244" s="24" t="s">
        <v>27</v>
      </c>
    </row>
    <row r="2245" spans="1:16" ht="14">
      <c r="A2245" s="14" t="s">
        <v>149</v>
      </c>
      <c r="B2245" s="18" t="s">
        <v>1336</v>
      </c>
      <c r="C2245" s="18" t="s">
        <v>2123</v>
      </c>
      <c r="D2245" s="14" t="s">
        <v>1128</v>
      </c>
      <c r="E2245" s="19" t="s">
        <v>2124</v>
      </c>
      <c r="F2245" s="20" t="s">
        <v>1021</v>
      </c>
      <c r="G2245" s="21">
        <v>1</v>
      </c>
      <c r="H2245" s="22">
        <v>0</v>
      </c>
      <c r="I2245" s="22">
        <f>ROUND(ROUND(H2245,2)*ROUND(G2245,3),2)</f>
        <v>0</v>
      </c>
      <c r="O2245">
        <f>(I2245*21)/100</f>
        <v>0</v>
      </c>
      <c r="P2245" t="s">
        <v>5</v>
      </c>
    </row>
    <row r="2246" spans="1:16" ht="14">
      <c r="A2246" s="23" t="s">
        <v>150</v>
      </c>
      <c r="E2246" s="24" t="s">
        <v>1128</v>
      </c>
    </row>
    <row r="2247" spans="1:16" ht="14">
      <c r="A2247" s="25" t="s">
        <v>144</v>
      </c>
      <c r="E2247" s="26" t="s">
        <v>6</v>
      </c>
    </row>
    <row r="2248" spans="1:16" ht="56">
      <c r="A2248" t="s">
        <v>147</v>
      </c>
      <c r="E2248" s="24" t="s">
        <v>27</v>
      </c>
    </row>
    <row r="2249" spans="1:16" ht="14">
      <c r="A2249" s="14" t="s">
        <v>149</v>
      </c>
      <c r="B2249" s="18" t="s">
        <v>1338</v>
      </c>
      <c r="C2249" s="18" t="s">
        <v>2125</v>
      </c>
      <c r="D2249" s="14" t="s">
        <v>1027</v>
      </c>
      <c r="E2249" s="19" t="s">
        <v>1107</v>
      </c>
      <c r="F2249" s="20" t="s">
        <v>1032</v>
      </c>
      <c r="G2249" s="21">
        <v>1</v>
      </c>
      <c r="H2249" s="22">
        <v>0</v>
      </c>
      <c r="I2249" s="22">
        <f>ROUND(ROUND(H2249,2)*ROUND(G2249,3),2)</f>
        <v>0</v>
      </c>
      <c r="O2249">
        <f>(I2249*21)/100</f>
        <v>0</v>
      </c>
      <c r="P2249" t="s">
        <v>5</v>
      </c>
    </row>
    <row r="2250" spans="1:16" ht="14">
      <c r="A2250" s="23" t="s">
        <v>150</v>
      </c>
      <c r="E2250" s="24" t="s">
        <v>1027</v>
      </c>
    </row>
    <row r="2251" spans="1:16" ht="14">
      <c r="A2251" s="25" t="s">
        <v>144</v>
      </c>
      <c r="E2251" s="26" t="s">
        <v>6</v>
      </c>
    </row>
    <row r="2252" spans="1:16" ht="56">
      <c r="A2252" t="s">
        <v>147</v>
      </c>
      <c r="E2252" s="24" t="s">
        <v>27</v>
      </c>
    </row>
    <row r="2253" spans="1:16" ht="14">
      <c r="A2253" s="14" t="s">
        <v>149</v>
      </c>
      <c r="B2253" s="18" t="s">
        <v>1341</v>
      </c>
      <c r="C2253" s="18" t="s">
        <v>743</v>
      </c>
      <c r="D2253" s="14" t="s">
        <v>1</v>
      </c>
      <c r="E2253" s="19" t="s">
        <v>2126</v>
      </c>
      <c r="F2253" s="20" t="s">
        <v>714</v>
      </c>
      <c r="G2253" s="21">
        <v>1</v>
      </c>
      <c r="H2253" s="22">
        <v>697.89</v>
      </c>
      <c r="I2253" s="22">
        <f>ROUND(ROUND(H2253,2)*ROUND(G2253,3),2)</f>
        <v>697.89</v>
      </c>
      <c r="O2253">
        <f>(I2253*21)/100</f>
        <v>146.55690000000001</v>
      </c>
      <c r="P2253" t="s">
        <v>5</v>
      </c>
    </row>
    <row r="2254" spans="1:16" ht="14">
      <c r="A2254" s="23" t="s">
        <v>150</v>
      </c>
      <c r="E2254" s="24" t="s">
        <v>1</v>
      </c>
    </row>
    <row r="2255" spans="1:16" ht="14">
      <c r="A2255" s="25" t="s">
        <v>144</v>
      </c>
      <c r="E2255" s="26" t="s">
        <v>6</v>
      </c>
    </row>
    <row r="2256" spans="1:16" ht="56">
      <c r="A2256" t="s">
        <v>147</v>
      </c>
      <c r="E2256" s="24" t="s">
        <v>27</v>
      </c>
    </row>
    <row r="2257" spans="1:18" ht="14">
      <c r="A2257" s="14" t="s">
        <v>149</v>
      </c>
      <c r="B2257" s="18" t="s">
        <v>1344</v>
      </c>
      <c r="C2257" s="18" t="s">
        <v>2127</v>
      </c>
      <c r="D2257" s="14" t="s">
        <v>1046</v>
      </c>
      <c r="E2257" s="19" t="s">
        <v>2128</v>
      </c>
      <c r="F2257" s="20" t="s">
        <v>714</v>
      </c>
      <c r="G2257" s="21">
        <v>1</v>
      </c>
      <c r="H2257" s="22">
        <v>0</v>
      </c>
      <c r="I2257" s="22">
        <f>ROUND(ROUND(H2257,2)*ROUND(G2257,3),2)</f>
        <v>0</v>
      </c>
      <c r="O2257">
        <f>(I2257*21)/100</f>
        <v>0</v>
      </c>
      <c r="P2257" t="s">
        <v>5</v>
      </c>
    </row>
    <row r="2258" spans="1:18" ht="14">
      <c r="A2258" s="23" t="s">
        <v>150</v>
      </c>
      <c r="E2258" s="24" t="s">
        <v>1046</v>
      </c>
    </row>
    <row r="2259" spans="1:18" ht="14">
      <c r="A2259" s="25" t="s">
        <v>144</v>
      </c>
      <c r="E2259" s="26" t="s">
        <v>6</v>
      </c>
    </row>
    <row r="2260" spans="1:18" ht="56">
      <c r="A2260" t="s">
        <v>147</v>
      </c>
      <c r="E2260" s="24" t="s">
        <v>27</v>
      </c>
    </row>
    <row r="2261" spans="1:18" ht="14">
      <c r="A2261" s="14" t="s">
        <v>149</v>
      </c>
      <c r="B2261" s="18" t="s">
        <v>1347</v>
      </c>
      <c r="C2261" s="18" t="s">
        <v>757</v>
      </c>
      <c r="D2261" s="14" t="s">
        <v>1046</v>
      </c>
      <c r="E2261" s="19" t="s">
        <v>2129</v>
      </c>
      <c r="F2261" s="20" t="s">
        <v>714</v>
      </c>
      <c r="G2261" s="21">
        <v>1</v>
      </c>
      <c r="H2261" s="22">
        <v>0</v>
      </c>
      <c r="I2261" s="22">
        <f>ROUND(ROUND(H2261,2)*ROUND(G2261,3),2)</f>
        <v>0</v>
      </c>
      <c r="O2261">
        <f>(I2261*21)/100</f>
        <v>0</v>
      </c>
      <c r="P2261" t="s">
        <v>5</v>
      </c>
    </row>
    <row r="2262" spans="1:18" ht="14">
      <c r="A2262" s="23" t="s">
        <v>150</v>
      </c>
      <c r="E2262" s="24" t="s">
        <v>1046</v>
      </c>
    </row>
    <row r="2263" spans="1:18" ht="14">
      <c r="A2263" s="25" t="s">
        <v>144</v>
      </c>
      <c r="E2263" s="26" t="s">
        <v>6</v>
      </c>
    </row>
    <row r="2264" spans="1:18" ht="98">
      <c r="A2264" t="s">
        <v>147</v>
      </c>
      <c r="E2264" s="24" t="s">
        <v>2130</v>
      </c>
    </row>
    <row r="2265" spans="1:18" ht="14">
      <c r="A2265" s="14" t="s">
        <v>149</v>
      </c>
      <c r="B2265" s="18" t="s">
        <v>1350</v>
      </c>
      <c r="C2265" s="18" t="s">
        <v>762</v>
      </c>
      <c r="D2265" s="14" t="s">
        <v>1046</v>
      </c>
      <c r="E2265" s="19" t="s">
        <v>2131</v>
      </c>
      <c r="F2265" s="20" t="s">
        <v>714</v>
      </c>
      <c r="G2265" s="21">
        <v>1</v>
      </c>
      <c r="H2265" s="22">
        <v>0</v>
      </c>
      <c r="I2265" s="22">
        <f>ROUND(ROUND(H2265,2)*ROUND(G2265,3),2)</f>
        <v>0</v>
      </c>
      <c r="O2265">
        <f>(I2265*21)/100</f>
        <v>0</v>
      </c>
      <c r="P2265" t="s">
        <v>5</v>
      </c>
    </row>
    <row r="2266" spans="1:18" ht="14">
      <c r="A2266" s="23" t="s">
        <v>150</v>
      </c>
      <c r="E2266" s="24" t="s">
        <v>1046</v>
      </c>
    </row>
    <row r="2267" spans="1:18" ht="14">
      <c r="A2267" s="25" t="s">
        <v>144</v>
      </c>
      <c r="E2267" s="26" t="s">
        <v>6</v>
      </c>
    </row>
    <row r="2268" spans="1:18" ht="70">
      <c r="A2268" t="s">
        <v>147</v>
      </c>
      <c r="E2268" s="24" t="s">
        <v>1902</v>
      </c>
    </row>
    <row r="2269" spans="1:18" ht="12.75" customHeight="1">
      <c r="A2269" s="2" t="s">
        <v>84</v>
      </c>
      <c r="B2269" s="2"/>
      <c r="C2269" s="28" t="s">
        <v>768</v>
      </c>
      <c r="D2269" s="2"/>
      <c r="E2269" s="16" t="s">
        <v>767</v>
      </c>
      <c r="F2269" s="2"/>
      <c r="G2269" s="2"/>
      <c r="H2269" s="2"/>
      <c r="I2269" s="29">
        <f>0+Q2269</f>
        <v>69.790000000000006</v>
      </c>
      <c r="O2269">
        <f>0+R2269</f>
        <v>14.655900000000001</v>
      </c>
      <c r="Q2269">
        <f>0+I2270+I2274+I2278+I2282+I2286+I2290+I2294+I2298+I2302</f>
        <v>69.790000000000006</v>
      </c>
      <c r="R2269">
        <f>0+O2270+O2274+O2278+O2282+O2286+O2290+O2294+O2298+O2302</f>
        <v>14.655900000000001</v>
      </c>
    </row>
    <row r="2270" spans="1:18" ht="14">
      <c r="A2270" s="14" t="s">
        <v>149</v>
      </c>
      <c r="B2270" s="18" t="s">
        <v>16</v>
      </c>
      <c r="C2270" s="18" t="s">
        <v>2132</v>
      </c>
      <c r="D2270" s="14" t="s">
        <v>1027</v>
      </c>
      <c r="E2270" s="19" t="s">
        <v>2133</v>
      </c>
      <c r="F2270" s="20" t="s">
        <v>120</v>
      </c>
      <c r="G2270" s="21">
        <v>1</v>
      </c>
      <c r="H2270" s="22">
        <v>0</v>
      </c>
      <c r="I2270" s="22">
        <f>ROUND(ROUND(H2270,2)*ROUND(G2270,3),2)</f>
        <v>0</v>
      </c>
      <c r="O2270">
        <f>(I2270*21)/100</f>
        <v>0</v>
      </c>
      <c r="P2270" t="s">
        <v>5</v>
      </c>
    </row>
    <row r="2271" spans="1:18" ht="14">
      <c r="A2271" s="23" t="s">
        <v>150</v>
      </c>
      <c r="E2271" s="24" t="s">
        <v>1027</v>
      </c>
    </row>
    <row r="2272" spans="1:18" ht="14">
      <c r="A2272" s="25" t="s">
        <v>144</v>
      </c>
      <c r="E2272" s="26" t="s">
        <v>6</v>
      </c>
    </row>
    <row r="2273" spans="1:16" ht="56">
      <c r="A2273" t="s">
        <v>147</v>
      </c>
      <c r="E2273" s="24" t="s">
        <v>27</v>
      </c>
    </row>
    <row r="2274" spans="1:16" ht="14">
      <c r="A2274" s="14" t="s">
        <v>149</v>
      </c>
      <c r="B2274" s="18" t="s">
        <v>5</v>
      </c>
      <c r="C2274" s="18" t="s">
        <v>2134</v>
      </c>
      <c r="D2274" s="14" t="s">
        <v>1</v>
      </c>
      <c r="E2274" s="19" t="s">
        <v>2135</v>
      </c>
      <c r="F2274" s="20" t="s">
        <v>120</v>
      </c>
      <c r="G2274" s="21">
        <v>1</v>
      </c>
      <c r="H2274" s="22">
        <v>69.790000000000006</v>
      </c>
      <c r="I2274" s="22">
        <f>ROUND(ROUND(H2274,2)*ROUND(G2274,3),2)</f>
        <v>69.790000000000006</v>
      </c>
      <c r="O2274">
        <f>(I2274*21)/100</f>
        <v>14.655900000000001</v>
      </c>
      <c r="P2274" t="s">
        <v>5</v>
      </c>
    </row>
    <row r="2275" spans="1:16" ht="14">
      <c r="A2275" s="23" t="s">
        <v>150</v>
      </c>
      <c r="E2275" s="24" t="s">
        <v>1</v>
      </c>
    </row>
    <row r="2276" spans="1:16" ht="14">
      <c r="A2276" s="25" t="s">
        <v>144</v>
      </c>
      <c r="E2276" s="26" t="s">
        <v>6</v>
      </c>
    </row>
    <row r="2277" spans="1:16" ht="56">
      <c r="A2277" t="s">
        <v>147</v>
      </c>
      <c r="E2277" s="24" t="s">
        <v>27</v>
      </c>
    </row>
    <row r="2278" spans="1:16" ht="14">
      <c r="A2278" s="14" t="s">
        <v>149</v>
      </c>
      <c r="B2278" s="18" t="s">
        <v>78</v>
      </c>
      <c r="C2278" s="18" t="s">
        <v>2136</v>
      </c>
      <c r="D2278" s="14" t="s">
        <v>1</v>
      </c>
      <c r="E2278" s="19" t="s">
        <v>2137</v>
      </c>
      <c r="F2278" s="20" t="s">
        <v>1021</v>
      </c>
      <c r="G2278" s="21">
        <v>1</v>
      </c>
      <c r="H2278" s="22">
        <v>0</v>
      </c>
      <c r="I2278" s="22">
        <f>ROUND(ROUND(H2278,2)*ROUND(G2278,3),2)</f>
        <v>0</v>
      </c>
      <c r="O2278">
        <f>(I2278*21)/100</f>
        <v>0</v>
      </c>
      <c r="P2278" t="s">
        <v>5</v>
      </c>
    </row>
    <row r="2279" spans="1:16" ht="14">
      <c r="A2279" s="23" t="s">
        <v>150</v>
      </c>
      <c r="E2279" s="24" t="s">
        <v>1</v>
      </c>
    </row>
    <row r="2280" spans="1:16" ht="14">
      <c r="A2280" s="25" t="s">
        <v>144</v>
      </c>
      <c r="E2280" s="26" t="s">
        <v>6</v>
      </c>
    </row>
    <row r="2281" spans="1:16" ht="56">
      <c r="A2281" t="s">
        <v>147</v>
      </c>
      <c r="E2281" s="24" t="s">
        <v>27</v>
      </c>
    </row>
    <row r="2282" spans="1:16" ht="14">
      <c r="A2282" s="14" t="s">
        <v>149</v>
      </c>
      <c r="B2282" s="18" t="s">
        <v>79</v>
      </c>
      <c r="C2282" s="18" t="s">
        <v>2138</v>
      </c>
      <c r="D2282" s="14" t="s">
        <v>1027</v>
      </c>
      <c r="E2282" s="19" t="s">
        <v>2139</v>
      </c>
      <c r="F2282" s="20" t="s">
        <v>120</v>
      </c>
      <c r="G2282" s="21">
        <v>1</v>
      </c>
      <c r="H2282" s="22">
        <v>0</v>
      </c>
      <c r="I2282" s="22">
        <f>ROUND(ROUND(H2282,2)*ROUND(G2282,3),2)</f>
        <v>0</v>
      </c>
      <c r="O2282">
        <f>(I2282*21)/100</f>
        <v>0</v>
      </c>
      <c r="P2282" t="s">
        <v>5</v>
      </c>
    </row>
    <row r="2283" spans="1:16" ht="14">
      <c r="A2283" s="23" t="s">
        <v>150</v>
      </c>
      <c r="E2283" s="24" t="s">
        <v>1027</v>
      </c>
    </row>
    <row r="2284" spans="1:16" ht="14">
      <c r="A2284" s="25" t="s">
        <v>144</v>
      </c>
      <c r="E2284" s="26" t="s">
        <v>6</v>
      </c>
    </row>
    <row r="2285" spans="1:16" ht="56">
      <c r="A2285" t="s">
        <v>147</v>
      </c>
      <c r="E2285" s="24" t="s">
        <v>27</v>
      </c>
    </row>
    <row r="2286" spans="1:16" ht="14">
      <c r="A2286" s="14" t="s">
        <v>149</v>
      </c>
      <c r="B2286" s="18" t="s">
        <v>80</v>
      </c>
      <c r="C2286" s="18" t="s">
        <v>2140</v>
      </c>
      <c r="D2286" s="14" t="s">
        <v>1</v>
      </c>
      <c r="E2286" s="19" t="s">
        <v>2141</v>
      </c>
      <c r="F2286" s="20" t="s">
        <v>1021</v>
      </c>
      <c r="G2286" s="21">
        <v>1</v>
      </c>
      <c r="H2286" s="22">
        <v>0</v>
      </c>
      <c r="I2286" s="22">
        <f>ROUND(ROUND(H2286,2)*ROUND(G2286,3),2)</f>
        <v>0</v>
      </c>
      <c r="O2286">
        <f>(I2286*21)/100</f>
        <v>0</v>
      </c>
      <c r="P2286" t="s">
        <v>5</v>
      </c>
    </row>
    <row r="2287" spans="1:16" ht="14">
      <c r="A2287" s="23" t="s">
        <v>150</v>
      </c>
      <c r="E2287" s="24" t="s">
        <v>1</v>
      </c>
    </row>
    <row r="2288" spans="1:16" ht="14">
      <c r="A2288" s="25" t="s">
        <v>144</v>
      </c>
      <c r="E2288" s="26" t="s">
        <v>6</v>
      </c>
    </row>
    <row r="2289" spans="1:16" ht="56">
      <c r="A2289" t="s">
        <v>147</v>
      </c>
      <c r="E2289" s="24" t="s">
        <v>27</v>
      </c>
    </row>
    <row r="2290" spans="1:16" ht="14">
      <c r="A2290" s="14" t="s">
        <v>149</v>
      </c>
      <c r="B2290" s="18" t="s">
        <v>81</v>
      </c>
      <c r="C2290" s="18" t="s">
        <v>769</v>
      </c>
      <c r="D2290" s="14" t="s">
        <v>1128</v>
      </c>
      <c r="E2290" s="19" t="s">
        <v>2142</v>
      </c>
      <c r="F2290" s="20" t="s">
        <v>120</v>
      </c>
      <c r="G2290" s="21">
        <v>1</v>
      </c>
      <c r="H2290" s="22">
        <v>0</v>
      </c>
      <c r="I2290" s="22">
        <f>ROUND(ROUND(H2290,2)*ROUND(G2290,3),2)</f>
        <v>0</v>
      </c>
      <c r="O2290">
        <f>(I2290*21)/100</f>
        <v>0</v>
      </c>
      <c r="P2290" t="s">
        <v>5</v>
      </c>
    </row>
    <row r="2291" spans="1:16" ht="14">
      <c r="A2291" s="23" t="s">
        <v>150</v>
      </c>
      <c r="E2291" s="24" t="s">
        <v>1128</v>
      </c>
    </row>
    <row r="2292" spans="1:16" ht="14">
      <c r="A2292" s="25" t="s">
        <v>144</v>
      </c>
      <c r="E2292" s="26" t="s">
        <v>6</v>
      </c>
    </row>
    <row r="2293" spans="1:16" ht="56">
      <c r="A2293" t="s">
        <v>147</v>
      </c>
      <c r="E2293" s="24" t="s">
        <v>27</v>
      </c>
    </row>
    <row r="2294" spans="1:16" ht="14">
      <c r="A2294" s="14" t="s">
        <v>149</v>
      </c>
      <c r="B2294" s="18" t="s">
        <v>361</v>
      </c>
      <c r="C2294" s="18" t="s">
        <v>2143</v>
      </c>
      <c r="D2294" s="14" t="s">
        <v>1</v>
      </c>
      <c r="E2294" s="19" t="s">
        <v>770</v>
      </c>
      <c r="F2294" s="20" t="s">
        <v>1021</v>
      </c>
      <c r="G2294" s="21">
        <v>1</v>
      </c>
      <c r="H2294" s="22">
        <v>0</v>
      </c>
      <c r="I2294" s="22">
        <f>ROUND(ROUND(H2294,2)*ROUND(G2294,3),2)</f>
        <v>0</v>
      </c>
      <c r="O2294">
        <f>(I2294*21)/100</f>
        <v>0</v>
      </c>
      <c r="P2294" t="s">
        <v>5</v>
      </c>
    </row>
    <row r="2295" spans="1:16" ht="14">
      <c r="A2295" s="23" t="s">
        <v>150</v>
      </c>
      <c r="E2295" s="24" t="s">
        <v>1</v>
      </c>
    </row>
    <row r="2296" spans="1:16" ht="14">
      <c r="A2296" s="25" t="s">
        <v>144</v>
      </c>
      <c r="E2296" s="26" t="s">
        <v>6</v>
      </c>
    </row>
    <row r="2297" spans="1:16" ht="56">
      <c r="A2297" t="s">
        <v>147</v>
      </c>
      <c r="E2297" s="24" t="s">
        <v>27</v>
      </c>
    </row>
    <row r="2298" spans="1:16" ht="14">
      <c r="A2298" s="14" t="s">
        <v>149</v>
      </c>
      <c r="B2298" s="18" t="s">
        <v>363</v>
      </c>
      <c r="C2298" s="18" t="s">
        <v>2144</v>
      </c>
      <c r="D2298" s="14" t="s">
        <v>1128</v>
      </c>
      <c r="E2298" s="19" t="s">
        <v>2145</v>
      </c>
      <c r="F2298" s="20" t="s">
        <v>120</v>
      </c>
      <c r="G2298" s="21">
        <v>1</v>
      </c>
      <c r="H2298" s="22">
        <v>0</v>
      </c>
      <c r="I2298" s="22">
        <f>ROUND(ROUND(H2298,2)*ROUND(G2298,3),2)</f>
        <v>0</v>
      </c>
      <c r="O2298">
        <f>(I2298*21)/100</f>
        <v>0</v>
      </c>
      <c r="P2298" t="s">
        <v>5</v>
      </c>
    </row>
    <row r="2299" spans="1:16" ht="14">
      <c r="A2299" s="23" t="s">
        <v>150</v>
      </c>
      <c r="E2299" s="24" t="s">
        <v>1128</v>
      </c>
    </row>
    <row r="2300" spans="1:16" ht="14">
      <c r="A2300" s="25" t="s">
        <v>144</v>
      </c>
      <c r="E2300" s="26" t="s">
        <v>6</v>
      </c>
    </row>
    <row r="2301" spans="1:16" ht="56">
      <c r="A2301" t="s">
        <v>147</v>
      </c>
      <c r="E2301" s="24" t="s">
        <v>27</v>
      </c>
    </row>
    <row r="2302" spans="1:16" ht="14">
      <c r="A2302" s="14" t="s">
        <v>149</v>
      </c>
      <c r="B2302" s="18" t="s">
        <v>82</v>
      </c>
      <c r="C2302" s="18" t="s">
        <v>2146</v>
      </c>
      <c r="D2302" s="14" t="s">
        <v>1128</v>
      </c>
      <c r="E2302" s="19" t="s">
        <v>2147</v>
      </c>
      <c r="F2302" s="20" t="s">
        <v>120</v>
      </c>
      <c r="G2302" s="21">
        <v>1</v>
      </c>
      <c r="H2302" s="22">
        <v>0</v>
      </c>
      <c r="I2302" s="22">
        <f>ROUND(ROUND(H2302,2)*ROUND(G2302,3),2)</f>
        <v>0</v>
      </c>
      <c r="O2302">
        <f>(I2302*21)/100</f>
        <v>0</v>
      </c>
      <c r="P2302" t="s">
        <v>5</v>
      </c>
    </row>
    <row r="2303" spans="1:16" ht="14">
      <c r="A2303" s="23" t="s">
        <v>150</v>
      </c>
      <c r="E2303" s="24" t="s">
        <v>1128</v>
      </c>
    </row>
    <row r="2304" spans="1:16" ht="14">
      <c r="A2304" s="25" t="s">
        <v>144</v>
      </c>
      <c r="E2304" s="26" t="s">
        <v>6</v>
      </c>
    </row>
    <row r="2305" spans="1:18" ht="56">
      <c r="A2305" t="s">
        <v>147</v>
      </c>
      <c r="E2305" s="24" t="s">
        <v>27</v>
      </c>
    </row>
    <row r="2306" spans="1:18" ht="12.75" customHeight="1">
      <c r="A2306" s="2" t="s">
        <v>84</v>
      </c>
      <c r="B2306" s="2"/>
      <c r="C2306" s="28" t="s">
        <v>866</v>
      </c>
      <c r="D2306" s="2"/>
      <c r="E2306" s="16" t="s">
        <v>865</v>
      </c>
      <c r="F2306" s="2"/>
      <c r="G2306" s="2"/>
      <c r="H2306" s="2"/>
      <c r="I2306" s="29">
        <f>0+Q2306</f>
        <v>89.56</v>
      </c>
      <c r="O2306">
        <f>0+R2306</f>
        <v>18.807599999999997</v>
      </c>
      <c r="Q2306">
        <f>0+I2307+I2311+I2315+I2319+I2323+I2327+I2331+I2335</f>
        <v>89.56</v>
      </c>
      <c r="R2306">
        <f>0+O2307+O2311+O2315+O2319+O2323+O2327+O2331+O2335</f>
        <v>18.807599999999997</v>
      </c>
    </row>
    <row r="2307" spans="1:18" ht="14">
      <c r="A2307" s="14" t="s">
        <v>149</v>
      </c>
      <c r="B2307" s="18" t="s">
        <v>16</v>
      </c>
      <c r="C2307" s="18" t="s">
        <v>2148</v>
      </c>
      <c r="D2307" s="14" t="s">
        <v>1027</v>
      </c>
      <c r="E2307" s="19" t="s">
        <v>2149</v>
      </c>
      <c r="F2307" s="20" t="s">
        <v>1021</v>
      </c>
      <c r="G2307" s="21">
        <v>1</v>
      </c>
      <c r="H2307" s="22">
        <v>0</v>
      </c>
      <c r="I2307" s="22">
        <f>ROUND(ROUND(H2307,2)*ROUND(G2307,3),2)</f>
        <v>0</v>
      </c>
      <c r="O2307">
        <f>(I2307*21)/100</f>
        <v>0</v>
      </c>
      <c r="P2307" t="s">
        <v>5</v>
      </c>
    </row>
    <row r="2308" spans="1:18" ht="14">
      <c r="A2308" s="23" t="s">
        <v>150</v>
      </c>
      <c r="E2308" s="24" t="s">
        <v>1027</v>
      </c>
    </row>
    <row r="2309" spans="1:18" ht="14">
      <c r="A2309" s="25" t="s">
        <v>144</v>
      </c>
      <c r="E2309" s="26" t="s">
        <v>6</v>
      </c>
    </row>
    <row r="2310" spans="1:18" ht="56">
      <c r="A2310" t="s">
        <v>147</v>
      </c>
      <c r="E2310" s="24" t="s">
        <v>27</v>
      </c>
    </row>
    <row r="2311" spans="1:18" ht="14">
      <c r="A2311" s="14" t="s">
        <v>149</v>
      </c>
      <c r="B2311" s="18" t="s">
        <v>5</v>
      </c>
      <c r="C2311" s="18" t="s">
        <v>2150</v>
      </c>
      <c r="D2311" s="14" t="s">
        <v>1027</v>
      </c>
      <c r="E2311" s="19" t="s">
        <v>2151</v>
      </c>
      <c r="F2311" s="20" t="s">
        <v>1021</v>
      </c>
      <c r="G2311" s="21">
        <v>1</v>
      </c>
      <c r="H2311" s="22">
        <v>0</v>
      </c>
      <c r="I2311" s="22">
        <f>ROUND(ROUND(H2311,2)*ROUND(G2311,3),2)</f>
        <v>0</v>
      </c>
      <c r="O2311">
        <f>(I2311*21)/100</f>
        <v>0</v>
      </c>
      <c r="P2311" t="s">
        <v>5</v>
      </c>
    </row>
    <row r="2312" spans="1:18" ht="14">
      <c r="A2312" s="23" t="s">
        <v>150</v>
      </c>
      <c r="E2312" s="24" t="s">
        <v>1027</v>
      </c>
    </row>
    <row r="2313" spans="1:18" ht="14">
      <c r="A2313" s="25" t="s">
        <v>144</v>
      </c>
      <c r="E2313" s="26" t="s">
        <v>6</v>
      </c>
    </row>
    <row r="2314" spans="1:18" ht="56">
      <c r="A2314" t="s">
        <v>147</v>
      </c>
      <c r="E2314" s="24" t="s">
        <v>27</v>
      </c>
    </row>
    <row r="2315" spans="1:18" ht="14">
      <c r="A2315" s="14" t="s">
        <v>149</v>
      </c>
      <c r="B2315" s="18" t="s">
        <v>78</v>
      </c>
      <c r="C2315" s="18" t="s">
        <v>2152</v>
      </c>
      <c r="D2315" s="14" t="s">
        <v>1128</v>
      </c>
      <c r="E2315" s="19" t="s">
        <v>2153</v>
      </c>
      <c r="F2315" s="20" t="s">
        <v>1021</v>
      </c>
      <c r="G2315" s="21">
        <v>1</v>
      </c>
      <c r="H2315" s="22">
        <v>0</v>
      </c>
      <c r="I2315" s="22">
        <f>ROUND(ROUND(H2315,2)*ROUND(G2315,3),2)</f>
        <v>0</v>
      </c>
      <c r="O2315">
        <f>(I2315*21)/100</f>
        <v>0</v>
      </c>
      <c r="P2315" t="s">
        <v>5</v>
      </c>
    </row>
    <row r="2316" spans="1:18" ht="14">
      <c r="A2316" s="23" t="s">
        <v>150</v>
      </c>
      <c r="E2316" s="24" t="s">
        <v>1128</v>
      </c>
    </row>
    <row r="2317" spans="1:18" ht="14">
      <c r="A2317" s="25" t="s">
        <v>144</v>
      </c>
      <c r="E2317" s="26" t="s">
        <v>6</v>
      </c>
    </row>
    <row r="2318" spans="1:18" ht="56">
      <c r="A2318" t="s">
        <v>147</v>
      </c>
      <c r="E2318" s="24" t="s">
        <v>27</v>
      </c>
    </row>
    <row r="2319" spans="1:18" ht="14">
      <c r="A2319" s="14" t="s">
        <v>149</v>
      </c>
      <c r="B2319" s="18" t="s">
        <v>79</v>
      </c>
      <c r="C2319" s="18" t="s">
        <v>2154</v>
      </c>
      <c r="D2319" s="14" t="s">
        <v>1128</v>
      </c>
      <c r="E2319" s="19" t="s">
        <v>2155</v>
      </c>
      <c r="F2319" s="20" t="s">
        <v>1021</v>
      </c>
      <c r="G2319" s="21">
        <v>1</v>
      </c>
      <c r="H2319" s="22">
        <v>0</v>
      </c>
      <c r="I2319" s="22">
        <f>ROUND(ROUND(H2319,2)*ROUND(G2319,3),2)</f>
        <v>0</v>
      </c>
      <c r="O2319">
        <f>(I2319*21)/100</f>
        <v>0</v>
      </c>
      <c r="P2319" t="s">
        <v>5</v>
      </c>
    </row>
    <row r="2320" spans="1:18" ht="14">
      <c r="A2320" s="23" t="s">
        <v>150</v>
      </c>
      <c r="E2320" s="24" t="s">
        <v>1128</v>
      </c>
    </row>
    <row r="2321" spans="1:16" ht="14">
      <c r="A2321" s="25" t="s">
        <v>144</v>
      </c>
      <c r="E2321" s="26" t="s">
        <v>6</v>
      </c>
    </row>
    <row r="2322" spans="1:16" ht="56">
      <c r="A2322" t="s">
        <v>147</v>
      </c>
      <c r="E2322" s="24" t="s">
        <v>27</v>
      </c>
    </row>
    <row r="2323" spans="1:16" ht="14">
      <c r="A2323" s="14" t="s">
        <v>149</v>
      </c>
      <c r="B2323" s="18" t="s">
        <v>80</v>
      </c>
      <c r="C2323" s="18" t="s">
        <v>2156</v>
      </c>
      <c r="D2323" s="14" t="s">
        <v>1128</v>
      </c>
      <c r="E2323" s="19" t="s">
        <v>2157</v>
      </c>
      <c r="F2323" s="20" t="s">
        <v>1021</v>
      </c>
      <c r="G2323" s="21">
        <v>1</v>
      </c>
      <c r="H2323" s="22">
        <v>0</v>
      </c>
      <c r="I2323" s="22">
        <f>ROUND(ROUND(H2323,2)*ROUND(G2323,3),2)</f>
        <v>0</v>
      </c>
      <c r="O2323">
        <f>(I2323*21)/100</f>
        <v>0</v>
      </c>
      <c r="P2323" t="s">
        <v>5</v>
      </c>
    </row>
    <row r="2324" spans="1:16" ht="14">
      <c r="A2324" s="23" t="s">
        <v>150</v>
      </c>
      <c r="E2324" s="24" t="s">
        <v>1128</v>
      </c>
    </row>
    <row r="2325" spans="1:16" ht="14">
      <c r="A2325" s="25" t="s">
        <v>144</v>
      </c>
      <c r="E2325" s="26" t="s">
        <v>6</v>
      </c>
    </row>
    <row r="2326" spans="1:16" ht="56">
      <c r="A2326" t="s">
        <v>147</v>
      </c>
      <c r="E2326" s="24" t="s">
        <v>27</v>
      </c>
    </row>
    <row r="2327" spans="1:16" ht="14">
      <c r="A2327" s="14" t="s">
        <v>149</v>
      </c>
      <c r="B2327" s="18" t="s">
        <v>81</v>
      </c>
      <c r="C2327" s="18" t="s">
        <v>2158</v>
      </c>
      <c r="D2327" s="14" t="s">
        <v>1</v>
      </c>
      <c r="E2327" s="19" t="s">
        <v>2159</v>
      </c>
      <c r="F2327" s="20" t="s">
        <v>120</v>
      </c>
      <c r="G2327" s="21">
        <v>1</v>
      </c>
      <c r="H2327" s="22">
        <v>63.97</v>
      </c>
      <c r="I2327" s="22">
        <f>ROUND(ROUND(H2327,2)*ROUND(G2327,3),2)</f>
        <v>63.97</v>
      </c>
      <c r="O2327">
        <f>(I2327*21)/100</f>
        <v>13.433699999999998</v>
      </c>
      <c r="P2327" t="s">
        <v>5</v>
      </c>
    </row>
    <row r="2328" spans="1:16" ht="14">
      <c r="A2328" s="23" t="s">
        <v>150</v>
      </c>
      <c r="E2328" s="24" t="s">
        <v>1</v>
      </c>
    </row>
    <row r="2329" spans="1:16" ht="14">
      <c r="A2329" s="25" t="s">
        <v>144</v>
      </c>
      <c r="E2329" s="26" t="s">
        <v>6</v>
      </c>
    </row>
    <row r="2330" spans="1:16" ht="56">
      <c r="A2330" t="s">
        <v>147</v>
      </c>
      <c r="E2330" s="24" t="s">
        <v>27</v>
      </c>
    </row>
    <row r="2331" spans="1:16" ht="14">
      <c r="A2331" s="14" t="s">
        <v>149</v>
      </c>
      <c r="B2331" s="18" t="s">
        <v>361</v>
      </c>
      <c r="C2331" s="18" t="s">
        <v>2160</v>
      </c>
      <c r="D2331" s="14" t="s">
        <v>1</v>
      </c>
      <c r="E2331" s="19" t="s">
        <v>2161</v>
      </c>
      <c r="F2331" s="20" t="s">
        <v>1021</v>
      </c>
      <c r="G2331" s="21">
        <v>1</v>
      </c>
      <c r="H2331" s="22">
        <v>0</v>
      </c>
      <c r="I2331" s="22">
        <f>ROUND(ROUND(H2331,2)*ROUND(G2331,3),2)</f>
        <v>0</v>
      </c>
      <c r="O2331">
        <f>(I2331*21)/100</f>
        <v>0</v>
      </c>
      <c r="P2331" t="s">
        <v>5</v>
      </c>
    </row>
    <row r="2332" spans="1:16" ht="14">
      <c r="A2332" s="23" t="s">
        <v>150</v>
      </c>
      <c r="E2332" s="24" t="s">
        <v>1</v>
      </c>
    </row>
    <row r="2333" spans="1:16" ht="14">
      <c r="A2333" s="25" t="s">
        <v>144</v>
      </c>
      <c r="E2333" s="26" t="s">
        <v>6</v>
      </c>
    </row>
    <row r="2334" spans="1:16" ht="56">
      <c r="A2334" t="s">
        <v>147</v>
      </c>
      <c r="E2334" s="24" t="s">
        <v>27</v>
      </c>
    </row>
    <row r="2335" spans="1:16" ht="14">
      <c r="A2335" s="14" t="s">
        <v>149</v>
      </c>
      <c r="B2335" s="18" t="s">
        <v>363</v>
      </c>
      <c r="C2335" s="18" t="s">
        <v>2162</v>
      </c>
      <c r="D2335" s="14" t="s">
        <v>1</v>
      </c>
      <c r="E2335" s="19" t="s">
        <v>2163</v>
      </c>
      <c r="F2335" s="20" t="s">
        <v>120</v>
      </c>
      <c r="G2335" s="21">
        <v>1</v>
      </c>
      <c r="H2335" s="22">
        <v>25.59</v>
      </c>
      <c r="I2335" s="22">
        <f>ROUND(ROUND(H2335,2)*ROUND(G2335,3),2)</f>
        <v>25.59</v>
      </c>
      <c r="O2335">
        <f>(I2335*21)/100</f>
        <v>5.3738999999999999</v>
      </c>
      <c r="P2335" t="s">
        <v>5</v>
      </c>
    </row>
    <row r="2336" spans="1:16" ht="14">
      <c r="A2336" s="23" t="s">
        <v>150</v>
      </c>
      <c r="E2336" s="24" t="s">
        <v>1</v>
      </c>
    </row>
    <row r="2337" spans="1:18" ht="14">
      <c r="A2337" s="25" t="s">
        <v>144</v>
      </c>
      <c r="E2337" s="26" t="s">
        <v>6</v>
      </c>
    </row>
    <row r="2338" spans="1:18" ht="56">
      <c r="A2338" t="s">
        <v>147</v>
      </c>
      <c r="E2338" s="24" t="s">
        <v>27</v>
      </c>
    </row>
    <row r="2339" spans="1:18" ht="12.75" customHeight="1">
      <c r="A2339" s="2" t="s">
        <v>84</v>
      </c>
      <c r="B2339" s="2"/>
      <c r="C2339" s="28" t="s">
        <v>886</v>
      </c>
      <c r="D2339" s="2"/>
      <c r="E2339" s="16" t="s">
        <v>885</v>
      </c>
      <c r="F2339" s="2"/>
      <c r="G2339" s="2"/>
      <c r="H2339" s="2"/>
      <c r="I2339" s="29">
        <f>0+Q2339</f>
        <v>9039.39</v>
      </c>
      <c r="O2339">
        <f>0+R2339</f>
        <v>1898.2719</v>
      </c>
      <c r="Q2339">
        <f>0+I2340+I2344+I2348+I2352+I2356+I2360+I2364+I2368+I2372+I2376+I2380+I2384+I2388+I2392+I2396+I2400+I2404+I2408+I2412+I2416+I2420+I2424+I2428+I2432+I2436+I2440+I2444+I2448+I2452+I2456+I2460+I2464+I2468+I2472+I2476+I2480+I2484+I2488+I2492+I2496+I2500+I2504+I2508+I2512+I2516+I2520+I2524+I2528+I2532+I2536+I2540</f>
        <v>9039.39</v>
      </c>
      <c r="R2339">
        <f>0+O2340+O2344+O2348+O2352+O2356+O2360+O2364+O2368+O2372+O2376+O2380+O2384+O2388+O2392+O2396+O2400+O2404+O2408+O2412+O2416+O2420+O2424+O2428+O2432+O2436+O2440+O2444+O2448+O2452+O2456+O2460+O2464+O2468+O2472+O2476+O2480+O2484+O2488+O2492+O2496+O2500+O2504+O2508+O2512+O2516+O2520+O2524+O2528+O2532+O2536+O2540</f>
        <v>1898.2719</v>
      </c>
    </row>
    <row r="2340" spans="1:18" ht="14">
      <c r="A2340" s="14" t="s">
        <v>149</v>
      </c>
      <c r="B2340" s="18" t="s">
        <v>16</v>
      </c>
      <c r="C2340" s="18" t="s">
        <v>2164</v>
      </c>
      <c r="D2340" s="14" t="s">
        <v>1046</v>
      </c>
      <c r="E2340" s="19" t="s">
        <v>928</v>
      </c>
      <c r="F2340" s="20" t="s">
        <v>25</v>
      </c>
      <c r="G2340" s="21">
        <v>1</v>
      </c>
      <c r="H2340" s="22">
        <v>0</v>
      </c>
      <c r="I2340" s="22">
        <f>ROUND(ROUND(H2340,2)*ROUND(G2340,3),2)</f>
        <v>0</v>
      </c>
      <c r="O2340">
        <f>(I2340*21)/100</f>
        <v>0</v>
      </c>
      <c r="P2340" t="s">
        <v>5</v>
      </c>
    </row>
    <row r="2341" spans="1:18" ht="14">
      <c r="A2341" s="23" t="s">
        <v>150</v>
      </c>
      <c r="E2341" s="24" t="s">
        <v>1046</v>
      </c>
    </row>
    <row r="2342" spans="1:18" ht="14">
      <c r="A2342" s="25" t="s">
        <v>144</v>
      </c>
      <c r="E2342" s="26" t="s">
        <v>6</v>
      </c>
    </row>
    <row r="2343" spans="1:18" ht="56">
      <c r="A2343" t="s">
        <v>147</v>
      </c>
      <c r="E2343" s="24" t="s">
        <v>27</v>
      </c>
    </row>
    <row r="2344" spans="1:18" ht="14">
      <c r="A2344" s="14" t="s">
        <v>149</v>
      </c>
      <c r="B2344" s="18" t="s">
        <v>5</v>
      </c>
      <c r="C2344" s="18" t="s">
        <v>887</v>
      </c>
      <c r="D2344" s="14" t="s">
        <v>1027</v>
      </c>
      <c r="E2344" s="19" t="s">
        <v>888</v>
      </c>
      <c r="F2344" s="20" t="s">
        <v>25</v>
      </c>
      <c r="G2344" s="21">
        <v>1</v>
      </c>
      <c r="H2344" s="22">
        <v>0</v>
      </c>
      <c r="I2344" s="22">
        <f>ROUND(ROUND(H2344,2)*ROUND(G2344,3),2)</f>
        <v>0</v>
      </c>
      <c r="O2344">
        <f>(I2344*21)/100</f>
        <v>0</v>
      </c>
      <c r="P2344" t="s">
        <v>5</v>
      </c>
    </row>
    <row r="2345" spans="1:18" ht="14">
      <c r="A2345" s="23" t="s">
        <v>150</v>
      </c>
      <c r="E2345" s="24" t="s">
        <v>1027</v>
      </c>
    </row>
    <row r="2346" spans="1:18" ht="14">
      <c r="A2346" s="25" t="s">
        <v>144</v>
      </c>
      <c r="E2346" s="26" t="s">
        <v>6</v>
      </c>
    </row>
    <row r="2347" spans="1:18" ht="56">
      <c r="A2347" t="s">
        <v>147</v>
      </c>
      <c r="E2347" s="24" t="s">
        <v>27</v>
      </c>
    </row>
    <row r="2348" spans="1:18" ht="14">
      <c r="A2348" s="14" t="s">
        <v>149</v>
      </c>
      <c r="B2348" s="18" t="s">
        <v>78</v>
      </c>
      <c r="C2348" s="18" t="s">
        <v>2165</v>
      </c>
      <c r="D2348" s="14" t="s">
        <v>1046</v>
      </c>
      <c r="E2348" s="19" t="s">
        <v>2166</v>
      </c>
      <c r="F2348" s="20" t="s">
        <v>25</v>
      </c>
      <c r="G2348" s="21">
        <v>1</v>
      </c>
      <c r="H2348" s="22">
        <v>0</v>
      </c>
      <c r="I2348" s="22">
        <f>ROUND(ROUND(H2348,2)*ROUND(G2348,3),2)</f>
        <v>0</v>
      </c>
      <c r="O2348">
        <f>(I2348*21)/100</f>
        <v>0</v>
      </c>
      <c r="P2348" t="s">
        <v>5</v>
      </c>
    </row>
    <row r="2349" spans="1:18" ht="14">
      <c r="A2349" s="23" t="s">
        <v>150</v>
      </c>
      <c r="E2349" s="24" t="s">
        <v>1046</v>
      </c>
    </row>
    <row r="2350" spans="1:18" ht="14">
      <c r="A2350" s="25" t="s">
        <v>144</v>
      </c>
      <c r="E2350" s="26" t="s">
        <v>6</v>
      </c>
    </row>
    <row r="2351" spans="1:18" ht="56">
      <c r="A2351" t="s">
        <v>147</v>
      </c>
      <c r="E2351" s="24" t="s">
        <v>27</v>
      </c>
    </row>
    <row r="2352" spans="1:18" ht="14">
      <c r="A2352" s="14" t="s">
        <v>149</v>
      </c>
      <c r="B2352" s="18" t="s">
        <v>79</v>
      </c>
      <c r="C2352" s="18" t="s">
        <v>2167</v>
      </c>
      <c r="D2352" s="14" t="s">
        <v>1027</v>
      </c>
      <c r="E2352" s="19" t="s">
        <v>2168</v>
      </c>
      <c r="F2352" s="20" t="s">
        <v>93</v>
      </c>
      <c r="G2352" s="21">
        <v>1</v>
      </c>
      <c r="H2352" s="22">
        <v>0</v>
      </c>
      <c r="I2352" s="22">
        <f>ROUND(ROUND(H2352,2)*ROUND(G2352,3),2)</f>
        <v>0</v>
      </c>
      <c r="O2352">
        <f>(I2352*21)/100</f>
        <v>0</v>
      </c>
      <c r="P2352" t="s">
        <v>5</v>
      </c>
    </row>
    <row r="2353" spans="1:16" ht="14">
      <c r="A2353" s="23" t="s">
        <v>150</v>
      </c>
      <c r="E2353" s="24" t="s">
        <v>1027</v>
      </c>
    </row>
    <row r="2354" spans="1:16" ht="14">
      <c r="A2354" s="25" t="s">
        <v>144</v>
      </c>
      <c r="E2354" s="26" t="s">
        <v>6</v>
      </c>
    </row>
    <row r="2355" spans="1:16" ht="56">
      <c r="A2355" t="s">
        <v>147</v>
      </c>
      <c r="E2355" s="24" t="s">
        <v>27</v>
      </c>
    </row>
    <row r="2356" spans="1:16" ht="14">
      <c r="A2356" s="14" t="s">
        <v>149</v>
      </c>
      <c r="B2356" s="18" t="s">
        <v>80</v>
      </c>
      <c r="C2356" s="18" t="s">
        <v>2169</v>
      </c>
      <c r="D2356" s="14" t="s">
        <v>1046</v>
      </c>
      <c r="E2356" s="19" t="s">
        <v>87</v>
      </c>
      <c r="F2356" s="20" t="s">
        <v>25</v>
      </c>
      <c r="G2356" s="21">
        <v>1</v>
      </c>
      <c r="H2356" s="22">
        <v>0</v>
      </c>
      <c r="I2356" s="22">
        <f>ROUND(ROUND(H2356,2)*ROUND(G2356,3),2)</f>
        <v>0</v>
      </c>
      <c r="O2356">
        <f>(I2356*21)/100</f>
        <v>0</v>
      </c>
      <c r="P2356" t="s">
        <v>5</v>
      </c>
    </row>
    <row r="2357" spans="1:16" ht="14">
      <c r="A2357" s="23" t="s">
        <v>150</v>
      </c>
      <c r="E2357" s="24" t="s">
        <v>1046</v>
      </c>
    </row>
    <row r="2358" spans="1:16" ht="14">
      <c r="A2358" s="25" t="s">
        <v>144</v>
      </c>
      <c r="E2358" s="26" t="s">
        <v>6</v>
      </c>
    </row>
    <row r="2359" spans="1:16" ht="56">
      <c r="A2359" t="s">
        <v>147</v>
      </c>
      <c r="E2359" s="24" t="s">
        <v>27</v>
      </c>
    </row>
    <row r="2360" spans="1:16" ht="14">
      <c r="A2360" s="14" t="s">
        <v>149</v>
      </c>
      <c r="B2360" s="18" t="s">
        <v>81</v>
      </c>
      <c r="C2360" s="18" t="s">
        <v>2170</v>
      </c>
      <c r="D2360" s="14" t="s">
        <v>1</v>
      </c>
      <c r="E2360" s="19" t="s">
        <v>2171</v>
      </c>
      <c r="F2360" s="20" t="s">
        <v>1021</v>
      </c>
      <c r="G2360" s="21">
        <v>1</v>
      </c>
      <c r="H2360" s="22">
        <v>436.18</v>
      </c>
      <c r="I2360" s="22">
        <f>ROUND(ROUND(H2360,2)*ROUND(G2360,3),2)</f>
        <v>436.18</v>
      </c>
      <c r="O2360">
        <f>(I2360*21)/100</f>
        <v>91.597800000000007</v>
      </c>
      <c r="P2360" t="s">
        <v>5</v>
      </c>
    </row>
    <row r="2361" spans="1:16" ht="14">
      <c r="A2361" s="23" t="s">
        <v>150</v>
      </c>
      <c r="E2361" s="24" t="s">
        <v>1</v>
      </c>
    </row>
    <row r="2362" spans="1:16" ht="14">
      <c r="A2362" s="25" t="s">
        <v>144</v>
      </c>
      <c r="E2362" s="26" t="s">
        <v>6</v>
      </c>
    </row>
    <row r="2363" spans="1:16" ht="126">
      <c r="A2363" t="s">
        <v>147</v>
      </c>
      <c r="E2363" s="24" t="s">
        <v>2172</v>
      </c>
    </row>
    <row r="2364" spans="1:16" ht="14">
      <c r="A2364" s="14" t="s">
        <v>149</v>
      </c>
      <c r="B2364" s="18" t="s">
        <v>361</v>
      </c>
      <c r="C2364" s="18" t="s">
        <v>2173</v>
      </c>
      <c r="D2364" s="14" t="s">
        <v>1</v>
      </c>
      <c r="E2364" s="19" t="s">
        <v>2174</v>
      </c>
      <c r="F2364" s="20" t="s">
        <v>1021</v>
      </c>
      <c r="G2364" s="21">
        <v>1</v>
      </c>
      <c r="H2364" s="22">
        <v>1628.4</v>
      </c>
      <c r="I2364" s="22">
        <f>ROUND(ROUND(H2364,2)*ROUND(G2364,3),2)</f>
        <v>1628.4</v>
      </c>
      <c r="O2364">
        <f>(I2364*21)/100</f>
        <v>341.964</v>
      </c>
      <c r="P2364" t="s">
        <v>5</v>
      </c>
    </row>
    <row r="2365" spans="1:16" ht="14">
      <c r="A2365" s="23" t="s">
        <v>150</v>
      </c>
      <c r="E2365" s="24" t="s">
        <v>1</v>
      </c>
    </row>
    <row r="2366" spans="1:16" ht="14">
      <c r="A2366" s="25" t="s">
        <v>144</v>
      </c>
      <c r="E2366" s="26" t="s">
        <v>6</v>
      </c>
    </row>
    <row r="2367" spans="1:16" ht="126">
      <c r="A2367" t="s">
        <v>147</v>
      </c>
      <c r="E2367" s="24" t="s">
        <v>2172</v>
      </c>
    </row>
    <row r="2368" spans="1:16" ht="14">
      <c r="A2368" s="14" t="s">
        <v>149</v>
      </c>
      <c r="B2368" s="18" t="s">
        <v>363</v>
      </c>
      <c r="C2368" s="18" t="s">
        <v>2175</v>
      </c>
      <c r="D2368" s="14" t="s">
        <v>1</v>
      </c>
      <c r="E2368" s="19" t="s">
        <v>2176</v>
      </c>
      <c r="F2368" s="20" t="s">
        <v>1021</v>
      </c>
      <c r="G2368" s="21">
        <v>1</v>
      </c>
      <c r="H2368" s="22">
        <v>1395.77</v>
      </c>
      <c r="I2368" s="22">
        <f>ROUND(ROUND(H2368,2)*ROUND(G2368,3),2)</f>
        <v>1395.77</v>
      </c>
      <c r="O2368">
        <f>(I2368*21)/100</f>
        <v>293.11169999999998</v>
      </c>
      <c r="P2368" t="s">
        <v>5</v>
      </c>
    </row>
    <row r="2369" spans="1:16" ht="14">
      <c r="A2369" s="23" t="s">
        <v>150</v>
      </c>
      <c r="E2369" s="24" t="s">
        <v>1</v>
      </c>
    </row>
    <row r="2370" spans="1:16" ht="14">
      <c r="A2370" s="25" t="s">
        <v>144</v>
      </c>
      <c r="E2370" s="26" t="s">
        <v>6</v>
      </c>
    </row>
    <row r="2371" spans="1:16" ht="182">
      <c r="A2371" t="s">
        <v>147</v>
      </c>
      <c r="E2371" s="24" t="s">
        <v>2177</v>
      </c>
    </row>
    <row r="2372" spans="1:16" ht="14">
      <c r="A2372" s="14" t="s">
        <v>149</v>
      </c>
      <c r="B2372" s="18" t="s">
        <v>82</v>
      </c>
      <c r="C2372" s="18" t="s">
        <v>2178</v>
      </c>
      <c r="D2372" s="14" t="s">
        <v>1046</v>
      </c>
      <c r="E2372" s="19" t="s">
        <v>2179</v>
      </c>
      <c r="F2372" s="20" t="s">
        <v>1021</v>
      </c>
      <c r="G2372" s="21">
        <v>1</v>
      </c>
      <c r="H2372" s="22">
        <v>0</v>
      </c>
      <c r="I2372" s="22">
        <f>ROUND(ROUND(H2372,2)*ROUND(G2372,3),2)</f>
        <v>0</v>
      </c>
      <c r="O2372">
        <f>(I2372*21)/100</f>
        <v>0</v>
      </c>
      <c r="P2372" t="s">
        <v>5</v>
      </c>
    </row>
    <row r="2373" spans="1:16" ht="14">
      <c r="A2373" s="23" t="s">
        <v>150</v>
      </c>
      <c r="E2373" s="24" t="s">
        <v>1046</v>
      </c>
    </row>
    <row r="2374" spans="1:16" ht="14">
      <c r="A2374" s="25" t="s">
        <v>144</v>
      </c>
      <c r="E2374" s="26" t="s">
        <v>6</v>
      </c>
    </row>
    <row r="2375" spans="1:16" ht="56">
      <c r="A2375" t="s">
        <v>147</v>
      </c>
      <c r="E2375" s="24" t="s">
        <v>27</v>
      </c>
    </row>
    <row r="2376" spans="1:16" ht="14">
      <c r="A2376" s="14" t="s">
        <v>149</v>
      </c>
      <c r="B2376" s="18" t="s">
        <v>83</v>
      </c>
      <c r="C2376" s="18" t="s">
        <v>2180</v>
      </c>
      <c r="D2376" s="14" t="s">
        <v>1</v>
      </c>
      <c r="E2376" s="19" t="s">
        <v>2181</v>
      </c>
      <c r="F2376" s="20" t="s">
        <v>1021</v>
      </c>
      <c r="G2376" s="21">
        <v>1</v>
      </c>
      <c r="H2376" s="22">
        <v>1942.45</v>
      </c>
      <c r="I2376" s="22">
        <f>ROUND(ROUND(H2376,2)*ROUND(G2376,3),2)</f>
        <v>1942.45</v>
      </c>
      <c r="O2376">
        <f>(I2376*21)/100</f>
        <v>407.91450000000003</v>
      </c>
      <c r="P2376" t="s">
        <v>5</v>
      </c>
    </row>
    <row r="2377" spans="1:16" ht="14">
      <c r="A2377" s="23" t="s">
        <v>150</v>
      </c>
      <c r="E2377" s="24" t="s">
        <v>1</v>
      </c>
    </row>
    <row r="2378" spans="1:16" ht="14">
      <c r="A2378" s="25" t="s">
        <v>144</v>
      </c>
      <c r="E2378" s="26" t="s">
        <v>6</v>
      </c>
    </row>
    <row r="2379" spans="1:16" ht="140">
      <c r="A2379" t="s">
        <v>147</v>
      </c>
      <c r="E2379" s="24" t="s">
        <v>2182</v>
      </c>
    </row>
    <row r="2380" spans="1:16" ht="14">
      <c r="A2380" s="14" t="s">
        <v>149</v>
      </c>
      <c r="B2380" s="18" t="s">
        <v>369</v>
      </c>
      <c r="C2380" s="18" t="s">
        <v>2183</v>
      </c>
      <c r="D2380" s="14" t="s">
        <v>1</v>
      </c>
      <c r="E2380" s="19" t="s">
        <v>2184</v>
      </c>
      <c r="F2380" s="20" t="s">
        <v>25</v>
      </c>
      <c r="G2380" s="21">
        <v>1</v>
      </c>
      <c r="H2380" s="22">
        <v>1174.77</v>
      </c>
      <c r="I2380" s="22">
        <f>ROUND(ROUND(H2380,2)*ROUND(G2380,3),2)</f>
        <v>1174.77</v>
      </c>
      <c r="O2380">
        <f>(I2380*21)/100</f>
        <v>246.70169999999999</v>
      </c>
      <c r="P2380" t="s">
        <v>5</v>
      </c>
    </row>
    <row r="2381" spans="1:16" ht="14">
      <c r="A2381" s="23" t="s">
        <v>150</v>
      </c>
      <c r="E2381" s="24" t="s">
        <v>1</v>
      </c>
    </row>
    <row r="2382" spans="1:16" ht="14">
      <c r="A2382" s="25" t="s">
        <v>144</v>
      </c>
      <c r="E2382" s="26" t="s">
        <v>6</v>
      </c>
    </row>
    <row r="2383" spans="1:16" ht="56">
      <c r="A2383" t="s">
        <v>147</v>
      </c>
      <c r="E2383" s="24" t="s">
        <v>27</v>
      </c>
    </row>
    <row r="2384" spans="1:16" ht="14">
      <c r="A2384" s="14" t="s">
        <v>149</v>
      </c>
      <c r="B2384" s="18" t="s">
        <v>371</v>
      </c>
      <c r="C2384" s="18" t="s">
        <v>2185</v>
      </c>
      <c r="D2384" s="14" t="s">
        <v>1128</v>
      </c>
      <c r="E2384" s="19" t="s">
        <v>2186</v>
      </c>
      <c r="F2384" s="20" t="s">
        <v>1021</v>
      </c>
      <c r="G2384" s="21">
        <v>1</v>
      </c>
      <c r="H2384" s="22">
        <v>0</v>
      </c>
      <c r="I2384" s="22">
        <f>ROUND(ROUND(H2384,2)*ROUND(G2384,3),2)</f>
        <v>0</v>
      </c>
      <c r="O2384">
        <f>(I2384*21)/100</f>
        <v>0</v>
      </c>
      <c r="P2384" t="s">
        <v>5</v>
      </c>
    </row>
    <row r="2385" spans="1:16" ht="14">
      <c r="A2385" s="23" t="s">
        <v>150</v>
      </c>
      <c r="E2385" s="24" t="s">
        <v>1128</v>
      </c>
    </row>
    <row r="2386" spans="1:16" ht="14">
      <c r="A2386" s="25" t="s">
        <v>144</v>
      </c>
      <c r="E2386" s="26" t="s">
        <v>6</v>
      </c>
    </row>
    <row r="2387" spans="1:16" ht="168">
      <c r="A2387" t="s">
        <v>147</v>
      </c>
      <c r="E2387" s="24" t="s">
        <v>2187</v>
      </c>
    </row>
    <row r="2388" spans="1:16" ht="14">
      <c r="A2388" s="14" t="s">
        <v>149</v>
      </c>
      <c r="B2388" s="18" t="s">
        <v>373</v>
      </c>
      <c r="C2388" s="18" t="s">
        <v>2188</v>
      </c>
      <c r="D2388" s="14" t="s">
        <v>1529</v>
      </c>
      <c r="E2388" s="19" t="s">
        <v>2189</v>
      </c>
      <c r="F2388" s="20" t="s">
        <v>1021</v>
      </c>
      <c r="G2388" s="21">
        <v>1</v>
      </c>
      <c r="H2388" s="22">
        <v>2317</v>
      </c>
      <c r="I2388" s="22">
        <f>ROUND(ROUND(H2388,2)*ROUND(G2388,3),2)</f>
        <v>2317</v>
      </c>
      <c r="O2388">
        <f>(I2388*21)/100</f>
        <v>486.57</v>
      </c>
      <c r="P2388" t="s">
        <v>5</v>
      </c>
    </row>
    <row r="2389" spans="1:16" ht="14">
      <c r="A2389" s="23" t="s">
        <v>150</v>
      </c>
      <c r="E2389" s="24" t="s">
        <v>1529</v>
      </c>
    </row>
    <row r="2390" spans="1:16" ht="14">
      <c r="A2390" s="25" t="s">
        <v>144</v>
      </c>
      <c r="E2390" s="26" t="s">
        <v>6</v>
      </c>
    </row>
    <row r="2391" spans="1:16" ht="168">
      <c r="A2391" t="s">
        <v>147</v>
      </c>
      <c r="E2391" s="24" t="s">
        <v>2187</v>
      </c>
    </row>
    <row r="2392" spans="1:16" ht="14">
      <c r="A2392" s="14" t="s">
        <v>149</v>
      </c>
      <c r="B2392" s="18" t="s">
        <v>376</v>
      </c>
      <c r="C2392" s="18" t="s">
        <v>2190</v>
      </c>
      <c r="D2392" s="14" t="s">
        <v>1046</v>
      </c>
      <c r="E2392" s="19" t="s">
        <v>2191</v>
      </c>
      <c r="F2392" s="20" t="s">
        <v>1021</v>
      </c>
      <c r="G2392" s="21">
        <v>1</v>
      </c>
      <c r="H2392" s="22">
        <v>0</v>
      </c>
      <c r="I2392" s="22">
        <f>ROUND(ROUND(H2392,2)*ROUND(G2392,3),2)</f>
        <v>0</v>
      </c>
      <c r="O2392">
        <f>(I2392*21)/100</f>
        <v>0</v>
      </c>
      <c r="P2392" t="s">
        <v>5</v>
      </c>
    </row>
    <row r="2393" spans="1:16" ht="14">
      <c r="A2393" s="23" t="s">
        <v>150</v>
      </c>
      <c r="E2393" s="24" t="s">
        <v>1046</v>
      </c>
    </row>
    <row r="2394" spans="1:16" ht="14">
      <c r="A2394" s="25" t="s">
        <v>144</v>
      </c>
      <c r="E2394" s="26" t="s">
        <v>6</v>
      </c>
    </row>
    <row r="2395" spans="1:16" ht="98">
      <c r="A2395" t="s">
        <v>147</v>
      </c>
      <c r="E2395" s="24" t="s">
        <v>2192</v>
      </c>
    </row>
    <row r="2396" spans="1:16" ht="14">
      <c r="A2396" s="14" t="s">
        <v>149</v>
      </c>
      <c r="B2396" s="18" t="s">
        <v>379</v>
      </c>
      <c r="C2396" s="18" t="s">
        <v>2193</v>
      </c>
      <c r="D2396" s="14" t="s">
        <v>1046</v>
      </c>
      <c r="E2396" s="19" t="s">
        <v>2194</v>
      </c>
      <c r="F2396" s="20" t="s">
        <v>1021</v>
      </c>
      <c r="G2396" s="21">
        <v>1</v>
      </c>
      <c r="H2396" s="22">
        <v>0</v>
      </c>
      <c r="I2396" s="22">
        <f>ROUND(ROUND(H2396,2)*ROUND(G2396,3),2)</f>
        <v>0</v>
      </c>
      <c r="O2396">
        <f>(I2396*21)/100</f>
        <v>0</v>
      </c>
      <c r="P2396" t="s">
        <v>5</v>
      </c>
    </row>
    <row r="2397" spans="1:16" ht="14">
      <c r="A2397" s="23" t="s">
        <v>150</v>
      </c>
      <c r="E2397" s="24" t="s">
        <v>1046</v>
      </c>
    </row>
    <row r="2398" spans="1:16" ht="14">
      <c r="A2398" s="25" t="s">
        <v>144</v>
      </c>
      <c r="E2398" s="26" t="s">
        <v>6</v>
      </c>
    </row>
    <row r="2399" spans="1:16" ht="98">
      <c r="A2399" t="s">
        <v>147</v>
      </c>
      <c r="E2399" s="24" t="s">
        <v>2192</v>
      </c>
    </row>
    <row r="2400" spans="1:16" ht="14">
      <c r="A2400" s="14" t="s">
        <v>149</v>
      </c>
      <c r="B2400" s="18" t="s">
        <v>382</v>
      </c>
      <c r="C2400" s="18" t="s">
        <v>2195</v>
      </c>
      <c r="D2400" s="14" t="s">
        <v>1046</v>
      </c>
      <c r="E2400" s="19" t="s">
        <v>2196</v>
      </c>
      <c r="F2400" s="20" t="s">
        <v>1021</v>
      </c>
      <c r="G2400" s="21">
        <v>1</v>
      </c>
      <c r="H2400" s="22">
        <v>0</v>
      </c>
      <c r="I2400" s="22">
        <f>ROUND(ROUND(H2400,2)*ROUND(G2400,3),2)</f>
        <v>0</v>
      </c>
      <c r="O2400">
        <f>(I2400*21)/100</f>
        <v>0</v>
      </c>
      <c r="P2400" t="s">
        <v>5</v>
      </c>
    </row>
    <row r="2401" spans="1:16" ht="14">
      <c r="A2401" s="23" t="s">
        <v>150</v>
      </c>
      <c r="E2401" s="24" t="s">
        <v>1046</v>
      </c>
    </row>
    <row r="2402" spans="1:16" ht="14">
      <c r="A2402" s="25" t="s">
        <v>144</v>
      </c>
      <c r="E2402" s="26" t="s">
        <v>6</v>
      </c>
    </row>
    <row r="2403" spans="1:16" ht="98">
      <c r="A2403" t="s">
        <v>147</v>
      </c>
      <c r="E2403" s="24" t="s">
        <v>2192</v>
      </c>
    </row>
    <row r="2404" spans="1:16" ht="14">
      <c r="A2404" s="14" t="s">
        <v>149</v>
      </c>
      <c r="B2404" s="18" t="s">
        <v>385</v>
      </c>
      <c r="C2404" s="18" t="s">
        <v>2197</v>
      </c>
      <c r="D2404" s="14" t="s">
        <v>1046</v>
      </c>
      <c r="E2404" s="19" t="s">
        <v>2198</v>
      </c>
      <c r="F2404" s="20" t="s">
        <v>1021</v>
      </c>
      <c r="G2404" s="21">
        <v>1</v>
      </c>
      <c r="H2404" s="22">
        <v>0</v>
      </c>
      <c r="I2404" s="22">
        <f>ROUND(ROUND(H2404,2)*ROUND(G2404,3),2)</f>
        <v>0</v>
      </c>
      <c r="O2404">
        <f>(I2404*21)/100</f>
        <v>0</v>
      </c>
      <c r="P2404" t="s">
        <v>5</v>
      </c>
    </row>
    <row r="2405" spans="1:16" ht="14">
      <c r="A2405" s="23" t="s">
        <v>150</v>
      </c>
      <c r="E2405" s="24" t="s">
        <v>1046</v>
      </c>
    </row>
    <row r="2406" spans="1:16" ht="14">
      <c r="A2406" s="25" t="s">
        <v>144</v>
      </c>
      <c r="E2406" s="26" t="s">
        <v>6</v>
      </c>
    </row>
    <row r="2407" spans="1:16" ht="140">
      <c r="A2407" t="s">
        <v>147</v>
      </c>
      <c r="E2407" s="24" t="s">
        <v>2199</v>
      </c>
    </row>
    <row r="2408" spans="1:16" ht="14">
      <c r="A2408" s="14" t="s">
        <v>149</v>
      </c>
      <c r="B2408" s="18" t="s">
        <v>387</v>
      </c>
      <c r="C2408" s="18" t="s">
        <v>2200</v>
      </c>
      <c r="D2408" s="14" t="s">
        <v>1046</v>
      </c>
      <c r="E2408" s="19" t="s">
        <v>2201</v>
      </c>
      <c r="F2408" s="20" t="s">
        <v>1021</v>
      </c>
      <c r="G2408" s="21">
        <v>1</v>
      </c>
      <c r="H2408" s="22">
        <v>0</v>
      </c>
      <c r="I2408" s="22">
        <f>ROUND(ROUND(H2408,2)*ROUND(G2408,3),2)</f>
        <v>0</v>
      </c>
      <c r="O2408">
        <f>(I2408*21)/100</f>
        <v>0</v>
      </c>
      <c r="P2408" t="s">
        <v>5</v>
      </c>
    </row>
    <row r="2409" spans="1:16" ht="14">
      <c r="A2409" s="23" t="s">
        <v>150</v>
      </c>
      <c r="E2409" s="24" t="s">
        <v>1046</v>
      </c>
    </row>
    <row r="2410" spans="1:16" ht="14">
      <c r="A2410" s="25" t="s">
        <v>144</v>
      </c>
      <c r="E2410" s="26" t="s">
        <v>6</v>
      </c>
    </row>
    <row r="2411" spans="1:16" ht="140">
      <c r="A2411" t="s">
        <v>147</v>
      </c>
      <c r="E2411" s="24" t="s">
        <v>2199</v>
      </c>
    </row>
    <row r="2412" spans="1:16" ht="14">
      <c r="A2412" s="14" t="s">
        <v>149</v>
      </c>
      <c r="B2412" s="18" t="s">
        <v>389</v>
      </c>
      <c r="C2412" s="18" t="s">
        <v>2202</v>
      </c>
      <c r="D2412" s="14" t="s">
        <v>1</v>
      </c>
      <c r="E2412" s="19" t="s">
        <v>2203</v>
      </c>
      <c r="F2412" s="20" t="s">
        <v>1021</v>
      </c>
      <c r="G2412" s="21">
        <v>1</v>
      </c>
      <c r="H2412" s="22">
        <v>0</v>
      </c>
      <c r="I2412" s="22">
        <f>ROUND(ROUND(H2412,2)*ROUND(G2412,3),2)</f>
        <v>0</v>
      </c>
      <c r="O2412">
        <f>(I2412*21)/100</f>
        <v>0</v>
      </c>
      <c r="P2412" t="s">
        <v>5</v>
      </c>
    </row>
    <row r="2413" spans="1:16" ht="14">
      <c r="A2413" s="23" t="s">
        <v>150</v>
      </c>
      <c r="E2413" s="24" t="s">
        <v>1</v>
      </c>
    </row>
    <row r="2414" spans="1:16" ht="14">
      <c r="A2414" s="25" t="s">
        <v>144</v>
      </c>
      <c r="E2414" s="26" t="s">
        <v>6</v>
      </c>
    </row>
    <row r="2415" spans="1:16" ht="140">
      <c r="A2415" t="s">
        <v>147</v>
      </c>
      <c r="E2415" s="24" t="s">
        <v>2199</v>
      </c>
    </row>
    <row r="2416" spans="1:16" ht="14">
      <c r="A2416" s="14" t="s">
        <v>149</v>
      </c>
      <c r="B2416" s="18" t="s">
        <v>391</v>
      </c>
      <c r="C2416" s="18" t="s">
        <v>2204</v>
      </c>
      <c r="D2416" s="14" t="s">
        <v>1128</v>
      </c>
      <c r="E2416" s="19" t="s">
        <v>2205</v>
      </c>
      <c r="F2416" s="20" t="s">
        <v>1021</v>
      </c>
      <c r="G2416" s="21">
        <v>1</v>
      </c>
      <c r="H2416" s="22">
        <v>0</v>
      </c>
      <c r="I2416" s="22">
        <f>ROUND(ROUND(H2416,2)*ROUND(G2416,3),2)</f>
        <v>0</v>
      </c>
      <c r="O2416">
        <f>(I2416*21)/100</f>
        <v>0</v>
      </c>
      <c r="P2416" t="s">
        <v>5</v>
      </c>
    </row>
    <row r="2417" spans="1:16" ht="14">
      <c r="A2417" s="23" t="s">
        <v>150</v>
      </c>
      <c r="E2417" s="24" t="s">
        <v>1128</v>
      </c>
    </row>
    <row r="2418" spans="1:16" ht="14">
      <c r="A2418" s="25" t="s">
        <v>144</v>
      </c>
      <c r="E2418" s="26" t="s">
        <v>6</v>
      </c>
    </row>
    <row r="2419" spans="1:16" ht="98">
      <c r="A2419" t="s">
        <v>147</v>
      </c>
      <c r="E2419" s="24" t="s">
        <v>2192</v>
      </c>
    </row>
    <row r="2420" spans="1:16" ht="14">
      <c r="A2420" s="14" t="s">
        <v>149</v>
      </c>
      <c r="B2420" s="18" t="s">
        <v>394</v>
      </c>
      <c r="C2420" s="18" t="s">
        <v>2206</v>
      </c>
      <c r="D2420" s="14" t="s">
        <v>1027</v>
      </c>
      <c r="E2420" s="19" t="s">
        <v>2207</v>
      </c>
      <c r="F2420" s="20" t="s">
        <v>25</v>
      </c>
      <c r="G2420" s="21">
        <v>1</v>
      </c>
      <c r="H2420" s="22">
        <v>0</v>
      </c>
      <c r="I2420" s="22">
        <f>ROUND(ROUND(H2420,2)*ROUND(G2420,3),2)</f>
        <v>0</v>
      </c>
      <c r="O2420">
        <f>(I2420*21)/100</f>
        <v>0</v>
      </c>
      <c r="P2420" t="s">
        <v>5</v>
      </c>
    </row>
    <row r="2421" spans="1:16" ht="14">
      <c r="A2421" s="23" t="s">
        <v>150</v>
      </c>
      <c r="E2421" s="24" t="s">
        <v>1027</v>
      </c>
    </row>
    <row r="2422" spans="1:16" ht="14">
      <c r="A2422" s="25" t="s">
        <v>144</v>
      </c>
      <c r="E2422" s="26" t="s">
        <v>6</v>
      </c>
    </row>
    <row r="2423" spans="1:16" ht="56">
      <c r="A2423" t="s">
        <v>147</v>
      </c>
      <c r="E2423" s="24" t="s">
        <v>27</v>
      </c>
    </row>
    <row r="2424" spans="1:16" ht="14">
      <c r="A2424" s="14" t="s">
        <v>149</v>
      </c>
      <c r="B2424" s="18" t="s">
        <v>396</v>
      </c>
      <c r="C2424" s="18" t="s">
        <v>2208</v>
      </c>
      <c r="D2424" s="14" t="s">
        <v>1046</v>
      </c>
      <c r="E2424" s="19" t="s">
        <v>2209</v>
      </c>
      <c r="F2424" s="20" t="s">
        <v>1021</v>
      </c>
      <c r="G2424" s="21">
        <v>1</v>
      </c>
      <c r="H2424" s="22">
        <v>0</v>
      </c>
      <c r="I2424" s="22">
        <f>ROUND(ROUND(H2424,2)*ROUND(G2424,3),2)</f>
        <v>0</v>
      </c>
      <c r="O2424">
        <f>(I2424*21)/100</f>
        <v>0</v>
      </c>
      <c r="P2424" t="s">
        <v>5</v>
      </c>
    </row>
    <row r="2425" spans="1:16" ht="14">
      <c r="A2425" s="23" t="s">
        <v>150</v>
      </c>
      <c r="E2425" s="24" t="s">
        <v>1046</v>
      </c>
    </row>
    <row r="2426" spans="1:16" ht="14">
      <c r="A2426" s="25" t="s">
        <v>144</v>
      </c>
      <c r="E2426" s="26" t="s">
        <v>6</v>
      </c>
    </row>
    <row r="2427" spans="1:16" ht="56">
      <c r="A2427" t="s">
        <v>147</v>
      </c>
      <c r="E2427" s="24" t="s">
        <v>27</v>
      </c>
    </row>
    <row r="2428" spans="1:16" ht="14">
      <c r="A2428" s="14" t="s">
        <v>149</v>
      </c>
      <c r="B2428" s="18" t="s">
        <v>398</v>
      </c>
      <c r="C2428" s="18" t="s">
        <v>2210</v>
      </c>
      <c r="D2428" s="14" t="s">
        <v>1027</v>
      </c>
      <c r="E2428" s="19" t="s">
        <v>2211</v>
      </c>
      <c r="F2428" s="20" t="s">
        <v>120</v>
      </c>
      <c r="G2428" s="21">
        <v>1</v>
      </c>
      <c r="H2428" s="22">
        <v>60.49</v>
      </c>
      <c r="I2428" s="22">
        <f>ROUND(ROUND(H2428,2)*ROUND(G2428,3),2)</f>
        <v>60.49</v>
      </c>
      <c r="O2428">
        <f>(I2428*21)/100</f>
        <v>12.7029</v>
      </c>
      <c r="P2428" t="s">
        <v>5</v>
      </c>
    </row>
    <row r="2429" spans="1:16" ht="14">
      <c r="A2429" s="23" t="s">
        <v>150</v>
      </c>
      <c r="E2429" s="24" t="s">
        <v>1027</v>
      </c>
    </row>
    <row r="2430" spans="1:16" ht="14">
      <c r="A2430" s="25" t="s">
        <v>144</v>
      </c>
      <c r="E2430" s="26" t="s">
        <v>6</v>
      </c>
    </row>
    <row r="2431" spans="1:16" ht="56">
      <c r="A2431" t="s">
        <v>147</v>
      </c>
      <c r="E2431" s="24" t="s">
        <v>27</v>
      </c>
    </row>
    <row r="2432" spans="1:16" ht="14">
      <c r="A2432" s="14" t="s">
        <v>149</v>
      </c>
      <c r="B2432" s="18" t="s">
        <v>400</v>
      </c>
      <c r="C2432" s="18" t="s">
        <v>2212</v>
      </c>
      <c r="D2432" s="14" t="s">
        <v>1046</v>
      </c>
      <c r="E2432" s="19" t="s">
        <v>2213</v>
      </c>
      <c r="F2432" s="20" t="s">
        <v>1021</v>
      </c>
      <c r="G2432" s="21">
        <v>1</v>
      </c>
      <c r="H2432" s="22">
        <v>0</v>
      </c>
      <c r="I2432" s="22">
        <f>ROUND(ROUND(H2432,2)*ROUND(G2432,3),2)</f>
        <v>0</v>
      </c>
      <c r="O2432">
        <f>(I2432*21)/100</f>
        <v>0</v>
      </c>
      <c r="P2432" t="s">
        <v>5</v>
      </c>
    </row>
    <row r="2433" spans="1:16" ht="14">
      <c r="A2433" s="23" t="s">
        <v>150</v>
      </c>
      <c r="E2433" s="24" t="s">
        <v>1046</v>
      </c>
    </row>
    <row r="2434" spans="1:16" ht="14">
      <c r="A2434" s="25" t="s">
        <v>144</v>
      </c>
      <c r="E2434" s="26" t="s">
        <v>6</v>
      </c>
    </row>
    <row r="2435" spans="1:16" ht="56">
      <c r="A2435" t="s">
        <v>147</v>
      </c>
      <c r="E2435" s="24" t="s">
        <v>27</v>
      </c>
    </row>
    <row r="2436" spans="1:16" ht="14">
      <c r="A2436" s="14" t="s">
        <v>149</v>
      </c>
      <c r="B2436" s="18" t="s">
        <v>403</v>
      </c>
      <c r="C2436" s="18" t="s">
        <v>2214</v>
      </c>
      <c r="D2436" s="14" t="s">
        <v>1027</v>
      </c>
      <c r="E2436" s="19" t="s">
        <v>2215</v>
      </c>
      <c r="F2436" s="20" t="s">
        <v>25</v>
      </c>
      <c r="G2436" s="21">
        <v>1</v>
      </c>
      <c r="H2436" s="22">
        <v>0</v>
      </c>
      <c r="I2436" s="22">
        <f>ROUND(ROUND(H2436,2)*ROUND(G2436,3),2)</f>
        <v>0</v>
      </c>
      <c r="O2436">
        <f>(I2436*21)/100</f>
        <v>0</v>
      </c>
      <c r="P2436" t="s">
        <v>5</v>
      </c>
    </row>
    <row r="2437" spans="1:16" ht="14">
      <c r="A2437" s="23" t="s">
        <v>150</v>
      </c>
      <c r="E2437" s="24" t="s">
        <v>1027</v>
      </c>
    </row>
    <row r="2438" spans="1:16" ht="14">
      <c r="A2438" s="25" t="s">
        <v>144</v>
      </c>
      <c r="E2438" s="26" t="s">
        <v>6</v>
      </c>
    </row>
    <row r="2439" spans="1:16" ht="56">
      <c r="A2439" t="s">
        <v>147</v>
      </c>
      <c r="E2439" s="24" t="s">
        <v>27</v>
      </c>
    </row>
    <row r="2440" spans="1:16" ht="14">
      <c r="A2440" s="14" t="s">
        <v>149</v>
      </c>
      <c r="B2440" s="18" t="s">
        <v>405</v>
      </c>
      <c r="C2440" s="18" t="s">
        <v>2216</v>
      </c>
      <c r="D2440" s="14" t="s">
        <v>1046</v>
      </c>
      <c r="E2440" s="19" t="s">
        <v>2217</v>
      </c>
      <c r="F2440" s="20" t="s">
        <v>25</v>
      </c>
      <c r="G2440" s="21">
        <v>1</v>
      </c>
      <c r="H2440" s="22">
        <v>0</v>
      </c>
      <c r="I2440" s="22">
        <f>ROUND(ROUND(H2440,2)*ROUND(G2440,3),2)</f>
        <v>0</v>
      </c>
      <c r="O2440">
        <f>(I2440*21)/100</f>
        <v>0</v>
      </c>
      <c r="P2440" t="s">
        <v>5</v>
      </c>
    </row>
    <row r="2441" spans="1:16" ht="14">
      <c r="A2441" s="23" t="s">
        <v>150</v>
      </c>
      <c r="E2441" s="24" t="s">
        <v>1046</v>
      </c>
    </row>
    <row r="2442" spans="1:16" ht="14">
      <c r="A2442" s="25" t="s">
        <v>144</v>
      </c>
      <c r="E2442" s="26" t="s">
        <v>6</v>
      </c>
    </row>
    <row r="2443" spans="1:16" ht="56">
      <c r="A2443" t="s">
        <v>147</v>
      </c>
      <c r="E2443" s="24" t="s">
        <v>27</v>
      </c>
    </row>
    <row r="2444" spans="1:16" ht="14">
      <c r="A2444" s="14" t="s">
        <v>149</v>
      </c>
      <c r="B2444" s="18" t="s">
        <v>407</v>
      </c>
      <c r="C2444" s="18" t="s">
        <v>2218</v>
      </c>
      <c r="D2444" s="14" t="s">
        <v>1046</v>
      </c>
      <c r="E2444" s="19" t="s">
        <v>2219</v>
      </c>
      <c r="F2444" s="20" t="s">
        <v>130</v>
      </c>
      <c r="G2444" s="21">
        <v>1</v>
      </c>
      <c r="H2444" s="22">
        <v>0</v>
      </c>
      <c r="I2444" s="22">
        <f>ROUND(ROUND(H2444,2)*ROUND(G2444,3),2)</f>
        <v>0</v>
      </c>
      <c r="O2444">
        <f>(I2444*21)/100</f>
        <v>0</v>
      </c>
      <c r="P2444" t="s">
        <v>5</v>
      </c>
    </row>
    <row r="2445" spans="1:16" ht="14">
      <c r="A2445" s="23" t="s">
        <v>150</v>
      </c>
      <c r="E2445" s="24" t="s">
        <v>1046</v>
      </c>
    </row>
    <row r="2446" spans="1:16" ht="14">
      <c r="A2446" s="25" t="s">
        <v>144</v>
      </c>
      <c r="E2446" s="26" t="s">
        <v>6</v>
      </c>
    </row>
    <row r="2447" spans="1:16" ht="56">
      <c r="A2447" t="s">
        <v>147</v>
      </c>
      <c r="E2447" s="24" t="s">
        <v>27</v>
      </c>
    </row>
    <row r="2448" spans="1:16" ht="14">
      <c r="A2448" s="14" t="s">
        <v>149</v>
      </c>
      <c r="B2448" s="18" t="s">
        <v>410</v>
      </c>
      <c r="C2448" s="18" t="s">
        <v>2220</v>
      </c>
      <c r="D2448" s="14" t="s">
        <v>1046</v>
      </c>
      <c r="E2448" s="19" t="s">
        <v>2221</v>
      </c>
      <c r="F2448" s="20" t="s">
        <v>1021</v>
      </c>
      <c r="G2448" s="21">
        <v>1</v>
      </c>
      <c r="H2448" s="22">
        <v>0</v>
      </c>
      <c r="I2448" s="22">
        <f>ROUND(ROUND(H2448,2)*ROUND(G2448,3),2)</f>
        <v>0</v>
      </c>
      <c r="O2448">
        <f>(I2448*21)/100</f>
        <v>0</v>
      </c>
      <c r="P2448" t="s">
        <v>5</v>
      </c>
    </row>
    <row r="2449" spans="1:16" ht="14">
      <c r="A2449" s="23" t="s">
        <v>150</v>
      </c>
      <c r="E2449" s="24" t="s">
        <v>1046</v>
      </c>
    </row>
    <row r="2450" spans="1:16" ht="14">
      <c r="A2450" s="25" t="s">
        <v>144</v>
      </c>
      <c r="E2450" s="26" t="s">
        <v>6</v>
      </c>
    </row>
    <row r="2451" spans="1:16" ht="182">
      <c r="A2451" t="s">
        <v>147</v>
      </c>
      <c r="E2451" s="24" t="s">
        <v>2177</v>
      </c>
    </row>
    <row r="2452" spans="1:16" ht="14">
      <c r="A2452" s="14" t="s">
        <v>149</v>
      </c>
      <c r="B2452" s="18" t="s">
        <v>412</v>
      </c>
      <c r="C2452" s="18" t="s">
        <v>2222</v>
      </c>
      <c r="D2452" s="14" t="s">
        <v>1046</v>
      </c>
      <c r="E2452" s="19" t="s">
        <v>2223</v>
      </c>
      <c r="F2452" s="20" t="s">
        <v>1021</v>
      </c>
      <c r="G2452" s="21">
        <v>1</v>
      </c>
      <c r="H2452" s="22">
        <v>0</v>
      </c>
      <c r="I2452" s="22">
        <f>ROUND(ROUND(H2452,2)*ROUND(G2452,3),2)</f>
        <v>0</v>
      </c>
      <c r="O2452">
        <f>(I2452*21)/100</f>
        <v>0</v>
      </c>
      <c r="P2452" t="s">
        <v>5</v>
      </c>
    </row>
    <row r="2453" spans="1:16" ht="14">
      <c r="A2453" s="23" t="s">
        <v>150</v>
      </c>
      <c r="E2453" s="24" t="s">
        <v>1046</v>
      </c>
    </row>
    <row r="2454" spans="1:16" ht="14">
      <c r="A2454" s="25" t="s">
        <v>144</v>
      </c>
      <c r="E2454" s="26" t="s">
        <v>6</v>
      </c>
    </row>
    <row r="2455" spans="1:16" ht="182">
      <c r="A2455" t="s">
        <v>147</v>
      </c>
      <c r="E2455" s="24" t="s">
        <v>2177</v>
      </c>
    </row>
    <row r="2456" spans="1:16" ht="14">
      <c r="A2456" s="14" t="s">
        <v>149</v>
      </c>
      <c r="B2456" s="18" t="s">
        <v>415</v>
      </c>
      <c r="C2456" s="18" t="s">
        <v>2224</v>
      </c>
      <c r="D2456" s="14" t="s">
        <v>1046</v>
      </c>
      <c r="E2456" s="19" t="s">
        <v>2225</v>
      </c>
      <c r="F2456" s="20" t="s">
        <v>1021</v>
      </c>
      <c r="G2456" s="21">
        <v>1</v>
      </c>
      <c r="H2456" s="22">
        <v>0</v>
      </c>
      <c r="I2456" s="22">
        <f>ROUND(ROUND(H2456,2)*ROUND(G2456,3),2)</f>
        <v>0</v>
      </c>
      <c r="O2456">
        <f>(I2456*21)/100</f>
        <v>0</v>
      </c>
      <c r="P2456" t="s">
        <v>5</v>
      </c>
    </row>
    <row r="2457" spans="1:16" ht="14">
      <c r="A2457" s="23" t="s">
        <v>150</v>
      </c>
      <c r="E2457" s="24" t="s">
        <v>1046</v>
      </c>
    </row>
    <row r="2458" spans="1:16" ht="14">
      <c r="A2458" s="25" t="s">
        <v>144</v>
      </c>
      <c r="E2458" s="26" t="s">
        <v>6</v>
      </c>
    </row>
    <row r="2459" spans="1:16" ht="140">
      <c r="A2459" t="s">
        <v>147</v>
      </c>
      <c r="E2459" s="24" t="s">
        <v>2182</v>
      </c>
    </row>
    <row r="2460" spans="1:16" ht="14">
      <c r="A2460" s="14" t="s">
        <v>149</v>
      </c>
      <c r="B2460" s="18" t="s">
        <v>418</v>
      </c>
      <c r="C2460" s="18" t="s">
        <v>2226</v>
      </c>
      <c r="D2460" s="14" t="s">
        <v>1046</v>
      </c>
      <c r="E2460" s="19" t="s">
        <v>2227</v>
      </c>
      <c r="F2460" s="20" t="s">
        <v>1021</v>
      </c>
      <c r="G2460" s="21">
        <v>1</v>
      </c>
      <c r="H2460" s="22">
        <v>0</v>
      </c>
      <c r="I2460" s="22">
        <f>ROUND(ROUND(H2460,2)*ROUND(G2460,3),2)</f>
        <v>0</v>
      </c>
      <c r="O2460">
        <f>(I2460*21)/100</f>
        <v>0</v>
      </c>
      <c r="P2460" t="s">
        <v>5</v>
      </c>
    </row>
    <row r="2461" spans="1:16" ht="14">
      <c r="A2461" s="23" t="s">
        <v>150</v>
      </c>
      <c r="E2461" s="24" t="s">
        <v>1046</v>
      </c>
    </row>
    <row r="2462" spans="1:16" ht="14">
      <c r="A2462" s="25" t="s">
        <v>144</v>
      </c>
      <c r="E2462" s="26" t="s">
        <v>6</v>
      </c>
    </row>
    <row r="2463" spans="1:16" ht="140">
      <c r="A2463" t="s">
        <v>147</v>
      </c>
      <c r="E2463" s="24" t="s">
        <v>2182</v>
      </c>
    </row>
    <row r="2464" spans="1:16" ht="14">
      <c r="A2464" s="14" t="s">
        <v>149</v>
      </c>
      <c r="B2464" s="18" t="s">
        <v>420</v>
      </c>
      <c r="C2464" s="18" t="s">
        <v>2228</v>
      </c>
      <c r="D2464" s="14" t="s">
        <v>1046</v>
      </c>
      <c r="E2464" s="19" t="s">
        <v>2229</v>
      </c>
      <c r="F2464" s="20" t="s">
        <v>1021</v>
      </c>
      <c r="G2464" s="21">
        <v>1</v>
      </c>
      <c r="H2464" s="22">
        <v>0</v>
      </c>
      <c r="I2464" s="22">
        <f>ROUND(ROUND(H2464,2)*ROUND(G2464,3),2)</f>
        <v>0</v>
      </c>
      <c r="O2464">
        <f>(I2464*21)/100</f>
        <v>0</v>
      </c>
      <c r="P2464" t="s">
        <v>5</v>
      </c>
    </row>
    <row r="2465" spans="1:16" ht="14">
      <c r="A2465" s="23" t="s">
        <v>150</v>
      </c>
      <c r="E2465" s="24" t="s">
        <v>1046</v>
      </c>
    </row>
    <row r="2466" spans="1:16" ht="14">
      <c r="A2466" s="25" t="s">
        <v>144</v>
      </c>
      <c r="E2466" s="26" t="s">
        <v>6</v>
      </c>
    </row>
    <row r="2467" spans="1:16" ht="140">
      <c r="A2467" t="s">
        <v>147</v>
      </c>
      <c r="E2467" s="24" t="s">
        <v>2182</v>
      </c>
    </row>
    <row r="2468" spans="1:16" ht="14">
      <c r="A2468" s="14" t="s">
        <v>149</v>
      </c>
      <c r="B2468" s="18" t="s">
        <v>422</v>
      </c>
      <c r="C2468" s="18" t="s">
        <v>2230</v>
      </c>
      <c r="D2468" s="14" t="s">
        <v>1046</v>
      </c>
      <c r="E2468" s="19" t="s">
        <v>87</v>
      </c>
      <c r="F2468" s="20" t="s">
        <v>25</v>
      </c>
      <c r="G2468" s="21">
        <v>1</v>
      </c>
      <c r="H2468" s="22">
        <v>0</v>
      </c>
      <c r="I2468" s="22">
        <f>ROUND(ROUND(H2468,2)*ROUND(G2468,3),2)</f>
        <v>0</v>
      </c>
      <c r="O2468">
        <f>(I2468*21)/100</f>
        <v>0</v>
      </c>
      <c r="P2468" t="s">
        <v>5</v>
      </c>
    </row>
    <row r="2469" spans="1:16" ht="14">
      <c r="A2469" s="23" t="s">
        <v>150</v>
      </c>
      <c r="E2469" s="24" t="s">
        <v>1046</v>
      </c>
    </row>
    <row r="2470" spans="1:16" ht="14">
      <c r="A2470" s="25" t="s">
        <v>144</v>
      </c>
      <c r="E2470" s="26" t="s">
        <v>6</v>
      </c>
    </row>
    <row r="2471" spans="1:16" ht="56">
      <c r="A2471" t="s">
        <v>147</v>
      </c>
      <c r="E2471" s="24" t="s">
        <v>27</v>
      </c>
    </row>
    <row r="2472" spans="1:16" ht="14">
      <c r="A2472" s="14" t="s">
        <v>149</v>
      </c>
      <c r="B2472" s="18" t="s">
        <v>424</v>
      </c>
      <c r="C2472" s="18" t="s">
        <v>2231</v>
      </c>
      <c r="D2472" s="14" t="s">
        <v>1529</v>
      </c>
      <c r="E2472" s="19" t="s">
        <v>2232</v>
      </c>
      <c r="F2472" s="20" t="s">
        <v>120</v>
      </c>
      <c r="G2472" s="21">
        <v>1</v>
      </c>
      <c r="H2472" s="22">
        <v>0</v>
      </c>
      <c r="I2472" s="22">
        <f>ROUND(ROUND(H2472,2)*ROUND(G2472,3),2)</f>
        <v>0</v>
      </c>
      <c r="O2472">
        <f>(I2472*21)/100</f>
        <v>0</v>
      </c>
      <c r="P2472" t="s">
        <v>5</v>
      </c>
    </row>
    <row r="2473" spans="1:16" ht="14">
      <c r="A2473" s="23" t="s">
        <v>150</v>
      </c>
      <c r="E2473" s="24" t="s">
        <v>1529</v>
      </c>
    </row>
    <row r="2474" spans="1:16" ht="14">
      <c r="A2474" s="25" t="s">
        <v>144</v>
      </c>
      <c r="E2474" s="26" t="s">
        <v>6</v>
      </c>
    </row>
    <row r="2475" spans="1:16" ht="140">
      <c r="A2475" t="s">
        <v>147</v>
      </c>
      <c r="E2475" s="24" t="s">
        <v>2233</v>
      </c>
    </row>
    <row r="2476" spans="1:16" ht="14">
      <c r="A2476" s="14" t="s">
        <v>149</v>
      </c>
      <c r="B2476" s="18" t="s">
        <v>427</v>
      </c>
      <c r="C2476" s="18" t="s">
        <v>2234</v>
      </c>
      <c r="D2476" s="14" t="s">
        <v>1529</v>
      </c>
      <c r="E2476" s="19" t="s">
        <v>2235</v>
      </c>
      <c r="F2476" s="20" t="s">
        <v>120</v>
      </c>
      <c r="G2476" s="21">
        <v>1</v>
      </c>
      <c r="H2476" s="22">
        <v>0</v>
      </c>
      <c r="I2476" s="22">
        <f>ROUND(ROUND(H2476,2)*ROUND(G2476,3),2)</f>
        <v>0</v>
      </c>
      <c r="O2476">
        <f>(I2476*21)/100</f>
        <v>0</v>
      </c>
      <c r="P2476" t="s">
        <v>5</v>
      </c>
    </row>
    <row r="2477" spans="1:16" ht="14">
      <c r="A2477" s="23" t="s">
        <v>150</v>
      </c>
      <c r="E2477" s="24" t="s">
        <v>1529</v>
      </c>
    </row>
    <row r="2478" spans="1:16" ht="14">
      <c r="A2478" s="25" t="s">
        <v>144</v>
      </c>
      <c r="E2478" s="26" t="s">
        <v>6</v>
      </c>
    </row>
    <row r="2479" spans="1:16" ht="140">
      <c r="A2479" t="s">
        <v>147</v>
      </c>
      <c r="E2479" s="24" t="s">
        <v>2233</v>
      </c>
    </row>
    <row r="2480" spans="1:16" ht="14">
      <c r="A2480" s="14" t="s">
        <v>149</v>
      </c>
      <c r="B2480" s="18" t="s">
        <v>430</v>
      </c>
      <c r="C2480" s="18" t="s">
        <v>2236</v>
      </c>
      <c r="D2480" s="14" t="s">
        <v>1</v>
      </c>
      <c r="E2480" s="19" t="s">
        <v>2237</v>
      </c>
      <c r="F2480" s="20" t="s">
        <v>714</v>
      </c>
      <c r="G2480" s="21">
        <v>1</v>
      </c>
      <c r="H2480" s="22">
        <v>1.74</v>
      </c>
      <c r="I2480" s="22">
        <f>ROUND(ROUND(H2480,2)*ROUND(G2480,3),2)</f>
        <v>1.74</v>
      </c>
      <c r="O2480">
        <f>(I2480*21)/100</f>
        <v>0.3654</v>
      </c>
      <c r="P2480" t="s">
        <v>5</v>
      </c>
    </row>
    <row r="2481" spans="1:16" ht="14">
      <c r="A2481" s="23" t="s">
        <v>150</v>
      </c>
      <c r="E2481" s="24" t="s">
        <v>1</v>
      </c>
    </row>
    <row r="2482" spans="1:16" ht="14">
      <c r="A2482" s="25" t="s">
        <v>144</v>
      </c>
      <c r="E2482" s="26" t="s">
        <v>6</v>
      </c>
    </row>
    <row r="2483" spans="1:16" ht="98">
      <c r="A2483" t="s">
        <v>147</v>
      </c>
      <c r="E2483" s="24" t="s">
        <v>2238</v>
      </c>
    </row>
    <row r="2484" spans="1:16" ht="14">
      <c r="A2484" s="14" t="s">
        <v>149</v>
      </c>
      <c r="B2484" s="18" t="s">
        <v>22</v>
      </c>
      <c r="C2484" s="18" t="s">
        <v>2239</v>
      </c>
      <c r="D2484" s="14" t="s">
        <v>1</v>
      </c>
      <c r="E2484" s="19" t="s">
        <v>2240</v>
      </c>
      <c r="F2484" s="20" t="s">
        <v>120</v>
      </c>
      <c r="G2484" s="21">
        <v>1</v>
      </c>
      <c r="H2484" s="22">
        <v>5.23</v>
      </c>
      <c r="I2484" s="22">
        <f>ROUND(ROUND(H2484,2)*ROUND(G2484,3),2)</f>
        <v>5.23</v>
      </c>
      <c r="O2484">
        <f>(I2484*21)/100</f>
        <v>1.0983000000000001</v>
      </c>
      <c r="P2484" t="s">
        <v>5</v>
      </c>
    </row>
    <row r="2485" spans="1:16" ht="14">
      <c r="A2485" s="23" t="s">
        <v>150</v>
      </c>
      <c r="E2485" s="24" t="s">
        <v>1</v>
      </c>
    </row>
    <row r="2486" spans="1:16" ht="14">
      <c r="A2486" s="25" t="s">
        <v>144</v>
      </c>
      <c r="E2486" s="26" t="s">
        <v>6</v>
      </c>
    </row>
    <row r="2487" spans="1:16" ht="98">
      <c r="A2487" t="s">
        <v>147</v>
      </c>
      <c r="E2487" s="24" t="s">
        <v>2238</v>
      </c>
    </row>
    <row r="2488" spans="1:16" ht="14">
      <c r="A2488" s="14" t="s">
        <v>149</v>
      </c>
      <c r="B2488" s="18" t="s">
        <v>435</v>
      </c>
      <c r="C2488" s="18" t="s">
        <v>2241</v>
      </c>
      <c r="D2488" s="14" t="s">
        <v>1</v>
      </c>
      <c r="E2488" s="19" t="s">
        <v>2242</v>
      </c>
      <c r="F2488" s="20" t="s">
        <v>120</v>
      </c>
      <c r="G2488" s="21">
        <v>1</v>
      </c>
      <c r="H2488" s="22">
        <v>6.4</v>
      </c>
      <c r="I2488" s="22">
        <f>ROUND(ROUND(H2488,2)*ROUND(G2488,3),2)</f>
        <v>6.4</v>
      </c>
      <c r="O2488">
        <f>(I2488*21)/100</f>
        <v>1.3440000000000001</v>
      </c>
      <c r="P2488" t="s">
        <v>5</v>
      </c>
    </row>
    <row r="2489" spans="1:16" ht="14">
      <c r="A2489" s="23" t="s">
        <v>150</v>
      </c>
      <c r="E2489" s="24" t="s">
        <v>1</v>
      </c>
    </row>
    <row r="2490" spans="1:16" ht="14">
      <c r="A2490" s="25" t="s">
        <v>144</v>
      </c>
      <c r="E2490" s="26" t="s">
        <v>6</v>
      </c>
    </row>
    <row r="2491" spans="1:16" ht="98">
      <c r="A2491" t="s">
        <v>147</v>
      </c>
      <c r="E2491" s="24" t="s">
        <v>2238</v>
      </c>
    </row>
    <row r="2492" spans="1:16" ht="14">
      <c r="A2492" s="14" t="s">
        <v>149</v>
      </c>
      <c r="B2492" s="18" t="s">
        <v>437</v>
      </c>
      <c r="C2492" s="18" t="s">
        <v>2243</v>
      </c>
      <c r="D2492" s="14" t="s">
        <v>1046</v>
      </c>
      <c r="E2492" s="19" t="s">
        <v>2244</v>
      </c>
      <c r="F2492" s="20" t="s">
        <v>120</v>
      </c>
      <c r="G2492" s="21">
        <v>1</v>
      </c>
      <c r="H2492" s="22">
        <v>0</v>
      </c>
      <c r="I2492" s="22">
        <f>ROUND(ROUND(H2492,2)*ROUND(G2492,3),2)</f>
        <v>0</v>
      </c>
      <c r="O2492">
        <f>(I2492*21)/100</f>
        <v>0</v>
      </c>
      <c r="P2492" t="s">
        <v>5</v>
      </c>
    </row>
    <row r="2493" spans="1:16" ht="14">
      <c r="A2493" s="23" t="s">
        <v>150</v>
      </c>
      <c r="E2493" s="24" t="s">
        <v>1046</v>
      </c>
    </row>
    <row r="2494" spans="1:16" ht="14">
      <c r="A2494" s="25" t="s">
        <v>144</v>
      </c>
      <c r="E2494" s="26" t="s">
        <v>6</v>
      </c>
    </row>
    <row r="2495" spans="1:16" ht="56">
      <c r="A2495" t="s">
        <v>147</v>
      </c>
      <c r="E2495" s="24" t="s">
        <v>27</v>
      </c>
    </row>
    <row r="2496" spans="1:16" ht="14">
      <c r="A2496" s="14" t="s">
        <v>149</v>
      </c>
      <c r="B2496" s="18" t="s">
        <v>439</v>
      </c>
      <c r="C2496" s="18" t="s">
        <v>2245</v>
      </c>
      <c r="D2496" s="14" t="s">
        <v>1046</v>
      </c>
      <c r="E2496" s="19" t="s">
        <v>2246</v>
      </c>
      <c r="F2496" s="20" t="s">
        <v>120</v>
      </c>
      <c r="G2496" s="21">
        <v>1</v>
      </c>
      <c r="H2496" s="22">
        <v>0</v>
      </c>
      <c r="I2496" s="22">
        <f>ROUND(ROUND(H2496,2)*ROUND(G2496,3),2)</f>
        <v>0</v>
      </c>
      <c r="O2496">
        <f>(I2496*21)/100</f>
        <v>0</v>
      </c>
      <c r="P2496" t="s">
        <v>5</v>
      </c>
    </row>
    <row r="2497" spans="1:16" ht="14">
      <c r="A2497" s="23" t="s">
        <v>150</v>
      </c>
      <c r="E2497" s="24" t="s">
        <v>1046</v>
      </c>
    </row>
    <row r="2498" spans="1:16" ht="14">
      <c r="A2498" s="25" t="s">
        <v>144</v>
      </c>
      <c r="E2498" s="26" t="s">
        <v>6</v>
      </c>
    </row>
    <row r="2499" spans="1:16" ht="98">
      <c r="A2499" t="s">
        <v>147</v>
      </c>
      <c r="E2499" s="24" t="s">
        <v>2247</v>
      </c>
    </row>
    <row r="2500" spans="1:16" ht="14">
      <c r="A2500" s="14" t="s">
        <v>149</v>
      </c>
      <c r="B2500" s="18" t="s">
        <v>441</v>
      </c>
      <c r="C2500" s="18" t="s">
        <v>2248</v>
      </c>
      <c r="D2500" s="14" t="s">
        <v>1046</v>
      </c>
      <c r="E2500" s="19" t="s">
        <v>2249</v>
      </c>
      <c r="F2500" s="20" t="s">
        <v>120</v>
      </c>
      <c r="G2500" s="21">
        <v>1</v>
      </c>
      <c r="H2500" s="22">
        <v>0</v>
      </c>
      <c r="I2500" s="22">
        <f>ROUND(ROUND(H2500,2)*ROUND(G2500,3),2)</f>
        <v>0</v>
      </c>
      <c r="O2500">
        <f>(I2500*21)/100</f>
        <v>0</v>
      </c>
      <c r="P2500" t="s">
        <v>5</v>
      </c>
    </row>
    <row r="2501" spans="1:16" ht="14">
      <c r="A2501" s="23" t="s">
        <v>150</v>
      </c>
      <c r="E2501" s="24" t="s">
        <v>1046</v>
      </c>
    </row>
    <row r="2502" spans="1:16" ht="14">
      <c r="A2502" s="25" t="s">
        <v>144</v>
      </c>
      <c r="E2502" s="26" t="s">
        <v>6</v>
      </c>
    </row>
    <row r="2503" spans="1:16" ht="98">
      <c r="A2503" t="s">
        <v>147</v>
      </c>
      <c r="E2503" s="24" t="s">
        <v>2247</v>
      </c>
    </row>
    <row r="2504" spans="1:16" ht="14">
      <c r="A2504" s="14" t="s">
        <v>149</v>
      </c>
      <c r="B2504" s="18" t="s">
        <v>444</v>
      </c>
      <c r="C2504" s="18" t="s">
        <v>2250</v>
      </c>
      <c r="D2504" s="14" t="s">
        <v>1046</v>
      </c>
      <c r="E2504" s="19" t="s">
        <v>2251</v>
      </c>
      <c r="F2504" s="20" t="s">
        <v>120</v>
      </c>
      <c r="G2504" s="21">
        <v>1</v>
      </c>
      <c r="H2504" s="22">
        <v>69.790000000000006</v>
      </c>
      <c r="I2504" s="22">
        <f>ROUND(ROUND(H2504,2)*ROUND(G2504,3),2)</f>
        <v>69.790000000000006</v>
      </c>
      <c r="O2504">
        <f>(I2504*21)/100</f>
        <v>14.655900000000001</v>
      </c>
      <c r="P2504" t="s">
        <v>5</v>
      </c>
    </row>
    <row r="2505" spans="1:16" ht="14">
      <c r="A2505" s="23" t="s">
        <v>150</v>
      </c>
      <c r="E2505" s="24" t="s">
        <v>1046</v>
      </c>
    </row>
    <row r="2506" spans="1:16" ht="14">
      <c r="A2506" s="25" t="s">
        <v>144</v>
      </c>
      <c r="E2506" s="26" t="s">
        <v>6</v>
      </c>
    </row>
    <row r="2507" spans="1:16" ht="98">
      <c r="A2507" t="s">
        <v>147</v>
      </c>
      <c r="E2507" s="24" t="s">
        <v>2247</v>
      </c>
    </row>
    <row r="2508" spans="1:16" ht="14">
      <c r="A2508" s="14" t="s">
        <v>149</v>
      </c>
      <c r="B2508" s="18" t="s">
        <v>446</v>
      </c>
      <c r="C2508" s="18" t="s">
        <v>2252</v>
      </c>
      <c r="D2508" s="14" t="s">
        <v>1046</v>
      </c>
      <c r="E2508" s="19" t="s">
        <v>2253</v>
      </c>
      <c r="F2508" s="20" t="s">
        <v>120</v>
      </c>
      <c r="G2508" s="21">
        <v>1</v>
      </c>
      <c r="H2508" s="22">
        <v>0</v>
      </c>
      <c r="I2508" s="22">
        <f>ROUND(ROUND(H2508,2)*ROUND(G2508,3),2)</f>
        <v>0</v>
      </c>
      <c r="O2508">
        <f>(I2508*21)/100</f>
        <v>0</v>
      </c>
      <c r="P2508" t="s">
        <v>5</v>
      </c>
    </row>
    <row r="2509" spans="1:16" ht="14">
      <c r="A2509" s="23" t="s">
        <v>150</v>
      </c>
      <c r="E2509" s="24" t="s">
        <v>1046</v>
      </c>
    </row>
    <row r="2510" spans="1:16" ht="14">
      <c r="A2510" s="25" t="s">
        <v>144</v>
      </c>
      <c r="E2510" s="26" t="s">
        <v>6</v>
      </c>
    </row>
    <row r="2511" spans="1:16" ht="56">
      <c r="A2511" t="s">
        <v>147</v>
      </c>
      <c r="E2511" s="24" t="s">
        <v>27</v>
      </c>
    </row>
    <row r="2512" spans="1:16" ht="14">
      <c r="A2512" s="14" t="s">
        <v>149</v>
      </c>
      <c r="B2512" s="18" t="s">
        <v>448</v>
      </c>
      <c r="C2512" s="18" t="s">
        <v>2254</v>
      </c>
      <c r="D2512" s="14" t="s">
        <v>1027</v>
      </c>
      <c r="E2512" s="19" t="s">
        <v>2255</v>
      </c>
      <c r="F2512" s="20" t="s">
        <v>120</v>
      </c>
      <c r="G2512" s="21">
        <v>1</v>
      </c>
      <c r="H2512" s="22">
        <v>0</v>
      </c>
      <c r="I2512" s="22">
        <f>ROUND(ROUND(H2512,2)*ROUND(G2512,3),2)</f>
        <v>0</v>
      </c>
      <c r="O2512">
        <f>(I2512*21)/100</f>
        <v>0</v>
      </c>
      <c r="P2512" t="s">
        <v>5</v>
      </c>
    </row>
    <row r="2513" spans="1:16" ht="14">
      <c r="A2513" s="23" t="s">
        <v>150</v>
      </c>
      <c r="E2513" s="24" t="s">
        <v>1027</v>
      </c>
    </row>
    <row r="2514" spans="1:16" ht="14">
      <c r="A2514" s="25" t="s">
        <v>144</v>
      </c>
      <c r="E2514" s="26" t="s">
        <v>6</v>
      </c>
    </row>
    <row r="2515" spans="1:16" ht="56">
      <c r="A2515" t="s">
        <v>147</v>
      </c>
      <c r="E2515" s="24" t="s">
        <v>27</v>
      </c>
    </row>
    <row r="2516" spans="1:16" ht="14">
      <c r="A2516" s="14" t="s">
        <v>149</v>
      </c>
      <c r="B2516" s="18" t="s">
        <v>450</v>
      </c>
      <c r="C2516" s="18" t="s">
        <v>2256</v>
      </c>
      <c r="D2516" s="14" t="s">
        <v>1046</v>
      </c>
      <c r="E2516" s="19" t="s">
        <v>2257</v>
      </c>
      <c r="F2516" s="20" t="s">
        <v>120</v>
      </c>
      <c r="G2516" s="21">
        <v>1</v>
      </c>
      <c r="H2516" s="22">
        <v>0</v>
      </c>
      <c r="I2516" s="22">
        <f>ROUND(ROUND(H2516,2)*ROUND(G2516,3),2)</f>
        <v>0</v>
      </c>
      <c r="O2516">
        <f>(I2516*21)/100</f>
        <v>0</v>
      </c>
      <c r="P2516" t="s">
        <v>5</v>
      </c>
    </row>
    <row r="2517" spans="1:16" ht="14">
      <c r="A2517" s="23" t="s">
        <v>150</v>
      </c>
      <c r="E2517" s="24" t="s">
        <v>1046</v>
      </c>
    </row>
    <row r="2518" spans="1:16" ht="14">
      <c r="A2518" s="25" t="s">
        <v>144</v>
      </c>
      <c r="E2518" s="26" t="s">
        <v>6</v>
      </c>
    </row>
    <row r="2519" spans="1:16" ht="56">
      <c r="A2519" t="s">
        <v>147</v>
      </c>
      <c r="E2519" s="24" t="s">
        <v>27</v>
      </c>
    </row>
    <row r="2520" spans="1:16" ht="14">
      <c r="A2520" s="14" t="s">
        <v>149</v>
      </c>
      <c r="B2520" s="18" t="s">
        <v>453</v>
      </c>
      <c r="C2520" s="18" t="s">
        <v>2258</v>
      </c>
      <c r="D2520" s="14" t="s">
        <v>1046</v>
      </c>
      <c r="E2520" s="19" t="s">
        <v>2259</v>
      </c>
      <c r="F2520" s="20" t="s">
        <v>120</v>
      </c>
      <c r="G2520" s="21">
        <v>1</v>
      </c>
      <c r="H2520" s="22">
        <v>0</v>
      </c>
      <c r="I2520" s="22">
        <f>ROUND(ROUND(H2520,2)*ROUND(G2520,3),2)</f>
        <v>0</v>
      </c>
      <c r="O2520">
        <f>(I2520*21)/100</f>
        <v>0</v>
      </c>
      <c r="P2520" t="s">
        <v>5</v>
      </c>
    </row>
    <row r="2521" spans="1:16" ht="14">
      <c r="A2521" s="23" t="s">
        <v>150</v>
      </c>
      <c r="E2521" s="24" t="s">
        <v>1046</v>
      </c>
    </row>
    <row r="2522" spans="1:16" ht="14">
      <c r="A2522" s="25" t="s">
        <v>144</v>
      </c>
      <c r="E2522" s="26" t="s">
        <v>6</v>
      </c>
    </row>
    <row r="2523" spans="1:16" ht="84">
      <c r="A2523" t="s">
        <v>147</v>
      </c>
      <c r="E2523" s="24" t="s">
        <v>2260</v>
      </c>
    </row>
    <row r="2524" spans="1:16" ht="14">
      <c r="A2524" s="14" t="s">
        <v>149</v>
      </c>
      <c r="B2524" s="18" t="s">
        <v>455</v>
      </c>
      <c r="C2524" s="18" t="s">
        <v>890</v>
      </c>
      <c r="D2524" s="14" t="s">
        <v>1046</v>
      </c>
      <c r="E2524" s="19" t="s">
        <v>2261</v>
      </c>
      <c r="F2524" s="20" t="s">
        <v>120</v>
      </c>
      <c r="G2524" s="21">
        <v>1</v>
      </c>
      <c r="H2524" s="22">
        <v>1.17</v>
      </c>
      <c r="I2524" s="22">
        <f>ROUND(ROUND(H2524,2)*ROUND(G2524,3),2)</f>
        <v>1.17</v>
      </c>
      <c r="O2524">
        <f>(I2524*21)/100</f>
        <v>0.2457</v>
      </c>
      <c r="P2524" t="s">
        <v>5</v>
      </c>
    </row>
    <row r="2525" spans="1:16" ht="14">
      <c r="A2525" s="23" t="s">
        <v>150</v>
      </c>
      <c r="E2525" s="24" t="s">
        <v>1046</v>
      </c>
    </row>
    <row r="2526" spans="1:16" ht="14">
      <c r="A2526" s="25" t="s">
        <v>144</v>
      </c>
      <c r="E2526" s="26" t="s">
        <v>6</v>
      </c>
    </row>
    <row r="2527" spans="1:16" ht="98">
      <c r="A2527" t="s">
        <v>147</v>
      </c>
      <c r="E2527" s="24" t="s">
        <v>2238</v>
      </c>
    </row>
    <row r="2528" spans="1:16" ht="14">
      <c r="A2528" s="14" t="s">
        <v>149</v>
      </c>
      <c r="B2528" s="18" t="s">
        <v>457</v>
      </c>
      <c r="C2528" s="18" t="s">
        <v>893</v>
      </c>
      <c r="D2528" s="14" t="s">
        <v>1046</v>
      </c>
      <c r="E2528" s="19" t="s">
        <v>2262</v>
      </c>
      <c r="F2528" s="20" t="s">
        <v>120</v>
      </c>
      <c r="G2528" s="21">
        <v>1</v>
      </c>
      <c r="H2528" s="22">
        <v>0</v>
      </c>
      <c r="I2528" s="22">
        <f>ROUND(ROUND(H2528,2)*ROUND(G2528,3),2)</f>
        <v>0</v>
      </c>
      <c r="O2528">
        <f>(I2528*21)/100</f>
        <v>0</v>
      </c>
      <c r="P2528" t="s">
        <v>5</v>
      </c>
    </row>
    <row r="2529" spans="1:18" ht="14">
      <c r="A2529" s="23" t="s">
        <v>150</v>
      </c>
      <c r="E2529" s="24" t="s">
        <v>1046</v>
      </c>
    </row>
    <row r="2530" spans="1:18" ht="14">
      <c r="A2530" s="25" t="s">
        <v>144</v>
      </c>
      <c r="E2530" s="26" t="s">
        <v>6</v>
      </c>
    </row>
    <row r="2531" spans="1:18" ht="98">
      <c r="A2531" t="s">
        <v>147</v>
      </c>
      <c r="E2531" s="24" t="s">
        <v>2238</v>
      </c>
    </row>
    <row r="2532" spans="1:18" ht="14">
      <c r="A2532" s="14" t="s">
        <v>149</v>
      </c>
      <c r="B2532" s="18" t="s">
        <v>461</v>
      </c>
      <c r="C2532" s="18" t="s">
        <v>2263</v>
      </c>
      <c r="D2532" s="14" t="s">
        <v>1046</v>
      </c>
      <c r="E2532" s="19" t="s">
        <v>2264</v>
      </c>
      <c r="F2532" s="20" t="s">
        <v>120</v>
      </c>
      <c r="G2532" s="21">
        <v>1</v>
      </c>
      <c r="H2532" s="22">
        <v>0</v>
      </c>
      <c r="I2532" s="22">
        <f>ROUND(ROUND(H2532,2)*ROUND(G2532,3),2)</f>
        <v>0</v>
      </c>
      <c r="O2532">
        <f>(I2532*21)/100</f>
        <v>0</v>
      </c>
      <c r="P2532" t="s">
        <v>5</v>
      </c>
    </row>
    <row r="2533" spans="1:18" ht="14">
      <c r="A2533" s="23" t="s">
        <v>150</v>
      </c>
      <c r="E2533" s="24" t="s">
        <v>1046</v>
      </c>
    </row>
    <row r="2534" spans="1:18" ht="14">
      <c r="A2534" s="25" t="s">
        <v>144</v>
      </c>
      <c r="E2534" s="26" t="s">
        <v>6</v>
      </c>
    </row>
    <row r="2535" spans="1:18" ht="98">
      <c r="A2535" t="s">
        <v>147</v>
      </c>
      <c r="E2535" s="24" t="s">
        <v>2238</v>
      </c>
    </row>
    <row r="2536" spans="1:18" ht="14">
      <c r="A2536" s="14" t="s">
        <v>149</v>
      </c>
      <c r="B2536" s="18" t="s">
        <v>463</v>
      </c>
      <c r="C2536" s="18" t="s">
        <v>898</v>
      </c>
      <c r="D2536" s="14" t="s">
        <v>1046</v>
      </c>
      <c r="E2536" s="19" t="s">
        <v>2265</v>
      </c>
      <c r="F2536" s="20" t="s">
        <v>120</v>
      </c>
      <c r="G2536" s="21">
        <v>1</v>
      </c>
      <c r="H2536" s="22">
        <v>0</v>
      </c>
      <c r="I2536" s="22">
        <f>ROUND(ROUND(H2536,2)*ROUND(G2536,3),2)</f>
        <v>0</v>
      </c>
      <c r="O2536">
        <f>(I2536*21)/100</f>
        <v>0</v>
      </c>
      <c r="P2536" t="s">
        <v>5</v>
      </c>
    </row>
    <row r="2537" spans="1:18" ht="14">
      <c r="A2537" s="23" t="s">
        <v>150</v>
      </c>
      <c r="E2537" s="24" t="s">
        <v>1046</v>
      </c>
    </row>
    <row r="2538" spans="1:18" ht="14">
      <c r="A2538" s="25" t="s">
        <v>144</v>
      </c>
      <c r="E2538" s="26" t="s">
        <v>6</v>
      </c>
    </row>
    <row r="2539" spans="1:18" ht="98">
      <c r="A2539" t="s">
        <v>147</v>
      </c>
      <c r="E2539" s="24" t="s">
        <v>2238</v>
      </c>
    </row>
    <row r="2540" spans="1:18" ht="14">
      <c r="A2540" s="14" t="s">
        <v>149</v>
      </c>
      <c r="B2540" s="18" t="s">
        <v>465</v>
      </c>
      <c r="C2540" s="18" t="s">
        <v>2266</v>
      </c>
      <c r="D2540" s="14" t="s">
        <v>1529</v>
      </c>
      <c r="E2540" s="19" t="s">
        <v>2267</v>
      </c>
      <c r="F2540" s="20" t="s">
        <v>120</v>
      </c>
      <c r="G2540" s="21">
        <v>1</v>
      </c>
      <c r="H2540" s="22">
        <v>0</v>
      </c>
      <c r="I2540" s="22">
        <f>ROUND(ROUND(H2540,2)*ROUND(G2540,3),2)</f>
        <v>0</v>
      </c>
      <c r="O2540">
        <f>(I2540*21)/100</f>
        <v>0</v>
      </c>
      <c r="P2540" t="s">
        <v>5</v>
      </c>
    </row>
    <row r="2541" spans="1:18" ht="14">
      <c r="A2541" s="23" t="s">
        <v>150</v>
      </c>
      <c r="E2541" s="24" t="s">
        <v>1529</v>
      </c>
    </row>
    <row r="2542" spans="1:18" ht="14">
      <c r="A2542" s="25" t="s">
        <v>144</v>
      </c>
      <c r="E2542" s="26" t="s">
        <v>6</v>
      </c>
    </row>
    <row r="2543" spans="1:18" ht="98">
      <c r="A2543" t="s">
        <v>147</v>
      </c>
      <c r="E2543" s="24" t="s">
        <v>2238</v>
      </c>
    </row>
    <row r="2544" spans="1:18" ht="12.75" customHeight="1">
      <c r="A2544" s="2" t="s">
        <v>84</v>
      </c>
      <c r="B2544" s="2"/>
      <c r="C2544" s="28" t="s">
        <v>939</v>
      </c>
      <c r="D2544" s="2"/>
      <c r="E2544" s="16" t="s">
        <v>940</v>
      </c>
      <c r="F2544" s="2"/>
      <c r="G2544" s="2"/>
      <c r="H2544" s="2"/>
      <c r="I2544" s="29">
        <f>0+Q2544</f>
        <v>0</v>
      </c>
      <c r="O2544">
        <f>0+R2544</f>
        <v>0</v>
      </c>
      <c r="Q2544">
        <f>0+I2545+I2549</f>
        <v>0</v>
      </c>
      <c r="R2544">
        <f>0+O2545+O2549</f>
        <v>0</v>
      </c>
    </row>
    <row r="2545" spans="1:16" ht="14">
      <c r="A2545" s="14" t="s">
        <v>149</v>
      </c>
      <c r="B2545" s="18" t="s">
        <v>16</v>
      </c>
      <c r="C2545" s="18" t="s">
        <v>941</v>
      </c>
      <c r="D2545" s="14" t="s">
        <v>1046</v>
      </c>
      <c r="E2545" s="19" t="s">
        <v>2268</v>
      </c>
      <c r="F2545" s="20" t="s">
        <v>25</v>
      </c>
      <c r="G2545" s="21">
        <v>1</v>
      </c>
      <c r="H2545" s="22">
        <v>0</v>
      </c>
      <c r="I2545" s="22">
        <f>ROUND(ROUND(H2545,2)*ROUND(G2545,3),2)</f>
        <v>0</v>
      </c>
      <c r="O2545">
        <f>(I2545*21)/100</f>
        <v>0</v>
      </c>
      <c r="P2545" t="s">
        <v>5</v>
      </c>
    </row>
    <row r="2546" spans="1:16" ht="14">
      <c r="A2546" s="23" t="s">
        <v>150</v>
      </c>
      <c r="E2546" s="24" t="s">
        <v>1046</v>
      </c>
    </row>
    <row r="2547" spans="1:16" ht="14">
      <c r="A2547" s="25" t="s">
        <v>144</v>
      </c>
      <c r="E2547" s="26" t="s">
        <v>6</v>
      </c>
    </row>
    <row r="2548" spans="1:16" ht="56">
      <c r="A2548" t="s">
        <v>147</v>
      </c>
      <c r="E2548" s="24" t="s">
        <v>27</v>
      </c>
    </row>
    <row r="2549" spans="1:16" ht="14">
      <c r="A2549" s="14" t="s">
        <v>149</v>
      </c>
      <c r="B2549" s="18" t="s">
        <v>5</v>
      </c>
      <c r="C2549" s="18" t="s">
        <v>942</v>
      </c>
      <c r="D2549" s="14" t="s">
        <v>1046</v>
      </c>
      <c r="E2549" s="19" t="s">
        <v>2269</v>
      </c>
      <c r="F2549" s="20" t="s">
        <v>25</v>
      </c>
      <c r="G2549" s="21">
        <v>1</v>
      </c>
      <c r="H2549" s="22">
        <v>0</v>
      </c>
      <c r="I2549" s="22">
        <f>ROUND(ROUND(H2549,2)*ROUND(G2549,3),2)</f>
        <v>0</v>
      </c>
      <c r="O2549">
        <f>(I2549*21)/100</f>
        <v>0</v>
      </c>
      <c r="P2549" t="s">
        <v>5</v>
      </c>
    </row>
    <row r="2550" spans="1:16" ht="14">
      <c r="A2550" s="23" t="s">
        <v>150</v>
      </c>
      <c r="E2550" s="24" t="s">
        <v>1046</v>
      </c>
    </row>
    <row r="2551" spans="1:16" ht="14">
      <c r="A2551" s="25" t="s">
        <v>144</v>
      </c>
      <c r="E2551" s="26" t="s">
        <v>6</v>
      </c>
    </row>
    <row r="2552" spans="1:16" ht="56">
      <c r="A2552" t="s">
        <v>147</v>
      </c>
      <c r="E2552" s="24" t="s">
        <v>27</v>
      </c>
    </row>
  </sheetData>
  <autoFilter ref="E1:E2552" xr:uid="{00000000-0009-0000-0000-00000D000000}"/>
  <mergeCells count="10">
    <mergeCell ref="A5:A6"/>
    <mergeCell ref="B5:B6"/>
    <mergeCell ref="C5:C6"/>
    <mergeCell ref="D5:D6"/>
    <mergeCell ref="E5:E6"/>
    <mergeCell ref="F5:F6"/>
    <mergeCell ref="G5:G6"/>
    <mergeCell ref="H5:I5"/>
    <mergeCell ref="C3:D3"/>
    <mergeCell ref="C4:D4"/>
  </mergeCells>
  <pageMargins left="0.75" right="0.75" top="1" bottom="1" header="0.5" footer="0.5"/>
  <pageSetup paperSize="9" scale="52" fitToHeight="0"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5">
    <tabColor rgb="FFFFFF00"/>
    <pageSetUpPr fitToPage="1"/>
  </sheetPr>
  <dimension ref="A1:R805"/>
  <sheetViews>
    <sheetView topLeftCell="B1" workbookViewId="0">
      <pane ySplit="7" topLeftCell="A773" activePane="bottomLeft" state="frozen"/>
      <selection activeCell="E173" sqref="E173"/>
      <selection pane="bottomLeft" activeCell="E781" sqref="E781"/>
    </sheetView>
  </sheetViews>
  <sheetFormatPr baseColWidth="10" defaultColWidth="9.1640625" defaultRowHeight="12.75" customHeight="1"/>
  <cols>
    <col min="1" max="1" width="9.1640625" hidden="1" customWidth="1"/>
    <col min="2" max="2" width="11.6640625" customWidth="1"/>
    <col min="3" max="3" width="14.6640625" customWidth="1"/>
    <col min="4" max="4" width="9.6640625" customWidth="1"/>
    <col min="5" max="5" width="70.6640625" customWidth="1"/>
    <col min="6" max="6" width="11.6640625" customWidth="1"/>
    <col min="7" max="9" width="16.6640625" customWidth="1"/>
    <col min="15" max="18" width="9.1640625" hidden="1" customWidth="1"/>
  </cols>
  <sheetData>
    <row r="1" spans="1:18" ht="12.75" customHeight="1">
      <c r="A1" t="s">
        <v>943</v>
      </c>
      <c r="B1" s="4"/>
      <c r="C1" s="4"/>
      <c r="D1" s="4"/>
      <c r="E1" s="4" t="s">
        <v>944</v>
      </c>
      <c r="F1" s="4"/>
      <c r="G1" s="4"/>
      <c r="H1" s="4"/>
      <c r="I1" s="4"/>
      <c r="P1" t="s">
        <v>78</v>
      </c>
    </row>
    <row r="2" spans="1:18" ht="25" customHeight="1">
      <c r="B2" s="4"/>
      <c r="C2" s="4"/>
      <c r="D2" s="4"/>
      <c r="E2" s="3" t="s">
        <v>945</v>
      </c>
      <c r="F2" s="4"/>
      <c r="G2" s="4"/>
      <c r="H2" s="2"/>
      <c r="I2" s="2"/>
      <c r="O2" t="e">
        <f>0+O8+O245+O502+O731+O760+O761+O786+O787+O788+O789+#REF!+#REF!+#REF!+#REF!+#REF!+#REF!+#REF!+#REF!+#REF!</f>
        <v>#REF!</v>
      </c>
      <c r="P2" t="s">
        <v>78</v>
      </c>
    </row>
    <row r="3" spans="1:18" ht="15" customHeight="1">
      <c r="A3" t="s">
        <v>946</v>
      </c>
      <c r="B3" s="8" t="s">
        <v>947</v>
      </c>
      <c r="C3" s="265" t="s">
        <v>948</v>
      </c>
      <c r="D3" s="283"/>
      <c r="E3" s="9" t="s">
        <v>949</v>
      </c>
      <c r="F3" s="4"/>
      <c r="G3" s="7"/>
      <c r="H3" s="6" t="s">
        <v>2270</v>
      </c>
      <c r="I3" s="30" t="e">
        <f>0+I8+I245+I502+I731+I760+I761+I786+I787+I788+I789+#REF!+#REF!+#REF!+#REF!+#REF!+#REF!+#REF!+#REF!+#REF!</f>
        <v>#REF!</v>
      </c>
      <c r="O3" t="s">
        <v>951</v>
      </c>
      <c r="P3" t="s">
        <v>5</v>
      </c>
    </row>
    <row r="4" spans="1:18" ht="15" customHeight="1">
      <c r="A4" t="s">
        <v>162</v>
      </c>
      <c r="B4" s="10" t="s">
        <v>952</v>
      </c>
      <c r="C4" s="287" t="s">
        <v>2270</v>
      </c>
      <c r="D4" s="288"/>
      <c r="E4" s="11" t="s">
        <v>2271</v>
      </c>
      <c r="F4" s="2"/>
      <c r="G4" s="2"/>
      <c r="H4" s="12"/>
      <c r="I4" s="12"/>
      <c r="O4" t="s">
        <v>164</v>
      </c>
      <c r="P4" t="s">
        <v>5</v>
      </c>
    </row>
    <row r="5" spans="1:18" ht="12.75" customHeight="1">
      <c r="A5" s="273" t="s">
        <v>165</v>
      </c>
      <c r="B5" s="273" t="s">
        <v>72</v>
      </c>
      <c r="C5" s="273" t="s">
        <v>73</v>
      </c>
      <c r="D5" s="273" t="s">
        <v>74</v>
      </c>
      <c r="E5" s="273" t="s">
        <v>75</v>
      </c>
      <c r="F5" s="273" t="s">
        <v>76</v>
      </c>
      <c r="G5" s="273" t="s">
        <v>77</v>
      </c>
      <c r="H5" s="273" t="s">
        <v>954</v>
      </c>
      <c r="I5" s="273"/>
      <c r="O5" t="s">
        <v>166</v>
      </c>
      <c r="P5" t="s">
        <v>5</v>
      </c>
    </row>
    <row r="6" spans="1:18" ht="12.75" customHeight="1">
      <c r="A6" s="273"/>
      <c r="B6" s="273"/>
      <c r="C6" s="273"/>
      <c r="D6" s="273"/>
      <c r="E6" s="273"/>
      <c r="F6" s="273"/>
      <c r="G6" s="273"/>
      <c r="H6" s="1" t="s">
        <v>955</v>
      </c>
      <c r="I6" s="1" t="s">
        <v>956</v>
      </c>
    </row>
    <row r="7" spans="1:18" ht="12.75" customHeight="1">
      <c r="A7" s="1" t="s">
        <v>167</v>
      </c>
      <c r="B7" s="1" t="s">
        <v>16</v>
      </c>
      <c r="C7" s="1" t="s">
        <v>5</v>
      </c>
      <c r="D7" s="1" t="s">
        <v>78</v>
      </c>
      <c r="E7" s="1" t="s">
        <v>79</v>
      </c>
      <c r="F7" s="1" t="s">
        <v>80</v>
      </c>
      <c r="G7" s="1" t="s">
        <v>81</v>
      </c>
      <c r="H7" s="1" t="s">
        <v>82</v>
      </c>
      <c r="I7" s="1" t="s">
        <v>83</v>
      </c>
    </row>
    <row r="8" spans="1:18" ht="12.75" customHeight="1">
      <c r="A8" s="12" t="s">
        <v>84</v>
      </c>
      <c r="B8" s="12"/>
      <c r="C8" s="15" t="s">
        <v>2272</v>
      </c>
      <c r="D8" s="12"/>
      <c r="E8" s="16" t="s">
        <v>2273</v>
      </c>
      <c r="F8" s="12"/>
      <c r="G8" s="12"/>
      <c r="H8" s="12"/>
      <c r="I8" s="17">
        <f>0+Q8</f>
        <v>412406.25</v>
      </c>
      <c r="O8">
        <f>0+R8</f>
        <v>86605.312499999985</v>
      </c>
      <c r="Q8">
        <f>0+I9+I13+I17+I21+I25+I29+I33+I37+I41+I45+I49+I53+I57+I61+I65+I69+I73+I77+I81+I85+I89+I93+I97+I101+I105+I109+I113+I117+I121+I125+I129+I133+I137+I141+I145+I149+I153+I157+I161+I165+I169+I173+I177+I181+I185+I189+I193+I197+I201+I205+I209+I213+I217+I221+I225+I229+I233+I237+I241</f>
        <v>412406.25</v>
      </c>
      <c r="R8">
        <f>0+O9+O13+O17+O21+O25+O29+O33+O37+O41+O45+O49+O53+O57+O61+O65+O69+O73+O77+O81+O85+O89+O93+O97+O101+O105+O109+O113+O117+O121+O125+O129+O133+O137+O141+O145+O149+O153+O157+O161+O165+O169+O173+O177+O181+O185+O189+O193+O197+O201+O205+O209+O213+O217+O221+O225+O229+O233+O237+O241</f>
        <v>86605.312499999985</v>
      </c>
    </row>
    <row r="9" spans="1:18" ht="14">
      <c r="A9" s="14" t="s">
        <v>149</v>
      </c>
      <c r="B9" s="18" t="s">
        <v>1378</v>
      </c>
      <c r="C9" s="18" t="s">
        <v>2274</v>
      </c>
      <c r="D9" s="14" t="s">
        <v>1</v>
      </c>
      <c r="E9" s="19" t="s">
        <v>2275</v>
      </c>
      <c r="F9" s="20" t="s">
        <v>120</v>
      </c>
      <c r="G9" s="21">
        <v>1250</v>
      </c>
      <c r="H9" s="22">
        <v>2.0099999999999998</v>
      </c>
      <c r="I9" s="22">
        <f>ROUND(ROUND(H9,2)*ROUND(G9,3),2)</f>
        <v>2512.5</v>
      </c>
      <c r="O9">
        <f>(I9*21)/100</f>
        <v>527.625</v>
      </c>
      <c r="P9" t="s">
        <v>5</v>
      </c>
    </row>
    <row r="10" spans="1:18" ht="14">
      <c r="A10" s="23" t="s">
        <v>150</v>
      </c>
      <c r="E10" s="24" t="s">
        <v>2276</v>
      </c>
    </row>
    <row r="11" spans="1:18" ht="14">
      <c r="A11" s="25" t="s">
        <v>144</v>
      </c>
      <c r="E11" s="26" t="s">
        <v>1</v>
      </c>
    </row>
    <row r="12" spans="1:18" ht="98">
      <c r="A12" t="s">
        <v>147</v>
      </c>
      <c r="E12" s="24" t="s">
        <v>2277</v>
      </c>
    </row>
    <row r="13" spans="1:18" ht="14">
      <c r="A13" s="14" t="s">
        <v>149</v>
      </c>
      <c r="B13" s="18" t="s">
        <v>1381</v>
      </c>
      <c r="C13" s="18" t="s">
        <v>2278</v>
      </c>
      <c r="D13" s="14" t="s">
        <v>1</v>
      </c>
      <c r="E13" s="19" t="s">
        <v>2279</v>
      </c>
      <c r="F13" s="20" t="s">
        <v>120</v>
      </c>
      <c r="G13" s="21">
        <v>250</v>
      </c>
      <c r="H13" s="22">
        <v>1.62</v>
      </c>
      <c r="I13" s="22">
        <f>ROUND(ROUND(H13,2)*ROUND(G13,3),2)</f>
        <v>405</v>
      </c>
      <c r="O13">
        <f>(I13*21)/100</f>
        <v>85.05</v>
      </c>
      <c r="P13" t="s">
        <v>5</v>
      </c>
    </row>
    <row r="14" spans="1:18" ht="14">
      <c r="A14" s="23" t="s">
        <v>150</v>
      </c>
      <c r="E14" s="24" t="s">
        <v>2280</v>
      </c>
    </row>
    <row r="15" spans="1:18" ht="14">
      <c r="A15" s="25" t="s">
        <v>144</v>
      </c>
      <c r="E15" s="26" t="s">
        <v>1</v>
      </c>
    </row>
    <row r="16" spans="1:18" ht="84">
      <c r="A16" t="s">
        <v>147</v>
      </c>
      <c r="E16" s="24" t="s">
        <v>2281</v>
      </c>
    </row>
    <row r="17" spans="1:16" ht="14">
      <c r="A17" s="14" t="s">
        <v>149</v>
      </c>
      <c r="B17" s="18" t="s">
        <v>1384</v>
      </c>
      <c r="C17" s="18" t="s">
        <v>2282</v>
      </c>
      <c r="D17" s="14" t="s">
        <v>1</v>
      </c>
      <c r="E17" s="19" t="s">
        <v>2283</v>
      </c>
      <c r="F17" s="20" t="s">
        <v>120</v>
      </c>
      <c r="G17" s="21">
        <v>100</v>
      </c>
      <c r="H17" s="22">
        <v>6.71</v>
      </c>
      <c r="I17" s="22">
        <f>ROUND(ROUND(H17,2)*ROUND(G17,3),2)</f>
        <v>671</v>
      </c>
      <c r="O17">
        <f>(I17*21)/100</f>
        <v>140.91</v>
      </c>
      <c r="P17" t="s">
        <v>5</v>
      </c>
    </row>
    <row r="18" spans="1:16" ht="14">
      <c r="A18" s="23" t="s">
        <v>150</v>
      </c>
      <c r="E18" s="24" t="s">
        <v>1</v>
      </c>
    </row>
    <row r="19" spans="1:16" ht="14">
      <c r="A19" s="25" t="s">
        <v>144</v>
      </c>
      <c r="E19" s="26" t="s">
        <v>1</v>
      </c>
    </row>
    <row r="20" spans="1:16" ht="70">
      <c r="A20" t="s">
        <v>147</v>
      </c>
      <c r="E20" s="24" t="s">
        <v>2284</v>
      </c>
    </row>
    <row r="21" spans="1:16" ht="14">
      <c r="A21" s="14" t="s">
        <v>149</v>
      </c>
      <c r="B21" s="18" t="s">
        <v>1387</v>
      </c>
      <c r="C21" s="18" t="s">
        <v>2285</v>
      </c>
      <c r="D21" s="14" t="s">
        <v>1</v>
      </c>
      <c r="E21" s="19" t="s">
        <v>2286</v>
      </c>
      <c r="F21" s="20" t="s">
        <v>233</v>
      </c>
      <c r="G21" s="21">
        <v>37.5</v>
      </c>
      <c r="H21" s="22">
        <v>89.52</v>
      </c>
      <c r="I21" s="22">
        <f>ROUND(ROUND(H21,2)*ROUND(G21,3),2)</f>
        <v>3357</v>
      </c>
      <c r="O21">
        <f>(I21*21)/100</f>
        <v>704.97</v>
      </c>
      <c r="P21" t="s">
        <v>5</v>
      </c>
    </row>
    <row r="22" spans="1:16" ht="14">
      <c r="A22" s="23" t="s">
        <v>150</v>
      </c>
      <c r="E22" s="24" t="s">
        <v>1</v>
      </c>
    </row>
    <row r="23" spans="1:16" ht="14">
      <c r="A23" s="25" t="s">
        <v>144</v>
      </c>
      <c r="E23" s="26" t="s">
        <v>1</v>
      </c>
    </row>
    <row r="24" spans="1:16" ht="84">
      <c r="A24" t="s">
        <v>147</v>
      </c>
      <c r="E24" s="24" t="s">
        <v>2287</v>
      </c>
    </row>
    <row r="25" spans="1:16" ht="14">
      <c r="A25" s="14" t="s">
        <v>149</v>
      </c>
      <c r="B25" s="18" t="s">
        <v>1390</v>
      </c>
      <c r="C25" s="18" t="s">
        <v>2288</v>
      </c>
      <c r="D25" s="14" t="s">
        <v>1</v>
      </c>
      <c r="E25" s="19" t="s">
        <v>2289</v>
      </c>
      <c r="F25" s="20" t="s">
        <v>1187</v>
      </c>
      <c r="G25" s="21">
        <v>10</v>
      </c>
      <c r="H25" s="22">
        <v>223.8</v>
      </c>
      <c r="I25" s="22">
        <f>ROUND(ROUND(H25,2)*ROUND(G25,3),2)</f>
        <v>2238</v>
      </c>
      <c r="O25">
        <f>(I25*21)/100</f>
        <v>469.98</v>
      </c>
      <c r="P25" t="s">
        <v>5</v>
      </c>
    </row>
    <row r="26" spans="1:16" ht="14">
      <c r="A26" s="23" t="s">
        <v>150</v>
      </c>
      <c r="E26" s="24" t="s">
        <v>1</v>
      </c>
    </row>
    <row r="27" spans="1:16" ht="14">
      <c r="A27" s="25" t="s">
        <v>144</v>
      </c>
      <c r="E27" s="26" t="s">
        <v>1</v>
      </c>
    </row>
    <row r="28" spans="1:16" ht="42">
      <c r="A28" t="s">
        <v>147</v>
      </c>
      <c r="E28" s="24" t="s">
        <v>2290</v>
      </c>
    </row>
    <row r="29" spans="1:16" ht="14">
      <c r="A29" s="14" t="s">
        <v>149</v>
      </c>
      <c r="B29" s="18" t="s">
        <v>1393</v>
      </c>
      <c r="C29" s="18" t="s">
        <v>2291</v>
      </c>
      <c r="D29" s="14" t="s">
        <v>1</v>
      </c>
      <c r="E29" s="19" t="s">
        <v>2292</v>
      </c>
      <c r="F29" s="20" t="s">
        <v>1187</v>
      </c>
      <c r="G29" s="21">
        <v>937.5</v>
      </c>
      <c r="H29" s="22">
        <v>22.38</v>
      </c>
      <c r="I29" s="22">
        <f>ROUND(ROUND(H29,2)*ROUND(G29,3),2)</f>
        <v>20981.25</v>
      </c>
      <c r="O29">
        <f>(I29*21)/100</f>
        <v>4406.0625</v>
      </c>
      <c r="P29" t="s">
        <v>5</v>
      </c>
    </row>
    <row r="30" spans="1:16" ht="14">
      <c r="A30" s="23" t="s">
        <v>150</v>
      </c>
      <c r="E30" s="24" t="s">
        <v>1</v>
      </c>
    </row>
    <row r="31" spans="1:16" ht="14">
      <c r="A31" s="25" t="s">
        <v>144</v>
      </c>
      <c r="E31" s="26" t="s">
        <v>1</v>
      </c>
    </row>
    <row r="32" spans="1:16" ht="28">
      <c r="A32" t="s">
        <v>147</v>
      </c>
      <c r="E32" s="24" t="s">
        <v>2293</v>
      </c>
    </row>
    <row r="33" spans="1:16" ht="14">
      <c r="A33" s="14" t="s">
        <v>149</v>
      </c>
      <c r="B33" s="18" t="s">
        <v>1396</v>
      </c>
      <c r="C33" s="18" t="s">
        <v>2294</v>
      </c>
      <c r="D33" s="14" t="s">
        <v>1</v>
      </c>
      <c r="E33" s="19" t="s">
        <v>2295</v>
      </c>
      <c r="F33" s="20" t="s">
        <v>122</v>
      </c>
      <c r="G33" s="21">
        <v>37.5</v>
      </c>
      <c r="H33" s="22">
        <v>503.55</v>
      </c>
      <c r="I33" s="22">
        <f>ROUND(ROUND(H33,2)*ROUND(G33,3),2)</f>
        <v>18883.13</v>
      </c>
      <c r="O33">
        <f>(I33*21)/100</f>
        <v>3965.4573000000005</v>
      </c>
      <c r="P33" t="s">
        <v>5</v>
      </c>
    </row>
    <row r="34" spans="1:16" ht="14">
      <c r="A34" s="23" t="s">
        <v>150</v>
      </c>
      <c r="E34" s="24" t="s">
        <v>2296</v>
      </c>
    </row>
    <row r="35" spans="1:16" ht="14">
      <c r="A35" s="25" t="s">
        <v>144</v>
      </c>
      <c r="E35" s="26" t="s">
        <v>1</v>
      </c>
    </row>
    <row r="36" spans="1:16" ht="42">
      <c r="A36" t="s">
        <v>147</v>
      </c>
      <c r="E36" s="24" t="s">
        <v>2297</v>
      </c>
    </row>
    <row r="37" spans="1:16" ht="14">
      <c r="A37" s="14" t="s">
        <v>149</v>
      </c>
      <c r="B37" s="18" t="s">
        <v>1399</v>
      </c>
      <c r="C37" s="18" t="s">
        <v>2298</v>
      </c>
      <c r="D37" s="33" t="s">
        <v>1</v>
      </c>
      <c r="E37" s="19" t="s">
        <v>2299</v>
      </c>
      <c r="F37" s="20" t="s">
        <v>1</v>
      </c>
      <c r="G37" s="21">
        <v>375</v>
      </c>
      <c r="H37" s="22">
        <v>8.39</v>
      </c>
      <c r="I37" s="22">
        <f>ROUND(ROUND(H37,2)*ROUND(G37,3),2)</f>
        <v>3146.25</v>
      </c>
      <c r="O37">
        <f>(I37*21)/100</f>
        <v>660.71249999999998</v>
      </c>
      <c r="P37" t="s">
        <v>5</v>
      </c>
    </row>
    <row r="38" spans="1:16" ht="14">
      <c r="A38" s="23" t="s">
        <v>150</v>
      </c>
      <c r="E38" s="24" t="s">
        <v>2300</v>
      </c>
    </row>
    <row r="39" spans="1:16" ht="14">
      <c r="A39" s="25" t="s">
        <v>144</v>
      </c>
      <c r="E39" s="26" t="s">
        <v>1</v>
      </c>
    </row>
    <row r="40" spans="1:16" ht="28">
      <c r="A40" t="s">
        <v>147</v>
      </c>
      <c r="E40" s="24" t="s">
        <v>2301</v>
      </c>
    </row>
    <row r="41" spans="1:16" ht="14">
      <c r="A41" s="14" t="s">
        <v>149</v>
      </c>
      <c r="B41" s="18" t="s">
        <v>1401</v>
      </c>
      <c r="C41" s="18" t="s">
        <v>2302</v>
      </c>
      <c r="D41" s="14" t="s">
        <v>1</v>
      </c>
      <c r="E41" s="19" t="s">
        <v>2303</v>
      </c>
      <c r="F41" s="20" t="s">
        <v>233</v>
      </c>
      <c r="G41" s="21">
        <v>37.5</v>
      </c>
      <c r="H41" s="22">
        <v>27.98</v>
      </c>
      <c r="I41" s="22">
        <f>ROUND(ROUND(H41,2)*ROUND(G41,3),2)</f>
        <v>1049.25</v>
      </c>
      <c r="O41">
        <f>(I41*21)/100</f>
        <v>220.3425</v>
      </c>
      <c r="P41" t="s">
        <v>5</v>
      </c>
    </row>
    <row r="42" spans="1:16" ht="14">
      <c r="A42" s="23" t="s">
        <v>150</v>
      </c>
      <c r="E42" s="24" t="s">
        <v>1</v>
      </c>
    </row>
    <row r="43" spans="1:16" ht="14">
      <c r="A43" s="25" t="s">
        <v>144</v>
      </c>
      <c r="E43" s="26" t="s">
        <v>1</v>
      </c>
    </row>
    <row r="44" spans="1:16" ht="84">
      <c r="A44" t="s">
        <v>147</v>
      </c>
      <c r="E44" s="24" t="s">
        <v>2304</v>
      </c>
    </row>
    <row r="45" spans="1:16" ht="14">
      <c r="A45" s="14" t="s">
        <v>149</v>
      </c>
      <c r="B45" s="18" t="s">
        <v>1404</v>
      </c>
      <c r="C45" s="18" t="s">
        <v>2305</v>
      </c>
      <c r="D45" s="33" t="s">
        <v>1</v>
      </c>
      <c r="E45" s="19" t="s">
        <v>2306</v>
      </c>
      <c r="F45" s="20" t="s">
        <v>233</v>
      </c>
      <c r="G45" s="21">
        <v>10</v>
      </c>
      <c r="H45" s="22">
        <v>1286.8499999999999</v>
      </c>
      <c r="I45" s="22">
        <f>ROUND(ROUND(H45,2)*ROUND(G45,3),2)</f>
        <v>12868.5</v>
      </c>
      <c r="O45">
        <f>(I45*21)/100</f>
        <v>2702.3850000000002</v>
      </c>
      <c r="P45" t="s">
        <v>5</v>
      </c>
    </row>
    <row r="46" spans="1:16" ht="14">
      <c r="A46" s="23" t="s">
        <v>150</v>
      </c>
      <c r="E46" s="24" t="s">
        <v>1</v>
      </c>
    </row>
    <row r="47" spans="1:16" ht="14">
      <c r="A47" s="25" t="s">
        <v>144</v>
      </c>
      <c r="E47" s="26" t="s">
        <v>1</v>
      </c>
    </row>
    <row r="48" spans="1:16" ht="70">
      <c r="A48" t="s">
        <v>147</v>
      </c>
      <c r="E48" s="24" t="s">
        <v>2307</v>
      </c>
    </row>
    <row r="49" spans="1:16" ht="14">
      <c r="A49" s="14" t="s">
        <v>149</v>
      </c>
      <c r="B49" s="18" t="s">
        <v>1408</v>
      </c>
      <c r="C49" s="18" t="s">
        <v>2308</v>
      </c>
      <c r="D49" s="14" t="s">
        <v>1</v>
      </c>
      <c r="E49" s="19" t="s">
        <v>2309</v>
      </c>
      <c r="F49" s="20" t="s">
        <v>233</v>
      </c>
      <c r="G49" s="21">
        <v>10</v>
      </c>
      <c r="H49" s="22">
        <v>615.45000000000005</v>
      </c>
      <c r="I49" s="22">
        <f>ROUND(ROUND(H49,2)*ROUND(G49,3),2)</f>
        <v>6154.5</v>
      </c>
      <c r="O49">
        <f>(I49*21)/100</f>
        <v>1292.4449999999999</v>
      </c>
      <c r="P49" t="s">
        <v>5</v>
      </c>
    </row>
    <row r="50" spans="1:16" ht="14">
      <c r="A50" s="23" t="s">
        <v>150</v>
      </c>
      <c r="E50" s="24" t="s">
        <v>1</v>
      </c>
    </row>
    <row r="51" spans="1:16" ht="14">
      <c r="A51" s="25" t="s">
        <v>144</v>
      </c>
      <c r="E51" s="26" t="s">
        <v>1</v>
      </c>
    </row>
    <row r="52" spans="1:16" ht="70">
      <c r="A52" t="s">
        <v>147</v>
      </c>
      <c r="E52" s="24" t="s">
        <v>2310</v>
      </c>
    </row>
    <row r="53" spans="1:16" ht="28">
      <c r="A53" s="14" t="s">
        <v>149</v>
      </c>
      <c r="B53" s="18" t="s">
        <v>1470</v>
      </c>
      <c r="C53" s="18" t="s">
        <v>2311</v>
      </c>
      <c r="D53" s="14" t="s">
        <v>1</v>
      </c>
      <c r="E53" s="19" t="s">
        <v>2312</v>
      </c>
      <c r="F53" s="20" t="s">
        <v>90</v>
      </c>
      <c r="G53" s="21">
        <v>2</v>
      </c>
      <c r="H53" s="22">
        <v>1119</v>
      </c>
      <c r="I53" s="22">
        <f>ROUND(ROUND(H53,2)*ROUND(G53,3),2)</f>
        <v>2238</v>
      </c>
      <c r="O53">
        <f>(I53*21)/100</f>
        <v>469.98</v>
      </c>
      <c r="P53" t="s">
        <v>5</v>
      </c>
    </row>
    <row r="54" spans="1:16" ht="14">
      <c r="A54" s="23" t="s">
        <v>150</v>
      </c>
      <c r="E54" s="24" t="s">
        <v>2313</v>
      </c>
    </row>
    <row r="55" spans="1:16" ht="14">
      <c r="A55" s="25" t="s">
        <v>144</v>
      </c>
      <c r="E55" s="26" t="s">
        <v>1</v>
      </c>
    </row>
    <row r="56" spans="1:16" ht="28">
      <c r="A56" t="s">
        <v>147</v>
      </c>
      <c r="E56" s="24" t="s">
        <v>2314</v>
      </c>
    </row>
    <row r="57" spans="1:16" ht="28">
      <c r="A57" s="14" t="s">
        <v>149</v>
      </c>
      <c r="B57" s="18" t="s">
        <v>1471</v>
      </c>
      <c r="C57" s="18" t="s">
        <v>2315</v>
      </c>
      <c r="D57" s="14" t="s">
        <v>1</v>
      </c>
      <c r="E57" s="19" t="s">
        <v>2316</v>
      </c>
      <c r="F57" s="20" t="s">
        <v>90</v>
      </c>
      <c r="G57" s="21">
        <v>2</v>
      </c>
      <c r="H57" s="22">
        <v>1119</v>
      </c>
      <c r="I57" s="22">
        <f>ROUND(ROUND(H57,2)*ROUND(G57,3),2)</f>
        <v>2238</v>
      </c>
      <c r="O57">
        <f>(I57*21)/100</f>
        <v>469.98</v>
      </c>
      <c r="P57" t="s">
        <v>5</v>
      </c>
    </row>
    <row r="58" spans="1:16" ht="14">
      <c r="A58" s="23" t="s">
        <v>150</v>
      </c>
      <c r="E58" s="24" t="s">
        <v>2313</v>
      </c>
    </row>
    <row r="59" spans="1:16" ht="14">
      <c r="A59" s="25" t="s">
        <v>144</v>
      </c>
      <c r="E59" s="26" t="s">
        <v>1</v>
      </c>
    </row>
    <row r="60" spans="1:16" ht="28">
      <c r="A60" t="s">
        <v>147</v>
      </c>
      <c r="E60" s="24" t="s">
        <v>2317</v>
      </c>
    </row>
    <row r="61" spans="1:16" ht="28">
      <c r="A61" s="14" t="s">
        <v>149</v>
      </c>
      <c r="B61" s="18" t="s">
        <v>1474</v>
      </c>
      <c r="C61" s="18" t="s">
        <v>2318</v>
      </c>
      <c r="D61" s="14" t="s">
        <v>1</v>
      </c>
      <c r="E61" s="19" t="s">
        <v>2319</v>
      </c>
      <c r="F61" s="20" t="s">
        <v>1187</v>
      </c>
      <c r="G61" s="21">
        <v>20</v>
      </c>
      <c r="H61" s="22">
        <v>134.28</v>
      </c>
      <c r="I61" s="22">
        <f>ROUND(ROUND(H61,2)*ROUND(G61,3),2)</f>
        <v>2685.6</v>
      </c>
      <c r="O61">
        <f>(I61*21)/100</f>
        <v>563.976</v>
      </c>
      <c r="P61" t="s">
        <v>5</v>
      </c>
    </row>
    <row r="62" spans="1:16" ht="14">
      <c r="A62" s="23" t="s">
        <v>150</v>
      </c>
      <c r="E62" s="24" t="s">
        <v>2320</v>
      </c>
    </row>
    <row r="63" spans="1:16" ht="14">
      <c r="A63" s="25" t="s">
        <v>144</v>
      </c>
      <c r="E63" s="26" t="s">
        <v>1</v>
      </c>
    </row>
    <row r="64" spans="1:16" ht="28">
      <c r="A64" t="s">
        <v>147</v>
      </c>
      <c r="E64" s="24" t="s">
        <v>2321</v>
      </c>
    </row>
    <row r="65" spans="1:16" ht="14">
      <c r="A65" s="14" t="s">
        <v>149</v>
      </c>
      <c r="B65" s="18" t="s">
        <v>1411</v>
      </c>
      <c r="C65" s="18" t="s">
        <v>2322</v>
      </c>
      <c r="D65" s="14" t="s">
        <v>16</v>
      </c>
      <c r="E65" s="19" t="s">
        <v>2323</v>
      </c>
      <c r="F65" s="20" t="s">
        <v>100</v>
      </c>
      <c r="G65" s="21">
        <v>0.5</v>
      </c>
      <c r="H65" s="22">
        <v>358.08</v>
      </c>
      <c r="I65" s="22">
        <f>ROUND(ROUND(H65,2)*ROUND(G65,3),2)</f>
        <v>179.04</v>
      </c>
      <c r="O65">
        <f>(I65*21)/100</f>
        <v>37.598399999999998</v>
      </c>
      <c r="P65" t="s">
        <v>5</v>
      </c>
    </row>
    <row r="66" spans="1:16" ht="14">
      <c r="A66" s="23" t="s">
        <v>150</v>
      </c>
      <c r="E66" s="24" t="s">
        <v>2324</v>
      </c>
    </row>
    <row r="67" spans="1:16" ht="14">
      <c r="A67" s="25" t="s">
        <v>144</v>
      </c>
      <c r="E67" s="26" t="s">
        <v>1</v>
      </c>
    </row>
    <row r="68" spans="1:16" ht="42">
      <c r="A68" t="s">
        <v>147</v>
      </c>
      <c r="E68" s="24" t="s">
        <v>2325</v>
      </c>
    </row>
    <row r="69" spans="1:16" ht="14">
      <c r="A69" s="14" t="s">
        <v>149</v>
      </c>
      <c r="B69" s="18" t="s">
        <v>1415</v>
      </c>
      <c r="C69" s="18" t="s">
        <v>2322</v>
      </c>
      <c r="D69" s="33" t="s">
        <v>5</v>
      </c>
      <c r="E69" s="19" t="s">
        <v>2326</v>
      </c>
      <c r="F69" s="20" t="s">
        <v>100</v>
      </c>
      <c r="G69" s="21">
        <v>0.5</v>
      </c>
      <c r="H69" s="22">
        <v>207.02</v>
      </c>
      <c r="I69" s="22">
        <f>ROUND(ROUND(H69,2)*ROUND(G69,3),2)</f>
        <v>103.51</v>
      </c>
      <c r="O69">
        <f>(I69*21)/100</f>
        <v>21.737100000000002</v>
      </c>
      <c r="P69" t="s">
        <v>5</v>
      </c>
    </row>
    <row r="70" spans="1:16" ht="14">
      <c r="A70" s="23" t="s">
        <v>150</v>
      </c>
      <c r="E70" s="24" t="s">
        <v>2327</v>
      </c>
    </row>
    <row r="71" spans="1:16" ht="14">
      <c r="A71" s="25" t="s">
        <v>144</v>
      </c>
      <c r="E71" s="26" t="s">
        <v>1</v>
      </c>
    </row>
    <row r="72" spans="1:16" ht="42">
      <c r="A72" t="s">
        <v>147</v>
      </c>
      <c r="E72" s="24" t="s">
        <v>2325</v>
      </c>
    </row>
    <row r="73" spans="1:16" ht="14">
      <c r="A73" s="14" t="s">
        <v>149</v>
      </c>
      <c r="B73" s="18" t="s">
        <v>1418</v>
      </c>
      <c r="C73" s="18" t="s">
        <v>2322</v>
      </c>
      <c r="D73" s="33" t="s">
        <v>78</v>
      </c>
      <c r="E73" s="19" t="s">
        <v>2328</v>
      </c>
      <c r="F73" s="20" t="s">
        <v>100</v>
      </c>
      <c r="G73" s="21">
        <v>0.5</v>
      </c>
      <c r="H73" s="22">
        <v>805.68</v>
      </c>
      <c r="I73" s="22">
        <f>ROUND(ROUND(H73,2)*ROUND(G73,3),2)</f>
        <v>402.84</v>
      </c>
      <c r="O73">
        <f>(I73*21)/100</f>
        <v>84.596399999999988</v>
      </c>
      <c r="P73" t="s">
        <v>5</v>
      </c>
    </row>
    <row r="74" spans="1:16" ht="14">
      <c r="A74" s="23" t="s">
        <v>150</v>
      </c>
      <c r="E74" s="24" t="s">
        <v>2329</v>
      </c>
    </row>
    <row r="75" spans="1:16" ht="14">
      <c r="A75" s="25" t="s">
        <v>144</v>
      </c>
      <c r="E75" s="26" t="s">
        <v>1</v>
      </c>
    </row>
    <row r="76" spans="1:16" ht="42">
      <c r="A76" t="s">
        <v>147</v>
      </c>
      <c r="E76" s="24" t="s">
        <v>2325</v>
      </c>
    </row>
    <row r="77" spans="1:16" ht="14">
      <c r="A77" s="14" t="s">
        <v>149</v>
      </c>
      <c r="B77" s="18" t="s">
        <v>1421</v>
      </c>
      <c r="C77" s="18" t="s">
        <v>2322</v>
      </c>
      <c r="D77" s="33" t="s">
        <v>79</v>
      </c>
      <c r="E77" s="19" t="s">
        <v>2330</v>
      </c>
      <c r="F77" s="20" t="s">
        <v>100</v>
      </c>
      <c r="G77" s="21">
        <v>0.5</v>
      </c>
      <c r="H77" s="22">
        <v>2014.2</v>
      </c>
      <c r="I77" s="22">
        <f>ROUND(ROUND(H77,2)*ROUND(G77,3),2)</f>
        <v>1007.1</v>
      </c>
      <c r="O77">
        <f>(I77*21)/100</f>
        <v>211.49100000000001</v>
      </c>
      <c r="P77" t="s">
        <v>5</v>
      </c>
    </row>
    <row r="78" spans="1:16" ht="14">
      <c r="A78" s="23" t="s">
        <v>150</v>
      </c>
      <c r="E78" s="24" t="s">
        <v>2331</v>
      </c>
    </row>
    <row r="79" spans="1:16" ht="14">
      <c r="A79" s="25" t="s">
        <v>144</v>
      </c>
      <c r="E79" s="26" t="s">
        <v>1</v>
      </c>
    </row>
    <row r="80" spans="1:16" ht="42">
      <c r="A80" t="s">
        <v>147</v>
      </c>
      <c r="E80" s="24" t="s">
        <v>2325</v>
      </c>
    </row>
    <row r="81" spans="1:16" ht="14">
      <c r="A81" s="14" t="s">
        <v>149</v>
      </c>
      <c r="B81" s="18" t="s">
        <v>1424</v>
      </c>
      <c r="C81" s="18" t="s">
        <v>2332</v>
      </c>
      <c r="D81" s="14" t="s">
        <v>1</v>
      </c>
      <c r="E81" s="19" t="s">
        <v>1604</v>
      </c>
      <c r="F81" s="20" t="s">
        <v>233</v>
      </c>
      <c r="G81" s="21">
        <v>3.75</v>
      </c>
      <c r="H81" s="22">
        <v>167.85</v>
      </c>
      <c r="I81" s="22">
        <f>ROUND(ROUND(H81,2)*ROUND(G81,3),2)</f>
        <v>629.44000000000005</v>
      </c>
      <c r="O81">
        <f>(I81*21)/100</f>
        <v>132.18240000000003</v>
      </c>
      <c r="P81" t="s">
        <v>5</v>
      </c>
    </row>
    <row r="82" spans="1:16" ht="14">
      <c r="A82" s="23" t="s">
        <v>150</v>
      </c>
      <c r="E82" s="24" t="s">
        <v>2333</v>
      </c>
    </row>
    <row r="83" spans="1:16" ht="14">
      <c r="A83" s="25" t="s">
        <v>144</v>
      </c>
      <c r="E83" s="26" t="s">
        <v>1</v>
      </c>
    </row>
    <row r="84" spans="1:16" ht="70">
      <c r="A84" t="s">
        <v>147</v>
      </c>
      <c r="E84" s="24" t="s">
        <v>2334</v>
      </c>
    </row>
    <row r="85" spans="1:16" ht="14">
      <c r="A85" s="14" t="s">
        <v>149</v>
      </c>
      <c r="B85" s="18" t="s">
        <v>1427</v>
      </c>
      <c r="C85" s="18" t="s">
        <v>2335</v>
      </c>
      <c r="D85" s="14" t="s">
        <v>1</v>
      </c>
      <c r="E85" s="19" t="s">
        <v>2336</v>
      </c>
      <c r="F85" s="20" t="s">
        <v>233</v>
      </c>
      <c r="G85" s="21">
        <v>3.75</v>
      </c>
      <c r="H85" s="22">
        <v>89.52</v>
      </c>
      <c r="I85" s="22">
        <f>ROUND(ROUND(H85,2)*ROUND(G85,3),2)</f>
        <v>335.7</v>
      </c>
      <c r="O85">
        <f>(I85*21)/100</f>
        <v>70.497</v>
      </c>
      <c r="P85" t="s">
        <v>5</v>
      </c>
    </row>
    <row r="86" spans="1:16" ht="14">
      <c r="A86" s="23" t="s">
        <v>150</v>
      </c>
      <c r="E86" s="24" t="s">
        <v>2337</v>
      </c>
    </row>
    <row r="87" spans="1:16" ht="14">
      <c r="A87" s="25" t="s">
        <v>144</v>
      </c>
      <c r="E87" s="26" t="s">
        <v>1</v>
      </c>
    </row>
    <row r="88" spans="1:16" ht="56">
      <c r="A88" t="s">
        <v>147</v>
      </c>
      <c r="E88" s="24" t="s">
        <v>2338</v>
      </c>
    </row>
    <row r="89" spans="1:16" ht="14">
      <c r="A89" s="14" t="s">
        <v>149</v>
      </c>
      <c r="B89" s="18" t="s">
        <v>1430</v>
      </c>
      <c r="C89" s="18" t="s">
        <v>2339</v>
      </c>
      <c r="D89" s="14" t="s">
        <v>1</v>
      </c>
      <c r="E89" s="19" t="s">
        <v>2340</v>
      </c>
      <c r="F89" s="20" t="s">
        <v>233</v>
      </c>
      <c r="G89" s="21">
        <v>3.75</v>
      </c>
      <c r="H89" s="22">
        <v>1510.65</v>
      </c>
      <c r="I89" s="22">
        <f>ROUND(ROUND(H89,2)*ROUND(G89,3),2)</f>
        <v>5664.94</v>
      </c>
      <c r="O89">
        <f>(I89*21)/100</f>
        <v>1189.6373999999998</v>
      </c>
      <c r="P89" t="s">
        <v>5</v>
      </c>
    </row>
    <row r="90" spans="1:16" ht="14">
      <c r="A90" s="23" t="s">
        <v>150</v>
      </c>
      <c r="E90" s="24" t="s">
        <v>2341</v>
      </c>
    </row>
    <row r="91" spans="1:16" ht="14">
      <c r="A91" s="25" t="s">
        <v>144</v>
      </c>
      <c r="E91" s="26" t="s">
        <v>1</v>
      </c>
    </row>
    <row r="92" spans="1:16" ht="112">
      <c r="A92" t="s">
        <v>147</v>
      </c>
      <c r="E92" s="24" t="s">
        <v>2342</v>
      </c>
    </row>
    <row r="93" spans="1:16" ht="14">
      <c r="A93" s="14" t="s">
        <v>149</v>
      </c>
      <c r="B93" s="18" t="s">
        <v>1433</v>
      </c>
      <c r="C93" s="18" t="s">
        <v>2343</v>
      </c>
      <c r="D93" s="14" t="s">
        <v>1</v>
      </c>
      <c r="E93" s="19" t="s">
        <v>2344</v>
      </c>
      <c r="F93" s="20" t="s">
        <v>233</v>
      </c>
      <c r="G93" s="21">
        <v>3.75</v>
      </c>
      <c r="H93" s="22">
        <v>895.2</v>
      </c>
      <c r="I93" s="22">
        <f>ROUND(ROUND(H93,2)*ROUND(G93,3),2)</f>
        <v>3357</v>
      </c>
      <c r="O93">
        <f>(I93*21)/100</f>
        <v>704.97</v>
      </c>
      <c r="P93" t="s">
        <v>5</v>
      </c>
    </row>
    <row r="94" spans="1:16" ht="14">
      <c r="A94" s="23" t="s">
        <v>150</v>
      </c>
      <c r="E94" s="24" t="s">
        <v>2345</v>
      </c>
    </row>
    <row r="95" spans="1:16" ht="14">
      <c r="A95" s="25" t="s">
        <v>144</v>
      </c>
      <c r="E95" s="26" t="s">
        <v>1</v>
      </c>
    </row>
    <row r="96" spans="1:16" ht="98">
      <c r="A96" t="s">
        <v>147</v>
      </c>
      <c r="E96" s="24" t="s">
        <v>2346</v>
      </c>
    </row>
    <row r="97" spans="1:16" ht="14">
      <c r="A97" s="14" t="s">
        <v>149</v>
      </c>
      <c r="B97" s="18" t="s">
        <v>1436</v>
      </c>
      <c r="C97" s="18" t="s">
        <v>2347</v>
      </c>
      <c r="D97" s="14" t="s">
        <v>1</v>
      </c>
      <c r="E97" s="19" t="s">
        <v>2348</v>
      </c>
      <c r="F97" s="20" t="s">
        <v>233</v>
      </c>
      <c r="G97" s="21">
        <v>3.75</v>
      </c>
      <c r="H97" s="22">
        <v>615.45000000000005</v>
      </c>
      <c r="I97" s="22">
        <f>ROUND(ROUND(H97,2)*ROUND(G97,3),2)</f>
        <v>2307.94</v>
      </c>
      <c r="O97">
        <f>(I97*21)/100</f>
        <v>484.66739999999999</v>
      </c>
      <c r="P97" t="s">
        <v>5</v>
      </c>
    </row>
    <row r="98" spans="1:16" ht="14">
      <c r="A98" s="23" t="s">
        <v>150</v>
      </c>
      <c r="E98" s="24" t="s">
        <v>2349</v>
      </c>
    </row>
    <row r="99" spans="1:16" ht="14">
      <c r="A99" s="25" t="s">
        <v>144</v>
      </c>
      <c r="E99" s="26" t="s">
        <v>1</v>
      </c>
    </row>
    <row r="100" spans="1:16" ht="84">
      <c r="A100" t="s">
        <v>147</v>
      </c>
      <c r="E100" s="24" t="s">
        <v>2350</v>
      </c>
    </row>
    <row r="101" spans="1:16" ht="14">
      <c r="A101" s="14" t="s">
        <v>149</v>
      </c>
      <c r="B101" s="18" t="s">
        <v>1439</v>
      </c>
      <c r="C101" s="18" t="s">
        <v>2351</v>
      </c>
      <c r="D101" s="14" t="s">
        <v>1</v>
      </c>
      <c r="E101" s="19" t="s">
        <v>2352</v>
      </c>
      <c r="F101" s="20" t="s">
        <v>233</v>
      </c>
      <c r="G101" s="21">
        <v>3.75</v>
      </c>
      <c r="H101" s="22">
        <v>839.25</v>
      </c>
      <c r="I101" s="22">
        <f>ROUND(ROUND(H101,2)*ROUND(G101,3),2)</f>
        <v>3147.19</v>
      </c>
      <c r="O101">
        <f>(I101*21)/100</f>
        <v>660.90990000000011</v>
      </c>
      <c r="P101" t="s">
        <v>5</v>
      </c>
    </row>
    <row r="102" spans="1:16" ht="14">
      <c r="A102" s="23" t="s">
        <v>150</v>
      </c>
      <c r="E102" s="24" t="s">
        <v>1</v>
      </c>
    </row>
    <row r="103" spans="1:16" ht="14">
      <c r="A103" s="25" t="s">
        <v>144</v>
      </c>
      <c r="E103" s="26" t="s">
        <v>1</v>
      </c>
    </row>
    <row r="104" spans="1:16" ht="84">
      <c r="A104" t="s">
        <v>147</v>
      </c>
      <c r="E104" s="24" t="s">
        <v>2353</v>
      </c>
    </row>
    <row r="105" spans="1:16" ht="14">
      <c r="A105" s="14" t="s">
        <v>149</v>
      </c>
      <c r="B105" s="18" t="s">
        <v>1442</v>
      </c>
      <c r="C105" s="18" t="s">
        <v>2354</v>
      </c>
      <c r="D105" s="14" t="s">
        <v>1</v>
      </c>
      <c r="E105" s="19" t="s">
        <v>1636</v>
      </c>
      <c r="F105" s="20" t="s">
        <v>233</v>
      </c>
      <c r="G105" s="21">
        <v>3.75</v>
      </c>
      <c r="H105" s="22">
        <v>279.75</v>
      </c>
      <c r="I105" s="22">
        <f>ROUND(ROUND(H105,2)*ROUND(G105,3),2)</f>
        <v>1049.06</v>
      </c>
      <c r="O105">
        <f>(I105*21)/100</f>
        <v>220.30259999999998</v>
      </c>
      <c r="P105" t="s">
        <v>5</v>
      </c>
    </row>
    <row r="106" spans="1:16" ht="14">
      <c r="A106" s="23" t="s">
        <v>150</v>
      </c>
      <c r="E106" s="24" t="s">
        <v>2355</v>
      </c>
    </row>
    <row r="107" spans="1:16" ht="14">
      <c r="A107" s="25" t="s">
        <v>144</v>
      </c>
      <c r="E107" s="26" t="s">
        <v>1</v>
      </c>
    </row>
    <row r="108" spans="1:16" ht="112">
      <c r="A108" t="s">
        <v>147</v>
      </c>
      <c r="E108" s="24" t="s">
        <v>2356</v>
      </c>
    </row>
    <row r="109" spans="1:16" ht="14">
      <c r="A109" s="14" t="s">
        <v>149</v>
      </c>
      <c r="B109" s="18" t="s">
        <v>1445</v>
      </c>
      <c r="C109" s="18" t="s">
        <v>2357</v>
      </c>
      <c r="D109" s="14" t="s">
        <v>16</v>
      </c>
      <c r="E109" s="19" t="s">
        <v>2358</v>
      </c>
      <c r="F109" s="20" t="s">
        <v>233</v>
      </c>
      <c r="G109" s="21">
        <v>3.75</v>
      </c>
      <c r="H109" s="22">
        <v>1407.7</v>
      </c>
      <c r="I109" s="22">
        <f>ROUND(ROUND(H109,2)*ROUND(G109,3),2)</f>
        <v>5278.88</v>
      </c>
      <c r="O109">
        <f>(I109*21)/100</f>
        <v>1108.5647999999999</v>
      </c>
      <c r="P109" t="s">
        <v>5</v>
      </c>
    </row>
    <row r="110" spans="1:16" ht="14">
      <c r="A110" s="23" t="s">
        <v>150</v>
      </c>
      <c r="E110" s="24" t="s">
        <v>2359</v>
      </c>
    </row>
    <row r="111" spans="1:16" ht="14">
      <c r="A111" s="25" t="s">
        <v>144</v>
      </c>
      <c r="E111" s="26" t="s">
        <v>1</v>
      </c>
    </row>
    <row r="112" spans="1:16" ht="112">
      <c r="A112" t="s">
        <v>147</v>
      </c>
      <c r="E112" s="24" t="s">
        <v>2360</v>
      </c>
    </row>
    <row r="113" spans="1:16" ht="14">
      <c r="A113" s="14" t="s">
        <v>149</v>
      </c>
      <c r="B113" s="18" t="s">
        <v>1451</v>
      </c>
      <c r="C113" s="18" t="s">
        <v>2357</v>
      </c>
      <c r="D113" s="14" t="s">
        <v>5</v>
      </c>
      <c r="E113" s="19" t="s">
        <v>2361</v>
      </c>
      <c r="F113" s="20" t="s">
        <v>233</v>
      </c>
      <c r="G113" s="21">
        <v>3.75</v>
      </c>
      <c r="H113" s="22">
        <v>1879.92</v>
      </c>
      <c r="I113" s="22">
        <f>ROUND(ROUND(H113,2)*ROUND(G113,3),2)</f>
        <v>7049.7</v>
      </c>
      <c r="O113">
        <f>(I113*21)/100</f>
        <v>1480.4369999999999</v>
      </c>
      <c r="P113" t="s">
        <v>5</v>
      </c>
    </row>
    <row r="114" spans="1:16" ht="14">
      <c r="A114" s="23" t="s">
        <v>150</v>
      </c>
      <c r="E114" s="24" t="s">
        <v>2362</v>
      </c>
    </row>
    <row r="115" spans="1:16" ht="14">
      <c r="A115" s="25" t="s">
        <v>144</v>
      </c>
      <c r="E115" s="26" t="s">
        <v>1</v>
      </c>
    </row>
    <row r="116" spans="1:16" ht="84">
      <c r="A116" t="s">
        <v>147</v>
      </c>
      <c r="E116" s="24" t="s">
        <v>2363</v>
      </c>
    </row>
    <row r="117" spans="1:16" ht="14">
      <c r="A117" s="14" t="s">
        <v>149</v>
      </c>
      <c r="B117" s="18" t="s">
        <v>1455</v>
      </c>
      <c r="C117" s="18" t="s">
        <v>2364</v>
      </c>
      <c r="D117" s="14" t="s">
        <v>16</v>
      </c>
      <c r="E117" s="19" t="s">
        <v>2365</v>
      </c>
      <c r="F117" s="20" t="s">
        <v>233</v>
      </c>
      <c r="G117" s="21">
        <v>3.75</v>
      </c>
      <c r="H117" s="22">
        <v>3737.46</v>
      </c>
      <c r="I117" s="22">
        <f>ROUND(ROUND(H117,2)*ROUND(G117,3),2)</f>
        <v>14015.48</v>
      </c>
      <c r="O117">
        <f>(I117*21)/100</f>
        <v>2943.2508000000003</v>
      </c>
      <c r="P117" t="s">
        <v>5</v>
      </c>
    </row>
    <row r="118" spans="1:16" ht="14">
      <c r="A118" s="23" t="s">
        <v>150</v>
      </c>
      <c r="E118" s="24" t="s">
        <v>2366</v>
      </c>
    </row>
    <row r="119" spans="1:16" ht="14">
      <c r="A119" s="25" t="s">
        <v>144</v>
      </c>
      <c r="E119" s="26" t="s">
        <v>1</v>
      </c>
    </row>
    <row r="120" spans="1:16" ht="126">
      <c r="A120" t="s">
        <v>147</v>
      </c>
      <c r="E120" s="24" t="s">
        <v>2367</v>
      </c>
    </row>
    <row r="121" spans="1:16" ht="14">
      <c r="A121" s="14" t="s">
        <v>149</v>
      </c>
      <c r="B121" s="18" t="s">
        <v>1460</v>
      </c>
      <c r="C121" s="18" t="s">
        <v>2364</v>
      </c>
      <c r="D121" s="14" t="s">
        <v>5</v>
      </c>
      <c r="E121" s="19" t="s">
        <v>2368</v>
      </c>
      <c r="F121" s="20" t="s">
        <v>233</v>
      </c>
      <c r="G121" s="21">
        <v>3.75</v>
      </c>
      <c r="H121" s="22">
        <v>3737.46</v>
      </c>
      <c r="I121" s="22">
        <f>ROUND(ROUND(H121,2)*ROUND(G121,3),2)</f>
        <v>14015.48</v>
      </c>
      <c r="O121">
        <f>(I121*21)/100</f>
        <v>2943.2508000000003</v>
      </c>
      <c r="P121" t="s">
        <v>5</v>
      </c>
    </row>
    <row r="122" spans="1:16" ht="14">
      <c r="A122" s="23" t="s">
        <v>150</v>
      </c>
      <c r="E122" s="24" t="s">
        <v>2369</v>
      </c>
    </row>
    <row r="123" spans="1:16" ht="14">
      <c r="A123" s="25" t="s">
        <v>144</v>
      </c>
      <c r="E123" s="26" t="s">
        <v>1</v>
      </c>
    </row>
    <row r="124" spans="1:16" ht="126">
      <c r="A124" t="s">
        <v>147</v>
      </c>
      <c r="E124" s="24" t="s">
        <v>2367</v>
      </c>
    </row>
    <row r="125" spans="1:16" ht="14">
      <c r="A125" s="14" t="s">
        <v>149</v>
      </c>
      <c r="B125" s="18" t="s">
        <v>1457</v>
      </c>
      <c r="C125" s="18" t="s">
        <v>2370</v>
      </c>
      <c r="D125" s="14" t="s">
        <v>16</v>
      </c>
      <c r="E125" s="19" t="s">
        <v>2371</v>
      </c>
      <c r="F125" s="20" t="s">
        <v>233</v>
      </c>
      <c r="G125" s="21">
        <v>3.75</v>
      </c>
      <c r="H125" s="22">
        <v>3759.84</v>
      </c>
      <c r="I125" s="22">
        <f>ROUND(ROUND(H125,2)*ROUND(G125,3),2)</f>
        <v>14099.4</v>
      </c>
      <c r="O125">
        <f>(I125*21)/100</f>
        <v>2960.8739999999998</v>
      </c>
      <c r="P125" t="s">
        <v>5</v>
      </c>
    </row>
    <row r="126" spans="1:16" ht="14">
      <c r="A126" s="23" t="s">
        <v>150</v>
      </c>
      <c r="E126" s="24" t="s">
        <v>2372</v>
      </c>
    </row>
    <row r="127" spans="1:16" ht="14">
      <c r="A127" s="25" t="s">
        <v>144</v>
      </c>
      <c r="E127" s="26" t="s">
        <v>1</v>
      </c>
    </row>
    <row r="128" spans="1:16" ht="126">
      <c r="A128" t="s">
        <v>147</v>
      </c>
      <c r="E128" s="24" t="s">
        <v>2367</v>
      </c>
    </row>
    <row r="129" spans="1:16" ht="14">
      <c r="A129" s="14" t="s">
        <v>149</v>
      </c>
      <c r="B129" s="18" t="s">
        <v>1462</v>
      </c>
      <c r="C129" s="18" t="s">
        <v>2370</v>
      </c>
      <c r="D129" s="33" t="s">
        <v>5</v>
      </c>
      <c r="E129" s="19" t="s">
        <v>2373</v>
      </c>
      <c r="F129" s="20" t="s">
        <v>233</v>
      </c>
      <c r="G129" s="21">
        <v>2.5</v>
      </c>
      <c r="H129" s="22">
        <v>4159.32</v>
      </c>
      <c r="I129" s="22">
        <f>ROUND(ROUND(H129,2)*ROUND(G129,3),2)</f>
        <v>10398.299999999999</v>
      </c>
      <c r="O129">
        <f>(I129*21)/100</f>
        <v>2183.643</v>
      </c>
      <c r="P129" t="s">
        <v>5</v>
      </c>
    </row>
    <row r="130" spans="1:16" ht="14">
      <c r="A130" s="23" t="s">
        <v>150</v>
      </c>
      <c r="E130" s="24" t="s">
        <v>2374</v>
      </c>
    </row>
    <row r="131" spans="1:16" ht="14">
      <c r="A131" s="25" t="s">
        <v>144</v>
      </c>
      <c r="E131" s="26" t="s">
        <v>1</v>
      </c>
    </row>
    <row r="132" spans="1:16" ht="126">
      <c r="A132" t="s">
        <v>147</v>
      </c>
      <c r="E132" s="24" t="s">
        <v>2367</v>
      </c>
    </row>
    <row r="133" spans="1:16" ht="14">
      <c r="A133" s="14" t="s">
        <v>149</v>
      </c>
      <c r="B133" s="18" t="s">
        <v>1448</v>
      </c>
      <c r="C133" s="18" t="s">
        <v>2375</v>
      </c>
      <c r="D133" s="33" t="s">
        <v>16</v>
      </c>
      <c r="E133" s="19" t="s">
        <v>2376</v>
      </c>
      <c r="F133" s="20" t="s">
        <v>233</v>
      </c>
      <c r="G133" s="21">
        <v>3.75</v>
      </c>
      <c r="H133" s="22">
        <v>1631.5</v>
      </c>
      <c r="I133" s="22">
        <f>ROUND(ROUND(H133,2)*ROUND(G133,3),2)</f>
        <v>6118.13</v>
      </c>
      <c r="O133">
        <f>(I133*21)/100</f>
        <v>1284.8072999999999</v>
      </c>
      <c r="P133" t="s">
        <v>5</v>
      </c>
    </row>
    <row r="134" spans="1:16" ht="14">
      <c r="A134" s="23" t="s">
        <v>150</v>
      </c>
      <c r="E134" s="24" t="s">
        <v>2377</v>
      </c>
    </row>
    <row r="135" spans="1:16" ht="14">
      <c r="A135" s="25" t="s">
        <v>144</v>
      </c>
      <c r="E135" s="26" t="s">
        <v>1</v>
      </c>
    </row>
    <row r="136" spans="1:16" ht="112">
      <c r="A136" t="s">
        <v>147</v>
      </c>
      <c r="E136" s="24" t="s">
        <v>2378</v>
      </c>
    </row>
    <row r="137" spans="1:16" ht="14">
      <c r="A137" s="14" t="s">
        <v>149</v>
      </c>
      <c r="B137" s="18" t="s">
        <v>1453</v>
      </c>
      <c r="C137" s="18" t="s">
        <v>2375</v>
      </c>
      <c r="D137" s="33" t="s">
        <v>5</v>
      </c>
      <c r="E137" s="19" t="s">
        <v>2379</v>
      </c>
      <c r="F137" s="20" t="s">
        <v>233</v>
      </c>
      <c r="G137" s="21">
        <v>3.75</v>
      </c>
      <c r="H137" s="22">
        <v>2036.58</v>
      </c>
      <c r="I137" s="22">
        <f>ROUND(ROUND(H137,2)*ROUND(G137,3),2)</f>
        <v>7637.18</v>
      </c>
      <c r="O137">
        <f>(I137*21)/100</f>
        <v>1603.8078</v>
      </c>
      <c r="P137" t="s">
        <v>5</v>
      </c>
    </row>
    <row r="138" spans="1:16" ht="14">
      <c r="A138" s="23" t="s">
        <v>150</v>
      </c>
      <c r="E138" s="24" t="s">
        <v>2380</v>
      </c>
    </row>
    <row r="139" spans="1:16" ht="14">
      <c r="A139" s="25" t="s">
        <v>144</v>
      </c>
      <c r="E139" s="26" t="s">
        <v>1</v>
      </c>
    </row>
    <row r="140" spans="1:16" ht="112">
      <c r="A140" t="s">
        <v>147</v>
      </c>
      <c r="E140" s="24" t="s">
        <v>2381</v>
      </c>
    </row>
    <row r="141" spans="1:16" ht="14">
      <c r="A141" s="14" t="s">
        <v>149</v>
      </c>
      <c r="B141" s="18" t="s">
        <v>1464</v>
      </c>
      <c r="C141" s="18" t="s">
        <v>2382</v>
      </c>
      <c r="D141" s="14" t="s">
        <v>1</v>
      </c>
      <c r="E141" s="19" t="s">
        <v>2383</v>
      </c>
      <c r="F141" s="20" t="s">
        <v>233</v>
      </c>
      <c r="G141" s="21">
        <v>2.5</v>
      </c>
      <c r="H141" s="22">
        <v>1286.8499999999999</v>
      </c>
      <c r="I141" s="22">
        <f>ROUND(ROUND(H141,2)*ROUND(G141,3),2)</f>
        <v>3217.13</v>
      </c>
      <c r="O141">
        <f>(I141*21)/100</f>
        <v>675.5972999999999</v>
      </c>
      <c r="P141" t="s">
        <v>5</v>
      </c>
    </row>
    <row r="142" spans="1:16" ht="14">
      <c r="A142" s="23" t="s">
        <v>150</v>
      </c>
      <c r="E142" s="24" t="s">
        <v>1</v>
      </c>
    </row>
    <row r="143" spans="1:16" ht="14">
      <c r="A143" s="25" t="s">
        <v>144</v>
      </c>
      <c r="E143" s="26" t="s">
        <v>1</v>
      </c>
    </row>
    <row r="144" spans="1:16" ht="112">
      <c r="A144" t="s">
        <v>147</v>
      </c>
      <c r="E144" s="24" t="s">
        <v>2360</v>
      </c>
    </row>
    <row r="145" spans="1:16" ht="14">
      <c r="A145" s="14" t="s">
        <v>149</v>
      </c>
      <c r="B145" s="18" t="s">
        <v>1466</v>
      </c>
      <c r="C145" s="18" t="s">
        <v>2384</v>
      </c>
      <c r="D145" s="14" t="s">
        <v>1</v>
      </c>
      <c r="E145" s="19" t="s">
        <v>2385</v>
      </c>
      <c r="F145" s="20" t="s">
        <v>233</v>
      </c>
      <c r="G145" s="21">
        <v>2</v>
      </c>
      <c r="H145" s="22">
        <v>4979.55</v>
      </c>
      <c r="I145" s="22">
        <f>ROUND(ROUND(H145,2)*ROUND(G145,3),2)</f>
        <v>9959.1</v>
      </c>
      <c r="O145">
        <f>(I145*21)/100</f>
        <v>2091.4110000000001</v>
      </c>
      <c r="P145" t="s">
        <v>5</v>
      </c>
    </row>
    <row r="146" spans="1:16" ht="14">
      <c r="A146" s="23" t="s">
        <v>150</v>
      </c>
      <c r="E146" s="24" t="s">
        <v>1</v>
      </c>
    </row>
    <row r="147" spans="1:16" ht="14">
      <c r="A147" s="25" t="s">
        <v>144</v>
      </c>
      <c r="E147" s="26" t="s">
        <v>1</v>
      </c>
    </row>
    <row r="148" spans="1:16" ht="112">
      <c r="A148" t="s">
        <v>147</v>
      </c>
      <c r="E148" s="24" t="s">
        <v>2360</v>
      </c>
    </row>
    <row r="149" spans="1:16" ht="14">
      <c r="A149" s="14" t="s">
        <v>149</v>
      </c>
      <c r="B149" s="18" t="s">
        <v>1468</v>
      </c>
      <c r="C149" s="18" t="s">
        <v>2386</v>
      </c>
      <c r="D149" s="33" t="s">
        <v>1</v>
      </c>
      <c r="E149" s="19" t="s">
        <v>2387</v>
      </c>
      <c r="F149" s="20" t="s">
        <v>233</v>
      </c>
      <c r="G149" s="21">
        <v>2</v>
      </c>
      <c r="H149" s="22">
        <v>5091.45</v>
      </c>
      <c r="I149" s="22">
        <f>ROUND(ROUND(H149,2)*ROUND(G149,3),2)</f>
        <v>10182.9</v>
      </c>
      <c r="O149">
        <f>(I149*21)/100</f>
        <v>2138.4090000000001</v>
      </c>
      <c r="P149" t="s">
        <v>5</v>
      </c>
    </row>
    <row r="150" spans="1:16" ht="14">
      <c r="A150" s="23" t="s">
        <v>150</v>
      </c>
      <c r="E150" s="24" t="s">
        <v>1</v>
      </c>
    </row>
    <row r="151" spans="1:16" ht="14">
      <c r="A151" s="25" t="s">
        <v>144</v>
      </c>
      <c r="E151" s="26" t="s">
        <v>1</v>
      </c>
    </row>
    <row r="152" spans="1:16" ht="112">
      <c r="A152" t="s">
        <v>147</v>
      </c>
      <c r="E152" s="24" t="s">
        <v>2360</v>
      </c>
    </row>
    <row r="153" spans="1:16" ht="14">
      <c r="A153" s="14" t="s">
        <v>149</v>
      </c>
      <c r="B153" s="18" t="s">
        <v>1476</v>
      </c>
      <c r="C153" s="18" t="s">
        <v>2388</v>
      </c>
      <c r="D153" s="33" t="s">
        <v>1</v>
      </c>
      <c r="E153" s="19" t="s">
        <v>2389</v>
      </c>
      <c r="F153" s="20" t="s">
        <v>714</v>
      </c>
      <c r="G153" s="21">
        <v>12.5</v>
      </c>
      <c r="H153" s="22">
        <v>391.65</v>
      </c>
      <c r="I153" s="22">
        <f>ROUND(ROUND(H153,2)*ROUND(G153,3),2)</f>
        <v>4895.63</v>
      </c>
      <c r="O153">
        <f>(I153*21)/100</f>
        <v>1028.0823</v>
      </c>
      <c r="P153" t="s">
        <v>5</v>
      </c>
    </row>
    <row r="154" spans="1:16" ht="14">
      <c r="A154" s="23" t="s">
        <v>150</v>
      </c>
      <c r="E154" s="24" t="s">
        <v>1</v>
      </c>
    </row>
    <row r="155" spans="1:16" ht="14">
      <c r="A155" s="25" t="s">
        <v>144</v>
      </c>
      <c r="E155" s="26" t="s">
        <v>1</v>
      </c>
    </row>
    <row r="156" spans="1:16" ht="84">
      <c r="A156" t="s">
        <v>147</v>
      </c>
      <c r="E156" s="24" t="s">
        <v>2390</v>
      </c>
    </row>
    <row r="157" spans="1:16" ht="14">
      <c r="A157" s="14" t="s">
        <v>149</v>
      </c>
      <c r="B157" s="18" t="s">
        <v>1479</v>
      </c>
      <c r="C157" s="18" t="s">
        <v>2391</v>
      </c>
      <c r="D157" s="14" t="s">
        <v>1</v>
      </c>
      <c r="E157" s="19" t="s">
        <v>2392</v>
      </c>
      <c r="F157" s="20" t="s">
        <v>714</v>
      </c>
      <c r="G157" s="21">
        <v>12.5</v>
      </c>
      <c r="H157" s="22">
        <v>727.35</v>
      </c>
      <c r="I157" s="22">
        <f>ROUND(ROUND(H157,2)*ROUND(G157,3),2)</f>
        <v>9091.8799999999992</v>
      </c>
      <c r="O157">
        <f>(I157*21)/100</f>
        <v>1909.2947999999999</v>
      </c>
      <c r="P157" t="s">
        <v>5</v>
      </c>
    </row>
    <row r="158" spans="1:16" ht="14">
      <c r="A158" s="23" t="s">
        <v>150</v>
      </c>
      <c r="E158" s="24" t="s">
        <v>1</v>
      </c>
    </row>
    <row r="159" spans="1:16" ht="14">
      <c r="A159" s="25" t="s">
        <v>144</v>
      </c>
      <c r="E159" s="26" t="s">
        <v>1</v>
      </c>
    </row>
    <row r="160" spans="1:16" ht="84">
      <c r="A160" t="s">
        <v>147</v>
      </c>
      <c r="E160" s="24" t="s">
        <v>2393</v>
      </c>
    </row>
    <row r="161" spans="1:16" ht="14">
      <c r="A161" s="14" t="s">
        <v>149</v>
      </c>
      <c r="B161" s="18" t="s">
        <v>1482</v>
      </c>
      <c r="C161" s="18" t="s">
        <v>2394</v>
      </c>
      <c r="D161" s="14" t="s">
        <v>1</v>
      </c>
      <c r="E161" s="19" t="s">
        <v>2395</v>
      </c>
      <c r="F161" s="20" t="s">
        <v>714</v>
      </c>
      <c r="G161" s="21">
        <v>12.5</v>
      </c>
      <c r="H161" s="22">
        <v>2775.12</v>
      </c>
      <c r="I161" s="22">
        <f>ROUND(ROUND(H161,2)*ROUND(G161,3),2)</f>
        <v>34689</v>
      </c>
      <c r="O161">
        <f>(I161*21)/100</f>
        <v>7284.69</v>
      </c>
      <c r="P161" t="s">
        <v>5</v>
      </c>
    </row>
    <row r="162" spans="1:16" ht="14">
      <c r="A162" s="23" t="s">
        <v>150</v>
      </c>
      <c r="E162" s="24" t="s">
        <v>1</v>
      </c>
    </row>
    <row r="163" spans="1:16" ht="14">
      <c r="A163" s="25" t="s">
        <v>144</v>
      </c>
      <c r="E163" s="26" t="s">
        <v>1</v>
      </c>
    </row>
    <row r="164" spans="1:16" ht="112">
      <c r="A164" t="s">
        <v>147</v>
      </c>
      <c r="E164" s="24" t="s">
        <v>2396</v>
      </c>
    </row>
    <row r="165" spans="1:16" ht="14">
      <c r="A165" s="14" t="s">
        <v>149</v>
      </c>
      <c r="B165" s="18" t="s">
        <v>1485</v>
      </c>
      <c r="C165" s="18" t="s">
        <v>2397</v>
      </c>
      <c r="D165" s="14" t="s">
        <v>1</v>
      </c>
      <c r="E165" s="19" t="s">
        <v>2395</v>
      </c>
      <c r="F165" s="20" t="s">
        <v>714</v>
      </c>
      <c r="G165" s="21">
        <v>12.5</v>
      </c>
      <c r="H165" s="22">
        <v>4308.1499999999996</v>
      </c>
      <c r="I165" s="22">
        <f>ROUND(ROUND(H165,2)*ROUND(G165,3),2)</f>
        <v>53851.88</v>
      </c>
      <c r="O165">
        <f>(I165*21)/100</f>
        <v>11308.8948</v>
      </c>
      <c r="P165" t="s">
        <v>5</v>
      </c>
    </row>
    <row r="166" spans="1:16" ht="14">
      <c r="A166" s="23" t="s">
        <v>150</v>
      </c>
      <c r="E166" s="24" t="s">
        <v>1</v>
      </c>
    </row>
    <row r="167" spans="1:16" ht="14">
      <c r="A167" s="25" t="s">
        <v>144</v>
      </c>
      <c r="E167" s="26" t="s">
        <v>1</v>
      </c>
    </row>
    <row r="168" spans="1:16" ht="112">
      <c r="A168" t="s">
        <v>147</v>
      </c>
      <c r="E168" s="24" t="s">
        <v>2398</v>
      </c>
    </row>
    <row r="169" spans="1:16" ht="14">
      <c r="A169" s="14" t="s">
        <v>149</v>
      </c>
      <c r="B169" s="18" t="s">
        <v>1488</v>
      </c>
      <c r="C169" s="18" t="s">
        <v>2399</v>
      </c>
      <c r="D169" s="14" t="s">
        <v>1</v>
      </c>
      <c r="E169" s="19" t="s">
        <v>2400</v>
      </c>
      <c r="F169" s="20" t="s">
        <v>714</v>
      </c>
      <c r="G169" s="21">
        <v>12.5</v>
      </c>
      <c r="H169" s="22">
        <v>279.75</v>
      </c>
      <c r="I169" s="22">
        <f>ROUND(ROUND(H169,2)*ROUND(G169,3),2)</f>
        <v>3496.88</v>
      </c>
      <c r="O169">
        <f>(I169*21)/100</f>
        <v>734.34479999999996</v>
      </c>
      <c r="P169" t="s">
        <v>5</v>
      </c>
    </row>
    <row r="170" spans="1:16" ht="14">
      <c r="A170" s="23" t="s">
        <v>150</v>
      </c>
      <c r="E170" s="24" t="s">
        <v>1</v>
      </c>
    </row>
    <row r="171" spans="1:16" ht="14">
      <c r="A171" s="25" t="s">
        <v>144</v>
      </c>
      <c r="E171" s="26" t="s">
        <v>1</v>
      </c>
    </row>
    <row r="172" spans="1:16" ht="112">
      <c r="A172" t="s">
        <v>147</v>
      </c>
      <c r="E172" s="24" t="s">
        <v>2401</v>
      </c>
    </row>
    <row r="173" spans="1:16" ht="14">
      <c r="A173" s="14" t="s">
        <v>149</v>
      </c>
      <c r="B173" s="18" t="s">
        <v>1491</v>
      </c>
      <c r="C173" s="18" t="s">
        <v>2402</v>
      </c>
      <c r="D173" s="14" t="s">
        <v>1</v>
      </c>
      <c r="E173" s="19" t="s">
        <v>2403</v>
      </c>
      <c r="F173" s="20" t="s">
        <v>714</v>
      </c>
      <c r="G173" s="21">
        <v>12.5</v>
      </c>
      <c r="H173" s="22">
        <v>358.08</v>
      </c>
      <c r="I173" s="22">
        <f>ROUND(ROUND(H173,2)*ROUND(G173,3),2)</f>
        <v>4476</v>
      </c>
      <c r="O173">
        <f>(I173*21)/100</f>
        <v>939.96</v>
      </c>
      <c r="P173" t="s">
        <v>5</v>
      </c>
    </row>
    <row r="174" spans="1:16" ht="14">
      <c r="A174" s="23" t="s">
        <v>150</v>
      </c>
      <c r="E174" s="24" t="s">
        <v>1</v>
      </c>
    </row>
    <row r="175" spans="1:16" ht="14">
      <c r="A175" s="25" t="s">
        <v>144</v>
      </c>
      <c r="E175" s="26" t="s">
        <v>1</v>
      </c>
    </row>
    <row r="176" spans="1:16" ht="112">
      <c r="A176" t="s">
        <v>147</v>
      </c>
      <c r="E176" s="24" t="s">
        <v>2404</v>
      </c>
    </row>
    <row r="177" spans="1:16" ht="14">
      <c r="A177" s="14" t="s">
        <v>149</v>
      </c>
      <c r="B177" s="18" t="s">
        <v>1494</v>
      </c>
      <c r="C177" s="18" t="s">
        <v>2405</v>
      </c>
      <c r="D177" s="14" t="s">
        <v>1</v>
      </c>
      <c r="E177" s="19" t="s">
        <v>2406</v>
      </c>
      <c r="F177" s="20" t="s">
        <v>233</v>
      </c>
      <c r="G177" s="21">
        <v>0.5</v>
      </c>
      <c r="H177" s="22">
        <v>8392.5</v>
      </c>
      <c r="I177" s="22">
        <f>ROUND(ROUND(H177,2)*ROUND(G177,3),2)</f>
        <v>4196.25</v>
      </c>
      <c r="O177">
        <f>(I177*21)/100</f>
        <v>881.21249999999998</v>
      </c>
      <c r="P177" t="s">
        <v>5</v>
      </c>
    </row>
    <row r="178" spans="1:16" ht="14">
      <c r="A178" s="23" t="s">
        <v>150</v>
      </c>
      <c r="E178" s="24" t="s">
        <v>2407</v>
      </c>
    </row>
    <row r="179" spans="1:16" ht="14">
      <c r="A179" s="25" t="s">
        <v>144</v>
      </c>
      <c r="E179" s="26" t="s">
        <v>1</v>
      </c>
    </row>
    <row r="180" spans="1:16" ht="84">
      <c r="A180" t="s">
        <v>147</v>
      </c>
      <c r="E180" s="24" t="s">
        <v>2408</v>
      </c>
    </row>
    <row r="181" spans="1:16" ht="14">
      <c r="A181" s="14" t="s">
        <v>149</v>
      </c>
      <c r="B181" s="18" t="s">
        <v>1497</v>
      </c>
      <c r="C181" s="18" t="s">
        <v>2409</v>
      </c>
      <c r="D181" s="14" t="s">
        <v>1</v>
      </c>
      <c r="E181" s="19" t="s">
        <v>2410</v>
      </c>
      <c r="F181" s="20" t="s">
        <v>120</v>
      </c>
      <c r="G181" s="21">
        <v>75</v>
      </c>
      <c r="H181" s="22">
        <v>100.71</v>
      </c>
      <c r="I181" s="22">
        <f>ROUND(ROUND(H181,2)*ROUND(G181,3),2)</f>
        <v>7553.25</v>
      </c>
      <c r="O181">
        <f>(I181*21)/100</f>
        <v>1586.1824999999999</v>
      </c>
      <c r="P181" t="s">
        <v>5</v>
      </c>
    </row>
    <row r="182" spans="1:16" ht="14">
      <c r="A182" s="23" t="s">
        <v>150</v>
      </c>
      <c r="E182" s="24" t="s">
        <v>2411</v>
      </c>
    </row>
    <row r="183" spans="1:16" ht="14">
      <c r="A183" s="25" t="s">
        <v>144</v>
      </c>
      <c r="E183" s="26" t="s">
        <v>1</v>
      </c>
    </row>
    <row r="184" spans="1:16" ht="112">
      <c r="A184" t="s">
        <v>147</v>
      </c>
      <c r="E184" s="24" t="s">
        <v>2412</v>
      </c>
    </row>
    <row r="185" spans="1:16" ht="14">
      <c r="A185" s="14" t="s">
        <v>149</v>
      </c>
      <c r="B185" s="18" t="s">
        <v>1500</v>
      </c>
      <c r="C185" s="18" t="s">
        <v>2413</v>
      </c>
      <c r="D185" s="14" t="s">
        <v>1</v>
      </c>
      <c r="E185" s="19" t="s">
        <v>2414</v>
      </c>
      <c r="F185" s="20" t="s">
        <v>134</v>
      </c>
      <c r="G185" s="21">
        <v>4.5</v>
      </c>
      <c r="H185" s="22">
        <v>839.25</v>
      </c>
      <c r="I185" s="22">
        <f>ROUND(ROUND(H185,2)*ROUND(G185,3),2)</f>
        <v>3776.63</v>
      </c>
      <c r="O185">
        <f>(I185*21)/100</f>
        <v>793.09229999999991</v>
      </c>
      <c r="P185" t="s">
        <v>5</v>
      </c>
    </row>
    <row r="186" spans="1:16" ht="14">
      <c r="A186" s="23" t="s">
        <v>150</v>
      </c>
      <c r="E186" s="24" t="s">
        <v>2415</v>
      </c>
    </row>
    <row r="187" spans="1:16" ht="14">
      <c r="A187" s="25" t="s">
        <v>144</v>
      </c>
      <c r="E187" s="26" t="s">
        <v>1</v>
      </c>
    </row>
    <row r="188" spans="1:16" ht="84">
      <c r="A188" t="s">
        <v>147</v>
      </c>
      <c r="E188" s="24" t="s">
        <v>2416</v>
      </c>
    </row>
    <row r="189" spans="1:16" ht="14">
      <c r="A189" s="14" t="s">
        <v>149</v>
      </c>
      <c r="B189" s="18" t="s">
        <v>1503</v>
      </c>
      <c r="C189" s="18" t="s">
        <v>2417</v>
      </c>
      <c r="D189" s="33" t="s">
        <v>16</v>
      </c>
      <c r="E189" s="19" t="s">
        <v>2418</v>
      </c>
      <c r="F189" s="20" t="s">
        <v>134</v>
      </c>
      <c r="G189" s="21">
        <v>0.9</v>
      </c>
      <c r="H189" s="22">
        <v>9697.99</v>
      </c>
      <c r="I189" s="22">
        <f>ROUND(ROUND(H189,2)*ROUND(G189,3),2)</f>
        <v>8728.19</v>
      </c>
      <c r="O189">
        <f>(I189*21)/100</f>
        <v>1832.9199000000001</v>
      </c>
      <c r="P189" t="s">
        <v>5</v>
      </c>
    </row>
    <row r="190" spans="1:16" ht="14">
      <c r="A190" s="23" t="s">
        <v>150</v>
      </c>
      <c r="E190" s="24" t="s">
        <v>2419</v>
      </c>
    </row>
    <row r="191" spans="1:16" ht="14">
      <c r="A191" s="25" t="s">
        <v>144</v>
      </c>
      <c r="E191" s="26" t="s">
        <v>1</v>
      </c>
    </row>
    <row r="192" spans="1:16" ht="70">
      <c r="A192" t="s">
        <v>147</v>
      </c>
      <c r="E192" s="24" t="s">
        <v>2420</v>
      </c>
    </row>
    <row r="193" spans="1:16" ht="14">
      <c r="A193" s="14" t="s">
        <v>149</v>
      </c>
      <c r="B193" s="18" t="s">
        <v>1506</v>
      </c>
      <c r="C193" s="18" t="s">
        <v>2417</v>
      </c>
      <c r="D193" s="33" t="s">
        <v>5</v>
      </c>
      <c r="E193" s="19" t="s">
        <v>2421</v>
      </c>
      <c r="F193" s="20" t="s">
        <v>134</v>
      </c>
      <c r="G193" s="21">
        <v>0.9</v>
      </c>
      <c r="H193" s="22">
        <v>12961.75</v>
      </c>
      <c r="I193" s="22">
        <f>ROUND(ROUND(H193,2)*ROUND(G193,3),2)</f>
        <v>11665.58</v>
      </c>
      <c r="O193">
        <f>(I193*21)/100</f>
        <v>2449.7718</v>
      </c>
      <c r="P193" t="s">
        <v>5</v>
      </c>
    </row>
    <row r="194" spans="1:16" ht="14">
      <c r="A194" s="23" t="s">
        <v>150</v>
      </c>
      <c r="E194" s="24" t="s">
        <v>2422</v>
      </c>
    </row>
    <row r="195" spans="1:16" ht="14">
      <c r="A195" s="25" t="s">
        <v>144</v>
      </c>
      <c r="E195" s="26" t="s">
        <v>1</v>
      </c>
    </row>
    <row r="196" spans="1:16" ht="70">
      <c r="A196" t="s">
        <v>147</v>
      </c>
      <c r="E196" s="24" t="s">
        <v>2420</v>
      </c>
    </row>
    <row r="197" spans="1:16" ht="14">
      <c r="A197" s="14" t="s">
        <v>149</v>
      </c>
      <c r="B197" s="18" t="s">
        <v>1509</v>
      </c>
      <c r="C197" s="18" t="s">
        <v>2423</v>
      </c>
      <c r="D197" s="14" t="s">
        <v>1</v>
      </c>
      <c r="E197" s="19" t="s">
        <v>2424</v>
      </c>
      <c r="F197" s="20" t="s">
        <v>134</v>
      </c>
      <c r="G197" s="21">
        <v>2.5</v>
      </c>
      <c r="H197" s="22">
        <v>492.36</v>
      </c>
      <c r="I197" s="22">
        <f>ROUND(ROUND(H197,2)*ROUND(G197,3),2)</f>
        <v>1230.9000000000001</v>
      </c>
      <c r="O197">
        <f>(I197*21)/100</f>
        <v>258.48900000000003</v>
      </c>
      <c r="P197" t="s">
        <v>5</v>
      </c>
    </row>
    <row r="198" spans="1:16" ht="14">
      <c r="A198" s="23" t="s">
        <v>150</v>
      </c>
      <c r="E198" s="24" t="s">
        <v>2425</v>
      </c>
    </row>
    <row r="199" spans="1:16" ht="14">
      <c r="A199" s="25" t="s">
        <v>144</v>
      </c>
      <c r="E199" s="26" t="s">
        <v>1</v>
      </c>
    </row>
    <row r="200" spans="1:16" ht="84">
      <c r="A200" t="s">
        <v>147</v>
      </c>
      <c r="E200" s="24" t="s">
        <v>2426</v>
      </c>
    </row>
    <row r="201" spans="1:16" ht="14">
      <c r="A201" s="14" t="s">
        <v>149</v>
      </c>
      <c r="B201" s="18" t="s">
        <v>1512</v>
      </c>
      <c r="C201" s="18" t="s">
        <v>2427</v>
      </c>
      <c r="D201" s="14" t="s">
        <v>1</v>
      </c>
      <c r="E201" s="19" t="s">
        <v>2088</v>
      </c>
      <c r="F201" s="20" t="s">
        <v>233</v>
      </c>
      <c r="G201" s="21">
        <v>15</v>
      </c>
      <c r="H201" s="22">
        <v>402.84</v>
      </c>
      <c r="I201" s="22">
        <f>ROUND(ROUND(H201,2)*ROUND(G201,3),2)</f>
        <v>6042.6</v>
      </c>
      <c r="O201">
        <f>(I201*21)/100</f>
        <v>1268.9460000000001</v>
      </c>
      <c r="P201" t="s">
        <v>5</v>
      </c>
    </row>
    <row r="202" spans="1:16" ht="14">
      <c r="A202" s="23" t="s">
        <v>150</v>
      </c>
      <c r="E202" s="24" t="s">
        <v>2428</v>
      </c>
    </row>
    <row r="203" spans="1:16" ht="14">
      <c r="A203" s="25" t="s">
        <v>144</v>
      </c>
      <c r="E203" s="26" t="s">
        <v>1</v>
      </c>
    </row>
    <row r="204" spans="1:16" ht="84">
      <c r="A204" t="s">
        <v>147</v>
      </c>
      <c r="E204" s="24" t="s">
        <v>2429</v>
      </c>
    </row>
    <row r="205" spans="1:16" ht="14">
      <c r="A205" s="14" t="s">
        <v>149</v>
      </c>
      <c r="B205" s="18" t="s">
        <v>1515</v>
      </c>
      <c r="C205" s="18" t="s">
        <v>2430</v>
      </c>
      <c r="D205" s="14" t="s">
        <v>1</v>
      </c>
      <c r="E205" s="19" t="s">
        <v>736</v>
      </c>
      <c r="F205" s="20" t="s">
        <v>233</v>
      </c>
      <c r="G205" s="21">
        <v>3.75</v>
      </c>
      <c r="H205" s="22">
        <v>2887.02</v>
      </c>
      <c r="I205" s="22">
        <f>ROUND(ROUND(H205,2)*ROUND(G205,3),2)</f>
        <v>10826.33</v>
      </c>
      <c r="O205">
        <f>(I205*21)/100</f>
        <v>2273.5293000000001</v>
      </c>
      <c r="P205" t="s">
        <v>5</v>
      </c>
    </row>
    <row r="206" spans="1:16" ht="14">
      <c r="A206" s="23" t="s">
        <v>150</v>
      </c>
      <c r="E206" s="24" t="s">
        <v>2431</v>
      </c>
    </row>
    <row r="207" spans="1:16" ht="14">
      <c r="A207" s="25" t="s">
        <v>144</v>
      </c>
      <c r="E207" s="26" t="s">
        <v>1</v>
      </c>
    </row>
    <row r="208" spans="1:16" ht="98">
      <c r="A208" t="s">
        <v>147</v>
      </c>
      <c r="E208" s="24" t="s">
        <v>2432</v>
      </c>
    </row>
    <row r="209" spans="1:16" ht="14">
      <c r="A209" s="14" t="s">
        <v>149</v>
      </c>
      <c r="B209" s="18" t="s">
        <v>1518</v>
      </c>
      <c r="C209" s="18" t="s">
        <v>2433</v>
      </c>
      <c r="D209" s="14" t="s">
        <v>1</v>
      </c>
      <c r="E209" s="19" t="s">
        <v>2434</v>
      </c>
      <c r="F209" s="20" t="s">
        <v>233</v>
      </c>
      <c r="G209" s="21">
        <v>1.75</v>
      </c>
      <c r="H209" s="22">
        <v>2887.02</v>
      </c>
      <c r="I209" s="22">
        <f>ROUND(ROUND(H209,2)*ROUND(G209,3),2)</f>
        <v>5052.29</v>
      </c>
      <c r="O209">
        <f>(I209*21)/100</f>
        <v>1060.9809</v>
      </c>
      <c r="P209" t="s">
        <v>5</v>
      </c>
    </row>
    <row r="210" spans="1:16" ht="14">
      <c r="A210" s="23" t="s">
        <v>150</v>
      </c>
      <c r="E210" s="24" t="s">
        <v>2435</v>
      </c>
    </row>
    <row r="211" spans="1:16" ht="14">
      <c r="A211" s="25" t="s">
        <v>144</v>
      </c>
      <c r="E211" s="26" t="s">
        <v>1</v>
      </c>
    </row>
    <row r="212" spans="1:16" ht="70">
      <c r="A212" t="s">
        <v>147</v>
      </c>
      <c r="E212" s="24" t="s">
        <v>2436</v>
      </c>
    </row>
    <row r="213" spans="1:16" ht="14">
      <c r="A213" s="14" t="s">
        <v>149</v>
      </c>
      <c r="B213" s="18" t="s">
        <v>1521</v>
      </c>
      <c r="C213" s="18" t="s">
        <v>2437</v>
      </c>
      <c r="D213" s="14" t="s">
        <v>1</v>
      </c>
      <c r="E213" s="19" t="s">
        <v>2438</v>
      </c>
      <c r="F213" s="20" t="s">
        <v>120</v>
      </c>
      <c r="G213" s="21">
        <v>37.5</v>
      </c>
      <c r="H213" s="22">
        <v>16.79</v>
      </c>
      <c r="I213" s="22">
        <f>ROUND(ROUND(H213,2)*ROUND(G213,3),2)</f>
        <v>629.63</v>
      </c>
      <c r="O213">
        <f>(I213*21)/100</f>
        <v>132.22229999999999</v>
      </c>
      <c r="P213" t="s">
        <v>5</v>
      </c>
    </row>
    <row r="214" spans="1:16" ht="14">
      <c r="A214" s="23" t="s">
        <v>150</v>
      </c>
      <c r="E214" s="24" t="s">
        <v>2439</v>
      </c>
    </row>
    <row r="215" spans="1:16" ht="14">
      <c r="A215" s="25" t="s">
        <v>144</v>
      </c>
      <c r="E215" s="26" t="s">
        <v>1</v>
      </c>
    </row>
    <row r="216" spans="1:16" ht="98">
      <c r="A216" t="s">
        <v>147</v>
      </c>
      <c r="E216" s="24" t="s">
        <v>2440</v>
      </c>
    </row>
    <row r="217" spans="1:16" ht="14">
      <c r="A217" s="14" t="s">
        <v>149</v>
      </c>
      <c r="B217" s="18" t="s">
        <v>1524</v>
      </c>
      <c r="C217" s="18" t="s">
        <v>2441</v>
      </c>
      <c r="D217" s="14" t="s">
        <v>1</v>
      </c>
      <c r="E217" s="19" t="s">
        <v>2442</v>
      </c>
      <c r="F217" s="20" t="s">
        <v>233</v>
      </c>
      <c r="G217" s="21">
        <v>10</v>
      </c>
      <c r="H217" s="22">
        <v>391.65</v>
      </c>
      <c r="I217" s="22">
        <f>ROUND(ROUND(H217,2)*ROUND(G217,3),2)</f>
        <v>3916.5</v>
      </c>
      <c r="O217">
        <f>(I217*21)/100</f>
        <v>822.46500000000003</v>
      </c>
      <c r="P217" t="s">
        <v>5</v>
      </c>
    </row>
    <row r="218" spans="1:16" ht="14">
      <c r="A218" s="23" t="s">
        <v>150</v>
      </c>
      <c r="E218" s="24" t="s">
        <v>2443</v>
      </c>
    </row>
    <row r="219" spans="1:16" ht="14">
      <c r="A219" s="25" t="s">
        <v>144</v>
      </c>
      <c r="E219" s="26" t="s">
        <v>1</v>
      </c>
    </row>
    <row r="220" spans="1:16" ht="56">
      <c r="A220" t="s">
        <v>147</v>
      </c>
      <c r="E220" s="24" t="s">
        <v>2444</v>
      </c>
    </row>
    <row r="221" spans="1:16" ht="14">
      <c r="A221" s="14" t="s">
        <v>149</v>
      </c>
      <c r="B221" s="18" t="s">
        <v>1526</v>
      </c>
      <c r="C221" s="18" t="s">
        <v>2445</v>
      </c>
      <c r="D221" s="14" t="s">
        <v>1</v>
      </c>
      <c r="E221" s="19" t="s">
        <v>2446</v>
      </c>
      <c r="F221" s="20" t="s">
        <v>233</v>
      </c>
      <c r="G221" s="21">
        <v>5</v>
      </c>
      <c r="H221" s="22">
        <v>369.27</v>
      </c>
      <c r="I221" s="22">
        <f>ROUND(ROUND(H221,2)*ROUND(G221,3),2)</f>
        <v>1846.35</v>
      </c>
      <c r="O221">
        <f>(I221*21)/100</f>
        <v>387.73349999999999</v>
      </c>
      <c r="P221" t="s">
        <v>5</v>
      </c>
    </row>
    <row r="222" spans="1:16" ht="14">
      <c r="A222" s="23" t="s">
        <v>150</v>
      </c>
      <c r="E222" s="24" t="s">
        <v>2447</v>
      </c>
    </row>
    <row r="223" spans="1:16" ht="14">
      <c r="A223" s="25" t="s">
        <v>144</v>
      </c>
      <c r="E223" s="26" t="s">
        <v>1</v>
      </c>
    </row>
    <row r="224" spans="1:16" ht="84">
      <c r="A224" t="s">
        <v>147</v>
      </c>
      <c r="E224" s="24" t="s">
        <v>2448</v>
      </c>
    </row>
    <row r="225" spans="1:16" ht="14">
      <c r="A225" s="14" t="s">
        <v>149</v>
      </c>
      <c r="B225" s="18" t="s">
        <v>1528</v>
      </c>
      <c r="C225" s="18" t="s">
        <v>2449</v>
      </c>
      <c r="D225" s="14" t="s">
        <v>1</v>
      </c>
      <c r="E225" s="19" t="s">
        <v>2450</v>
      </c>
      <c r="F225" s="20" t="s">
        <v>233</v>
      </c>
      <c r="G225" s="21">
        <v>3.75</v>
      </c>
      <c r="H225" s="22">
        <v>1879.92</v>
      </c>
      <c r="I225" s="22">
        <f>ROUND(ROUND(H225,2)*ROUND(G225,3),2)</f>
        <v>7049.7</v>
      </c>
      <c r="O225">
        <f>(I225*21)/100</f>
        <v>1480.4369999999999</v>
      </c>
      <c r="P225" t="s">
        <v>5</v>
      </c>
    </row>
    <row r="226" spans="1:16" ht="14">
      <c r="A226" s="23" t="s">
        <v>150</v>
      </c>
      <c r="E226" s="24" t="s">
        <v>2451</v>
      </c>
    </row>
    <row r="227" spans="1:16" ht="14">
      <c r="A227" s="25" t="s">
        <v>144</v>
      </c>
      <c r="E227" s="26" t="s">
        <v>1</v>
      </c>
    </row>
    <row r="228" spans="1:16" ht="112">
      <c r="A228" t="s">
        <v>147</v>
      </c>
      <c r="E228" s="24" t="s">
        <v>2452</v>
      </c>
    </row>
    <row r="229" spans="1:16" ht="14">
      <c r="A229" s="14" t="s">
        <v>149</v>
      </c>
      <c r="B229" s="18" t="s">
        <v>1536</v>
      </c>
      <c r="C229" s="18" t="s">
        <v>2453</v>
      </c>
      <c r="D229" s="14" t="s">
        <v>1</v>
      </c>
      <c r="E229" s="19" t="s">
        <v>2454</v>
      </c>
      <c r="F229" s="20" t="s">
        <v>233</v>
      </c>
      <c r="G229" s="21">
        <v>2.5</v>
      </c>
      <c r="H229" s="22">
        <v>4677.42</v>
      </c>
      <c r="I229" s="22">
        <f>ROUND(ROUND(H229,2)*ROUND(G229,3),2)</f>
        <v>11693.55</v>
      </c>
      <c r="O229">
        <f>(I229*21)/100</f>
        <v>2455.6455000000001</v>
      </c>
      <c r="P229" t="s">
        <v>5</v>
      </c>
    </row>
    <row r="230" spans="1:16" ht="14">
      <c r="A230" s="23" t="s">
        <v>150</v>
      </c>
      <c r="E230" s="24" t="s">
        <v>2455</v>
      </c>
    </row>
    <row r="231" spans="1:16" ht="14">
      <c r="A231" s="25" t="s">
        <v>144</v>
      </c>
      <c r="E231" s="26" t="s">
        <v>1</v>
      </c>
    </row>
    <row r="232" spans="1:16" ht="98">
      <c r="A232" t="s">
        <v>147</v>
      </c>
      <c r="E232" s="24" t="s">
        <v>2456</v>
      </c>
    </row>
    <row r="233" spans="1:16" ht="14">
      <c r="A233" s="14" t="s">
        <v>149</v>
      </c>
      <c r="B233" s="18" t="s">
        <v>1532</v>
      </c>
      <c r="C233" s="18" t="s">
        <v>2453</v>
      </c>
      <c r="D233" s="14" t="s">
        <v>16</v>
      </c>
      <c r="E233" s="19" t="s">
        <v>2457</v>
      </c>
      <c r="F233" s="20" t="s">
        <v>233</v>
      </c>
      <c r="G233" s="21">
        <v>5</v>
      </c>
      <c r="H233" s="22">
        <v>1063.05</v>
      </c>
      <c r="I233" s="22">
        <f>ROUND(ROUND(H233,2)*ROUND(G233,3),2)</f>
        <v>5315.25</v>
      </c>
      <c r="O233">
        <f>(I233*21)/100</f>
        <v>1116.2025000000001</v>
      </c>
      <c r="P233" t="s">
        <v>5</v>
      </c>
    </row>
    <row r="234" spans="1:16" ht="14">
      <c r="A234" s="23" t="s">
        <v>150</v>
      </c>
      <c r="E234" s="24" t="s">
        <v>2455</v>
      </c>
    </row>
    <row r="235" spans="1:16" ht="14">
      <c r="A235" s="25" t="s">
        <v>144</v>
      </c>
      <c r="E235" s="26" t="s">
        <v>1</v>
      </c>
    </row>
    <row r="236" spans="1:16" ht="98">
      <c r="A236" t="s">
        <v>147</v>
      </c>
      <c r="E236" s="24" t="s">
        <v>2456</v>
      </c>
    </row>
    <row r="237" spans="1:16" ht="14">
      <c r="A237" s="14" t="s">
        <v>149</v>
      </c>
      <c r="B237" s="18" t="s">
        <v>1534</v>
      </c>
      <c r="C237" s="18" t="s">
        <v>2453</v>
      </c>
      <c r="D237" s="14" t="s">
        <v>5</v>
      </c>
      <c r="E237" s="19" t="s">
        <v>2458</v>
      </c>
      <c r="F237" s="20" t="s">
        <v>233</v>
      </c>
      <c r="G237" s="21">
        <v>3.75</v>
      </c>
      <c r="H237" s="22">
        <v>2517.75</v>
      </c>
      <c r="I237" s="22">
        <f>ROUND(ROUND(H237,2)*ROUND(G237,3),2)</f>
        <v>9441.56</v>
      </c>
      <c r="O237">
        <f>(I237*21)/100</f>
        <v>1982.7275999999997</v>
      </c>
      <c r="P237" t="s">
        <v>5</v>
      </c>
    </row>
    <row r="238" spans="1:16" ht="14">
      <c r="A238" s="23" t="s">
        <v>150</v>
      </c>
      <c r="E238" s="24" t="s">
        <v>2455</v>
      </c>
    </row>
    <row r="239" spans="1:16" ht="14">
      <c r="A239" s="25" t="s">
        <v>144</v>
      </c>
      <c r="E239" s="26" t="s">
        <v>1</v>
      </c>
    </row>
    <row r="240" spans="1:16" ht="98">
      <c r="A240" t="s">
        <v>147</v>
      </c>
      <c r="E240" s="24" t="s">
        <v>2459</v>
      </c>
    </row>
    <row r="241" spans="1:18" ht="14">
      <c r="A241" s="14" t="s">
        <v>149</v>
      </c>
      <c r="B241" s="18" t="s">
        <v>1538</v>
      </c>
      <c r="C241" s="18" t="s">
        <v>2460</v>
      </c>
      <c r="D241" s="14" t="s">
        <v>1</v>
      </c>
      <c r="E241" s="19" t="s">
        <v>2461</v>
      </c>
      <c r="F241" s="20" t="s">
        <v>120</v>
      </c>
      <c r="G241" s="21">
        <v>37.5</v>
      </c>
      <c r="H241" s="22">
        <v>89.52</v>
      </c>
      <c r="I241" s="22">
        <f>ROUND(ROUND(H241,2)*ROUND(G241,3),2)</f>
        <v>3357</v>
      </c>
      <c r="O241">
        <f>(I241*21)/100</f>
        <v>704.97</v>
      </c>
      <c r="P241" t="s">
        <v>5</v>
      </c>
    </row>
    <row r="242" spans="1:18" ht="14">
      <c r="A242" s="23" t="s">
        <v>150</v>
      </c>
      <c r="E242" s="24" t="s">
        <v>2462</v>
      </c>
    </row>
    <row r="243" spans="1:18" ht="14">
      <c r="A243" s="25" t="s">
        <v>144</v>
      </c>
      <c r="E243" s="26" t="s">
        <v>1</v>
      </c>
    </row>
    <row r="244" spans="1:18" ht="70">
      <c r="A244" t="s">
        <v>147</v>
      </c>
      <c r="E244" s="24" t="s">
        <v>2463</v>
      </c>
    </row>
    <row r="245" spans="1:18" ht="12.75" customHeight="1">
      <c r="A245" s="2" t="s">
        <v>84</v>
      </c>
      <c r="B245" s="2"/>
      <c r="C245" s="28" t="s">
        <v>2464</v>
      </c>
      <c r="D245" s="2"/>
      <c r="E245" s="16" t="s">
        <v>2465</v>
      </c>
      <c r="F245" s="2"/>
      <c r="G245" s="2"/>
      <c r="H245" s="2"/>
      <c r="I245" s="29">
        <f>0+Q245</f>
        <v>186580.44000000003</v>
      </c>
      <c r="O245">
        <f>0+R245</f>
        <v>39181.892399999997</v>
      </c>
      <c r="Q245">
        <f>0+I246+I250+I254+I258+I262+I266+I270+I274+I278+I282+I286+I290+I294+I298+I302+I306+I310+I314+I318+I322+I326+I330+I334+I338+I342+I346+I350+I354+I358+I362+I366+I370+I374+I378+I382+I386+I390+I394+I398+I402+I406+I410+I414+I418+I422+I426+I430+I434+I438+I442+I446+I450+I454+I458+I462+I466+I470+I474+I478+I482+I486+I490+I494+I498</f>
        <v>186580.44000000003</v>
      </c>
      <c r="R245">
        <f>0+O246+O250+O254+O258+O262+O266+O270+O274+O278+O282+O286+O290+O294+O298+O302+O306+O310+O314+O318+O322+O326+O330+O334+O338+O342+O346+O350+O354+O358+O362+O366+O370+O374+O378+O382+O386+O390+O394+O398+O402+O406+O410+O414+O418+O422+O426+O430+O434+O438+O442+O446+O450+O454+O458+O462+O466+O470+O474+O478+O482+O486+O490+O494+O498</f>
        <v>39181.892399999997</v>
      </c>
    </row>
    <row r="246" spans="1:18" ht="14">
      <c r="A246" s="14" t="s">
        <v>149</v>
      </c>
      <c r="B246" s="18" t="s">
        <v>16</v>
      </c>
      <c r="C246" s="18" t="s">
        <v>2274</v>
      </c>
      <c r="D246" s="14" t="s">
        <v>1</v>
      </c>
      <c r="E246" s="19" t="s">
        <v>2275</v>
      </c>
      <c r="F246" s="20" t="s">
        <v>120</v>
      </c>
      <c r="G246" s="21">
        <v>1</v>
      </c>
      <c r="H246" s="22">
        <v>1.68</v>
      </c>
      <c r="I246" s="22">
        <f>ROUND(ROUND(H246,2)*ROUND(G246,3),2)</f>
        <v>1.68</v>
      </c>
      <c r="O246">
        <f>(I246*21)/100</f>
        <v>0.3528</v>
      </c>
      <c r="P246" t="s">
        <v>5</v>
      </c>
    </row>
    <row r="247" spans="1:18" ht="14">
      <c r="A247" s="23" t="s">
        <v>150</v>
      </c>
      <c r="E247" s="24" t="s">
        <v>2276</v>
      </c>
    </row>
    <row r="248" spans="1:18" ht="14">
      <c r="A248" s="25" t="s">
        <v>144</v>
      </c>
      <c r="E248" s="26" t="s">
        <v>1</v>
      </c>
    </row>
    <row r="249" spans="1:18" ht="98">
      <c r="A249" t="s">
        <v>147</v>
      </c>
      <c r="E249" s="24" t="s">
        <v>2466</v>
      </c>
    </row>
    <row r="250" spans="1:18" ht="14">
      <c r="A250" s="14" t="s">
        <v>149</v>
      </c>
      <c r="B250" s="18" t="s">
        <v>80</v>
      </c>
      <c r="C250" s="18" t="s">
        <v>2285</v>
      </c>
      <c r="D250" s="14" t="s">
        <v>1</v>
      </c>
      <c r="E250" s="19" t="s">
        <v>2286</v>
      </c>
      <c r="F250" s="20" t="s">
        <v>233</v>
      </c>
      <c r="G250" s="21">
        <v>1</v>
      </c>
      <c r="H250" s="22">
        <v>33.57</v>
      </c>
      <c r="I250" s="22">
        <f>ROUND(ROUND(H250,2)*ROUND(G250,3),2)</f>
        <v>33.57</v>
      </c>
      <c r="O250">
        <f>(I250*21)/100</f>
        <v>7.0497000000000005</v>
      </c>
      <c r="P250" t="s">
        <v>5</v>
      </c>
    </row>
    <row r="251" spans="1:18" ht="14">
      <c r="A251" s="23" t="s">
        <v>150</v>
      </c>
      <c r="E251" s="24" t="s">
        <v>1</v>
      </c>
    </row>
    <row r="252" spans="1:18" ht="14">
      <c r="A252" s="25" t="s">
        <v>144</v>
      </c>
      <c r="E252" s="26" t="s">
        <v>1</v>
      </c>
    </row>
    <row r="253" spans="1:18" ht="84">
      <c r="A253" t="s">
        <v>147</v>
      </c>
      <c r="E253" s="24" t="s">
        <v>2287</v>
      </c>
    </row>
    <row r="254" spans="1:18" ht="14">
      <c r="A254" s="14" t="s">
        <v>149</v>
      </c>
      <c r="B254" s="18" t="s">
        <v>81</v>
      </c>
      <c r="C254" s="18" t="s">
        <v>2288</v>
      </c>
      <c r="D254" s="14" t="s">
        <v>1</v>
      </c>
      <c r="E254" s="19" t="s">
        <v>2289</v>
      </c>
      <c r="F254" s="20" t="s">
        <v>1187</v>
      </c>
      <c r="G254" s="21">
        <v>1</v>
      </c>
      <c r="H254" s="22">
        <v>123.09</v>
      </c>
      <c r="I254" s="22">
        <f>ROUND(ROUND(H254,2)*ROUND(G254,3),2)</f>
        <v>123.09</v>
      </c>
      <c r="O254">
        <f>(I254*21)/100</f>
        <v>25.8489</v>
      </c>
      <c r="P254" t="s">
        <v>5</v>
      </c>
    </row>
    <row r="255" spans="1:18" ht="14">
      <c r="A255" s="23" t="s">
        <v>150</v>
      </c>
      <c r="E255" s="24" t="s">
        <v>1</v>
      </c>
    </row>
    <row r="256" spans="1:18" ht="14">
      <c r="A256" s="25" t="s">
        <v>144</v>
      </c>
      <c r="E256" s="26" t="s">
        <v>1</v>
      </c>
    </row>
    <row r="257" spans="1:16" ht="42">
      <c r="A257" t="s">
        <v>147</v>
      </c>
      <c r="E257" s="24" t="s">
        <v>2290</v>
      </c>
    </row>
    <row r="258" spans="1:16" ht="14">
      <c r="A258" s="14" t="s">
        <v>149</v>
      </c>
      <c r="B258" s="18" t="s">
        <v>361</v>
      </c>
      <c r="C258" s="18" t="s">
        <v>2291</v>
      </c>
      <c r="D258" s="14" t="s">
        <v>1</v>
      </c>
      <c r="E258" s="19" t="s">
        <v>2292</v>
      </c>
      <c r="F258" s="20" t="s">
        <v>1187</v>
      </c>
      <c r="G258" s="21">
        <v>1</v>
      </c>
      <c r="H258" s="22">
        <v>15.67</v>
      </c>
      <c r="I258" s="22">
        <f>ROUND(ROUND(H258,2)*ROUND(G258,3),2)</f>
        <v>15.67</v>
      </c>
      <c r="O258">
        <f>(I258*21)/100</f>
        <v>3.2906999999999997</v>
      </c>
      <c r="P258" t="s">
        <v>5</v>
      </c>
    </row>
    <row r="259" spans="1:16" ht="14">
      <c r="A259" s="23" t="s">
        <v>150</v>
      </c>
      <c r="E259" s="24" t="s">
        <v>1</v>
      </c>
    </row>
    <row r="260" spans="1:16" ht="14">
      <c r="A260" s="25" t="s">
        <v>144</v>
      </c>
      <c r="E260" s="26" t="s">
        <v>1</v>
      </c>
    </row>
    <row r="261" spans="1:16" ht="28">
      <c r="A261" t="s">
        <v>147</v>
      </c>
      <c r="E261" s="24" t="s">
        <v>2293</v>
      </c>
    </row>
    <row r="262" spans="1:16" ht="14">
      <c r="A262" s="14" t="s">
        <v>149</v>
      </c>
      <c r="B262" s="18" t="s">
        <v>83</v>
      </c>
      <c r="C262" s="18" t="s">
        <v>2302</v>
      </c>
      <c r="D262" s="14" t="s">
        <v>1</v>
      </c>
      <c r="E262" s="19" t="s">
        <v>2303</v>
      </c>
      <c r="F262" s="20" t="s">
        <v>233</v>
      </c>
      <c r="G262" s="21">
        <v>1</v>
      </c>
      <c r="H262" s="22">
        <v>27.98</v>
      </c>
      <c r="I262" s="22">
        <f>ROUND(ROUND(H262,2)*ROUND(G262,3),2)</f>
        <v>27.98</v>
      </c>
      <c r="O262">
        <f>(I262*21)/100</f>
        <v>5.8758000000000008</v>
      </c>
      <c r="P262" t="s">
        <v>5</v>
      </c>
    </row>
    <row r="263" spans="1:16" ht="14">
      <c r="A263" s="23" t="s">
        <v>150</v>
      </c>
      <c r="E263" s="24" t="s">
        <v>1</v>
      </c>
    </row>
    <row r="264" spans="1:16" ht="14">
      <c r="A264" s="25" t="s">
        <v>144</v>
      </c>
      <c r="E264" s="26" t="s">
        <v>1</v>
      </c>
    </row>
    <row r="265" spans="1:16" ht="84">
      <c r="A265" t="s">
        <v>147</v>
      </c>
      <c r="E265" s="24" t="s">
        <v>2304</v>
      </c>
    </row>
    <row r="266" spans="1:16" ht="14">
      <c r="A266" s="14" t="s">
        <v>149</v>
      </c>
      <c r="B266" s="18" t="s">
        <v>369</v>
      </c>
      <c r="C266" s="18" t="s">
        <v>2305</v>
      </c>
      <c r="D266" s="14" t="s">
        <v>1</v>
      </c>
      <c r="E266" s="19" t="s">
        <v>2306</v>
      </c>
      <c r="F266" s="20" t="s">
        <v>233</v>
      </c>
      <c r="G266" s="21">
        <v>1</v>
      </c>
      <c r="H266" s="22">
        <v>1119</v>
      </c>
      <c r="I266" s="22">
        <f>ROUND(ROUND(H266,2)*ROUND(G266,3),2)</f>
        <v>1119</v>
      </c>
      <c r="O266">
        <f>(I266*21)/100</f>
        <v>234.99</v>
      </c>
      <c r="P266" t="s">
        <v>5</v>
      </c>
    </row>
    <row r="267" spans="1:16" ht="14">
      <c r="A267" s="23" t="s">
        <v>150</v>
      </c>
      <c r="E267" s="24" t="s">
        <v>1</v>
      </c>
    </row>
    <row r="268" spans="1:16" ht="14">
      <c r="A268" s="25" t="s">
        <v>144</v>
      </c>
      <c r="E268" s="26" t="s">
        <v>1</v>
      </c>
    </row>
    <row r="269" spans="1:16" ht="70">
      <c r="A269" t="s">
        <v>147</v>
      </c>
      <c r="E269" s="24" t="s">
        <v>2307</v>
      </c>
    </row>
    <row r="270" spans="1:16" ht="14">
      <c r="A270" s="14" t="s">
        <v>149</v>
      </c>
      <c r="B270" s="18" t="s">
        <v>371</v>
      </c>
      <c r="C270" s="18" t="s">
        <v>2308</v>
      </c>
      <c r="D270" s="14" t="s">
        <v>1</v>
      </c>
      <c r="E270" s="19" t="s">
        <v>2309</v>
      </c>
      <c r="F270" s="20" t="s">
        <v>233</v>
      </c>
      <c r="G270" s="21">
        <v>1</v>
      </c>
      <c r="H270" s="22">
        <v>559.5</v>
      </c>
      <c r="I270" s="22">
        <f>ROUND(ROUND(H270,2)*ROUND(G270,3),2)</f>
        <v>559.5</v>
      </c>
      <c r="O270">
        <f>(I270*21)/100</f>
        <v>117.495</v>
      </c>
      <c r="P270" t="s">
        <v>5</v>
      </c>
    </row>
    <row r="271" spans="1:16" ht="14">
      <c r="A271" s="23" t="s">
        <v>150</v>
      </c>
      <c r="E271" s="24" t="s">
        <v>1</v>
      </c>
    </row>
    <row r="272" spans="1:16" ht="14">
      <c r="A272" s="25" t="s">
        <v>144</v>
      </c>
      <c r="E272" s="26" t="s">
        <v>1</v>
      </c>
    </row>
    <row r="273" spans="1:16" ht="70">
      <c r="A273" t="s">
        <v>147</v>
      </c>
      <c r="E273" s="24" t="s">
        <v>2310</v>
      </c>
    </row>
    <row r="274" spans="1:16" ht="28">
      <c r="A274" s="14" t="s">
        <v>149</v>
      </c>
      <c r="B274" s="18" t="s">
        <v>373</v>
      </c>
      <c r="C274" s="18" t="s">
        <v>2311</v>
      </c>
      <c r="D274" s="14" t="s">
        <v>1</v>
      </c>
      <c r="E274" s="19" t="s">
        <v>2312</v>
      </c>
      <c r="F274" s="20" t="s">
        <v>90</v>
      </c>
      <c r="G274" s="21">
        <v>1</v>
      </c>
      <c r="H274" s="22">
        <v>3189.15</v>
      </c>
      <c r="I274" s="22">
        <f>ROUND(ROUND(H274,2)*ROUND(G274,3),2)</f>
        <v>3189.15</v>
      </c>
      <c r="O274">
        <f>(I274*21)/100</f>
        <v>669.72150000000011</v>
      </c>
      <c r="P274" t="s">
        <v>5</v>
      </c>
    </row>
    <row r="275" spans="1:16" ht="14">
      <c r="A275" s="23" t="s">
        <v>150</v>
      </c>
      <c r="E275" s="24" t="s">
        <v>2313</v>
      </c>
    </row>
    <row r="276" spans="1:16" ht="14">
      <c r="A276" s="25" t="s">
        <v>144</v>
      </c>
      <c r="E276" s="26" t="s">
        <v>1</v>
      </c>
    </row>
    <row r="277" spans="1:16" ht="28">
      <c r="A277" t="s">
        <v>147</v>
      </c>
      <c r="E277" s="24" t="s">
        <v>2314</v>
      </c>
    </row>
    <row r="278" spans="1:16" ht="28">
      <c r="A278" s="14" t="s">
        <v>149</v>
      </c>
      <c r="B278" s="18" t="s">
        <v>376</v>
      </c>
      <c r="C278" s="18" t="s">
        <v>2315</v>
      </c>
      <c r="D278" s="14" t="s">
        <v>1</v>
      </c>
      <c r="E278" s="19" t="s">
        <v>2316</v>
      </c>
      <c r="F278" s="20" t="s">
        <v>90</v>
      </c>
      <c r="G278" s="21">
        <v>1</v>
      </c>
      <c r="H278" s="22">
        <v>2461.8000000000002</v>
      </c>
      <c r="I278" s="22">
        <f>ROUND(ROUND(H278,2)*ROUND(G278,3),2)</f>
        <v>2461.8000000000002</v>
      </c>
      <c r="O278">
        <f>(I278*21)/100</f>
        <v>516.97800000000007</v>
      </c>
      <c r="P278" t="s">
        <v>5</v>
      </c>
    </row>
    <row r="279" spans="1:16" ht="14">
      <c r="A279" s="23" t="s">
        <v>150</v>
      </c>
      <c r="E279" s="24" t="s">
        <v>2313</v>
      </c>
    </row>
    <row r="280" spans="1:16" ht="14">
      <c r="A280" s="25" t="s">
        <v>144</v>
      </c>
      <c r="E280" s="26" t="s">
        <v>1</v>
      </c>
    </row>
    <row r="281" spans="1:16" ht="28">
      <c r="A281" t="s">
        <v>147</v>
      </c>
      <c r="E281" s="24" t="s">
        <v>2317</v>
      </c>
    </row>
    <row r="282" spans="1:16" ht="28">
      <c r="A282" s="14" t="s">
        <v>149</v>
      </c>
      <c r="B282" s="18" t="s">
        <v>379</v>
      </c>
      <c r="C282" s="18" t="s">
        <v>2318</v>
      </c>
      <c r="D282" s="14" t="s">
        <v>1</v>
      </c>
      <c r="E282" s="19" t="s">
        <v>2319</v>
      </c>
      <c r="F282" s="20" t="s">
        <v>1187</v>
      </c>
      <c r="G282" s="21">
        <v>1</v>
      </c>
      <c r="H282" s="22">
        <v>223.8</v>
      </c>
      <c r="I282" s="22">
        <f>ROUND(ROUND(H282,2)*ROUND(G282,3),2)</f>
        <v>223.8</v>
      </c>
      <c r="O282">
        <f>(I282*21)/100</f>
        <v>46.998000000000005</v>
      </c>
      <c r="P282" t="s">
        <v>5</v>
      </c>
    </row>
    <row r="283" spans="1:16" ht="14">
      <c r="A283" s="23" t="s">
        <v>150</v>
      </c>
      <c r="E283" s="24" t="s">
        <v>2320</v>
      </c>
    </row>
    <row r="284" spans="1:16" ht="14">
      <c r="A284" s="25" t="s">
        <v>144</v>
      </c>
      <c r="E284" s="26" t="s">
        <v>1</v>
      </c>
    </row>
    <row r="285" spans="1:16" ht="28">
      <c r="A285" t="s">
        <v>147</v>
      </c>
      <c r="E285" s="24" t="s">
        <v>2321</v>
      </c>
    </row>
    <row r="286" spans="1:16" ht="14">
      <c r="A286" s="14" t="s">
        <v>149</v>
      </c>
      <c r="B286" s="18" t="s">
        <v>403</v>
      </c>
      <c r="C286" s="18" t="s">
        <v>2467</v>
      </c>
      <c r="D286" s="14" t="s">
        <v>1</v>
      </c>
      <c r="E286" s="19" t="s">
        <v>2468</v>
      </c>
      <c r="F286" s="20" t="s">
        <v>233</v>
      </c>
      <c r="G286" s="21">
        <v>1</v>
      </c>
      <c r="H286" s="22">
        <v>26.86</v>
      </c>
      <c r="I286" s="22">
        <f>ROUND(ROUND(H286,2)*ROUND(G286,3),2)</f>
        <v>26.86</v>
      </c>
      <c r="O286">
        <f>(I286*21)/100</f>
        <v>5.6405999999999992</v>
      </c>
      <c r="P286" t="s">
        <v>5</v>
      </c>
    </row>
    <row r="287" spans="1:16" ht="14">
      <c r="A287" s="23" t="s">
        <v>150</v>
      </c>
      <c r="E287" s="24" t="s">
        <v>2469</v>
      </c>
    </row>
    <row r="288" spans="1:16" ht="14">
      <c r="A288" s="25" t="s">
        <v>144</v>
      </c>
      <c r="E288" s="26" t="s">
        <v>1</v>
      </c>
    </row>
    <row r="289" spans="1:16" ht="70">
      <c r="A289" t="s">
        <v>147</v>
      </c>
      <c r="E289" s="24" t="s">
        <v>2470</v>
      </c>
    </row>
    <row r="290" spans="1:16" ht="14">
      <c r="A290" s="14" t="s">
        <v>149</v>
      </c>
      <c r="B290" s="18" t="s">
        <v>405</v>
      </c>
      <c r="C290" s="18" t="s">
        <v>2332</v>
      </c>
      <c r="D290" s="14" t="s">
        <v>1</v>
      </c>
      <c r="E290" s="19" t="s">
        <v>1604</v>
      </c>
      <c r="F290" s="20" t="s">
        <v>233</v>
      </c>
      <c r="G290" s="21">
        <v>1</v>
      </c>
      <c r="H290" s="22">
        <v>274.16000000000003</v>
      </c>
      <c r="I290" s="22">
        <f>ROUND(ROUND(H290,2)*ROUND(G290,3),2)</f>
        <v>274.16000000000003</v>
      </c>
      <c r="O290">
        <f>(I290*21)/100</f>
        <v>57.573600000000006</v>
      </c>
      <c r="P290" t="s">
        <v>5</v>
      </c>
    </row>
    <row r="291" spans="1:16" ht="14">
      <c r="A291" s="23" t="s">
        <v>150</v>
      </c>
      <c r="E291" s="24" t="s">
        <v>2333</v>
      </c>
    </row>
    <row r="292" spans="1:16" ht="14">
      <c r="A292" s="25" t="s">
        <v>144</v>
      </c>
      <c r="E292" s="26" t="s">
        <v>1</v>
      </c>
    </row>
    <row r="293" spans="1:16" ht="70">
      <c r="A293" t="s">
        <v>147</v>
      </c>
      <c r="E293" s="24" t="s">
        <v>2334</v>
      </c>
    </row>
    <row r="294" spans="1:16" ht="14">
      <c r="A294" s="14" t="s">
        <v>149</v>
      </c>
      <c r="B294" s="18" t="s">
        <v>407</v>
      </c>
      <c r="C294" s="18" t="s">
        <v>2335</v>
      </c>
      <c r="D294" s="14" t="s">
        <v>1</v>
      </c>
      <c r="E294" s="19" t="s">
        <v>2336</v>
      </c>
      <c r="F294" s="20" t="s">
        <v>233</v>
      </c>
      <c r="G294" s="21">
        <v>1</v>
      </c>
      <c r="H294" s="22">
        <v>111.9</v>
      </c>
      <c r="I294" s="22">
        <f>ROUND(ROUND(H294,2)*ROUND(G294,3),2)</f>
        <v>111.9</v>
      </c>
      <c r="O294">
        <f>(I294*21)/100</f>
        <v>23.499000000000002</v>
      </c>
      <c r="P294" t="s">
        <v>5</v>
      </c>
    </row>
    <row r="295" spans="1:16" ht="14">
      <c r="A295" s="23" t="s">
        <v>150</v>
      </c>
      <c r="E295" s="24" t="s">
        <v>2337</v>
      </c>
    </row>
    <row r="296" spans="1:16" ht="14">
      <c r="A296" s="25" t="s">
        <v>144</v>
      </c>
      <c r="E296" s="26" t="s">
        <v>1</v>
      </c>
    </row>
    <row r="297" spans="1:16" ht="56">
      <c r="A297" t="s">
        <v>147</v>
      </c>
      <c r="E297" s="24" t="s">
        <v>2338</v>
      </c>
    </row>
    <row r="298" spans="1:16" ht="14">
      <c r="A298" s="14" t="s">
        <v>149</v>
      </c>
      <c r="B298" s="18" t="s">
        <v>410</v>
      </c>
      <c r="C298" s="18" t="s">
        <v>2339</v>
      </c>
      <c r="D298" s="14" t="s">
        <v>1</v>
      </c>
      <c r="E298" s="19" t="s">
        <v>2340</v>
      </c>
      <c r="F298" s="20" t="s">
        <v>233</v>
      </c>
      <c r="G298" s="21">
        <v>1</v>
      </c>
      <c r="H298" s="22">
        <v>2103.7199999999998</v>
      </c>
      <c r="I298" s="22">
        <f>ROUND(ROUND(H298,2)*ROUND(G298,3),2)</f>
        <v>2103.7199999999998</v>
      </c>
      <c r="O298">
        <f>(I298*21)/100</f>
        <v>441.78119999999996</v>
      </c>
      <c r="P298" t="s">
        <v>5</v>
      </c>
    </row>
    <row r="299" spans="1:16" ht="14">
      <c r="A299" s="23" t="s">
        <v>150</v>
      </c>
      <c r="E299" s="24" t="s">
        <v>2341</v>
      </c>
    </row>
    <row r="300" spans="1:16" ht="14">
      <c r="A300" s="25" t="s">
        <v>144</v>
      </c>
      <c r="E300" s="26" t="s">
        <v>1</v>
      </c>
    </row>
    <row r="301" spans="1:16" ht="112">
      <c r="A301" t="s">
        <v>147</v>
      </c>
      <c r="E301" s="24" t="s">
        <v>2342</v>
      </c>
    </row>
    <row r="302" spans="1:16" ht="14">
      <c r="A302" s="14" t="s">
        <v>149</v>
      </c>
      <c r="B302" s="18" t="s">
        <v>412</v>
      </c>
      <c r="C302" s="18" t="s">
        <v>2343</v>
      </c>
      <c r="D302" s="14" t="s">
        <v>1</v>
      </c>
      <c r="E302" s="19" t="s">
        <v>2344</v>
      </c>
      <c r="F302" s="20" t="s">
        <v>233</v>
      </c>
      <c r="G302" s="21">
        <v>1</v>
      </c>
      <c r="H302" s="22">
        <v>1230.9000000000001</v>
      </c>
      <c r="I302" s="22">
        <f>ROUND(ROUND(H302,2)*ROUND(G302,3),2)</f>
        <v>1230.9000000000001</v>
      </c>
      <c r="O302">
        <f>(I302*21)/100</f>
        <v>258.48900000000003</v>
      </c>
      <c r="P302" t="s">
        <v>5</v>
      </c>
    </row>
    <row r="303" spans="1:16" ht="14">
      <c r="A303" s="23" t="s">
        <v>150</v>
      </c>
      <c r="E303" s="24" t="s">
        <v>2345</v>
      </c>
    </row>
    <row r="304" spans="1:16" ht="14">
      <c r="A304" s="25" t="s">
        <v>144</v>
      </c>
      <c r="E304" s="26" t="s">
        <v>1</v>
      </c>
    </row>
    <row r="305" spans="1:16" ht="98">
      <c r="A305" t="s">
        <v>147</v>
      </c>
      <c r="E305" s="24" t="s">
        <v>2346</v>
      </c>
    </row>
    <row r="306" spans="1:16" ht="14">
      <c r="A306" s="14" t="s">
        <v>149</v>
      </c>
      <c r="B306" s="18" t="s">
        <v>415</v>
      </c>
      <c r="C306" s="18" t="s">
        <v>2347</v>
      </c>
      <c r="D306" s="14" t="s">
        <v>1</v>
      </c>
      <c r="E306" s="19" t="s">
        <v>2348</v>
      </c>
      <c r="F306" s="20" t="s">
        <v>233</v>
      </c>
      <c r="G306" s="21">
        <v>1</v>
      </c>
      <c r="H306" s="22">
        <v>839.25</v>
      </c>
      <c r="I306" s="22">
        <f>ROUND(ROUND(H306,2)*ROUND(G306,3),2)</f>
        <v>839.25</v>
      </c>
      <c r="O306">
        <f>(I306*21)/100</f>
        <v>176.24250000000001</v>
      </c>
      <c r="P306" t="s">
        <v>5</v>
      </c>
    </row>
    <row r="307" spans="1:16" ht="14">
      <c r="A307" s="23" t="s">
        <v>150</v>
      </c>
      <c r="E307" s="24" t="s">
        <v>2349</v>
      </c>
    </row>
    <row r="308" spans="1:16" ht="14">
      <c r="A308" s="25" t="s">
        <v>144</v>
      </c>
      <c r="E308" s="26" t="s">
        <v>1</v>
      </c>
    </row>
    <row r="309" spans="1:16" ht="84">
      <c r="A309" t="s">
        <v>147</v>
      </c>
      <c r="E309" s="24" t="s">
        <v>2350</v>
      </c>
    </row>
    <row r="310" spans="1:16" ht="14">
      <c r="A310" s="14" t="s">
        <v>149</v>
      </c>
      <c r="B310" s="18" t="s">
        <v>418</v>
      </c>
      <c r="C310" s="18" t="s">
        <v>2351</v>
      </c>
      <c r="D310" s="14" t="s">
        <v>1</v>
      </c>
      <c r="E310" s="19" t="s">
        <v>2352</v>
      </c>
      <c r="F310" s="20" t="s">
        <v>233</v>
      </c>
      <c r="G310" s="21">
        <v>1</v>
      </c>
      <c r="H310" s="22">
        <v>1678.5</v>
      </c>
      <c r="I310" s="22">
        <f>ROUND(ROUND(H310,2)*ROUND(G310,3),2)</f>
        <v>1678.5</v>
      </c>
      <c r="O310">
        <f>(I310*21)/100</f>
        <v>352.48500000000001</v>
      </c>
      <c r="P310" t="s">
        <v>5</v>
      </c>
    </row>
    <row r="311" spans="1:16" ht="14">
      <c r="A311" s="23" t="s">
        <v>150</v>
      </c>
      <c r="E311" s="24" t="s">
        <v>1</v>
      </c>
    </row>
    <row r="312" spans="1:16" ht="14">
      <c r="A312" s="25" t="s">
        <v>144</v>
      </c>
      <c r="E312" s="26" t="s">
        <v>1</v>
      </c>
    </row>
    <row r="313" spans="1:16" ht="84">
      <c r="A313" t="s">
        <v>147</v>
      </c>
      <c r="E313" s="24" t="s">
        <v>2471</v>
      </c>
    </row>
    <row r="314" spans="1:16" ht="14">
      <c r="A314" s="14" t="s">
        <v>149</v>
      </c>
      <c r="B314" s="18" t="s">
        <v>420</v>
      </c>
      <c r="C314" s="18" t="s">
        <v>2472</v>
      </c>
      <c r="D314" s="14" t="s">
        <v>1</v>
      </c>
      <c r="E314" s="19" t="s">
        <v>2473</v>
      </c>
      <c r="F314" s="20" t="s">
        <v>134</v>
      </c>
      <c r="G314" s="21">
        <v>1</v>
      </c>
      <c r="H314" s="22">
        <v>1119</v>
      </c>
      <c r="I314" s="22">
        <f>ROUND(ROUND(H314,2)*ROUND(G314,3),2)</f>
        <v>1119</v>
      </c>
      <c r="O314">
        <f>(I314*21)/100</f>
        <v>234.99</v>
      </c>
      <c r="P314" t="s">
        <v>5</v>
      </c>
    </row>
    <row r="315" spans="1:16" ht="14">
      <c r="A315" s="23" t="s">
        <v>150</v>
      </c>
      <c r="E315" s="24" t="s">
        <v>2474</v>
      </c>
    </row>
    <row r="316" spans="1:16" ht="14">
      <c r="A316" s="25" t="s">
        <v>144</v>
      </c>
      <c r="E316" s="26" t="s">
        <v>1</v>
      </c>
    </row>
    <row r="317" spans="1:16" ht="98">
      <c r="A317" t="s">
        <v>147</v>
      </c>
      <c r="E317" s="24" t="s">
        <v>2475</v>
      </c>
    </row>
    <row r="318" spans="1:16" ht="14">
      <c r="A318" s="14" t="s">
        <v>149</v>
      </c>
      <c r="B318" s="18" t="s">
        <v>422</v>
      </c>
      <c r="C318" s="18" t="s">
        <v>2354</v>
      </c>
      <c r="D318" s="14" t="s">
        <v>1</v>
      </c>
      <c r="E318" s="19" t="s">
        <v>1636</v>
      </c>
      <c r="F318" s="20" t="s">
        <v>233</v>
      </c>
      <c r="G318" s="21">
        <v>1</v>
      </c>
      <c r="H318" s="22">
        <v>414.03</v>
      </c>
      <c r="I318" s="22">
        <f>ROUND(ROUND(H318,2)*ROUND(G318,3),2)</f>
        <v>414.03</v>
      </c>
      <c r="O318">
        <f>(I318*21)/100</f>
        <v>86.946299999999994</v>
      </c>
      <c r="P318" t="s">
        <v>5</v>
      </c>
    </row>
    <row r="319" spans="1:16" ht="14">
      <c r="A319" s="23" t="s">
        <v>150</v>
      </c>
      <c r="E319" s="24" t="s">
        <v>2355</v>
      </c>
    </row>
    <row r="320" spans="1:16" ht="14">
      <c r="A320" s="25" t="s">
        <v>144</v>
      </c>
      <c r="E320" s="26" t="s">
        <v>1</v>
      </c>
    </row>
    <row r="321" spans="1:16" ht="112">
      <c r="A321" t="s">
        <v>147</v>
      </c>
      <c r="E321" s="24" t="s">
        <v>2356</v>
      </c>
    </row>
    <row r="322" spans="1:16" ht="14">
      <c r="A322" s="14" t="s">
        <v>149</v>
      </c>
      <c r="B322" s="18" t="s">
        <v>424</v>
      </c>
      <c r="C322" s="18" t="s">
        <v>2357</v>
      </c>
      <c r="D322" s="14" t="s">
        <v>16</v>
      </c>
      <c r="E322" s="19" t="s">
        <v>2358</v>
      </c>
      <c r="F322" s="20" t="s">
        <v>233</v>
      </c>
      <c r="G322" s="21">
        <v>1</v>
      </c>
      <c r="H322" s="22">
        <v>2036.58</v>
      </c>
      <c r="I322" s="22">
        <f>ROUND(ROUND(H322,2)*ROUND(G322,3),2)</f>
        <v>2036.58</v>
      </c>
      <c r="O322">
        <f>(I322*21)/100</f>
        <v>427.68180000000001</v>
      </c>
      <c r="P322" t="s">
        <v>5</v>
      </c>
    </row>
    <row r="323" spans="1:16" ht="14">
      <c r="A323" s="23" t="s">
        <v>150</v>
      </c>
      <c r="E323" s="24" t="s">
        <v>2359</v>
      </c>
    </row>
    <row r="324" spans="1:16" ht="14">
      <c r="A324" s="25" t="s">
        <v>144</v>
      </c>
      <c r="E324" s="26" t="s">
        <v>1</v>
      </c>
    </row>
    <row r="325" spans="1:16" ht="112">
      <c r="A325" t="s">
        <v>147</v>
      </c>
      <c r="E325" s="24" t="s">
        <v>2360</v>
      </c>
    </row>
    <row r="326" spans="1:16" ht="14">
      <c r="A326" s="14" t="s">
        <v>149</v>
      </c>
      <c r="B326" s="18" t="s">
        <v>427</v>
      </c>
      <c r="C326" s="18" t="s">
        <v>2357</v>
      </c>
      <c r="D326" s="14" t="s">
        <v>5</v>
      </c>
      <c r="E326" s="19" t="s">
        <v>2361</v>
      </c>
      <c r="F326" s="20" t="s">
        <v>233</v>
      </c>
      <c r="G326" s="21">
        <v>1</v>
      </c>
      <c r="H326" s="22">
        <v>2674.41</v>
      </c>
      <c r="I326" s="22">
        <f>ROUND(ROUND(H326,2)*ROUND(G326,3),2)</f>
        <v>2674.41</v>
      </c>
      <c r="O326">
        <f>(I326*21)/100</f>
        <v>561.62609999999995</v>
      </c>
      <c r="P326" t="s">
        <v>5</v>
      </c>
    </row>
    <row r="327" spans="1:16" ht="14">
      <c r="A327" s="23" t="s">
        <v>150</v>
      </c>
      <c r="E327" s="24" t="s">
        <v>2362</v>
      </c>
    </row>
    <row r="328" spans="1:16" ht="14">
      <c r="A328" s="25" t="s">
        <v>144</v>
      </c>
      <c r="E328" s="26" t="s">
        <v>1</v>
      </c>
    </row>
    <row r="329" spans="1:16" ht="84">
      <c r="A329" t="s">
        <v>147</v>
      </c>
      <c r="E329" s="24" t="s">
        <v>2363</v>
      </c>
    </row>
    <row r="330" spans="1:16" ht="14">
      <c r="A330" s="14" t="s">
        <v>149</v>
      </c>
      <c r="B330" s="18" t="s">
        <v>430</v>
      </c>
      <c r="C330" s="18" t="s">
        <v>2364</v>
      </c>
      <c r="D330" s="14" t="s">
        <v>1</v>
      </c>
      <c r="E330" s="19" t="s">
        <v>2476</v>
      </c>
      <c r="F330" s="20" t="s">
        <v>233</v>
      </c>
      <c r="G330" s="21">
        <v>1</v>
      </c>
      <c r="H330" s="22">
        <v>3457.71</v>
      </c>
      <c r="I330" s="22">
        <f>ROUND(ROUND(H330,2)*ROUND(G330,3),2)</f>
        <v>3457.71</v>
      </c>
      <c r="O330">
        <f>(I330*21)/100</f>
        <v>726.1191</v>
      </c>
      <c r="P330" t="s">
        <v>5</v>
      </c>
    </row>
    <row r="331" spans="1:16" ht="14">
      <c r="A331" s="23" t="s">
        <v>150</v>
      </c>
      <c r="E331" s="24" t="s">
        <v>2366</v>
      </c>
    </row>
    <row r="332" spans="1:16" ht="14">
      <c r="A332" s="25" t="s">
        <v>144</v>
      </c>
      <c r="E332" s="26" t="s">
        <v>1</v>
      </c>
    </row>
    <row r="333" spans="1:16" ht="84">
      <c r="A333" t="s">
        <v>147</v>
      </c>
      <c r="E333" s="24" t="s">
        <v>2477</v>
      </c>
    </row>
    <row r="334" spans="1:16" ht="14">
      <c r="A334" s="14" t="s">
        <v>149</v>
      </c>
      <c r="B334" s="18" t="s">
        <v>22</v>
      </c>
      <c r="C334" s="18" t="s">
        <v>2364</v>
      </c>
      <c r="D334" s="14" t="s">
        <v>16</v>
      </c>
      <c r="E334" s="19" t="s">
        <v>2365</v>
      </c>
      <c r="F334" s="20" t="s">
        <v>233</v>
      </c>
      <c r="G334" s="21">
        <v>1</v>
      </c>
      <c r="H334" s="22">
        <v>3793.41</v>
      </c>
      <c r="I334" s="22">
        <f>ROUND(ROUND(H334,2)*ROUND(G334,3),2)</f>
        <v>3793.41</v>
      </c>
      <c r="O334">
        <f>(I334*21)/100</f>
        <v>796.61609999999996</v>
      </c>
      <c r="P334" t="s">
        <v>5</v>
      </c>
    </row>
    <row r="335" spans="1:16" ht="14">
      <c r="A335" s="23" t="s">
        <v>150</v>
      </c>
      <c r="E335" s="24" t="s">
        <v>2366</v>
      </c>
    </row>
    <row r="336" spans="1:16" ht="14">
      <c r="A336" s="25" t="s">
        <v>144</v>
      </c>
      <c r="E336" s="26" t="s">
        <v>1</v>
      </c>
    </row>
    <row r="337" spans="1:16" ht="126">
      <c r="A337" t="s">
        <v>147</v>
      </c>
      <c r="E337" s="24" t="s">
        <v>2367</v>
      </c>
    </row>
    <row r="338" spans="1:16" ht="14">
      <c r="A338" s="14" t="s">
        <v>149</v>
      </c>
      <c r="B338" s="18" t="s">
        <v>435</v>
      </c>
      <c r="C338" s="18" t="s">
        <v>2364</v>
      </c>
      <c r="D338" s="14" t="s">
        <v>5</v>
      </c>
      <c r="E338" s="19" t="s">
        <v>2368</v>
      </c>
      <c r="F338" s="20" t="s">
        <v>233</v>
      </c>
      <c r="G338" s="21">
        <v>1</v>
      </c>
      <c r="H338" s="22">
        <v>4621.47</v>
      </c>
      <c r="I338" s="22">
        <f>ROUND(ROUND(H338,2)*ROUND(G338,3),2)</f>
        <v>4621.47</v>
      </c>
      <c r="O338">
        <f>(I338*21)/100</f>
        <v>970.50870000000009</v>
      </c>
      <c r="P338" t="s">
        <v>5</v>
      </c>
    </row>
    <row r="339" spans="1:16" ht="14">
      <c r="A339" s="23" t="s">
        <v>150</v>
      </c>
      <c r="E339" s="24" t="s">
        <v>2369</v>
      </c>
    </row>
    <row r="340" spans="1:16" ht="14">
      <c r="A340" s="25" t="s">
        <v>144</v>
      </c>
      <c r="E340" s="26" t="s">
        <v>1</v>
      </c>
    </row>
    <row r="341" spans="1:16" ht="126">
      <c r="A341" t="s">
        <v>147</v>
      </c>
      <c r="E341" s="24" t="s">
        <v>2367</v>
      </c>
    </row>
    <row r="342" spans="1:16" ht="14">
      <c r="A342" s="14" t="s">
        <v>149</v>
      </c>
      <c r="B342" s="18" t="s">
        <v>437</v>
      </c>
      <c r="C342" s="18" t="s">
        <v>2370</v>
      </c>
      <c r="D342" s="14" t="s">
        <v>16</v>
      </c>
      <c r="E342" s="19" t="s">
        <v>2371</v>
      </c>
      <c r="F342" s="20" t="s">
        <v>233</v>
      </c>
      <c r="G342" s="21">
        <v>1</v>
      </c>
      <c r="H342" s="22">
        <v>3715.08</v>
      </c>
      <c r="I342" s="22">
        <f>ROUND(ROUND(H342,2)*ROUND(G342,3),2)</f>
        <v>3715.08</v>
      </c>
      <c r="O342">
        <f>(I342*21)/100</f>
        <v>780.16679999999997</v>
      </c>
      <c r="P342" t="s">
        <v>5</v>
      </c>
    </row>
    <row r="343" spans="1:16" ht="14">
      <c r="A343" s="23" t="s">
        <v>150</v>
      </c>
      <c r="E343" s="24" t="s">
        <v>2372</v>
      </c>
    </row>
    <row r="344" spans="1:16" ht="14">
      <c r="A344" s="25" t="s">
        <v>144</v>
      </c>
      <c r="E344" s="26" t="s">
        <v>1</v>
      </c>
    </row>
    <row r="345" spans="1:16" ht="126">
      <c r="A345" t="s">
        <v>147</v>
      </c>
      <c r="E345" s="24" t="s">
        <v>2367</v>
      </c>
    </row>
    <row r="346" spans="1:16" ht="14">
      <c r="A346" s="14" t="s">
        <v>149</v>
      </c>
      <c r="B346" s="18" t="s">
        <v>439</v>
      </c>
      <c r="C346" s="18" t="s">
        <v>2370</v>
      </c>
      <c r="D346" s="14" t="s">
        <v>5</v>
      </c>
      <c r="E346" s="19" t="s">
        <v>2373</v>
      </c>
      <c r="F346" s="20" t="s">
        <v>233</v>
      </c>
      <c r="G346" s="21">
        <v>1</v>
      </c>
      <c r="H346" s="22">
        <v>4755.75</v>
      </c>
      <c r="I346" s="22">
        <f>ROUND(ROUND(H346,2)*ROUND(G346,3),2)</f>
        <v>4755.75</v>
      </c>
      <c r="O346">
        <f>(I346*21)/100</f>
        <v>998.70749999999998</v>
      </c>
      <c r="P346" t="s">
        <v>5</v>
      </c>
    </row>
    <row r="347" spans="1:16" ht="14">
      <c r="A347" s="23" t="s">
        <v>150</v>
      </c>
      <c r="E347" s="24" t="s">
        <v>2374</v>
      </c>
    </row>
    <row r="348" spans="1:16" ht="14">
      <c r="A348" s="25" t="s">
        <v>144</v>
      </c>
      <c r="E348" s="26" t="s">
        <v>1</v>
      </c>
    </row>
    <row r="349" spans="1:16" ht="126">
      <c r="A349" t="s">
        <v>147</v>
      </c>
      <c r="E349" s="24" t="s">
        <v>2367</v>
      </c>
    </row>
    <row r="350" spans="1:16" ht="14">
      <c r="A350" s="14" t="s">
        <v>149</v>
      </c>
      <c r="B350" s="18" t="s">
        <v>441</v>
      </c>
      <c r="C350" s="18" t="s">
        <v>2375</v>
      </c>
      <c r="D350" s="14" t="s">
        <v>16</v>
      </c>
      <c r="E350" s="19" t="s">
        <v>2376</v>
      </c>
      <c r="F350" s="20" t="s">
        <v>233</v>
      </c>
      <c r="G350" s="21">
        <v>1</v>
      </c>
      <c r="H350" s="22">
        <v>2165.27</v>
      </c>
      <c r="I350" s="22">
        <f>ROUND(ROUND(H350,2)*ROUND(G350,3),2)</f>
        <v>2165.27</v>
      </c>
      <c r="O350">
        <f>(I350*21)/100</f>
        <v>454.70669999999996</v>
      </c>
      <c r="P350" t="s">
        <v>5</v>
      </c>
    </row>
    <row r="351" spans="1:16" ht="14">
      <c r="A351" s="23" t="s">
        <v>150</v>
      </c>
      <c r="E351" s="24" t="s">
        <v>2377</v>
      </c>
    </row>
    <row r="352" spans="1:16" ht="14">
      <c r="A352" s="25" t="s">
        <v>144</v>
      </c>
      <c r="E352" s="26" t="s">
        <v>1</v>
      </c>
    </row>
    <row r="353" spans="1:16" ht="112">
      <c r="A353" t="s">
        <v>147</v>
      </c>
      <c r="E353" s="24" t="s">
        <v>2378</v>
      </c>
    </row>
    <row r="354" spans="1:16" ht="14">
      <c r="A354" s="14" t="s">
        <v>149</v>
      </c>
      <c r="B354" s="18" t="s">
        <v>444</v>
      </c>
      <c r="C354" s="18" t="s">
        <v>2375</v>
      </c>
      <c r="D354" s="14" t="s">
        <v>5</v>
      </c>
      <c r="E354" s="19" t="s">
        <v>2379</v>
      </c>
      <c r="F354" s="20" t="s">
        <v>233</v>
      </c>
      <c r="G354" s="21">
        <v>1</v>
      </c>
      <c r="H354" s="22">
        <v>2920.59</v>
      </c>
      <c r="I354" s="22">
        <f>ROUND(ROUND(H354,2)*ROUND(G354,3),2)</f>
        <v>2920.59</v>
      </c>
      <c r="O354">
        <f>(I354*21)/100</f>
        <v>613.32389999999998</v>
      </c>
      <c r="P354" t="s">
        <v>5</v>
      </c>
    </row>
    <row r="355" spans="1:16" ht="14">
      <c r="A355" s="23" t="s">
        <v>150</v>
      </c>
      <c r="E355" s="24" t="s">
        <v>2380</v>
      </c>
    </row>
    <row r="356" spans="1:16" ht="14">
      <c r="A356" s="25" t="s">
        <v>144</v>
      </c>
      <c r="E356" s="26" t="s">
        <v>1</v>
      </c>
    </row>
    <row r="357" spans="1:16" ht="112">
      <c r="A357" t="s">
        <v>147</v>
      </c>
      <c r="E357" s="24" t="s">
        <v>2381</v>
      </c>
    </row>
    <row r="358" spans="1:16" ht="14">
      <c r="A358" s="14" t="s">
        <v>149</v>
      </c>
      <c r="B358" s="18" t="s">
        <v>446</v>
      </c>
      <c r="C358" s="18" t="s">
        <v>2478</v>
      </c>
      <c r="D358" s="14" t="s">
        <v>1</v>
      </c>
      <c r="E358" s="19" t="s">
        <v>2479</v>
      </c>
      <c r="F358" s="20" t="s">
        <v>233</v>
      </c>
      <c r="G358" s="21">
        <v>1</v>
      </c>
      <c r="H358" s="22">
        <v>5508.84</v>
      </c>
      <c r="I358" s="22">
        <f>ROUND(ROUND(H358,2)*ROUND(G358,3),2)</f>
        <v>5508.84</v>
      </c>
      <c r="O358">
        <f>(I358*21)/100</f>
        <v>1156.8563999999999</v>
      </c>
      <c r="P358" t="s">
        <v>5</v>
      </c>
    </row>
    <row r="359" spans="1:16" ht="14">
      <c r="A359" s="23" t="s">
        <v>150</v>
      </c>
      <c r="E359" s="24" t="s">
        <v>2369</v>
      </c>
    </row>
    <row r="360" spans="1:16" ht="14">
      <c r="A360" s="25" t="s">
        <v>144</v>
      </c>
      <c r="E360" s="26" t="s">
        <v>1</v>
      </c>
    </row>
    <row r="361" spans="1:16" ht="84">
      <c r="A361" t="s">
        <v>147</v>
      </c>
      <c r="E361" s="24" t="s">
        <v>2477</v>
      </c>
    </row>
    <row r="362" spans="1:16" ht="14">
      <c r="A362" s="14" t="s">
        <v>149</v>
      </c>
      <c r="B362" s="18" t="s">
        <v>448</v>
      </c>
      <c r="C362" s="18" t="s">
        <v>2382</v>
      </c>
      <c r="D362" s="14" t="s">
        <v>1</v>
      </c>
      <c r="E362" s="19" t="s">
        <v>2383</v>
      </c>
      <c r="F362" s="20" t="s">
        <v>233</v>
      </c>
      <c r="G362" s="21">
        <v>1</v>
      </c>
      <c r="H362" s="22">
        <v>1600.17</v>
      </c>
      <c r="I362" s="22">
        <f>ROUND(ROUND(H362,2)*ROUND(G362,3),2)</f>
        <v>1600.17</v>
      </c>
      <c r="O362">
        <f>(I362*21)/100</f>
        <v>336.03570000000002</v>
      </c>
      <c r="P362" t="s">
        <v>5</v>
      </c>
    </row>
    <row r="363" spans="1:16" ht="14">
      <c r="A363" s="23" t="s">
        <v>150</v>
      </c>
      <c r="E363" s="24" t="s">
        <v>1</v>
      </c>
    </row>
    <row r="364" spans="1:16" ht="14">
      <c r="A364" s="25" t="s">
        <v>144</v>
      </c>
      <c r="E364" s="26" t="s">
        <v>1</v>
      </c>
    </row>
    <row r="365" spans="1:16" ht="112">
      <c r="A365" t="s">
        <v>147</v>
      </c>
      <c r="E365" s="24" t="s">
        <v>2360</v>
      </c>
    </row>
    <row r="366" spans="1:16" ht="14">
      <c r="A366" s="14" t="s">
        <v>149</v>
      </c>
      <c r="B366" s="18" t="s">
        <v>450</v>
      </c>
      <c r="C366" s="18" t="s">
        <v>2384</v>
      </c>
      <c r="D366" s="14" t="s">
        <v>1</v>
      </c>
      <c r="E366" s="19" t="s">
        <v>2385</v>
      </c>
      <c r="F366" s="20" t="s">
        <v>233</v>
      </c>
      <c r="G366" s="21">
        <v>1</v>
      </c>
      <c r="H366" s="22">
        <v>6076.17</v>
      </c>
      <c r="I366" s="22">
        <f>ROUND(ROUND(H366,2)*ROUND(G366,3),2)</f>
        <v>6076.17</v>
      </c>
      <c r="O366">
        <f>(I366*21)/100</f>
        <v>1275.9957000000002</v>
      </c>
      <c r="P366" t="s">
        <v>5</v>
      </c>
    </row>
    <row r="367" spans="1:16" ht="14">
      <c r="A367" s="23" t="s">
        <v>150</v>
      </c>
      <c r="E367" s="24" t="s">
        <v>1</v>
      </c>
    </row>
    <row r="368" spans="1:16" ht="14">
      <c r="A368" s="25" t="s">
        <v>144</v>
      </c>
      <c r="E368" s="26" t="s">
        <v>1</v>
      </c>
    </row>
    <row r="369" spans="1:16" ht="112">
      <c r="A369" t="s">
        <v>147</v>
      </c>
      <c r="E369" s="24" t="s">
        <v>2360</v>
      </c>
    </row>
    <row r="370" spans="1:16" ht="14">
      <c r="A370" s="14" t="s">
        <v>149</v>
      </c>
      <c r="B370" s="18" t="s">
        <v>453</v>
      </c>
      <c r="C370" s="18" t="s">
        <v>2386</v>
      </c>
      <c r="D370" s="14" t="s">
        <v>1</v>
      </c>
      <c r="E370" s="19" t="s">
        <v>2387</v>
      </c>
      <c r="F370" s="20" t="s">
        <v>233</v>
      </c>
      <c r="G370" s="21">
        <v>1</v>
      </c>
      <c r="H370" s="22">
        <v>6411.87</v>
      </c>
      <c r="I370" s="22">
        <f>ROUND(ROUND(H370,2)*ROUND(G370,3),2)</f>
        <v>6411.87</v>
      </c>
      <c r="O370">
        <f>(I370*21)/100</f>
        <v>1346.4926999999998</v>
      </c>
      <c r="P370" t="s">
        <v>5</v>
      </c>
    </row>
    <row r="371" spans="1:16" ht="14">
      <c r="A371" s="23" t="s">
        <v>150</v>
      </c>
      <c r="E371" s="24" t="s">
        <v>1</v>
      </c>
    </row>
    <row r="372" spans="1:16" ht="14">
      <c r="A372" s="25" t="s">
        <v>144</v>
      </c>
      <c r="E372" s="26" t="s">
        <v>1</v>
      </c>
    </row>
    <row r="373" spans="1:16" ht="112">
      <c r="A373" t="s">
        <v>147</v>
      </c>
      <c r="E373" s="24" t="s">
        <v>2360</v>
      </c>
    </row>
    <row r="374" spans="1:16" ht="14">
      <c r="A374" s="14" t="s">
        <v>149</v>
      </c>
      <c r="B374" s="18" t="s">
        <v>455</v>
      </c>
      <c r="C374" s="18" t="s">
        <v>2480</v>
      </c>
      <c r="D374" s="14" t="s">
        <v>1</v>
      </c>
      <c r="E374" s="19" t="s">
        <v>2481</v>
      </c>
      <c r="F374" s="20" t="s">
        <v>233</v>
      </c>
      <c r="G374" s="21">
        <v>1</v>
      </c>
      <c r="H374" s="22">
        <v>3715.08</v>
      </c>
      <c r="I374" s="22">
        <f>ROUND(ROUND(H374,2)*ROUND(G374,3),2)</f>
        <v>3715.08</v>
      </c>
      <c r="O374">
        <f>(I374*21)/100</f>
        <v>780.16679999999997</v>
      </c>
      <c r="P374" t="s">
        <v>5</v>
      </c>
    </row>
    <row r="375" spans="1:16" ht="14">
      <c r="A375" s="23" t="s">
        <v>150</v>
      </c>
      <c r="E375" s="24" t="s">
        <v>2372</v>
      </c>
    </row>
    <row r="376" spans="1:16" ht="14">
      <c r="A376" s="25" t="s">
        <v>144</v>
      </c>
      <c r="E376" s="26" t="s">
        <v>1</v>
      </c>
    </row>
    <row r="377" spans="1:16" ht="84">
      <c r="A377" t="s">
        <v>147</v>
      </c>
      <c r="E377" s="24" t="s">
        <v>2477</v>
      </c>
    </row>
    <row r="378" spans="1:16" ht="14">
      <c r="A378" s="14" t="s">
        <v>149</v>
      </c>
      <c r="B378" s="18" t="s">
        <v>457</v>
      </c>
      <c r="C378" s="18" t="s">
        <v>2482</v>
      </c>
      <c r="D378" s="14" t="s">
        <v>1</v>
      </c>
      <c r="E378" s="19" t="s">
        <v>2483</v>
      </c>
      <c r="F378" s="20" t="s">
        <v>233</v>
      </c>
      <c r="G378" s="21">
        <v>1</v>
      </c>
      <c r="H378" s="22">
        <v>6064.98</v>
      </c>
      <c r="I378" s="22">
        <f>ROUND(ROUND(H378,2)*ROUND(G378,3),2)</f>
        <v>6064.98</v>
      </c>
      <c r="O378">
        <f>(I378*21)/100</f>
        <v>1273.6457999999998</v>
      </c>
      <c r="P378" t="s">
        <v>5</v>
      </c>
    </row>
    <row r="379" spans="1:16" ht="14">
      <c r="A379" s="23" t="s">
        <v>150</v>
      </c>
      <c r="E379" s="24" t="s">
        <v>2374</v>
      </c>
    </row>
    <row r="380" spans="1:16" ht="14">
      <c r="A380" s="25" t="s">
        <v>144</v>
      </c>
      <c r="E380" s="26" t="s">
        <v>1</v>
      </c>
    </row>
    <row r="381" spans="1:16" ht="84">
      <c r="A381" t="s">
        <v>147</v>
      </c>
      <c r="E381" s="24" t="s">
        <v>2477</v>
      </c>
    </row>
    <row r="382" spans="1:16" ht="14">
      <c r="A382" s="14" t="s">
        <v>149</v>
      </c>
      <c r="B382" s="18" t="s">
        <v>461</v>
      </c>
      <c r="C382" s="18" t="s">
        <v>2484</v>
      </c>
      <c r="D382" s="14" t="s">
        <v>1</v>
      </c>
      <c r="E382" s="19" t="s">
        <v>2485</v>
      </c>
      <c r="F382" s="20" t="s">
        <v>233</v>
      </c>
      <c r="G382" s="21">
        <v>1</v>
      </c>
      <c r="H382" s="22">
        <v>17904</v>
      </c>
      <c r="I382" s="22">
        <f>ROUND(ROUND(H382,2)*ROUND(G382,3),2)</f>
        <v>17904</v>
      </c>
      <c r="O382">
        <f>(I382*21)/100</f>
        <v>3759.84</v>
      </c>
      <c r="P382" t="s">
        <v>5</v>
      </c>
    </row>
    <row r="383" spans="1:16" ht="14">
      <c r="A383" s="23" t="s">
        <v>150</v>
      </c>
      <c r="E383" s="24" t="s">
        <v>2486</v>
      </c>
    </row>
    <row r="384" spans="1:16" ht="14">
      <c r="A384" s="25" t="s">
        <v>144</v>
      </c>
      <c r="E384" s="26" t="s">
        <v>1</v>
      </c>
    </row>
    <row r="385" spans="1:16" ht="70">
      <c r="A385" t="s">
        <v>147</v>
      </c>
      <c r="E385" s="24" t="s">
        <v>2487</v>
      </c>
    </row>
    <row r="386" spans="1:16" ht="14">
      <c r="A386" s="14" t="s">
        <v>149</v>
      </c>
      <c r="B386" s="18" t="s">
        <v>463</v>
      </c>
      <c r="C386" s="18" t="s">
        <v>2488</v>
      </c>
      <c r="D386" s="14" t="s">
        <v>1</v>
      </c>
      <c r="E386" s="19" t="s">
        <v>2489</v>
      </c>
      <c r="F386" s="20" t="s">
        <v>233</v>
      </c>
      <c r="G386" s="21">
        <v>1</v>
      </c>
      <c r="H386" s="22">
        <v>302.13</v>
      </c>
      <c r="I386" s="22">
        <f>ROUND(ROUND(H386,2)*ROUND(G386,3),2)</f>
        <v>302.13</v>
      </c>
      <c r="O386">
        <f>(I386*21)/100</f>
        <v>63.447299999999998</v>
      </c>
      <c r="P386" t="s">
        <v>5</v>
      </c>
    </row>
    <row r="387" spans="1:16" ht="14">
      <c r="A387" s="23" t="s">
        <v>150</v>
      </c>
      <c r="E387" s="24" t="s">
        <v>2490</v>
      </c>
    </row>
    <row r="388" spans="1:16" ht="14">
      <c r="A388" s="25" t="s">
        <v>144</v>
      </c>
      <c r="E388" s="26" t="s">
        <v>1</v>
      </c>
    </row>
    <row r="389" spans="1:16" ht="70">
      <c r="A389" t="s">
        <v>147</v>
      </c>
      <c r="E389" s="24" t="s">
        <v>2491</v>
      </c>
    </row>
    <row r="390" spans="1:16" ht="14">
      <c r="A390" s="14" t="s">
        <v>149</v>
      </c>
      <c r="B390" s="18" t="s">
        <v>465</v>
      </c>
      <c r="C390" s="18" t="s">
        <v>2492</v>
      </c>
      <c r="D390" s="14" t="s">
        <v>1</v>
      </c>
      <c r="E390" s="19" t="s">
        <v>1679</v>
      </c>
      <c r="F390" s="20" t="s">
        <v>120</v>
      </c>
      <c r="G390" s="21">
        <v>1</v>
      </c>
      <c r="H390" s="22">
        <v>44.76</v>
      </c>
      <c r="I390" s="22">
        <f>ROUND(ROUND(H390,2)*ROUND(G390,3),2)</f>
        <v>44.76</v>
      </c>
      <c r="O390">
        <f>(I390*21)/100</f>
        <v>9.3995999999999995</v>
      </c>
      <c r="P390" t="s">
        <v>5</v>
      </c>
    </row>
    <row r="391" spans="1:16" ht="14">
      <c r="A391" s="23" t="s">
        <v>150</v>
      </c>
      <c r="E391" s="24" t="s">
        <v>2493</v>
      </c>
    </row>
    <row r="392" spans="1:16" ht="14">
      <c r="A392" s="25" t="s">
        <v>144</v>
      </c>
      <c r="E392" s="26" t="s">
        <v>1</v>
      </c>
    </row>
    <row r="393" spans="1:16" ht="70">
      <c r="A393" t="s">
        <v>147</v>
      </c>
      <c r="E393" s="24" t="s">
        <v>2494</v>
      </c>
    </row>
    <row r="394" spans="1:16" ht="14">
      <c r="A394" s="14" t="s">
        <v>149</v>
      </c>
      <c r="B394" s="18" t="s">
        <v>467</v>
      </c>
      <c r="C394" s="18" t="s">
        <v>2495</v>
      </c>
      <c r="D394" s="14" t="s">
        <v>1</v>
      </c>
      <c r="E394" s="19" t="s">
        <v>1690</v>
      </c>
      <c r="F394" s="20" t="s">
        <v>120</v>
      </c>
      <c r="G394" s="21">
        <v>1</v>
      </c>
      <c r="H394" s="22">
        <v>749.73</v>
      </c>
      <c r="I394" s="22">
        <f>ROUND(ROUND(H394,2)*ROUND(G394,3),2)</f>
        <v>749.73</v>
      </c>
      <c r="O394">
        <f>(I394*21)/100</f>
        <v>157.44329999999999</v>
      </c>
      <c r="P394" t="s">
        <v>5</v>
      </c>
    </row>
    <row r="395" spans="1:16" ht="14">
      <c r="A395" s="23" t="s">
        <v>150</v>
      </c>
      <c r="E395" s="24" t="s">
        <v>2496</v>
      </c>
    </row>
    <row r="396" spans="1:16" ht="14">
      <c r="A396" s="25" t="s">
        <v>144</v>
      </c>
      <c r="E396" s="26" t="s">
        <v>1</v>
      </c>
    </row>
    <row r="397" spans="1:16" ht="98">
      <c r="A397" t="s">
        <v>147</v>
      </c>
      <c r="E397" s="24" t="s">
        <v>2497</v>
      </c>
    </row>
    <row r="398" spans="1:16" ht="14">
      <c r="A398" s="14" t="s">
        <v>149</v>
      </c>
      <c r="B398" s="18" t="s">
        <v>469</v>
      </c>
      <c r="C398" s="18" t="s">
        <v>2498</v>
      </c>
      <c r="D398" s="14" t="s">
        <v>1</v>
      </c>
      <c r="E398" s="19" t="s">
        <v>2499</v>
      </c>
      <c r="F398" s="20" t="s">
        <v>120</v>
      </c>
      <c r="G398" s="21">
        <v>1</v>
      </c>
      <c r="H398" s="22">
        <v>6266.4</v>
      </c>
      <c r="I398" s="22">
        <f>ROUND(ROUND(H398,2)*ROUND(G398,3),2)</f>
        <v>6266.4</v>
      </c>
      <c r="O398">
        <f>(I398*21)/100</f>
        <v>1315.944</v>
      </c>
      <c r="P398" t="s">
        <v>5</v>
      </c>
    </row>
    <row r="399" spans="1:16" ht="14">
      <c r="A399" s="23" t="s">
        <v>150</v>
      </c>
      <c r="E399" s="24" t="s">
        <v>2500</v>
      </c>
    </row>
    <row r="400" spans="1:16" ht="14">
      <c r="A400" s="25" t="s">
        <v>144</v>
      </c>
      <c r="E400" s="26" t="s">
        <v>1</v>
      </c>
    </row>
    <row r="401" spans="1:16" ht="84">
      <c r="A401" t="s">
        <v>147</v>
      </c>
      <c r="E401" s="24" t="s">
        <v>2501</v>
      </c>
    </row>
    <row r="402" spans="1:16" ht="14">
      <c r="A402" s="14" t="s">
        <v>149</v>
      </c>
      <c r="B402" s="18" t="s">
        <v>1040</v>
      </c>
      <c r="C402" s="18" t="s">
        <v>2502</v>
      </c>
      <c r="D402" s="14" t="s">
        <v>1</v>
      </c>
      <c r="E402" s="19" t="s">
        <v>2503</v>
      </c>
      <c r="F402" s="20" t="s">
        <v>233</v>
      </c>
      <c r="G402" s="21">
        <v>1</v>
      </c>
      <c r="H402" s="22">
        <v>26856</v>
      </c>
      <c r="I402" s="22">
        <f>ROUND(ROUND(H402,2)*ROUND(G402,3),2)</f>
        <v>26856</v>
      </c>
      <c r="O402">
        <f>(I402*21)/100</f>
        <v>5639.76</v>
      </c>
      <c r="P402" t="s">
        <v>5</v>
      </c>
    </row>
    <row r="403" spans="1:16" ht="14">
      <c r="A403" s="23" t="s">
        <v>150</v>
      </c>
      <c r="E403" s="24" t="s">
        <v>2504</v>
      </c>
    </row>
    <row r="404" spans="1:16" ht="14">
      <c r="A404" s="25" t="s">
        <v>144</v>
      </c>
      <c r="E404" s="26" t="s">
        <v>1</v>
      </c>
    </row>
    <row r="405" spans="1:16" ht="126">
      <c r="A405" t="s">
        <v>147</v>
      </c>
      <c r="E405" s="24" t="s">
        <v>2505</v>
      </c>
    </row>
    <row r="406" spans="1:16" ht="14">
      <c r="A406" s="14" t="s">
        <v>149</v>
      </c>
      <c r="B406" s="18" t="s">
        <v>1042</v>
      </c>
      <c r="C406" s="18" t="s">
        <v>2506</v>
      </c>
      <c r="D406" s="14" t="s">
        <v>1</v>
      </c>
      <c r="E406" s="19" t="s">
        <v>2507</v>
      </c>
      <c r="F406" s="20" t="s">
        <v>233</v>
      </c>
      <c r="G406" s="21">
        <v>1</v>
      </c>
      <c r="H406" s="22">
        <v>26296.5</v>
      </c>
      <c r="I406" s="22">
        <f>ROUND(ROUND(H406,2)*ROUND(G406,3),2)</f>
        <v>26296.5</v>
      </c>
      <c r="O406">
        <f>(I406*21)/100</f>
        <v>5522.2650000000003</v>
      </c>
      <c r="P406" t="s">
        <v>5</v>
      </c>
    </row>
    <row r="407" spans="1:16" ht="14">
      <c r="A407" s="23" t="s">
        <v>150</v>
      </c>
      <c r="E407" s="24" t="s">
        <v>1</v>
      </c>
    </row>
    <row r="408" spans="1:16" ht="14">
      <c r="A408" s="25" t="s">
        <v>144</v>
      </c>
      <c r="E408" s="26" t="s">
        <v>1</v>
      </c>
    </row>
    <row r="409" spans="1:16" ht="112">
      <c r="A409" t="s">
        <v>147</v>
      </c>
      <c r="E409" s="24" t="s">
        <v>2508</v>
      </c>
    </row>
    <row r="410" spans="1:16" ht="14">
      <c r="A410" s="14" t="s">
        <v>149</v>
      </c>
      <c r="B410" s="18" t="s">
        <v>488</v>
      </c>
      <c r="C410" s="18" t="s">
        <v>2509</v>
      </c>
      <c r="D410" s="14" t="s">
        <v>1</v>
      </c>
      <c r="E410" s="19" t="s">
        <v>2510</v>
      </c>
      <c r="F410" s="20" t="s">
        <v>233</v>
      </c>
      <c r="G410" s="21">
        <v>1</v>
      </c>
      <c r="H410" s="22">
        <v>16.79</v>
      </c>
      <c r="I410" s="22">
        <f>ROUND(ROUND(H410,2)*ROUND(G410,3),2)</f>
        <v>16.79</v>
      </c>
      <c r="O410">
        <f>(I410*21)/100</f>
        <v>3.5258999999999996</v>
      </c>
      <c r="P410" t="s">
        <v>5</v>
      </c>
    </row>
    <row r="411" spans="1:16" ht="14">
      <c r="A411" s="23" t="s">
        <v>150</v>
      </c>
      <c r="E411" s="24" t="s">
        <v>2511</v>
      </c>
    </row>
    <row r="412" spans="1:16" ht="14">
      <c r="A412" s="25" t="s">
        <v>144</v>
      </c>
      <c r="E412" s="26" t="s">
        <v>1</v>
      </c>
    </row>
    <row r="413" spans="1:16" ht="70">
      <c r="A413" t="s">
        <v>147</v>
      </c>
      <c r="E413" s="24" t="s">
        <v>2512</v>
      </c>
    </row>
    <row r="414" spans="1:16" ht="14">
      <c r="A414" s="14" t="s">
        <v>149</v>
      </c>
      <c r="B414" s="18" t="s">
        <v>490</v>
      </c>
      <c r="C414" s="18" t="s">
        <v>2513</v>
      </c>
      <c r="D414" s="14" t="s">
        <v>1</v>
      </c>
      <c r="E414" s="19" t="s">
        <v>619</v>
      </c>
      <c r="F414" s="20" t="s">
        <v>233</v>
      </c>
      <c r="G414" s="21">
        <v>1</v>
      </c>
      <c r="H414" s="22">
        <v>615.45000000000005</v>
      </c>
      <c r="I414" s="22">
        <f>ROUND(ROUND(H414,2)*ROUND(G414,3),2)</f>
        <v>615.45000000000005</v>
      </c>
      <c r="O414">
        <f>(I414*21)/100</f>
        <v>129.24450000000002</v>
      </c>
      <c r="P414" t="s">
        <v>5</v>
      </c>
    </row>
    <row r="415" spans="1:16" ht="14">
      <c r="A415" s="23" t="s">
        <v>150</v>
      </c>
      <c r="E415" s="24" t="s">
        <v>2514</v>
      </c>
    </row>
    <row r="416" spans="1:16" ht="14">
      <c r="A416" s="25" t="s">
        <v>144</v>
      </c>
      <c r="E416" s="26" t="s">
        <v>1</v>
      </c>
    </row>
    <row r="417" spans="1:16" ht="56">
      <c r="A417" t="s">
        <v>147</v>
      </c>
      <c r="E417" s="24" t="s">
        <v>2515</v>
      </c>
    </row>
    <row r="418" spans="1:16" ht="14">
      <c r="A418" s="14" t="s">
        <v>149</v>
      </c>
      <c r="B418" s="18" t="s">
        <v>492</v>
      </c>
      <c r="C418" s="18" t="s">
        <v>2516</v>
      </c>
      <c r="D418" s="14" t="s">
        <v>1</v>
      </c>
      <c r="E418" s="19" t="s">
        <v>2517</v>
      </c>
      <c r="F418" s="20" t="s">
        <v>233</v>
      </c>
      <c r="G418" s="21">
        <v>1</v>
      </c>
      <c r="H418" s="22">
        <v>67.14</v>
      </c>
      <c r="I418" s="22">
        <f>ROUND(ROUND(H418,2)*ROUND(G418,3),2)</f>
        <v>67.14</v>
      </c>
      <c r="O418">
        <f>(I418*21)/100</f>
        <v>14.099400000000001</v>
      </c>
      <c r="P418" t="s">
        <v>5</v>
      </c>
    </row>
    <row r="419" spans="1:16" ht="14">
      <c r="A419" s="23" t="s">
        <v>150</v>
      </c>
      <c r="E419" s="24" t="s">
        <v>1</v>
      </c>
    </row>
    <row r="420" spans="1:16" ht="14">
      <c r="A420" s="25" t="s">
        <v>144</v>
      </c>
      <c r="E420" s="26" t="s">
        <v>1</v>
      </c>
    </row>
    <row r="421" spans="1:16" ht="56">
      <c r="A421" t="s">
        <v>147</v>
      </c>
      <c r="E421" s="24" t="s">
        <v>2518</v>
      </c>
    </row>
    <row r="422" spans="1:16" ht="14">
      <c r="A422" s="14" t="s">
        <v>149</v>
      </c>
      <c r="B422" s="18" t="s">
        <v>494</v>
      </c>
      <c r="C422" s="18" t="s">
        <v>2519</v>
      </c>
      <c r="D422" s="14" t="s">
        <v>1</v>
      </c>
      <c r="E422" s="19" t="s">
        <v>2520</v>
      </c>
      <c r="F422" s="20" t="s">
        <v>233</v>
      </c>
      <c r="G422" s="21">
        <v>1</v>
      </c>
      <c r="H422" s="22">
        <v>139.88</v>
      </c>
      <c r="I422" s="22">
        <f>ROUND(ROUND(H422,2)*ROUND(G422,3),2)</f>
        <v>139.88</v>
      </c>
      <c r="O422">
        <f>(I422*21)/100</f>
        <v>29.3748</v>
      </c>
      <c r="P422" t="s">
        <v>5</v>
      </c>
    </row>
    <row r="423" spans="1:16" ht="14">
      <c r="A423" s="23" t="s">
        <v>150</v>
      </c>
      <c r="E423" s="24" t="s">
        <v>2521</v>
      </c>
    </row>
    <row r="424" spans="1:16" ht="14">
      <c r="A424" s="25" t="s">
        <v>144</v>
      </c>
      <c r="E424" s="26" t="s">
        <v>1</v>
      </c>
    </row>
    <row r="425" spans="1:16" ht="84">
      <c r="A425" t="s">
        <v>147</v>
      </c>
      <c r="E425" s="24" t="s">
        <v>2522</v>
      </c>
    </row>
    <row r="426" spans="1:16" ht="14">
      <c r="A426" s="14" t="s">
        <v>149</v>
      </c>
      <c r="B426" s="18" t="s">
        <v>496</v>
      </c>
      <c r="C426" s="18" t="s">
        <v>2523</v>
      </c>
      <c r="D426" s="14" t="s">
        <v>1</v>
      </c>
      <c r="E426" s="19" t="s">
        <v>2524</v>
      </c>
      <c r="F426" s="20" t="s">
        <v>233</v>
      </c>
      <c r="G426" s="21">
        <v>1</v>
      </c>
      <c r="H426" s="22">
        <v>151.07</v>
      </c>
      <c r="I426" s="22">
        <f>ROUND(ROUND(H426,2)*ROUND(G426,3),2)</f>
        <v>151.07</v>
      </c>
      <c r="O426">
        <f>(I426*21)/100</f>
        <v>31.724699999999999</v>
      </c>
      <c r="P426" t="s">
        <v>5</v>
      </c>
    </row>
    <row r="427" spans="1:16" ht="14">
      <c r="A427" s="23" t="s">
        <v>150</v>
      </c>
      <c r="E427" s="24" t="s">
        <v>2525</v>
      </c>
    </row>
    <row r="428" spans="1:16" ht="14">
      <c r="A428" s="25" t="s">
        <v>144</v>
      </c>
      <c r="E428" s="26" t="s">
        <v>1</v>
      </c>
    </row>
    <row r="429" spans="1:16" ht="70">
      <c r="A429" t="s">
        <v>147</v>
      </c>
      <c r="E429" s="24" t="s">
        <v>2526</v>
      </c>
    </row>
    <row r="430" spans="1:16" ht="14">
      <c r="A430" s="14" t="s">
        <v>149</v>
      </c>
      <c r="B430" s="18" t="s">
        <v>1208</v>
      </c>
      <c r="C430" s="18" t="s">
        <v>2527</v>
      </c>
      <c r="D430" s="14" t="s">
        <v>1</v>
      </c>
      <c r="E430" s="19" t="s">
        <v>2528</v>
      </c>
      <c r="F430" s="20" t="s">
        <v>233</v>
      </c>
      <c r="G430" s="21">
        <v>1</v>
      </c>
      <c r="H430" s="22">
        <v>22.38</v>
      </c>
      <c r="I430" s="22">
        <f>ROUND(ROUND(H430,2)*ROUND(G430,3),2)</f>
        <v>22.38</v>
      </c>
      <c r="O430">
        <f>(I430*21)/100</f>
        <v>4.6997999999999998</v>
      </c>
      <c r="P430" t="s">
        <v>5</v>
      </c>
    </row>
    <row r="431" spans="1:16" ht="14">
      <c r="A431" s="23" t="s">
        <v>150</v>
      </c>
      <c r="E431" s="24" t="s">
        <v>2529</v>
      </c>
    </row>
    <row r="432" spans="1:16" ht="14">
      <c r="A432" s="25" t="s">
        <v>144</v>
      </c>
      <c r="E432" s="26" t="s">
        <v>1</v>
      </c>
    </row>
    <row r="433" spans="1:16" ht="70">
      <c r="A433" t="s">
        <v>147</v>
      </c>
      <c r="E433" s="24" t="s">
        <v>2530</v>
      </c>
    </row>
    <row r="434" spans="1:16" ht="14">
      <c r="A434" s="14" t="s">
        <v>149</v>
      </c>
      <c r="B434" s="18" t="s">
        <v>1211</v>
      </c>
      <c r="C434" s="18" t="s">
        <v>2531</v>
      </c>
      <c r="D434" s="14" t="s">
        <v>1</v>
      </c>
      <c r="E434" s="19" t="s">
        <v>2532</v>
      </c>
      <c r="F434" s="20" t="s">
        <v>233</v>
      </c>
      <c r="G434" s="21">
        <v>1</v>
      </c>
      <c r="H434" s="22">
        <v>671.4</v>
      </c>
      <c r="I434" s="22">
        <f>ROUND(ROUND(H434,2)*ROUND(G434,3),2)</f>
        <v>671.4</v>
      </c>
      <c r="O434">
        <f>(I434*21)/100</f>
        <v>140.994</v>
      </c>
      <c r="P434" t="s">
        <v>5</v>
      </c>
    </row>
    <row r="435" spans="1:16" ht="14">
      <c r="A435" s="23" t="s">
        <v>150</v>
      </c>
      <c r="E435" s="24" t="s">
        <v>2533</v>
      </c>
    </row>
    <row r="436" spans="1:16" ht="14">
      <c r="A436" s="25" t="s">
        <v>144</v>
      </c>
      <c r="E436" s="26" t="s">
        <v>1</v>
      </c>
    </row>
    <row r="437" spans="1:16" ht="98">
      <c r="A437" t="s">
        <v>147</v>
      </c>
      <c r="E437" s="24" t="s">
        <v>2534</v>
      </c>
    </row>
    <row r="438" spans="1:16" ht="14">
      <c r="A438" s="14" t="s">
        <v>149</v>
      </c>
      <c r="B438" s="18" t="s">
        <v>498</v>
      </c>
      <c r="C438" s="18" t="s">
        <v>2535</v>
      </c>
      <c r="D438" s="14" t="s">
        <v>1</v>
      </c>
      <c r="E438" s="19" t="s">
        <v>2536</v>
      </c>
      <c r="F438" s="20" t="s">
        <v>233</v>
      </c>
      <c r="G438" s="21">
        <v>1</v>
      </c>
      <c r="H438" s="22">
        <v>704.97</v>
      </c>
      <c r="I438" s="22">
        <f>ROUND(ROUND(H438,2)*ROUND(G438,3),2)</f>
        <v>704.97</v>
      </c>
      <c r="O438">
        <f>(I438*21)/100</f>
        <v>148.0437</v>
      </c>
      <c r="P438" t="s">
        <v>5</v>
      </c>
    </row>
    <row r="439" spans="1:16" ht="14">
      <c r="A439" s="23" t="s">
        <v>150</v>
      </c>
      <c r="E439" s="24" t="s">
        <v>2537</v>
      </c>
    </row>
    <row r="440" spans="1:16" ht="14">
      <c r="A440" s="25" t="s">
        <v>144</v>
      </c>
      <c r="E440" s="26" t="s">
        <v>1</v>
      </c>
    </row>
    <row r="441" spans="1:16" ht="98">
      <c r="A441" t="s">
        <v>147</v>
      </c>
      <c r="E441" s="24" t="s">
        <v>2538</v>
      </c>
    </row>
    <row r="442" spans="1:16" ht="14">
      <c r="A442" s="14" t="s">
        <v>149</v>
      </c>
      <c r="B442" s="18" t="s">
        <v>500</v>
      </c>
      <c r="C442" s="18" t="s">
        <v>2539</v>
      </c>
      <c r="D442" s="14" t="s">
        <v>1</v>
      </c>
      <c r="E442" s="19" t="s">
        <v>675</v>
      </c>
      <c r="F442" s="20" t="s">
        <v>233</v>
      </c>
      <c r="G442" s="21">
        <v>1</v>
      </c>
      <c r="H442" s="22">
        <v>55.95</v>
      </c>
      <c r="I442" s="22">
        <f>ROUND(ROUND(H442,2)*ROUND(G442,3),2)</f>
        <v>55.95</v>
      </c>
      <c r="O442">
        <f>(I442*21)/100</f>
        <v>11.749500000000001</v>
      </c>
      <c r="P442" t="s">
        <v>5</v>
      </c>
    </row>
    <row r="443" spans="1:16" ht="14">
      <c r="A443" s="23" t="s">
        <v>150</v>
      </c>
      <c r="E443" s="24" t="s">
        <v>2540</v>
      </c>
    </row>
    <row r="444" spans="1:16" ht="14">
      <c r="A444" s="25" t="s">
        <v>144</v>
      </c>
      <c r="E444" s="26" t="s">
        <v>1</v>
      </c>
    </row>
    <row r="445" spans="1:16" ht="70">
      <c r="A445" t="s">
        <v>147</v>
      </c>
      <c r="E445" s="24" t="s">
        <v>2541</v>
      </c>
    </row>
    <row r="446" spans="1:16" ht="14">
      <c r="A446" s="14" t="s">
        <v>149</v>
      </c>
      <c r="B446" s="18" t="s">
        <v>502</v>
      </c>
      <c r="C446" s="18" t="s">
        <v>2542</v>
      </c>
      <c r="D446" s="14" t="s">
        <v>1</v>
      </c>
      <c r="E446" s="19" t="s">
        <v>678</v>
      </c>
      <c r="F446" s="20" t="s">
        <v>233</v>
      </c>
      <c r="G446" s="21">
        <v>1</v>
      </c>
      <c r="H446" s="22">
        <v>61.55</v>
      </c>
      <c r="I446" s="22">
        <f>ROUND(ROUND(H446,2)*ROUND(G446,3),2)</f>
        <v>61.55</v>
      </c>
      <c r="O446">
        <f>(I446*21)/100</f>
        <v>12.9255</v>
      </c>
      <c r="P446" t="s">
        <v>5</v>
      </c>
    </row>
    <row r="447" spans="1:16" ht="14">
      <c r="A447" s="23" t="s">
        <v>150</v>
      </c>
      <c r="E447" s="24" t="s">
        <v>1</v>
      </c>
    </row>
    <row r="448" spans="1:16" ht="14">
      <c r="A448" s="25" t="s">
        <v>144</v>
      </c>
      <c r="E448" s="26" t="s">
        <v>1</v>
      </c>
    </row>
    <row r="449" spans="1:16" ht="56">
      <c r="A449" t="s">
        <v>147</v>
      </c>
      <c r="E449" s="24" t="s">
        <v>2543</v>
      </c>
    </row>
    <row r="450" spans="1:16" ht="14">
      <c r="A450" s="14" t="s">
        <v>149</v>
      </c>
      <c r="B450" s="18" t="s">
        <v>504</v>
      </c>
      <c r="C450" s="18" t="s">
        <v>2544</v>
      </c>
      <c r="D450" s="14" t="s">
        <v>1</v>
      </c>
      <c r="E450" s="19" t="s">
        <v>2545</v>
      </c>
      <c r="F450" s="20" t="s">
        <v>233</v>
      </c>
      <c r="G450" s="21">
        <v>1</v>
      </c>
      <c r="H450" s="22">
        <v>33.57</v>
      </c>
      <c r="I450" s="22">
        <f>ROUND(ROUND(H450,2)*ROUND(G450,3),2)</f>
        <v>33.57</v>
      </c>
      <c r="O450">
        <f>(I450*21)/100</f>
        <v>7.0497000000000005</v>
      </c>
      <c r="P450" t="s">
        <v>5</v>
      </c>
    </row>
    <row r="451" spans="1:16" ht="14">
      <c r="A451" s="23" t="s">
        <v>150</v>
      </c>
      <c r="E451" s="24" t="s">
        <v>2546</v>
      </c>
    </row>
    <row r="452" spans="1:16" ht="14">
      <c r="A452" s="25" t="s">
        <v>144</v>
      </c>
      <c r="E452" s="26" t="s">
        <v>1</v>
      </c>
    </row>
    <row r="453" spans="1:16" ht="56">
      <c r="A453" t="s">
        <v>147</v>
      </c>
      <c r="E453" s="24" t="s">
        <v>2547</v>
      </c>
    </row>
    <row r="454" spans="1:16" ht="14">
      <c r="A454" s="14" t="s">
        <v>149</v>
      </c>
      <c r="B454" s="18" t="s">
        <v>1222</v>
      </c>
      <c r="C454" s="18" t="s">
        <v>2548</v>
      </c>
      <c r="D454" s="14" t="s">
        <v>1</v>
      </c>
      <c r="E454" s="19" t="s">
        <v>2549</v>
      </c>
      <c r="F454" s="20" t="s">
        <v>233</v>
      </c>
      <c r="G454" s="21">
        <v>1</v>
      </c>
      <c r="H454" s="22">
        <v>2629.65</v>
      </c>
      <c r="I454" s="22">
        <f>ROUND(ROUND(H454,2)*ROUND(G454,3),2)</f>
        <v>2629.65</v>
      </c>
      <c r="O454">
        <f>(I454*21)/100</f>
        <v>552.22649999999999</v>
      </c>
      <c r="P454" t="s">
        <v>5</v>
      </c>
    </row>
    <row r="455" spans="1:16" ht="14">
      <c r="A455" s="23" t="s">
        <v>150</v>
      </c>
      <c r="E455" s="24" t="s">
        <v>2550</v>
      </c>
    </row>
    <row r="456" spans="1:16" ht="14">
      <c r="A456" s="25" t="s">
        <v>144</v>
      </c>
      <c r="E456" s="26" t="s">
        <v>1</v>
      </c>
    </row>
    <row r="457" spans="1:16" ht="70">
      <c r="A457" t="s">
        <v>147</v>
      </c>
      <c r="E457" s="24" t="s">
        <v>2551</v>
      </c>
    </row>
    <row r="458" spans="1:16" ht="14">
      <c r="A458" s="14" t="s">
        <v>149</v>
      </c>
      <c r="B458" s="18" t="s">
        <v>506</v>
      </c>
      <c r="C458" s="18" t="s">
        <v>2552</v>
      </c>
      <c r="D458" s="14" t="s">
        <v>16</v>
      </c>
      <c r="E458" s="19" t="s">
        <v>2553</v>
      </c>
      <c r="F458" s="20" t="s">
        <v>233</v>
      </c>
      <c r="G458" s="21">
        <v>1</v>
      </c>
      <c r="H458" s="22">
        <v>173.45</v>
      </c>
      <c r="I458" s="22">
        <f>ROUND(ROUND(H458,2)*ROUND(G458,3),2)</f>
        <v>173.45</v>
      </c>
      <c r="O458">
        <f>(I458*21)/100</f>
        <v>36.424499999999995</v>
      </c>
      <c r="P458" t="s">
        <v>5</v>
      </c>
    </row>
    <row r="459" spans="1:16" ht="14">
      <c r="A459" s="23" t="s">
        <v>150</v>
      </c>
      <c r="E459" s="24" t="s">
        <v>2554</v>
      </c>
    </row>
    <row r="460" spans="1:16" ht="14">
      <c r="A460" s="25" t="s">
        <v>144</v>
      </c>
      <c r="E460" s="26" t="s">
        <v>1</v>
      </c>
    </row>
    <row r="461" spans="1:16" ht="56">
      <c r="A461" t="s">
        <v>147</v>
      </c>
      <c r="E461" s="24" t="s">
        <v>2555</v>
      </c>
    </row>
    <row r="462" spans="1:16" ht="14">
      <c r="A462" s="14" t="s">
        <v>149</v>
      </c>
      <c r="B462" s="18" t="s">
        <v>508</v>
      </c>
      <c r="C462" s="18" t="s">
        <v>2552</v>
      </c>
      <c r="D462" s="14" t="s">
        <v>5</v>
      </c>
      <c r="E462" s="19" t="s">
        <v>2556</v>
      </c>
      <c r="F462" s="20" t="s">
        <v>233</v>
      </c>
      <c r="G462" s="21">
        <v>1</v>
      </c>
      <c r="H462" s="22">
        <v>1846.35</v>
      </c>
      <c r="I462" s="22">
        <f>ROUND(ROUND(H462,2)*ROUND(G462,3),2)</f>
        <v>1846.35</v>
      </c>
      <c r="O462">
        <f>(I462*21)/100</f>
        <v>387.73349999999999</v>
      </c>
      <c r="P462" t="s">
        <v>5</v>
      </c>
    </row>
    <row r="463" spans="1:16" ht="14">
      <c r="A463" s="23" t="s">
        <v>150</v>
      </c>
      <c r="E463" s="24" t="s">
        <v>2557</v>
      </c>
    </row>
    <row r="464" spans="1:16" ht="14">
      <c r="A464" s="25" t="s">
        <v>144</v>
      </c>
      <c r="E464" s="26" t="s">
        <v>1</v>
      </c>
    </row>
    <row r="465" spans="1:16" ht="84">
      <c r="A465" t="s">
        <v>147</v>
      </c>
      <c r="E465" s="24" t="s">
        <v>2558</v>
      </c>
    </row>
    <row r="466" spans="1:16" ht="14">
      <c r="A466" s="14" t="s">
        <v>149</v>
      </c>
      <c r="B466" s="18" t="s">
        <v>510</v>
      </c>
      <c r="C466" s="18" t="s">
        <v>2559</v>
      </c>
      <c r="D466" s="14" t="s">
        <v>1</v>
      </c>
      <c r="E466" s="19" t="s">
        <v>2560</v>
      </c>
      <c r="F466" s="20" t="s">
        <v>233</v>
      </c>
      <c r="G466" s="21">
        <v>1</v>
      </c>
      <c r="H466" s="22">
        <v>51.47</v>
      </c>
      <c r="I466" s="22">
        <f>ROUND(ROUND(H466,2)*ROUND(G466,3),2)</f>
        <v>51.47</v>
      </c>
      <c r="O466">
        <f>(I466*21)/100</f>
        <v>10.808699999999998</v>
      </c>
      <c r="P466" t="s">
        <v>5</v>
      </c>
    </row>
    <row r="467" spans="1:16" ht="14">
      <c r="A467" s="23" t="s">
        <v>150</v>
      </c>
      <c r="E467" s="24" t="s">
        <v>2559</v>
      </c>
    </row>
    <row r="468" spans="1:16" ht="14">
      <c r="A468" s="25" t="s">
        <v>144</v>
      </c>
      <c r="E468" s="26" t="s">
        <v>1</v>
      </c>
    </row>
    <row r="469" spans="1:16" ht="84">
      <c r="A469" t="s">
        <v>147</v>
      </c>
      <c r="E469" s="24" t="s">
        <v>2561</v>
      </c>
    </row>
    <row r="470" spans="1:16" ht="14">
      <c r="A470" s="14" t="s">
        <v>149</v>
      </c>
      <c r="B470" s="18" t="s">
        <v>512</v>
      </c>
      <c r="C470" s="18" t="s">
        <v>2562</v>
      </c>
      <c r="D470" s="14" t="s">
        <v>1</v>
      </c>
      <c r="E470" s="19" t="s">
        <v>2563</v>
      </c>
      <c r="F470" s="20" t="s">
        <v>233</v>
      </c>
      <c r="G470" s="21">
        <v>1</v>
      </c>
      <c r="H470" s="22">
        <v>318.92</v>
      </c>
      <c r="I470" s="22">
        <f>ROUND(ROUND(H470,2)*ROUND(G470,3),2)</f>
        <v>318.92</v>
      </c>
      <c r="O470">
        <f>(I470*21)/100</f>
        <v>66.973200000000006</v>
      </c>
      <c r="P470" t="s">
        <v>5</v>
      </c>
    </row>
    <row r="471" spans="1:16" ht="14">
      <c r="A471" s="23" t="s">
        <v>150</v>
      </c>
      <c r="E471" s="24" t="s">
        <v>1</v>
      </c>
    </row>
    <row r="472" spans="1:16" ht="14">
      <c r="A472" s="25" t="s">
        <v>144</v>
      </c>
      <c r="E472" s="26" t="s">
        <v>1</v>
      </c>
    </row>
    <row r="473" spans="1:16" ht="98">
      <c r="A473" t="s">
        <v>147</v>
      </c>
      <c r="E473" s="24" t="s">
        <v>2564</v>
      </c>
    </row>
    <row r="474" spans="1:16" ht="14">
      <c r="A474" s="14" t="s">
        <v>149</v>
      </c>
      <c r="B474" s="18" t="s">
        <v>514</v>
      </c>
      <c r="C474" s="18" t="s">
        <v>2565</v>
      </c>
      <c r="D474" s="14" t="s">
        <v>1</v>
      </c>
      <c r="E474" s="19" t="s">
        <v>2566</v>
      </c>
      <c r="F474" s="20" t="s">
        <v>233</v>
      </c>
      <c r="G474" s="21">
        <v>1</v>
      </c>
      <c r="H474" s="22">
        <v>1119</v>
      </c>
      <c r="I474" s="22">
        <f>ROUND(ROUND(H474,2)*ROUND(G474,3),2)</f>
        <v>1119</v>
      </c>
      <c r="O474">
        <f>(I474*21)/100</f>
        <v>234.99</v>
      </c>
      <c r="P474" t="s">
        <v>5</v>
      </c>
    </row>
    <row r="475" spans="1:16" ht="14">
      <c r="A475" s="23" t="s">
        <v>150</v>
      </c>
      <c r="E475" s="24" t="s">
        <v>2567</v>
      </c>
    </row>
    <row r="476" spans="1:16" ht="14">
      <c r="A476" s="25" t="s">
        <v>144</v>
      </c>
      <c r="E476" s="26" t="s">
        <v>1</v>
      </c>
    </row>
    <row r="477" spans="1:16" ht="84">
      <c r="A477" t="s">
        <v>147</v>
      </c>
      <c r="E477" s="24" t="s">
        <v>2568</v>
      </c>
    </row>
    <row r="478" spans="1:16" ht="14">
      <c r="A478" s="14" t="s">
        <v>149</v>
      </c>
      <c r="B478" s="18" t="s">
        <v>1238</v>
      </c>
      <c r="C478" s="18" t="s">
        <v>2569</v>
      </c>
      <c r="D478" s="14" t="s">
        <v>1</v>
      </c>
      <c r="E478" s="19" t="s">
        <v>1872</v>
      </c>
      <c r="F478" s="20" t="s">
        <v>233</v>
      </c>
      <c r="G478" s="21">
        <v>1</v>
      </c>
      <c r="H478" s="22">
        <v>800.09</v>
      </c>
      <c r="I478" s="22">
        <f>ROUND(ROUND(H478,2)*ROUND(G478,3),2)</f>
        <v>800.09</v>
      </c>
      <c r="O478">
        <f>(I478*21)/100</f>
        <v>168.0189</v>
      </c>
      <c r="P478" t="s">
        <v>5</v>
      </c>
    </row>
    <row r="479" spans="1:16" ht="14">
      <c r="A479" s="23" t="s">
        <v>150</v>
      </c>
      <c r="E479" s="24" t="s">
        <v>1</v>
      </c>
    </row>
    <row r="480" spans="1:16" ht="14">
      <c r="A480" s="25" t="s">
        <v>144</v>
      </c>
      <c r="E480" s="26" t="s">
        <v>1</v>
      </c>
    </row>
    <row r="481" spans="1:16" ht="98">
      <c r="A481" t="s">
        <v>147</v>
      </c>
      <c r="E481" s="24" t="s">
        <v>2570</v>
      </c>
    </row>
    <row r="482" spans="1:16" ht="14">
      <c r="A482" s="14" t="s">
        <v>149</v>
      </c>
      <c r="B482" s="18" t="s">
        <v>1241</v>
      </c>
      <c r="C482" s="18" t="s">
        <v>2571</v>
      </c>
      <c r="D482" s="14" t="s">
        <v>1</v>
      </c>
      <c r="E482" s="19" t="s">
        <v>1866</v>
      </c>
      <c r="F482" s="20" t="s">
        <v>233</v>
      </c>
      <c r="G482" s="21">
        <v>1</v>
      </c>
      <c r="H482" s="22">
        <v>123.09</v>
      </c>
      <c r="I482" s="22">
        <f>ROUND(ROUND(H482,2)*ROUND(G482,3),2)</f>
        <v>123.09</v>
      </c>
      <c r="O482">
        <f>(I482*21)/100</f>
        <v>25.8489</v>
      </c>
      <c r="P482" t="s">
        <v>5</v>
      </c>
    </row>
    <row r="483" spans="1:16" ht="14">
      <c r="A483" s="23" t="s">
        <v>150</v>
      </c>
      <c r="E483" s="24" t="s">
        <v>1</v>
      </c>
    </row>
    <row r="484" spans="1:16" ht="14">
      <c r="A484" s="25" t="s">
        <v>144</v>
      </c>
      <c r="E484" s="26" t="s">
        <v>1</v>
      </c>
    </row>
    <row r="485" spans="1:16" ht="56">
      <c r="A485" t="s">
        <v>147</v>
      </c>
      <c r="E485" s="24" t="s">
        <v>2572</v>
      </c>
    </row>
    <row r="486" spans="1:16" ht="14">
      <c r="A486" s="14" t="s">
        <v>149</v>
      </c>
      <c r="B486" s="18" t="s">
        <v>1244</v>
      </c>
      <c r="C486" s="18" t="s">
        <v>2573</v>
      </c>
      <c r="D486" s="14" t="s">
        <v>1</v>
      </c>
      <c r="E486" s="19" t="s">
        <v>2574</v>
      </c>
      <c r="F486" s="20" t="s">
        <v>233</v>
      </c>
      <c r="G486" s="21">
        <v>1</v>
      </c>
      <c r="H486" s="22">
        <v>212.61</v>
      </c>
      <c r="I486" s="22">
        <f>ROUND(ROUND(H486,2)*ROUND(G486,3),2)</f>
        <v>212.61</v>
      </c>
      <c r="O486">
        <f>(I486*21)/100</f>
        <v>44.648100000000007</v>
      </c>
      <c r="P486" t="s">
        <v>5</v>
      </c>
    </row>
    <row r="487" spans="1:16" ht="14">
      <c r="A487" s="23" t="s">
        <v>150</v>
      </c>
      <c r="E487" s="24" t="s">
        <v>2575</v>
      </c>
    </row>
    <row r="488" spans="1:16" ht="14">
      <c r="A488" s="25" t="s">
        <v>144</v>
      </c>
      <c r="E488" s="26" t="s">
        <v>1</v>
      </c>
    </row>
    <row r="489" spans="1:16" ht="98">
      <c r="A489" t="s">
        <v>147</v>
      </c>
      <c r="E489" s="24" t="s">
        <v>2576</v>
      </c>
    </row>
    <row r="490" spans="1:16" ht="14">
      <c r="A490" s="14" t="s">
        <v>149</v>
      </c>
      <c r="B490" s="18" t="s">
        <v>1246</v>
      </c>
      <c r="C490" s="18" t="s">
        <v>2405</v>
      </c>
      <c r="D490" s="14" t="s">
        <v>1</v>
      </c>
      <c r="E490" s="19" t="s">
        <v>2406</v>
      </c>
      <c r="F490" s="20" t="s">
        <v>233</v>
      </c>
      <c r="G490" s="21">
        <v>1</v>
      </c>
      <c r="H490" s="22">
        <v>10071</v>
      </c>
      <c r="I490" s="22">
        <f>ROUND(ROUND(H490,2)*ROUND(G490,3),2)</f>
        <v>10071</v>
      </c>
      <c r="O490">
        <f>(I490*21)/100</f>
        <v>2114.91</v>
      </c>
      <c r="P490" t="s">
        <v>5</v>
      </c>
    </row>
    <row r="491" spans="1:16" ht="14">
      <c r="A491" s="23" t="s">
        <v>150</v>
      </c>
      <c r="E491" s="24" t="s">
        <v>2407</v>
      </c>
    </row>
    <row r="492" spans="1:16" ht="14">
      <c r="A492" s="25" t="s">
        <v>144</v>
      </c>
      <c r="E492" s="26" t="s">
        <v>1</v>
      </c>
    </row>
    <row r="493" spans="1:16" ht="84">
      <c r="A493" t="s">
        <v>147</v>
      </c>
      <c r="E493" s="24" t="s">
        <v>2408</v>
      </c>
    </row>
    <row r="494" spans="1:16" ht="14">
      <c r="A494" s="14" t="s">
        <v>149</v>
      </c>
      <c r="B494" s="18" t="s">
        <v>1248</v>
      </c>
      <c r="C494" s="18" t="s">
        <v>2577</v>
      </c>
      <c r="D494" s="14" t="s">
        <v>1</v>
      </c>
      <c r="E494" s="19" t="s">
        <v>2578</v>
      </c>
      <c r="F494" s="20" t="s">
        <v>233</v>
      </c>
      <c r="G494" s="21">
        <v>1</v>
      </c>
      <c r="H494" s="22">
        <v>10238.85</v>
      </c>
      <c r="I494" s="22">
        <f>ROUND(ROUND(H494,2)*ROUND(G494,3),2)</f>
        <v>10238.85</v>
      </c>
      <c r="O494">
        <f>(I494*21)/100</f>
        <v>2150.1585</v>
      </c>
      <c r="P494" t="s">
        <v>5</v>
      </c>
    </row>
    <row r="495" spans="1:16" ht="14">
      <c r="A495" s="23" t="s">
        <v>150</v>
      </c>
      <c r="E495" s="24" t="s">
        <v>2579</v>
      </c>
    </row>
    <row r="496" spans="1:16" ht="14">
      <c r="A496" s="25" t="s">
        <v>144</v>
      </c>
      <c r="E496" s="26" t="s">
        <v>1</v>
      </c>
    </row>
    <row r="497" spans="1:18" ht="98">
      <c r="A497" t="s">
        <v>147</v>
      </c>
      <c r="E497" s="24" t="s">
        <v>2580</v>
      </c>
    </row>
    <row r="498" spans="1:18" ht="14">
      <c r="A498" s="14" t="s">
        <v>149</v>
      </c>
      <c r="B498" s="18" t="s">
        <v>1250</v>
      </c>
      <c r="C498" s="18" t="s">
        <v>2581</v>
      </c>
      <c r="D498" s="14" t="s">
        <v>1</v>
      </c>
      <c r="E498" s="19" t="s">
        <v>2582</v>
      </c>
      <c r="F498" s="20" t="s">
        <v>233</v>
      </c>
      <c r="G498" s="21">
        <v>1</v>
      </c>
      <c r="H498" s="22">
        <v>2965.35</v>
      </c>
      <c r="I498" s="22">
        <f>ROUND(ROUND(H498,2)*ROUND(G498,3),2)</f>
        <v>2965.35</v>
      </c>
      <c r="O498">
        <f>(I498*21)/100</f>
        <v>622.72349999999994</v>
      </c>
      <c r="P498" t="s">
        <v>5</v>
      </c>
    </row>
    <row r="499" spans="1:18" ht="14">
      <c r="A499" s="23" t="s">
        <v>150</v>
      </c>
      <c r="E499" s="24" t="s">
        <v>2583</v>
      </c>
    </row>
    <row r="500" spans="1:18" ht="14">
      <c r="A500" s="25" t="s">
        <v>144</v>
      </c>
      <c r="E500" s="26" t="s">
        <v>1</v>
      </c>
    </row>
    <row r="501" spans="1:18" ht="84">
      <c r="A501" t="s">
        <v>147</v>
      </c>
      <c r="E501" s="24" t="s">
        <v>2584</v>
      </c>
    </row>
    <row r="502" spans="1:18" ht="12.75" customHeight="1">
      <c r="A502" s="2" t="s">
        <v>84</v>
      </c>
      <c r="B502" s="2"/>
      <c r="C502" s="28" t="s">
        <v>2585</v>
      </c>
      <c r="D502" s="2"/>
      <c r="E502" s="16" t="s">
        <v>2586</v>
      </c>
      <c r="F502" s="2"/>
      <c r="G502" s="2"/>
      <c r="H502" s="2"/>
      <c r="I502" s="29">
        <f>0+Q502</f>
        <v>121718.68999999999</v>
      </c>
      <c r="O502">
        <f>0+R502</f>
        <v>25560.924900000005</v>
      </c>
      <c r="Q502">
        <f>0+I503+I507+I511+I515+I519+I523+I527+I531+I535+I539+I543+I547+I551+I555+I559+I563+I567+I571+I575+I579+I583+I587+I591+I595+I599+I603+I607+I611+I615+I619+I623+I627+I631+I635+I639+I643+I647+I651+I655+I659+I663+I667+I671+I675+I679+I683+I687+I691+I695+I699+I703+I707+I711+I715+I719+I723+I727</f>
        <v>121718.68999999999</v>
      </c>
      <c r="R502">
        <f>0+O503+O507+O511+O515+O519+O523+O527+O531+O535+O539+O543+O547+O551+O555+O559+O563+O567+O571+O575+O579+O583+O587+O591+O595+O599+O603+O607+O611+O615+O619+O623+O627+O631+O635+O639+O643+O647+O651+O655+O659+O663+O667+O671+O675+O679+O683+O687+O691+O695+O699+O703+O707+O711+O715+O719+O723+O727</f>
        <v>25560.924900000005</v>
      </c>
    </row>
    <row r="503" spans="1:18" ht="14">
      <c r="A503" s="14" t="s">
        <v>149</v>
      </c>
      <c r="B503" s="18" t="s">
        <v>5</v>
      </c>
      <c r="C503" s="18" t="s">
        <v>2278</v>
      </c>
      <c r="D503" s="14" t="s">
        <v>1</v>
      </c>
      <c r="E503" s="19" t="s">
        <v>2279</v>
      </c>
      <c r="F503" s="20" t="s">
        <v>120</v>
      </c>
      <c r="G503" s="21">
        <v>1</v>
      </c>
      <c r="H503" s="22">
        <v>1.68</v>
      </c>
      <c r="I503" s="22">
        <f>ROUND(ROUND(H503,2)*ROUND(G503,3),2)</f>
        <v>1.68</v>
      </c>
      <c r="O503">
        <f>(I503*21)/100</f>
        <v>0.3528</v>
      </c>
      <c r="P503" t="s">
        <v>5</v>
      </c>
    </row>
    <row r="504" spans="1:18" ht="14">
      <c r="A504" s="23" t="s">
        <v>150</v>
      </c>
      <c r="E504" s="24" t="s">
        <v>2280</v>
      </c>
    </row>
    <row r="505" spans="1:18" ht="14">
      <c r="A505" s="25" t="s">
        <v>144</v>
      </c>
      <c r="E505" s="26" t="s">
        <v>1</v>
      </c>
    </row>
    <row r="506" spans="1:18" ht="84">
      <c r="A506" t="s">
        <v>147</v>
      </c>
      <c r="E506" s="24" t="s">
        <v>2587</v>
      </c>
    </row>
    <row r="507" spans="1:18" ht="14">
      <c r="A507" s="14" t="s">
        <v>149</v>
      </c>
      <c r="B507" s="18" t="s">
        <v>78</v>
      </c>
      <c r="C507" s="18" t="s">
        <v>2282</v>
      </c>
      <c r="D507" s="14" t="s">
        <v>1</v>
      </c>
      <c r="E507" s="19" t="s">
        <v>2588</v>
      </c>
      <c r="F507" s="20" t="s">
        <v>120</v>
      </c>
      <c r="G507" s="21">
        <v>1</v>
      </c>
      <c r="H507" s="22">
        <v>6.71</v>
      </c>
      <c r="I507" s="22">
        <f>ROUND(ROUND(H507,2)*ROUND(G507,3),2)</f>
        <v>6.71</v>
      </c>
      <c r="O507">
        <f>(I507*21)/100</f>
        <v>1.4091</v>
      </c>
      <c r="P507" t="s">
        <v>5</v>
      </c>
    </row>
    <row r="508" spans="1:18" ht="14">
      <c r="A508" s="23" t="s">
        <v>150</v>
      </c>
      <c r="E508" s="24" t="s">
        <v>1</v>
      </c>
    </row>
    <row r="509" spans="1:18" ht="14">
      <c r="A509" s="25" t="s">
        <v>144</v>
      </c>
      <c r="E509" s="26" t="s">
        <v>1</v>
      </c>
    </row>
    <row r="510" spans="1:18" ht="70">
      <c r="A510" t="s">
        <v>147</v>
      </c>
      <c r="E510" s="24" t="s">
        <v>2589</v>
      </c>
    </row>
    <row r="511" spans="1:18" ht="14">
      <c r="A511" s="14" t="s">
        <v>149</v>
      </c>
      <c r="B511" s="18" t="s">
        <v>79</v>
      </c>
      <c r="C511" s="18" t="s">
        <v>2590</v>
      </c>
      <c r="D511" s="14" t="s">
        <v>1</v>
      </c>
      <c r="E511" s="19" t="s">
        <v>2591</v>
      </c>
      <c r="F511" s="20" t="s">
        <v>134</v>
      </c>
      <c r="G511" s="21">
        <v>1</v>
      </c>
      <c r="H511" s="22">
        <v>464.39</v>
      </c>
      <c r="I511" s="22">
        <f>ROUND(ROUND(H511,2)*ROUND(G511,3),2)</f>
        <v>464.39</v>
      </c>
      <c r="O511">
        <f>(I511*21)/100</f>
        <v>97.521900000000002</v>
      </c>
      <c r="P511" t="s">
        <v>5</v>
      </c>
    </row>
    <row r="512" spans="1:18" ht="14">
      <c r="A512" s="23" t="s">
        <v>150</v>
      </c>
      <c r="E512" s="24" t="s">
        <v>2592</v>
      </c>
    </row>
    <row r="513" spans="1:16" ht="14">
      <c r="A513" s="25" t="s">
        <v>144</v>
      </c>
      <c r="E513" s="26" t="s">
        <v>1</v>
      </c>
    </row>
    <row r="514" spans="1:16" ht="84">
      <c r="A514" t="s">
        <v>147</v>
      </c>
      <c r="E514" s="24" t="s">
        <v>2593</v>
      </c>
    </row>
    <row r="515" spans="1:16" ht="14">
      <c r="A515" s="14" t="s">
        <v>149</v>
      </c>
      <c r="B515" s="18" t="s">
        <v>363</v>
      </c>
      <c r="C515" s="18" t="s">
        <v>2294</v>
      </c>
      <c r="D515" s="14" t="s">
        <v>1</v>
      </c>
      <c r="E515" s="19" t="s">
        <v>2295</v>
      </c>
      <c r="F515" s="20" t="s">
        <v>122</v>
      </c>
      <c r="G515" s="21">
        <v>1</v>
      </c>
      <c r="H515" s="22">
        <v>671.4</v>
      </c>
      <c r="I515" s="22">
        <f>ROUND(ROUND(H515,2)*ROUND(G515,3),2)</f>
        <v>671.4</v>
      </c>
      <c r="O515">
        <f>(I515*21)/100</f>
        <v>140.994</v>
      </c>
      <c r="P515" t="s">
        <v>5</v>
      </c>
    </row>
    <row r="516" spans="1:16" ht="14">
      <c r="A516" s="23" t="s">
        <v>150</v>
      </c>
      <c r="E516" s="24" t="s">
        <v>2296</v>
      </c>
    </row>
    <row r="517" spans="1:16" ht="14">
      <c r="A517" s="25" t="s">
        <v>144</v>
      </c>
      <c r="E517" s="26" t="s">
        <v>1</v>
      </c>
    </row>
    <row r="518" spans="1:16" ht="42">
      <c r="A518" t="s">
        <v>147</v>
      </c>
      <c r="E518" s="24" t="s">
        <v>2297</v>
      </c>
    </row>
    <row r="519" spans="1:16" ht="14">
      <c r="A519" s="14" t="s">
        <v>149</v>
      </c>
      <c r="B519" s="18" t="s">
        <v>82</v>
      </c>
      <c r="C519" s="18" t="s">
        <v>2298</v>
      </c>
      <c r="D519" s="14" t="s">
        <v>1</v>
      </c>
      <c r="E519" s="19" t="s">
        <v>2299</v>
      </c>
      <c r="F519" s="20" t="s">
        <v>2594</v>
      </c>
      <c r="G519" s="21">
        <v>1</v>
      </c>
      <c r="H519" s="22">
        <v>8.9499999999999993</v>
      </c>
      <c r="I519" s="22">
        <f>ROUND(ROUND(H519,2)*ROUND(G519,3),2)</f>
        <v>8.9499999999999993</v>
      </c>
      <c r="O519">
        <f>(I519*21)/100</f>
        <v>1.8794999999999999</v>
      </c>
      <c r="P519" t="s">
        <v>5</v>
      </c>
    </row>
    <row r="520" spans="1:16" ht="14">
      <c r="A520" s="23" t="s">
        <v>150</v>
      </c>
      <c r="E520" s="24" t="s">
        <v>2300</v>
      </c>
    </row>
    <row r="521" spans="1:16" ht="14">
      <c r="A521" s="25" t="s">
        <v>144</v>
      </c>
      <c r="E521" s="26" t="s">
        <v>1</v>
      </c>
    </row>
    <row r="522" spans="1:16" ht="28">
      <c r="A522" t="s">
        <v>147</v>
      </c>
      <c r="E522" s="24" t="s">
        <v>2301</v>
      </c>
    </row>
    <row r="523" spans="1:16" ht="14">
      <c r="A523" s="14" t="s">
        <v>149</v>
      </c>
      <c r="B523" s="18" t="s">
        <v>391</v>
      </c>
      <c r="C523" s="18" t="s">
        <v>2595</v>
      </c>
      <c r="D523" s="14" t="s">
        <v>1</v>
      </c>
      <c r="E523" s="19" t="s">
        <v>2596</v>
      </c>
      <c r="F523" s="20" t="s">
        <v>120</v>
      </c>
      <c r="G523" s="21">
        <v>1</v>
      </c>
      <c r="H523" s="22">
        <v>5.6</v>
      </c>
      <c r="I523" s="22">
        <f>ROUND(ROUND(H523,2)*ROUND(G523,3),2)</f>
        <v>5.6</v>
      </c>
      <c r="O523">
        <f>(I523*21)/100</f>
        <v>1.1759999999999999</v>
      </c>
      <c r="P523" t="s">
        <v>5</v>
      </c>
    </row>
    <row r="524" spans="1:16" ht="14">
      <c r="A524" s="23" t="s">
        <v>150</v>
      </c>
      <c r="E524" s="24" t="s">
        <v>1</v>
      </c>
    </row>
    <row r="525" spans="1:16" ht="14">
      <c r="A525" s="25" t="s">
        <v>144</v>
      </c>
      <c r="E525" s="26" t="s">
        <v>1</v>
      </c>
    </row>
    <row r="526" spans="1:16" ht="84">
      <c r="A526" t="s">
        <v>147</v>
      </c>
      <c r="E526" s="24" t="s">
        <v>2597</v>
      </c>
    </row>
    <row r="527" spans="1:16" ht="14">
      <c r="A527" s="14" t="s">
        <v>149</v>
      </c>
      <c r="B527" s="18" t="s">
        <v>394</v>
      </c>
      <c r="C527" s="18" t="s">
        <v>2598</v>
      </c>
      <c r="D527" s="14" t="s">
        <v>1</v>
      </c>
      <c r="E527" s="19" t="s">
        <v>2599</v>
      </c>
      <c r="F527" s="20" t="s">
        <v>100</v>
      </c>
      <c r="G527" s="21">
        <v>1</v>
      </c>
      <c r="H527" s="22">
        <v>3692.7</v>
      </c>
      <c r="I527" s="22">
        <f>ROUND(ROUND(H527,2)*ROUND(G527,3),2)</f>
        <v>3692.7</v>
      </c>
      <c r="O527">
        <f>(I527*21)/100</f>
        <v>775.46699999999998</v>
      </c>
      <c r="P527" t="s">
        <v>5</v>
      </c>
    </row>
    <row r="528" spans="1:16" ht="14">
      <c r="A528" s="23" t="s">
        <v>150</v>
      </c>
      <c r="E528" s="24" t="s">
        <v>2600</v>
      </c>
    </row>
    <row r="529" spans="1:16" ht="14">
      <c r="A529" s="25" t="s">
        <v>144</v>
      </c>
      <c r="E529" s="26" t="s">
        <v>1</v>
      </c>
    </row>
    <row r="530" spans="1:16" ht="98">
      <c r="A530" t="s">
        <v>147</v>
      </c>
      <c r="E530" s="24" t="s">
        <v>2601</v>
      </c>
    </row>
    <row r="531" spans="1:16" ht="14">
      <c r="A531" s="14" t="s">
        <v>149</v>
      </c>
      <c r="B531" s="18" t="s">
        <v>396</v>
      </c>
      <c r="C531" s="18" t="s">
        <v>2602</v>
      </c>
      <c r="D531" s="14" t="s">
        <v>16</v>
      </c>
      <c r="E531" s="19" t="s">
        <v>2603</v>
      </c>
      <c r="F531" s="20" t="s">
        <v>120</v>
      </c>
      <c r="G531" s="21">
        <v>1</v>
      </c>
      <c r="H531" s="22">
        <v>1063.05</v>
      </c>
      <c r="I531" s="22">
        <f>ROUND(ROUND(H531,2)*ROUND(G531,3),2)</f>
        <v>1063.05</v>
      </c>
      <c r="O531">
        <f>(I531*21)/100</f>
        <v>223.2405</v>
      </c>
      <c r="P531" t="s">
        <v>5</v>
      </c>
    </row>
    <row r="532" spans="1:16" ht="14">
      <c r="A532" s="23" t="s">
        <v>150</v>
      </c>
      <c r="E532" s="24" t="s">
        <v>2604</v>
      </c>
    </row>
    <row r="533" spans="1:16" ht="14">
      <c r="A533" s="25" t="s">
        <v>144</v>
      </c>
      <c r="E533" s="26" t="s">
        <v>1</v>
      </c>
    </row>
    <row r="534" spans="1:16" ht="84">
      <c r="A534" t="s">
        <v>147</v>
      </c>
      <c r="E534" s="24" t="s">
        <v>2605</v>
      </c>
    </row>
    <row r="535" spans="1:16" ht="14">
      <c r="A535" s="14" t="s">
        <v>149</v>
      </c>
      <c r="B535" s="18" t="s">
        <v>398</v>
      </c>
      <c r="C535" s="18" t="s">
        <v>2602</v>
      </c>
      <c r="D535" s="14" t="s">
        <v>5</v>
      </c>
      <c r="E535" s="19" t="s">
        <v>2606</v>
      </c>
      <c r="F535" s="20" t="s">
        <v>120</v>
      </c>
      <c r="G535" s="21">
        <v>1</v>
      </c>
      <c r="H535" s="22">
        <v>1063.05</v>
      </c>
      <c r="I535" s="22">
        <f>ROUND(ROUND(H535,2)*ROUND(G535,3),2)</f>
        <v>1063.05</v>
      </c>
      <c r="O535">
        <f>(I535*21)/100</f>
        <v>223.2405</v>
      </c>
      <c r="P535" t="s">
        <v>5</v>
      </c>
    </row>
    <row r="536" spans="1:16" ht="14">
      <c r="A536" s="23" t="s">
        <v>150</v>
      </c>
      <c r="E536" s="24" t="s">
        <v>2607</v>
      </c>
    </row>
    <row r="537" spans="1:16" ht="14">
      <c r="A537" s="25" t="s">
        <v>144</v>
      </c>
      <c r="E537" s="26" t="s">
        <v>1</v>
      </c>
    </row>
    <row r="538" spans="1:16" ht="84">
      <c r="A538" t="s">
        <v>147</v>
      </c>
      <c r="E538" s="24" t="s">
        <v>2608</v>
      </c>
    </row>
    <row r="539" spans="1:16" ht="14">
      <c r="A539" s="14" t="s">
        <v>149</v>
      </c>
      <c r="B539" s="18" t="s">
        <v>400</v>
      </c>
      <c r="C539" s="18" t="s">
        <v>2602</v>
      </c>
      <c r="D539" s="14" t="s">
        <v>78</v>
      </c>
      <c r="E539" s="19" t="s">
        <v>2609</v>
      </c>
      <c r="F539" s="20" t="s">
        <v>120</v>
      </c>
      <c r="G539" s="21">
        <v>1</v>
      </c>
      <c r="H539" s="22">
        <v>738.54</v>
      </c>
      <c r="I539" s="22">
        <f>ROUND(ROUND(H539,2)*ROUND(G539,3),2)</f>
        <v>738.54</v>
      </c>
      <c r="O539">
        <f>(I539*21)/100</f>
        <v>155.0934</v>
      </c>
      <c r="P539" t="s">
        <v>5</v>
      </c>
    </row>
    <row r="540" spans="1:16" ht="14">
      <c r="A540" s="23" t="s">
        <v>150</v>
      </c>
      <c r="E540" s="24" t="s">
        <v>2610</v>
      </c>
    </row>
    <row r="541" spans="1:16" ht="14">
      <c r="A541" s="25" t="s">
        <v>144</v>
      </c>
      <c r="E541" s="26" t="s">
        <v>1</v>
      </c>
    </row>
    <row r="542" spans="1:16" ht="84">
      <c r="A542" t="s">
        <v>147</v>
      </c>
      <c r="E542" s="24" t="s">
        <v>2611</v>
      </c>
    </row>
    <row r="543" spans="1:16" ht="14">
      <c r="A543" s="14" t="s">
        <v>149</v>
      </c>
      <c r="B543" s="18" t="s">
        <v>1044</v>
      </c>
      <c r="C543" s="18" t="s">
        <v>2612</v>
      </c>
      <c r="D543" s="14" t="s">
        <v>1</v>
      </c>
      <c r="E543" s="19" t="s">
        <v>1744</v>
      </c>
      <c r="F543" s="20" t="s">
        <v>122</v>
      </c>
      <c r="G543" s="21">
        <v>1</v>
      </c>
      <c r="H543" s="22">
        <v>7.83</v>
      </c>
      <c r="I543" s="22">
        <f>ROUND(ROUND(H543,2)*ROUND(G543,3),2)</f>
        <v>7.83</v>
      </c>
      <c r="O543">
        <f>(I543*21)/100</f>
        <v>1.6443000000000001</v>
      </c>
      <c r="P543" t="s">
        <v>5</v>
      </c>
    </row>
    <row r="544" spans="1:16" ht="14">
      <c r="A544" s="23" t="s">
        <v>150</v>
      </c>
      <c r="E544" s="24" t="s">
        <v>2613</v>
      </c>
    </row>
    <row r="545" spans="1:16" ht="14">
      <c r="A545" s="25" t="s">
        <v>144</v>
      </c>
      <c r="E545" s="26" t="s">
        <v>1</v>
      </c>
    </row>
    <row r="546" spans="1:16" ht="70">
      <c r="A546" t="s">
        <v>147</v>
      </c>
      <c r="E546" s="24" t="s">
        <v>2614</v>
      </c>
    </row>
    <row r="547" spans="1:16" ht="14">
      <c r="A547" s="14" t="s">
        <v>149</v>
      </c>
      <c r="B547" s="18" t="s">
        <v>1162</v>
      </c>
      <c r="C547" s="18" t="s">
        <v>2388</v>
      </c>
      <c r="D547" s="14" t="s">
        <v>1</v>
      </c>
      <c r="E547" s="19" t="s">
        <v>2389</v>
      </c>
      <c r="F547" s="20" t="s">
        <v>714</v>
      </c>
      <c r="G547" s="21">
        <v>1</v>
      </c>
      <c r="H547" s="22">
        <v>1018.29</v>
      </c>
      <c r="I547" s="22">
        <f>ROUND(ROUND(H547,2)*ROUND(G547,3),2)</f>
        <v>1018.29</v>
      </c>
      <c r="O547">
        <f>(I547*21)/100</f>
        <v>213.8409</v>
      </c>
      <c r="P547" t="s">
        <v>5</v>
      </c>
    </row>
    <row r="548" spans="1:16" ht="14">
      <c r="A548" s="23" t="s">
        <v>150</v>
      </c>
      <c r="E548" s="24" t="s">
        <v>1</v>
      </c>
    </row>
    <row r="549" spans="1:16" ht="14">
      <c r="A549" s="25" t="s">
        <v>144</v>
      </c>
      <c r="E549" s="26" t="s">
        <v>1</v>
      </c>
    </row>
    <row r="550" spans="1:16" ht="84">
      <c r="A550" t="s">
        <v>147</v>
      </c>
      <c r="E550" s="24" t="s">
        <v>2390</v>
      </c>
    </row>
    <row r="551" spans="1:16" ht="14">
      <c r="A551" s="14" t="s">
        <v>149</v>
      </c>
      <c r="B551" s="18" t="s">
        <v>471</v>
      </c>
      <c r="C551" s="18" t="s">
        <v>2391</v>
      </c>
      <c r="D551" s="14" t="s">
        <v>1</v>
      </c>
      <c r="E551" s="19" t="s">
        <v>1759</v>
      </c>
      <c r="F551" s="20" t="s">
        <v>714</v>
      </c>
      <c r="G551" s="21">
        <v>1</v>
      </c>
      <c r="H551" s="22">
        <v>1510.65</v>
      </c>
      <c r="I551" s="22">
        <f>ROUND(ROUND(H551,2)*ROUND(G551,3),2)</f>
        <v>1510.65</v>
      </c>
      <c r="O551">
        <f>(I551*21)/100</f>
        <v>317.23650000000004</v>
      </c>
      <c r="P551" t="s">
        <v>5</v>
      </c>
    </row>
    <row r="552" spans="1:16" ht="14">
      <c r="A552" s="23" t="s">
        <v>150</v>
      </c>
      <c r="E552" s="24" t="s">
        <v>1</v>
      </c>
    </row>
    <row r="553" spans="1:16" ht="14">
      <c r="A553" s="25" t="s">
        <v>144</v>
      </c>
      <c r="E553" s="26" t="s">
        <v>1</v>
      </c>
    </row>
    <row r="554" spans="1:16" ht="84">
      <c r="A554" t="s">
        <v>147</v>
      </c>
      <c r="E554" s="24" t="s">
        <v>2393</v>
      </c>
    </row>
    <row r="555" spans="1:16" ht="14">
      <c r="A555" s="14" t="s">
        <v>149</v>
      </c>
      <c r="B555" s="18" t="s">
        <v>1167</v>
      </c>
      <c r="C555" s="18" t="s">
        <v>2394</v>
      </c>
      <c r="D555" s="14" t="s">
        <v>1</v>
      </c>
      <c r="E555" s="19" t="s">
        <v>2392</v>
      </c>
      <c r="F555" s="20" t="s">
        <v>714</v>
      </c>
      <c r="G555" s="21">
        <v>1</v>
      </c>
      <c r="H555" s="22">
        <v>3737.46</v>
      </c>
      <c r="I555" s="22">
        <f>ROUND(ROUND(H555,2)*ROUND(G555,3),2)</f>
        <v>3737.46</v>
      </c>
      <c r="O555">
        <f>(I555*21)/100</f>
        <v>784.86660000000006</v>
      </c>
      <c r="P555" t="s">
        <v>5</v>
      </c>
    </row>
    <row r="556" spans="1:16" ht="14">
      <c r="A556" s="23" t="s">
        <v>150</v>
      </c>
      <c r="E556" s="24" t="s">
        <v>1</v>
      </c>
    </row>
    <row r="557" spans="1:16" ht="14">
      <c r="A557" s="25" t="s">
        <v>144</v>
      </c>
      <c r="E557" s="26" t="s">
        <v>1</v>
      </c>
    </row>
    <row r="558" spans="1:16" ht="112">
      <c r="A558" t="s">
        <v>147</v>
      </c>
      <c r="E558" s="24" t="s">
        <v>2396</v>
      </c>
    </row>
    <row r="559" spans="1:16" ht="14">
      <c r="A559" s="14" t="s">
        <v>149</v>
      </c>
      <c r="B559" s="18" t="s">
        <v>473</v>
      </c>
      <c r="C559" s="18" t="s">
        <v>2397</v>
      </c>
      <c r="D559" s="14" t="s">
        <v>1</v>
      </c>
      <c r="E559" s="19" t="s">
        <v>2395</v>
      </c>
      <c r="F559" s="20" t="s">
        <v>714</v>
      </c>
      <c r="G559" s="21">
        <v>1</v>
      </c>
      <c r="H559" s="22">
        <v>6076.17</v>
      </c>
      <c r="I559" s="22">
        <f>ROUND(ROUND(H559,2)*ROUND(G559,3),2)</f>
        <v>6076.17</v>
      </c>
      <c r="O559">
        <f>(I559*21)/100</f>
        <v>1275.9957000000002</v>
      </c>
      <c r="P559" t="s">
        <v>5</v>
      </c>
    </row>
    <row r="560" spans="1:16" ht="14">
      <c r="A560" s="23" t="s">
        <v>150</v>
      </c>
      <c r="E560" s="24" t="s">
        <v>1</v>
      </c>
    </row>
    <row r="561" spans="1:16" ht="14">
      <c r="A561" s="25" t="s">
        <v>144</v>
      </c>
      <c r="E561" s="26" t="s">
        <v>1</v>
      </c>
    </row>
    <row r="562" spans="1:16" ht="112">
      <c r="A562" t="s">
        <v>147</v>
      </c>
      <c r="E562" s="24" t="s">
        <v>2398</v>
      </c>
    </row>
    <row r="563" spans="1:16" ht="14">
      <c r="A563" s="14" t="s">
        <v>149</v>
      </c>
      <c r="B563" s="18" t="s">
        <v>1174</v>
      </c>
      <c r="C563" s="18" t="s">
        <v>2399</v>
      </c>
      <c r="D563" s="14" t="s">
        <v>1</v>
      </c>
      <c r="E563" s="19" t="s">
        <v>2400</v>
      </c>
      <c r="F563" s="20" t="s">
        <v>714</v>
      </c>
      <c r="G563" s="21">
        <v>1</v>
      </c>
      <c r="H563" s="22">
        <v>503.55</v>
      </c>
      <c r="I563" s="22">
        <f>ROUND(ROUND(H563,2)*ROUND(G563,3),2)</f>
        <v>503.55</v>
      </c>
      <c r="O563">
        <f>(I563*21)/100</f>
        <v>105.74550000000001</v>
      </c>
      <c r="P563" t="s">
        <v>5</v>
      </c>
    </row>
    <row r="564" spans="1:16" ht="14">
      <c r="A564" s="23" t="s">
        <v>150</v>
      </c>
      <c r="E564" s="24" t="s">
        <v>1</v>
      </c>
    </row>
    <row r="565" spans="1:16" ht="14">
      <c r="A565" s="25" t="s">
        <v>144</v>
      </c>
      <c r="E565" s="26" t="s">
        <v>1</v>
      </c>
    </row>
    <row r="566" spans="1:16" ht="112">
      <c r="A566" t="s">
        <v>147</v>
      </c>
      <c r="E566" s="24" t="s">
        <v>2401</v>
      </c>
    </row>
    <row r="567" spans="1:16" ht="14">
      <c r="A567" s="14" t="s">
        <v>149</v>
      </c>
      <c r="B567" s="18" t="s">
        <v>475</v>
      </c>
      <c r="C567" s="18" t="s">
        <v>2402</v>
      </c>
      <c r="D567" s="14" t="s">
        <v>1</v>
      </c>
      <c r="E567" s="19" t="s">
        <v>2403</v>
      </c>
      <c r="F567" s="20" t="s">
        <v>714</v>
      </c>
      <c r="G567" s="21">
        <v>1</v>
      </c>
      <c r="H567" s="22">
        <v>637.83000000000004</v>
      </c>
      <c r="I567" s="22">
        <f>ROUND(ROUND(H567,2)*ROUND(G567,3),2)</f>
        <v>637.83000000000004</v>
      </c>
      <c r="O567">
        <f>(I567*21)/100</f>
        <v>133.9443</v>
      </c>
      <c r="P567" t="s">
        <v>5</v>
      </c>
    </row>
    <row r="568" spans="1:16" ht="14">
      <c r="A568" s="23" t="s">
        <v>150</v>
      </c>
      <c r="E568" s="24" t="s">
        <v>1</v>
      </c>
    </row>
    <row r="569" spans="1:16" ht="14">
      <c r="A569" s="25" t="s">
        <v>144</v>
      </c>
      <c r="E569" s="26" t="s">
        <v>1</v>
      </c>
    </row>
    <row r="570" spans="1:16" ht="112">
      <c r="A570" t="s">
        <v>147</v>
      </c>
      <c r="E570" s="24" t="s">
        <v>2401</v>
      </c>
    </row>
    <row r="571" spans="1:16" ht="14">
      <c r="A571" s="14" t="s">
        <v>149</v>
      </c>
      <c r="B571" s="18" t="s">
        <v>1179</v>
      </c>
      <c r="C571" s="18" t="s">
        <v>2615</v>
      </c>
      <c r="D571" s="14" t="s">
        <v>1</v>
      </c>
      <c r="E571" s="19" t="s">
        <v>2616</v>
      </c>
      <c r="F571" s="20" t="s">
        <v>233</v>
      </c>
      <c r="G571" s="21">
        <v>1</v>
      </c>
      <c r="H571" s="22">
        <v>548.30999999999995</v>
      </c>
      <c r="I571" s="22">
        <f>ROUND(ROUND(H571,2)*ROUND(G571,3),2)</f>
        <v>548.30999999999995</v>
      </c>
      <c r="O571">
        <f>(I571*21)/100</f>
        <v>115.14509999999999</v>
      </c>
      <c r="P571" t="s">
        <v>5</v>
      </c>
    </row>
    <row r="572" spans="1:16" ht="14">
      <c r="A572" s="23" t="s">
        <v>150</v>
      </c>
      <c r="E572" s="24" t="s">
        <v>1</v>
      </c>
    </row>
    <row r="573" spans="1:16" ht="14">
      <c r="A573" s="25" t="s">
        <v>144</v>
      </c>
      <c r="E573" s="26" t="s">
        <v>1</v>
      </c>
    </row>
    <row r="574" spans="1:16" ht="56">
      <c r="A574" t="s">
        <v>147</v>
      </c>
      <c r="E574" s="24" t="s">
        <v>2617</v>
      </c>
    </row>
    <row r="575" spans="1:16" ht="14">
      <c r="A575" s="14" t="s">
        <v>149</v>
      </c>
      <c r="B575" s="18" t="s">
        <v>1182</v>
      </c>
      <c r="C575" s="18" t="s">
        <v>2618</v>
      </c>
      <c r="D575" s="14" t="s">
        <v>1</v>
      </c>
      <c r="E575" s="19" t="s">
        <v>2619</v>
      </c>
      <c r="F575" s="20" t="s">
        <v>120</v>
      </c>
      <c r="G575" s="21">
        <v>1</v>
      </c>
      <c r="H575" s="22">
        <v>313.32</v>
      </c>
      <c r="I575" s="22">
        <f>ROUND(ROUND(H575,2)*ROUND(G575,3),2)</f>
        <v>313.32</v>
      </c>
      <c r="O575">
        <f>(I575*21)/100</f>
        <v>65.797200000000004</v>
      </c>
      <c r="P575" t="s">
        <v>5</v>
      </c>
    </row>
    <row r="576" spans="1:16" ht="14">
      <c r="A576" s="23" t="s">
        <v>150</v>
      </c>
      <c r="E576" s="24" t="s">
        <v>2620</v>
      </c>
    </row>
    <row r="577" spans="1:16" ht="14">
      <c r="A577" s="25" t="s">
        <v>144</v>
      </c>
      <c r="E577" s="26" t="s">
        <v>1</v>
      </c>
    </row>
    <row r="578" spans="1:16" ht="84">
      <c r="A578" t="s">
        <v>147</v>
      </c>
      <c r="E578" s="24" t="s">
        <v>2621</v>
      </c>
    </row>
    <row r="579" spans="1:16" ht="14">
      <c r="A579" s="14" t="s">
        <v>149</v>
      </c>
      <c r="B579" s="18" t="s">
        <v>477</v>
      </c>
      <c r="C579" s="18" t="s">
        <v>2622</v>
      </c>
      <c r="D579" s="14" t="s">
        <v>1</v>
      </c>
      <c r="E579" s="19" t="s">
        <v>2623</v>
      </c>
      <c r="F579" s="20" t="s">
        <v>122</v>
      </c>
      <c r="G579" s="21">
        <v>1</v>
      </c>
      <c r="H579" s="22">
        <v>1454.7</v>
      </c>
      <c r="I579" s="22">
        <f>ROUND(ROUND(H579,2)*ROUND(G579,3),2)</f>
        <v>1454.7</v>
      </c>
      <c r="O579">
        <f>(I579*21)/100</f>
        <v>305.48700000000002</v>
      </c>
      <c r="P579" t="s">
        <v>5</v>
      </c>
    </row>
    <row r="580" spans="1:16" ht="14">
      <c r="A580" s="23" t="s">
        <v>150</v>
      </c>
      <c r="E580" s="24" t="s">
        <v>2624</v>
      </c>
    </row>
    <row r="581" spans="1:16" ht="14">
      <c r="A581" s="25" t="s">
        <v>144</v>
      </c>
      <c r="E581" s="26" t="s">
        <v>1</v>
      </c>
    </row>
    <row r="582" spans="1:16" ht="140">
      <c r="A582" t="s">
        <v>147</v>
      </c>
      <c r="E582" s="24" t="s">
        <v>2625</v>
      </c>
    </row>
    <row r="583" spans="1:16" ht="14">
      <c r="A583" s="14" t="s">
        <v>149</v>
      </c>
      <c r="B583" s="18" t="s">
        <v>479</v>
      </c>
      <c r="C583" s="18" t="s">
        <v>2626</v>
      </c>
      <c r="D583" s="14" t="s">
        <v>1</v>
      </c>
      <c r="E583" s="19" t="s">
        <v>1786</v>
      </c>
      <c r="F583" s="20" t="s">
        <v>122</v>
      </c>
      <c r="G583" s="21">
        <v>1</v>
      </c>
      <c r="H583" s="22">
        <v>279.75</v>
      </c>
      <c r="I583" s="22">
        <f>ROUND(ROUND(H583,2)*ROUND(G583,3),2)</f>
        <v>279.75</v>
      </c>
      <c r="O583">
        <f>(I583*21)/100</f>
        <v>58.747500000000002</v>
      </c>
      <c r="P583" t="s">
        <v>5</v>
      </c>
    </row>
    <row r="584" spans="1:16" ht="14">
      <c r="A584" s="23" t="s">
        <v>150</v>
      </c>
      <c r="E584" s="24" t="s">
        <v>2627</v>
      </c>
    </row>
    <row r="585" spans="1:16" ht="14">
      <c r="A585" s="25" t="s">
        <v>144</v>
      </c>
      <c r="E585" s="26" t="s">
        <v>1</v>
      </c>
    </row>
    <row r="586" spans="1:16" ht="126">
      <c r="A586" t="s">
        <v>147</v>
      </c>
      <c r="E586" s="24" t="s">
        <v>2628</v>
      </c>
    </row>
    <row r="587" spans="1:16" ht="14">
      <c r="A587" s="14" t="s">
        <v>149</v>
      </c>
      <c r="B587" s="18" t="s">
        <v>481</v>
      </c>
      <c r="C587" s="18" t="s">
        <v>2629</v>
      </c>
      <c r="D587" s="14" t="s">
        <v>1</v>
      </c>
      <c r="E587" s="19" t="s">
        <v>2630</v>
      </c>
      <c r="F587" s="20" t="s">
        <v>233</v>
      </c>
      <c r="G587" s="21">
        <v>1</v>
      </c>
      <c r="H587" s="22">
        <v>509.15</v>
      </c>
      <c r="I587" s="22">
        <f>ROUND(ROUND(H587,2)*ROUND(G587,3),2)</f>
        <v>509.15</v>
      </c>
      <c r="O587">
        <f>(I587*21)/100</f>
        <v>106.92149999999999</v>
      </c>
      <c r="P587" t="s">
        <v>5</v>
      </c>
    </row>
    <row r="588" spans="1:16" ht="14">
      <c r="A588" s="23" t="s">
        <v>150</v>
      </c>
      <c r="E588" s="24" t="s">
        <v>1</v>
      </c>
    </row>
    <row r="589" spans="1:16" ht="14">
      <c r="A589" s="25" t="s">
        <v>144</v>
      </c>
      <c r="E589" s="26" t="s">
        <v>1</v>
      </c>
    </row>
    <row r="590" spans="1:16" ht="84">
      <c r="A590" t="s">
        <v>147</v>
      </c>
      <c r="E590" s="24" t="s">
        <v>2631</v>
      </c>
    </row>
    <row r="591" spans="1:16" ht="14">
      <c r="A591" s="14" t="s">
        <v>149</v>
      </c>
      <c r="B591" s="18" t="s">
        <v>483</v>
      </c>
      <c r="C591" s="18" t="s">
        <v>2632</v>
      </c>
      <c r="D591" s="14" t="s">
        <v>1</v>
      </c>
      <c r="E591" s="19" t="s">
        <v>2633</v>
      </c>
      <c r="F591" s="20" t="s">
        <v>233</v>
      </c>
      <c r="G591" s="21">
        <v>1</v>
      </c>
      <c r="H591" s="22">
        <v>1768.02</v>
      </c>
      <c r="I591" s="22">
        <f>ROUND(ROUND(H591,2)*ROUND(G591,3),2)</f>
        <v>1768.02</v>
      </c>
      <c r="O591">
        <f>(I591*21)/100</f>
        <v>371.2842</v>
      </c>
      <c r="P591" t="s">
        <v>5</v>
      </c>
    </row>
    <row r="592" spans="1:16" ht="14">
      <c r="A592" s="23" t="s">
        <v>150</v>
      </c>
      <c r="E592" s="24" t="s">
        <v>1</v>
      </c>
    </row>
    <row r="593" spans="1:16" ht="14">
      <c r="A593" s="25" t="s">
        <v>144</v>
      </c>
      <c r="E593" s="26" t="s">
        <v>1</v>
      </c>
    </row>
    <row r="594" spans="1:16" ht="98">
      <c r="A594" t="s">
        <v>147</v>
      </c>
      <c r="E594" s="24" t="s">
        <v>2634</v>
      </c>
    </row>
    <row r="595" spans="1:16" ht="14">
      <c r="A595" s="14" t="s">
        <v>149</v>
      </c>
      <c r="B595" s="18" t="s">
        <v>484</v>
      </c>
      <c r="C595" s="18" t="s">
        <v>2635</v>
      </c>
      <c r="D595" s="14" t="s">
        <v>1</v>
      </c>
      <c r="E595" s="19" t="s">
        <v>2636</v>
      </c>
      <c r="F595" s="20" t="s">
        <v>120</v>
      </c>
      <c r="G595" s="21">
        <v>1</v>
      </c>
      <c r="H595" s="22">
        <v>721.76</v>
      </c>
      <c r="I595" s="22">
        <f>ROUND(ROUND(H595,2)*ROUND(G595,3),2)</f>
        <v>721.76</v>
      </c>
      <c r="O595">
        <f>(I595*21)/100</f>
        <v>151.56959999999998</v>
      </c>
      <c r="P595" t="s">
        <v>5</v>
      </c>
    </row>
    <row r="596" spans="1:16" ht="14">
      <c r="A596" s="23" t="s">
        <v>150</v>
      </c>
      <c r="E596" s="24" t="s">
        <v>1</v>
      </c>
    </row>
    <row r="597" spans="1:16" ht="14">
      <c r="A597" s="25" t="s">
        <v>144</v>
      </c>
      <c r="E597" s="26" t="s">
        <v>1</v>
      </c>
    </row>
    <row r="598" spans="1:16" ht="112">
      <c r="A598" t="s">
        <v>147</v>
      </c>
      <c r="E598" s="24" t="s">
        <v>2637</v>
      </c>
    </row>
    <row r="599" spans="1:16" ht="14">
      <c r="A599" s="14" t="s">
        <v>149</v>
      </c>
      <c r="B599" s="18" t="s">
        <v>486</v>
      </c>
      <c r="C599" s="18" t="s">
        <v>2638</v>
      </c>
      <c r="D599" s="14" t="s">
        <v>1</v>
      </c>
      <c r="E599" s="19" t="s">
        <v>2639</v>
      </c>
      <c r="F599" s="20" t="s">
        <v>120</v>
      </c>
      <c r="G599" s="21">
        <v>1</v>
      </c>
      <c r="H599" s="22">
        <v>4386.4799999999996</v>
      </c>
      <c r="I599" s="22">
        <f>ROUND(ROUND(H599,2)*ROUND(G599,3),2)</f>
        <v>4386.4799999999996</v>
      </c>
      <c r="O599">
        <f>(I599*21)/100</f>
        <v>921.16079999999988</v>
      </c>
      <c r="P599" t="s">
        <v>5</v>
      </c>
    </row>
    <row r="600" spans="1:16" ht="14">
      <c r="A600" s="23" t="s">
        <v>150</v>
      </c>
      <c r="E600" s="24" t="s">
        <v>1</v>
      </c>
    </row>
    <row r="601" spans="1:16" ht="14">
      <c r="A601" s="25" t="s">
        <v>144</v>
      </c>
      <c r="E601" s="26" t="s">
        <v>1</v>
      </c>
    </row>
    <row r="602" spans="1:16" ht="98">
      <c r="A602" t="s">
        <v>147</v>
      </c>
      <c r="E602" s="24" t="s">
        <v>2640</v>
      </c>
    </row>
    <row r="603" spans="1:16" ht="14">
      <c r="A603" s="14" t="s">
        <v>149</v>
      </c>
      <c r="B603" s="18" t="s">
        <v>1253</v>
      </c>
      <c r="C603" s="18" t="s">
        <v>2641</v>
      </c>
      <c r="D603" s="14" t="s">
        <v>1</v>
      </c>
      <c r="E603" s="19" t="s">
        <v>2642</v>
      </c>
      <c r="F603" s="20" t="s">
        <v>120</v>
      </c>
      <c r="G603" s="21">
        <v>1</v>
      </c>
      <c r="H603" s="22">
        <v>52.59</v>
      </c>
      <c r="I603" s="22">
        <f>ROUND(ROUND(H603,2)*ROUND(G603,3),2)</f>
        <v>52.59</v>
      </c>
      <c r="O603">
        <f>(I603*21)/100</f>
        <v>11.043900000000001</v>
      </c>
      <c r="P603" t="s">
        <v>5</v>
      </c>
    </row>
    <row r="604" spans="1:16" ht="14">
      <c r="A604" s="23" t="s">
        <v>150</v>
      </c>
      <c r="E604" s="24" t="s">
        <v>2643</v>
      </c>
    </row>
    <row r="605" spans="1:16" ht="14">
      <c r="A605" s="25" t="s">
        <v>144</v>
      </c>
      <c r="E605" s="26" t="s">
        <v>1</v>
      </c>
    </row>
    <row r="606" spans="1:16" ht="84">
      <c r="A606" t="s">
        <v>147</v>
      </c>
      <c r="E606" s="24" t="s">
        <v>2644</v>
      </c>
    </row>
    <row r="607" spans="1:16" ht="14">
      <c r="A607" s="14" t="s">
        <v>149</v>
      </c>
      <c r="B607" s="18" t="s">
        <v>1256</v>
      </c>
      <c r="C607" s="18" t="s">
        <v>2409</v>
      </c>
      <c r="D607" s="14" t="s">
        <v>1</v>
      </c>
      <c r="E607" s="19" t="s">
        <v>2410</v>
      </c>
      <c r="F607" s="20" t="s">
        <v>120</v>
      </c>
      <c r="G607" s="21">
        <v>1</v>
      </c>
      <c r="H607" s="22">
        <v>162.26</v>
      </c>
      <c r="I607" s="22">
        <f>ROUND(ROUND(H607,2)*ROUND(G607,3),2)</f>
        <v>162.26</v>
      </c>
      <c r="O607">
        <f>(I607*21)/100</f>
        <v>34.074600000000004</v>
      </c>
      <c r="P607" t="s">
        <v>5</v>
      </c>
    </row>
    <row r="608" spans="1:16" ht="14">
      <c r="A608" s="23" t="s">
        <v>150</v>
      </c>
      <c r="E608" s="24" t="s">
        <v>2411</v>
      </c>
    </row>
    <row r="609" spans="1:16" ht="14">
      <c r="A609" s="25" t="s">
        <v>144</v>
      </c>
      <c r="E609" s="26" t="s">
        <v>1</v>
      </c>
    </row>
    <row r="610" spans="1:16" ht="112">
      <c r="A610" t="s">
        <v>147</v>
      </c>
      <c r="E610" s="24" t="s">
        <v>2412</v>
      </c>
    </row>
    <row r="611" spans="1:16" ht="14">
      <c r="A611" s="14" t="s">
        <v>149</v>
      </c>
      <c r="B611" s="18" t="s">
        <v>1259</v>
      </c>
      <c r="C611" s="18" t="s">
        <v>2645</v>
      </c>
      <c r="D611" s="14" t="s">
        <v>1</v>
      </c>
      <c r="E611" s="19" t="s">
        <v>2646</v>
      </c>
      <c r="F611" s="20" t="s">
        <v>134</v>
      </c>
      <c r="G611" s="21">
        <v>1</v>
      </c>
      <c r="H611" s="22">
        <v>671.4</v>
      </c>
      <c r="I611" s="22">
        <f>ROUND(ROUND(H611,2)*ROUND(G611,3),2)</f>
        <v>671.4</v>
      </c>
      <c r="O611">
        <f>(I611*21)/100</f>
        <v>140.994</v>
      </c>
      <c r="P611" t="s">
        <v>5</v>
      </c>
    </row>
    <row r="612" spans="1:16" ht="14">
      <c r="A612" s="23" t="s">
        <v>150</v>
      </c>
      <c r="E612" s="24" t="s">
        <v>2647</v>
      </c>
    </row>
    <row r="613" spans="1:16" ht="14">
      <c r="A613" s="25" t="s">
        <v>144</v>
      </c>
      <c r="E613" s="26" t="s">
        <v>1</v>
      </c>
    </row>
    <row r="614" spans="1:16" ht="84">
      <c r="A614" t="s">
        <v>147</v>
      </c>
      <c r="E614" s="24" t="s">
        <v>2648</v>
      </c>
    </row>
    <row r="615" spans="1:16" ht="14">
      <c r="A615" s="14" t="s">
        <v>149</v>
      </c>
      <c r="B615" s="18" t="s">
        <v>1263</v>
      </c>
      <c r="C615" s="18" t="s">
        <v>2649</v>
      </c>
      <c r="D615" s="14" t="s">
        <v>1</v>
      </c>
      <c r="E615" s="19" t="s">
        <v>2650</v>
      </c>
      <c r="F615" s="20" t="s">
        <v>25</v>
      </c>
      <c r="G615" s="21">
        <v>1</v>
      </c>
      <c r="H615" s="22">
        <v>335.7</v>
      </c>
      <c r="I615" s="22">
        <f>ROUND(ROUND(H615,2)*ROUND(G615,3),2)</f>
        <v>335.7</v>
      </c>
      <c r="O615">
        <f>(I615*21)/100</f>
        <v>70.497</v>
      </c>
      <c r="P615" t="s">
        <v>5</v>
      </c>
    </row>
    <row r="616" spans="1:16" ht="14">
      <c r="A616" s="23" t="s">
        <v>150</v>
      </c>
      <c r="E616" s="24" t="s">
        <v>2651</v>
      </c>
    </row>
    <row r="617" spans="1:16" ht="14">
      <c r="A617" s="25" t="s">
        <v>144</v>
      </c>
      <c r="E617" s="26" t="s">
        <v>1</v>
      </c>
    </row>
    <row r="618" spans="1:16" ht="70">
      <c r="A618" t="s">
        <v>147</v>
      </c>
      <c r="E618" s="24" t="s">
        <v>2652</v>
      </c>
    </row>
    <row r="619" spans="1:16" ht="14">
      <c r="A619" s="14" t="s">
        <v>149</v>
      </c>
      <c r="B619" s="18" t="s">
        <v>1265</v>
      </c>
      <c r="C619" s="18" t="s">
        <v>2653</v>
      </c>
      <c r="D619" s="14" t="s">
        <v>1</v>
      </c>
      <c r="E619" s="19" t="s">
        <v>2654</v>
      </c>
      <c r="F619" s="20" t="s">
        <v>134</v>
      </c>
      <c r="G619" s="21">
        <v>1</v>
      </c>
      <c r="H619" s="22">
        <v>279.75</v>
      </c>
      <c r="I619" s="22">
        <f>ROUND(ROUND(H619,2)*ROUND(G619,3),2)</f>
        <v>279.75</v>
      </c>
      <c r="O619">
        <f>(I619*21)/100</f>
        <v>58.747500000000002</v>
      </c>
      <c r="P619" t="s">
        <v>5</v>
      </c>
    </row>
    <row r="620" spans="1:16" ht="14">
      <c r="A620" s="23" t="s">
        <v>150</v>
      </c>
      <c r="E620" s="24" t="s">
        <v>2655</v>
      </c>
    </row>
    <row r="621" spans="1:16" ht="14">
      <c r="A621" s="25" t="s">
        <v>144</v>
      </c>
      <c r="E621" s="26" t="s">
        <v>1</v>
      </c>
    </row>
    <row r="622" spans="1:16" ht="84">
      <c r="A622" t="s">
        <v>147</v>
      </c>
      <c r="E622" s="24" t="s">
        <v>2656</v>
      </c>
    </row>
    <row r="623" spans="1:16" ht="14">
      <c r="A623" s="14" t="s">
        <v>149</v>
      </c>
      <c r="B623" s="18" t="s">
        <v>1268</v>
      </c>
      <c r="C623" s="18" t="s">
        <v>2657</v>
      </c>
      <c r="D623" s="14" t="s">
        <v>1</v>
      </c>
      <c r="E623" s="19" t="s">
        <v>2658</v>
      </c>
      <c r="F623" s="20" t="s">
        <v>122</v>
      </c>
      <c r="G623" s="21">
        <v>1</v>
      </c>
      <c r="H623" s="22">
        <v>100.71</v>
      </c>
      <c r="I623" s="22">
        <f>ROUND(ROUND(H623,2)*ROUND(G623,3),2)</f>
        <v>100.71</v>
      </c>
      <c r="O623">
        <f>(I623*21)/100</f>
        <v>21.149099999999997</v>
      </c>
      <c r="P623" t="s">
        <v>5</v>
      </c>
    </row>
    <row r="624" spans="1:16" ht="14">
      <c r="A624" s="23" t="s">
        <v>150</v>
      </c>
      <c r="E624" s="24" t="s">
        <v>2659</v>
      </c>
    </row>
    <row r="625" spans="1:16" ht="14">
      <c r="A625" s="25" t="s">
        <v>144</v>
      </c>
      <c r="E625" s="26" t="s">
        <v>1</v>
      </c>
    </row>
    <row r="626" spans="1:16" ht="70">
      <c r="A626" t="s">
        <v>147</v>
      </c>
      <c r="E626" s="24" t="s">
        <v>2660</v>
      </c>
    </row>
    <row r="627" spans="1:16" ht="14">
      <c r="A627" s="14" t="s">
        <v>149</v>
      </c>
      <c r="B627" s="18" t="s">
        <v>1270</v>
      </c>
      <c r="C627" s="18" t="s">
        <v>2661</v>
      </c>
      <c r="D627" s="14" t="s">
        <v>1</v>
      </c>
      <c r="E627" s="19" t="s">
        <v>2662</v>
      </c>
      <c r="F627" s="20" t="s">
        <v>122</v>
      </c>
      <c r="G627" s="21">
        <v>1</v>
      </c>
      <c r="H627" s="22">
        <v>167.85</v>
      </c>
      <c r="I627" s="22">
        <f>ROUND(ROUND(H627,2)*ROUND(G627,3),2)</f>
        <v>167.85</v>
      </c>
      <c r="O627">
        <f>(I627*21)/100</f>
        <v>35.2485</v>
      </c>
      <c r="P627" t="s">
        <v>5</v>
      </c>
    </row>
    <row r="628" spans="1:16" ht="14">
      <c r="A628" s="23" t="s">
        <v>150</v>
      </c>
      <c r="E628" s="24" t="s">
        <v>2663</v>
      </c>
    </row>
    <row r="629" spans="1:16" ht="14">
      <c r="A629" s="25" t="s">
        <v>144</v>
      </c>
      <c r="E629" s="26" t="s">
        <v>1</v>
      </c>
    </row>
    <row r="630" spans="1:16" ht="70">
      <c r="A630" t="s">
        <v>147</v>
      </c>
      <c r="E630" s="24" t="s">
        <v>2660</v>
      </c>
    </row>
    <row r="631" spans="1:16" ht="14">
      <c r="A631" s="14" t="s">
        <v>149</v>
      </c>
      <c r="B631" s="18" t="s">
        <v>1272</v>
      </c>
      <c r="C631" s="18" t="s">
        <v>2664</v>
      </c>
      <c r="D631" s="14" t="s">
        <v>1</v>
      </c>
      <c r="E631" s="19" t="s">
        <v>2665</v>
      </c>
      <c r="F631" s="20" t="s">
        <v>122</v>
      </c>
      <c r="G631" s="21">
        <v>1</v>
      </c>
      <c r="H631" s="22">
        <v>1286.8499999999999</v>
      </c>
      <c r="I631" s="22">
        <f>ROUND(ROUND(H631,2)*ROUND(G631,3),2)</f>
        <v>1286.8499999999999</v>
      </c>
      <c r="O631">
        <f>(I631*21)/100</f>
        <v>270.23849999999999</v>
      </c>
      <c r="P631" t="s">
        <v>5</v>
      </c>
    </row>
    <row r="632" spans="1:16" ht="14">
      <c r="A632" s="23" t="s">
        <v>150</v>
      </c>
      <c r="E632" s="24" t="s">
        <v>2666</v>
      </c>
    </row>
    <row r="633" spans="1:16" ht="14">
      <c r="A633" s="25" t="s">
        <v>144</v>
      </c>
      <c r="E633" s="26" t="s">
        <v>1</v>
      </c>
    </row>
    <row r="634" spans="1:16" ht="84">
      <c r="A634" t="s">
        <v>147</v>
      </c>
      <c r="E634" s="24" t="s">
        <v>2667</v>
      </c>
    </row>
    <row r="635" spans="1:16" ht="14">
      <c r="A635" s="14" t="s">
        <v>149</v>
      </c>
      <c r="B635" s="18" t="s">
        <v>1274</v>
      </c>
      <c r="C635" s="18" t="s">
        <v>2413</v>
      </c>
      <c r="D635" s="14" t="s">
        <v>1</v>
      </c>
      <c r="E635" s="19" t="s">
        <v>2414</v>
      </c>
      <c r="F635" s="20" t="s">
        <v>134</v>
      </c>
      <c r="G635" s="21">
        <v>1</v>
      </c>
      <c r="H635" s="22">
        <v>503.55</v>
      </c>
      <c r="I635" s="22">
        <f>ROUND(ROUND(H635,2)*ROUND(G635,3),2)</f>
        <v>503.55</v>
      </c>
      <c r="O635">
        <f>(I635*21)/100</f>
        <v>105.74550000000001</v>
      </c>
      <c r="P635" t="s">
        <v>5</v>
      </c>
    </row>
    <row r="636" spans="1:16" ht="14">
      <c r="A636" s="23" t="s">
        <v>150</v>
      </c>
      <c r="E636" s="24" t="s">
        <v>2415</v>
      </c>
    </row>
    <row r="637" spans="1:16" ht="14">
      <c r="A637" s="25" t="s">
        <v>144</v>
      </c>
      <c r="E637" s="26" t="s">
        <v>1</v>
      </c>
    </row>
    <row r="638" spans="1:16" ht="84">
      <c r="A638" t="s">
        <v>147</v>
      </c>
      <c r="E638" s="24" t="s">
        <v>2668</v>
      </c>
    </row>
    <row r="639" spans="1:16" ht="14">
      <c r="A639" s="14" t="s">
        <v>149</v>
      </c>
      <c r="B639" s="18" t="s">
        <v>1277</v>
      </c>
      <c r="C639" s="18" t="s">
        <v>2669</v>
      </c>
      <c r="D639" s="14" t="s">
        <v>1</v>
      </c>
      <c r="E639" s="19" t="s">
        <v>2670</v>
      </c>
      <c r="F639" s="20" t="s">
        <v>134</v>
      </c>
      <c r="G639" s="21">
        <v>1</v>
      </c>
      <c r="H639" s="22">
        <v>318.92</v>
      </c>
      <c r="I639" s="22">
        <f>ROUND(ROUND(H639,2)*ROUND(G639,3),2)</f>
        <v>318.92</v>
      </c>
      <c r="O639">
        <f>(I639*21)/100</f>
        <v>66.973200000000006</v>
      </c>
      <c r="P639" t="s">
        <v>5</v>
      </c>
    </row>
    <row r="640" spans="1:16" ht="14">
      <c r="A640" s="23" t="s">
        <v>150</v>
      </c>
      <c r="E640" s="24" t="s">
        <v>1</v>
      </c>
    </row>
    <row r="641" spans="1:16" ht="14">
      <c r="A641" s="25" t="s">
        <v>144</v>
      </c>
      <c r="E641" s="26" t="s">
        <v>1</v>
      </c>
    </row>
    <row r="642" spans="1:16" ht="84">
      <c r="A642" t="s">
        <v>147</v>
      </c>
      <c r="E642" s="24" t="s">
        <v>2671</v>
      </c>
    </row>
    <row r="643" spans="1:16" ht="14">
      <c r="A643" s="14" t="s">
        <v>149</v>
      </c>
      <c r="B643" s="18" t="s">
        <v>1280</v>
      </c>
      <c r="C643" s="18" t="s">
        <v>2672</v>
      </c>
      <c r="D643" s="14" t="s">
        <v>1</v>
      </c>
      <c r="E643" s="19" t="s">
        <v>2673</v>
      </c>
      <c r="F643" s="20" t="s">
        <v>134</v>
      </c>
      <c r="G643" s="21">
        <v>1</v>
      </c>
      <c r="H643" s="22">
        <v>10406.700000000001</v>
      </c>
      <c r="I643" s="22">
        <f>ROUND(ROUND(H643,2)*ROUND(G643,3),2)</f>
        <v>10406.700000000001</v>
      </c>
      <c r="O643">
        <f>(I643*21)/100</f>
        <v>2185.4070000000002</v>
      </c>
      <c r="P643" t="s">
        <v>5</v>
      </c>
    </row>
    <row r="644" spans="1:16" ht="14">
      <c r="A644" s="23" t="s">
        <v>150</v>
      </c>
      <c r="E644" s="24" t="s">
        <v>2674</v>
      </c>
    </row>
    <row r="645" spans="1:16" ht="14">
      <c r="A645" s="25" t="s">
        <v>144</v>
      </c>
      <c r="E645" s="26" t="s">
        <v>1</v>
      </c>
    </row>
    <row r="646" spans="1:16" ht="98">
      <c r="A646" t="s">
        <v>147</v>
      </c>
      <c r="E646" s="24" t="s">
        <v>2675</v>
      </c>
    </row>
    <row r="647" spans="1:16" ht="14">
      <c r="A647" s="14" t="s">
        <v>149</v>
      </c>
      <c r="B647" s="18" t="s">
        <v>1283</v>
      </c>
      <c r="C647" s="18" t="s">
        <v>2676</v>
      </c>
      <c r="D647" s="14" t="s">
        <v>1</v>
      </c>
      <c r="E647" s="19" t="s">
        <v>765</v>
      </c>
      <c r="F647" s="20" t="s">
        <v>122</v>
      </c>
      <c r="G647" s="21">
        <v>1</v>
      </c>
      <c r="H647" s="22">
        <v>167.85</v>
      </c>
      <c r="I647" s="22">
        <f>ROUND(ROUND(H647,2)*ROUND(G647,3),2)</f>
        <v>167.85</v>
      </c>
      <c r="O647">
        <f>(I647*21)/100</f>
        <v>35.2485</v>
      </c>
      <c r="P647" t="s">
        <v>5</v>
      </c>
    </row>
    <row r="648" spans="1:16" ht="14">
      <c r="A648" s="23" t="s">
        <v>150</v>
      </c>
      <c r="E648" s="24" t="s">
        <v>2677</v>
      </c>
    </row>
    <row r="649" spans="1:16" ht="14">
      <c r="A649" s="25" t="s">
        <v>144</v>
      </c>
      <c r="E649" s="26" t="s">
        <v>1</v>
      </c>
    </row>
    <row r="650" spans="1:16" ht="84">
      <c r="A650" t="s">
        <v>147</v>
      </c>
      <c r="E650" s="24" t="s">
        <v>2678</v>
      </c>
    </row>
    <row r="651" spans="1:16" ht="14">
      <c r="A651" s="14" t="s">
        <v>149</v>
      </c>
      <c r="B651" s="18" t="s">
        <v>1285</v>
      </c>
      <c r="C651" s="18" t="s">
        <v>2417</v>
      </c>
      <c r="D651" s="14" t="s">
        <v>16</v>
      </c>
      <c r="E651" s="19" t="s">
        <v>2418</v>
      </c>
      <c r="F651" s="20" t="s">
        <v>134</v>
      </c>
      <c r="G651" s="21">
        <v>1</v>
      </c>
      <c r="H651" s="22">
        <v>7609.2</v>
      </c>
      <c r="I651" s="22">
        <f>ROUND(ROUND(H651,2)*ROUND(G651,3),2)</f>
        <v>7609.2</v>
      </c>
      <c r="O651">
        <f>(I651*21)/100</f>
        <v>1597.9319999999998</v>
      </c>
      <c r="P651" t="s">
        <v>5</v>
      </c>
    </row>
    <row r="652" spans="1:16" ht="14">
      <c r="A652" s="23" t="s">
        <v>150</v>
      </c>
      <c r="E652" s="24" t="s">
        <v>2419</v>
      </c>
    </row>
    <row r="653" spans="1:16" ht="14">
      <c r="A653" s="25" t="s">
        <v>144</v>
      </c>
      <c r="E653" s="26" t="s">
        <v>1</v>
      </c>
    </row>
    <row r="654" spans="1:16" ht="84">
      <c r="A654" t="s">
        <v>147</v>
      </c>
      <c r="E654" s="24" t="s">
        <v>2679</v>
      </c>
    </row>
    <row r="655" spans="1:16" ht="14">
      <c r="A655" s="14" t="s">
        <v>149</v>
      </c>
      <c r="B655" s="18" t="s">
        <v>1289</v>
      </c>
      <c r="C655" s="18" t="s">
        <v>2417</v>
      </c>
      <c r="D655" s="14" t="s">
        <v>5</v>
      </c>
      <c r="E655" s="19" t="s">
        <v>2421</v>
      </c>
      <c r="F655" s="20" t="s">
        <v>134</v>
      </c>
      <c r="G655" s="21">
        <v>1</v>
      </c>
      <c r="H655" s="22">
        <v>9735.2999999999993</v>
      </c>
      <c r="I655" s="22">
        <f>ROUND(ROUND(H655,2)*ROUND(G655,3),2)</f>
        <v>9735.2999999999993</v>
      </c>
      <c r="O655">
        <f>(I655*21)/100</f>
        <v>2044.4129999999998</v>
      </c>
      <c r="P655" t="s">
        <v>5</v>
      </c>
    </row>
    <row r="656" spans="1:16" ht="14">
      <c r="A656" s="23" t="s">
        <v>150</v>
      </c>
      <c r="E656" s="24" t="s">
        <v>2422</v>
      </c>
    </row>
    <row r="657" spans="1:16" ht="14">
      <c r="A657" s="25" t="s">
        <v>144</v>
      </c>
      <c r="E657" s="26" t="s">
        <v>1</v>
      </c>
    </row>
    <row r="658" spans="1:16" ht="84">
      <c r="A658" t="s">
        <v>147</v>
      </c>
      <c r="E658" s="24" t="s">
        <v>2680</v>
      </c>
    </row>
    <row r="659" spans="1:16" ht="14">
      <c r="A659" s="14" t="s">
        <v>149</v>
      </c>
      <c r="B659" s="18" t="s">
        <v>1292</v>
      </c>
      <c r="C659" s="18" t="s">
        <v>2423</v>
      </c>
      <c r="D659" s="14" t="s">
        <v>1</v>
      </c>
      <c r="E659" s="19" t="s">
        <v>2424</v>
      </c>
      <c r="F659" s="20" t="s">
        <v>134</v>
      </c>
      <c r="G659" s="21">
        <v>1</v>
      </c>
      <c r="H659" s="22">
        <v>481.17</v>
      </c>
      <c r="I659" s="22">
        <f>ROUND(ROUND(H659,2)*ROUND(G659,3),2)</f>
        <v>481.17</v>
      </c>
      <c r="O659">
        <f>(I659*21)/100</f>
        <v>101.0457</v>
      </c>
      <c r="P659" t="s">
        <v>5</v>
      </c>
    </row>
    <row r="660" spans="1:16" ht="14">
      <c r="A660" s="23" t="s">
        <v>150</v>
      </c>
      <c r="E660" s="24" t="s">
        <v>2425</v>
      </c>
    </row>
    <row r="661" spans="1:16" ht="14">
      <c r="A661" s="25" t="s">
        <v>144</v>
      </c>
      <c r="E661" s="26" t="s">
        <v>1</v>
      </c>
    </row>
    <row r="662" spans="1:16" ht="84">
      <c r="A662" t="s">
        <v>147</v>
      </c>
      <c r="E662" s="24" t="s">
        <v>2426</v>
      </c>
    </row>
    <row r="663" spans="1:16" ht="14">
      <c r="A663" s="14" t="s">
        <v>149</v>
      </c>
      <c r="B663" s="18" t="s">
        <v>1294</v>
      </c>
      <c r="C663" s="18" t="s">
        <v>2681</v>
      </c>
      <c r="D663" s="14" t="s">
        <v>1</v>
      </c>
      <c r="E663" s="19" t="s">
        <v>2682</v>
      </c>
      <c r="F663" s="20" t="s">
        <v>134</v>
      </c>
      <c r="G663" s="21">
        <v>1</v>
      </c>
      <c r="H663" s="22">
        <v>7273.5</v>
      </c>
      <c r="I663" s="22">
        <f>ROUND(ROUND(H663,2)*ROUND(G663,3),2)</f>
        <v>7273.5</v>
      </c>
      <c r="O663">
        <f>(I663*21)/100</f>
        <v>1527.4349999999999</v>
      </c>
      <c r="P663" t="s">
        <v>5</v>
      </c>
    </row>
    <row r="664" spans="1:16" ht="14">
      <c r="A664" s="23" t="s">
        <v>150</v>
      </c>
      <c r="E664" s="24" t="s">
        <v>1</v>
      </c>
    </row>
    <row r="665" spans="1:16" ht="14">
      <c r="A665" s="25" t="s">
        <v>144</v>
      </c>
      <c r="E665" s="26" t="s">
        <v>1</v>
      </c>
    </row>
    <row r="666" spans="1:16" ht="70">
      <c r="A666" t="s">
        <v>147</v>
      </c>
      <c r="E666" s="24" t="s">
        <v>2683</v>
      </c>
    </row>
    <row r="667" spans="1:16" ht="14">
      <c r="A667" s="14" t="s">
        <v>149</v>
      </c>
      <c r="B667" s="18" t="s">
        <v>1296</v>
      </c>
      <c r="C667" s="18" t="s">
        <v>2427</v>
      </c>
      <c r="D667" s="14" t="s">
        <v>1</v>
      </c>
      <c r="E667" s="19" t="s">
        <v>2088</v>
      </c>
      <c r="F667" s="20" t="s">
        <v>233</v>
      </c>
      <c r="G667" s="21">
        <v>1</v>
      </c>
      <c r="H667" s="22">
        <v>559.5</v>
      </c>
      <c r="I667" s="22">
        <f>ROUND(ROUND(H667,2)*ROUND(G667,3),2)</f>
        <v>559.5</v>
      </c>
      <c r="O667">
        <f>(I667*21)/100</f>
        <v>117.495</v>
      </c>
      <c r="P667" t="s">
        <v>5</v>
      </c>
    </row>
    <row r="668" spans="1:16" ht="14">
      <c r="A668" s="23" t="s">
        <v>150</v>
      </c>
      <c r="E668" s="24" t="s">
        <v>2428</v>
      </c>
    </row>
    <row r="669" spans="1:16" ht="14">
      <c r="A669" s="25" t="s">
        <v>144</v>
      </c>
      <c r="E669" s="26" t="s">
        <v>1</v>
      </c>
    </row>
    <row r="670" spans="1:16" ht="84">
      <c r="A670" t="s">
        <v>147</v>
      </c>
      <c r="E670" s="24" t="s">
        <v>2429</v>
      </c>
    </row>
    <row r="671" spans="1:16" ht="14">
      <c r="A671" s="14" t="s">
        <v>149</v>
      </c>
      <c r="B671" s="18" t="s">
        <v>1298</v>
      </c>
      <c r="C671" s="18" t="s">
        <v>2684</v>
      </c>
      <c r="D671" s="14" t="s">
        <v>1</v>
      </c>
      <c r="E671" s="19" t="s">
        <v>2685</v>
      </c>
      <c r="F671" s="20" t="s">
        <v>233</v>
      </c>
      <c r="G671" s="21">
        <v>1</v>
      </c>
      <c r="H671" s="22">
        <v>749.73</v>
      </c>
      <c r="I671" s="22">
        <f>ROUND(ROUND(H671,2)*ROUND(G671,3),2)</f>
        <v>749.73</v>
      </c>
      <c r="O671">
        <f>(I671*21)/100</f>
        <v>157.44329999999999</v>
      </c>
      <c r="P671" t="s">
        <v>5</v>
      </c>
    </row>
    <row r="672" spans="1:16" ht="14">
      <c r="A672" s="23" t="s">
        <v>150</v>
      </c>
      <c r="E672" s="24" t="s">
        <v>2686</v>
      </c>
    </row>
    <row r="673" spans="1:16" ht="14">
      <c r="A673" s="25" t="s">
        <v>144</v>
      </c>
      <c r="E673" s="26" t="s">
        <v>1</v>
      </c>
    </row>
    <row r="674" spans="1:16" ht="84">
      <c r="A674" t="s">
        <v>147</v>
      </c>
      <c r="E674" s="24" t="s">
        <v>2429</v>
      </c>
    </row>
    <row r="675" spans="1:16" ht="14">
      <c r="A675" s="14" t="s">
        <v>149</v>
      </c>
      <c r="B675" s="18" t="s">
        <v>1301</v>
      </c>
      <c r="C675" s="18" t="s">
        <v>2430</v>
      </c>
      <c r="D675" s="14" t="s">
        <v>1</v>
      </c>
      <c r="E675" s="19" t="s">
        <v>736</v>
      </c>
      <c r="F675" s="20" t="s">
        <v>233</v>
      </c>
      <c r="G675" s="21">
        <v>1</v>
      </c>
      <c r="H675" s="22">
        <v>6680.43</v>
      </c>
      <c r="I675" s="22">
        <f>ROUND(ROUND(H675,2)*ROUND(G675,3),2)</f>
        <v>6680.43</v>
      </c>
      <c r="O675">
        <f>(I675*21)/100</f>
        <v>1402.8903</v>
      </c>
      <c r="P675" t="s">
        <v>5</v>
      </c>
    </row>
    <row r="676" spans="1:16" ht="14">
      <c r="A676" s="23" t="s">
        <v>150</v>
      </c>
      <c r="E676" s="24" t="s">
        <v>2431</v>
      </c>
    </row>
    <row r="677" spans="1:16" ht="14">
      <c r="A677" s="25" t="s">
        <v>144</v>
      </c>
      <c r="E677" s="26" t="s">
        <v>1</v>
      </c>
    </row>
    <row r="678" spans="1:16" ht="98">
      <c r="A678" t="s">
        <v>147</v>
      </c>
      <c r="E678" s="24" t="s">
        <v>2432</v>
      </c>
    </row>
    <row r="679" spans="1:16" ht="14">
      <c r="A679" s="14" t="s">
        <v>149</v>
      </c>
      <c r="B679" s="18" t="s">
        <v>1304</v>
      </c>
      <c r="C679" s="18" t="s">
        <v>2687</v>
      </c>
      <c r="D679" s="14" t="s">
        <v>1</v>
      </c>
      <c r="E679" s="19" t="s">
        <v>2688</v>
      </c>
      <c r="F679" s="20" t="s">
        <v>233</v>
      </c>
      <c r="G679" s="21">
        <v>1</v>
      </c>
      <c r="H679" s="22">
        <v>1298.04</v>
      </c>
      <c r="I679" s="22">
        <f>ROUND(ROUND(H679,2)*ROUND(G679,3),2)</f>
        <v>1298.04</v>
      </c>
      <c r="O679">
        <f>(I679*21)/100</f>
        <v>272.58839999999998</v>
      </c>
      <c r="P679" t="s">
        <v>5</v>
      </c>
    </row>
    <row r="680" spans="1:16" ht="14">
      <c r="A680" s="23" t="s">
        <v>150</v>
      </c>
      <c r="E680" s="24" t="s">
        <v>2689</v>
      </c>
    </row>
    <row r="681" spans="1:16" ht="14">
      <c r="A681" s="25" t="s">
        <v>144</v>
      </c>
      <c r="E681" s="26" t="s">
        <v>1</v>
      </c>
    </row>
    <row r="682" spans="1:16" ht="98">
      <c r="A682" t="s">
        <v>147</v>
      </c>
      <c r="E682" s="24" t="s">
        <v>2690</v>
      </c>
    </row>
    <row r="683" spans="1:16" ht="14">
      <c r="A683" s="14" t="s">
        <v>149</v>
      </c>
      <c r="B683" s="18" t="s">
        <v>1307</v>
      </c>
      <c r="C683" s="18" t="s">
        <v>2433</v>
      </c>
      <c r="D683" s="14" t="s">
        <v>1</v>
      </c>
      <c r="E683" s="19" t="s">
        <v>2434</v>
      </c>
      <c r="F683" s="20" t="s">
        <v>233</v>
      </c>
      <c r="G683" s="21">
        <v>1</v>
      </c>
      <c r="H683" s="22">
        <v>6098.55</v>
      </c>
      <c r="I683" s="22">
        <f>ROUND(ROUND(H683,2)*ROUND(G683,3),2)</f>
        <v>6098.55</v>
      </c>
      <c r="O683">
        <f>(I683*21)/100</f>
        <v>1280.6955</v>
      </c>
      <c r="P683" t="s">
        <v>5</v>
      </c>
    </row>
    <row r="684" spans="1:16" ht="14">
      <c r="A684" s="23" t="s">
        <v>150</v>
      </c>
      <c r="E684" s="24" t="s">
        <v>2435</v>
      </c>
    </row>
    <row r="685" spans="1:16" ht="14">
      <c r="A685" s="25" t="s">
        <v>144</v>
      </c>
      <c r="E685" s="26" t="s">
        <v>1</v>
      </c>
    </row>
    <row r="686" spans="1:16" ht="70">
      <c r="A686" t="s">
        <v>147</v>
      </c>
      <c r="E686" s="24" t="s">
        <v>2436</v>
      </c>
    </row>
    <row r="687" spans="1:16" ht="14">
      <c r="A687" s="14" t="s">
        <v>149</v>
      </c>
      <c r="B687" s="18" t="s">
        <v>1310</v>
      </c>
      <c r="C687" s="18" t="s">
        <v>2691</v>
      </c>
      <c r="D687" s="14" t="s">
        <v>1</v>
      </c>
      <c r="E687" s="19" t="s">
        <v>2692</v>
      </c>
      <c r="F687" s="20" t="s">
        <v>233</v>
      </c>
      <c r="G687" s="21">
        <v>1</v>
      </c>
      <c r="H687" s="22">
        <v>7833</v>
      </c>
      <c r="I687" s="22">
        <f>ROUND(ROUND(H687,2)*ROUND(G687,3),2)</f>
        <v>7833</v>
      </c>
      <c r="O687">
        <f>(I687*21)/100</f>
        <v>1644.93</v>
      </c>
      <c r="P687" t="s">
        <v>5</v>
      </c>
    </row>
    <row r="688" spans="1:16" ht="14">
      <c r="A688" s="23" t="s">
        <v>150</v>
      </c>
      <c r="E688" s="24" t="s">
        <v>2693</v>
      </c>
    </row>
    <row r="689" spans="1:16" ht="14">
      <c r="A689" s="25" t="s">
        <v>144</v>
      </c>
      <c r="E689" s="26" t="s">
        <v>1</v>
      </c>
    </row>
    <row r="690" spans="1:16" ht="98">
      <c r="A690" t="s">
        <v>147</v>
      </c>
      <c r="E690" s="24" t="s">
        <v>2694</v>
      </c>
    </row>
    <row r="691" spans="1:16" ht="14">
      <c r="A691" s="14" t="s">
        <v>149</v>
      </c>
      <c r="B691" s="18" t="s">
        <v>1313</v>
      </c>
      <c r="C691" s="18" t="s">
        <v>2695</v>
      </c>
      <c r="D691" s="14" t="s">
        <v>1</v>
      </c>
      <c r="E691" s="19" t="s">
        <v>2696</v>
      </c>
      <c r="F691" s="20" t="s">
        <v>233</v>
      </c>
      <c r="G691" s="21">
        <v>1</v>
      </c>
      <c r="H691" s="22">
        <v>12577.56</v>
      </c>
      <c r="I691" s="22">
        <f>ROUND(ROUND(H691,2)*ROUND(G691,3),2)</f>
        <v>12577.56</v>
      </c>
      <c r="O691">
        <f>(I691*21)/100</f>
        <v>2641.2876000000001</v>
      </c>
      <c r="P691" t="s">
        <v>5</v>
      </c>
    </row>
    <row r="692" spans="1:16" ht="14">
      <c r="A692" s="23" t="s">
        <v>150</v>
      </c>
      <c r="E692" s="24" t="s">
        <v>2697</v>
      </c>
    </row>
    <row r="693" spans="1:16" ht="14">
      <c r="A693" s="25" t="s">
        <v>144</v>
      </c>
      <c r="E693" s="26" t="s">
        <v>1</v>
      </c>
    </row>
    <row r="694" spans="1:16" ht="126">
      <c r="A694" t="s">
        <v>147</v>
      </c>
      <c r="E694" s="24" t="s">
        <v>2698</v>
      </c>
    </row>
    <row r="695" spans="1:16" ht="14">
      <c r="A695" s="14" t="s">
        <v>149</v>
      </c>
      <c r="B695" s="18" t="s">
        <v>1316</v>
      </c>
      <c r="C695" s="18" t="s">
        <v>2699</v>
      </c>
      <c r="D695" s="14" t="s">
        <v>1</v>
      </c>
      <c r="E695" s="19" t="s">
        <v>342</v>
      </c>
      <c r="F695" s="20" t="s">
        <v>233</v>
      </c>
      <c r="G695" s="21">
        <v>1</v>
      </c>
      <c r="H695" s="22">
        <v>4867.6499999999996</v>
      </c>
      <c r="I695" s="22">
        <f>ROUND(ROUND(H695,2)*ROUND(G695,3),2)</f>
        <v>4867.6499999999996</v>
      </c>
      <c r="O695">
        <f>(I695*21)/100</f>
        <v>1022.2064999999999</v>
      </c>
      <c r="P695" t="s">
        <v>5</v>
      </c>
    </row>
    <row r="696" spans="1:16" ht="14">
      <c r="A696" s="23" t="s">
        <v>150</v>
      </c>
      <c r="E696" s="24" t="s">
        <v>2700</v>
      </c>
    </row>
    <row r="697" spans="1:16" ht="14">
      <c r="A697" s="25" t="s">
        <v>144</v>
      </c>
      <c r="E697" s="26" t="s">
        <v>1</v>
      </c>
    </row>
    <row r="698" spans="1:16" ht="84">
      <c r="A698" t="s">
        <v>147</v>
      </c>
      <c r="E698" s="24" t="s">
        <v>2701</v>
      </c>
    </row>
    <row r="699" spans="1:16" ht="14">
      <c r="A699" s="14" t="s">
        <v>149</v>
      </c>
      <c r="B699" s="18" t="s">
        <v>1319</v>
      </c>
      <c r="C699" s="18" t="s">
        <v>2702</v>
      </c>
      <c r="D699" s="14" t="s">
        <v>16</v>
      </c>
      <c r="E699" s="19" t="s">
        <v>2703</v>
      </c>
      <c r="F699" s="20" t="s">
        <v>122</v>
      </c>
      <c r="G699" s="21">
        <v>1</v>
      </c>
      <c r="H699" s="22">
        <v>346.89</v>
      </c>
      <c r="I699" s="22">
        <f>ROUND(ROUND(H699,2)*ROUND(G699,3),2)</f>
        <v>346.89</v>
      </c>
      <c r="O699">
        <f>(I699*21)/100</f>
        <v>72.846899999999991</v>
      </c>
      <c r="P699" t="s">
        <v>5</v>
      </c>
    </row>
    <row r="700" spans="1:16" ht="14">
      <c r="A700" s="23" t="s">
        <v>150</v>
      </c>
      <c r="E700" s="24" t="s">
        <v>2704</v>
      </c>
    </row>
    <row r="701" spans="1:16" ht="14">
      <c r="A701" s="25" t="s">
        <v>144</v>
      </c>
      <c r="E701" s="26" t="s">
        <v>1</v>
      </c>
    </row>
    <row r="702" spans="1:16" ht="84">
      <c r="A702" t="s">
        <v>147</v>
      </c>
      <c r="E702" s="24" t="s">
        <v>2705</v>
      </c>
    </row>
    <row r="703" spans="1:16" ht="14">
      <c r="A703" s="14" t="s">
        <v>149</v>
      </c>
      <c r="B703" s="18" t="s">
        <v>1321</v>
      </c>
      <c r="C703" s="18" t="s">
        <v>2702</v>
      </c>
      <c r="D703" s="14" t="s">
        <v>5</v>
      </c>
      <c r="E703" s="19" t="s">
        <v>2706</v>
      </c>
      <c r="F703" s="20" t="s">
        <v>122</v>
      </c>
      <c r="G703" s="21">
        <v>1</v>
      </c>
      <c r="H703" s="22">
        <v>1398.75</v>
      </c>
      <c r="I703" s="22">
        <f>ROUND(ROUND(H703,2)*ROUND(G703,3),2)</f>
        <v>1398.75</v>
      </c>
      <c r="O703">
        <f>(I703*21)/100</f>
        <v>293.73750000000001</v>
      </c>
      <c r="P703" t="s">
        <v>5</v>
      </c>
    </row>
    <row r="704" spans="1:16" ht="14">
      <c r="A704" s="23" t="s">
        <v>150</v>
      </c>
      <c r="E704" s="24" t="s">
        <v>2707</v>
      </c>
    </row>
    <row r="705" spans="1:16" ht="14">
      <c r="A705" s="25" t="s">
        <v>144</v>
      </c>
      <c r="E705" s="26" t="s">
        <v>1</v>
      </c>
    </row>
    <row r="706" spans="1:16" ht="112">
      <c r="A706" t="s">
        <v>147</v>
      </c>
      <c r="E706" s="24" t="s">
        <v>2708</v>
      </c>
    </row>
    <row r="707" spans="1:16" ht="14">
      <c r="A707" s="14" t="s">
        <v>149</v>
      </c>
      <c r="B707" s="18" t="s">
        <v>1323</v>
      </c>
      <c r="C707" s="18" t="s">
        <v>2709</v>
      </c>
      <c r="D707" s="14" t="s">
        <v>1</v>
      </c>
      <c r="E707" s="19" t="s">
        <v>2710</v>
      </c>
      <c r="F707" s="20" t="s">
        <v>122</v>
      </c>
      <c r="G707" s="21">
        <v>1</v>
      </c>
      <c r="H707" s="22">
        <v>1007.1</v>
      </c>
      <c r="I707" s="22">
        <f>ROUND(ROUND(H707,2)*ROUND(G707,3),2)</f>
        <v>1007.1</v>
      </c>
      <c r="O707">
        <f>(I707*21)/100</f>
        <v>211.49100000000001</v>
      </c>
      <c r="P707" t="s">
        <v>5</v>
      </c>
    </row>
    <row r="708" spans="1:16" ht="14">
      <c r="A708" s="23" t="s">
        <v>150</v>
      </c>
      <c r="E708" s="24" t="s">
        <v>2711</v>
      </c>
    </row>
    <row r="709" spans="1:16" ht="14">
      <c r="A709" s="25" t="s">
        <v>144</v>
      </c>
      <c r="E709" s="26" t="s">
        <v>1</v>
      </c>
    </row>
    <row r="710" spans="1:16" ht="98">
      <c r="A710" t="s">
        <v>147</v>
      </c>
      <c r="E710" s="24" t="s">
        <v>2712</v>
      </c>
    </row>
    <row r="711" spans="1:16" ht="14">
      <c r="A711" s="14" t="s">
        <v>149</v>
      </c>
      <c r="B711" s="18" t="s">
        <v>1344</v>
      </c>
      <c r="C711" s="18" t="s">
        <v>2713</v>
      </c>
      <c r="D711" s="14" t="s">
        <v>1</v>
      </c>
      <c r="E711" s="19" t="s">
        <v>2714</v>
      </c>
      <c r="F711" s="20" t="s">
        <v>120</v>
      </c>
      <c r="G711" s="21">
        <v>1</v>
      </c>
      <c r="H711" s="22">
        <v>27.98</v>
      </c>
      <c r="I711" s="22">
        <f>ROUND(ROUND(H711,2)*ROUND(G711,3),2)</f>
        <v>27.98</v>
      </c>
      <c r="O711">
        <f>(I711*21)/100</f>
        <v>5.8758000000000008</v>
      </c>
      <c r="P711" t="s">
        <v>5</v>
      </c>
    </row>
    <row r="712" spans="1:16" ht="14">
      <c r="A712" s="23" t="s">
        <v>150</v>
      </c>
      <c r="E712" s="24" t="s">
        <v>2715</v>
      </c>
    </row>
    <row r="713" spans="1:16" ht="14">
      <c r="A713" s="25" t="s">
        <v>144</v>
      </c>
      <c r="E713" s="26" t="s">
        <v>1</v>
      </c>
    </row>
    <row r="714" spans="1:16" ht="70">
      <c r="A714" t="s">
        <v>147</v>
      </c>
      <c r="E714" s="24" t="s">
        <v>2716</v>
      </c>
    </row>
    <row r="715" spans="1:16" ht="14">
      <c r="A715" s="14" t="s">
        <v>149</v>
      </c>
      <c r="B715" s="18" t="s">
        <v>1347</v>
      </c>
      <c r="C715" s="18" t="s">
        <v>2717</v>
      </c>
      <c r="D715" s="14" t="s">
        <v>1</v>
      </c>
      <c r="E715" s="19" t="s">
        <v>2718</v>
      </c>
      <c r="F715" s="20" t="s">
        <v>134</v>
      </c>
      <c r="G715" s="21">
        <v>1</v>
      </c>
      <c r="H715" s="22">
        <v>1063.05</v>
      </c>
      <c r="I715" s="22">
        <f>ROUND(ROUND(H715,2)*ROUND(G715,3),2)</f>
        <v>1063.05</v>
      </c>
      <c r="O715">
        <f>(I715*21)/100</f>
        <v>223.2405</v>
      </c>
      <c r="P715" t="s">
        <v>5</v>
      </c>
    </row>
    <row r="716" spans="1:16" ht="14">
      <c r="A716" s="23" t="s">
        <v>150</v>
      </c>
      <c r="E716" s="24" t="s">
        <v>1</v>
      </c>
    </row>
    <row r="717" spans="1:16" ht="14">
      <c r="A717" s="25" t="s">
        <v>144</v>
      </c>
      <c r="E717" s="26" t="s">
        <v>1</v>
      </c>
    </row>
    <row r="718" spans="1:16" ht="98">
      <c r="A718" t="s">
        <v>147</v>
      </c>
      <c r="E718" s="24" t="s">
        <v>2719</v>
      </c>
    </row>
    <row r="719" spans="1:16" ht="14">
      <c r="A719" s="14" t="s">
        <v>149</v>
      </c>
      <c r="B719" s="18" t="s">
        <v>1350</v>
      </c>
      <c r="C719" s="18" t="s">
        <v>2720</v>
      </c>
      <c r="D719" s="14" t="s">
        <v>1</v>
      </c>
      <c r="E719" s="19" t="s">
        <v>2721</v>
      </c>
      <c r="F719" s="20" t="s">
        <v>120</v>
      </c>
      <c r="G719" s="21">
        <v>1</v>
      </c>
      <c r="H719" s="22">
        <v>89.52</v>
      </c>
      <c r="I719" s="22">
        <f>ROUND(ROUND(H719,2)*ROUND(G719,3),2)</f>
        <v>89.52</v>
      </c>
      <c r="O719">
        <f>(I719*21)/100</f>
        <v>18.799199999999999</v>
      </c>
      <c r="P719" t="s">
        <v>5</v>
      </c>
    </row>
    <row r="720" spans="1:16" ht="14">
      <c r="A720" s="23" t="s">
        <v>150</v>
      </c>
      <c r="E720" s="24" t="s">
        <v>2722</v>
      </c>
    </row>
    <row r="721" spans="1:18" ht="14">
      <c r="A721" s="25" t="s">
        <v>144</v>
      </c>
      <c r="E721" s="26" t="s">
        <v>1</v>
      </c>
    </row>
    <row r="722" spans="1:18" ht="70">
      <c r="A722" t="s">
        <v>147</v>
      </c>
      <c r="E722" s="24" t="s">
        <v>2723</v>
      </c>
    </row>
    <row r="723" spans="1:18" ht="14">
      <c r="A723" s="14" t="s">
        <v>149</v>
      </c>
      <c r="B723" s="18" t="s">
        <v>1353</v>
      </c>
      <c r="C723" s="18" t="s">
        <v>2724</v>
      </c>
      <c r="D723" s="14" t="s">
        <v>16</v>
      </c>
      <c r="E723" s="19" t="s">
        <v>2725</v>
      </c>
      <c r="F723" s="20" t="s">
        <v>134</v>
      </c>
      <c r="G723" s="21">
        <v>1</v>
      </c>
      <c r="H723" s="22">
        <v>4476</v>
      </c>
      <c r="I723" s="22">
        <f>ROUND(ROUND(H723,2)*ROUND(G723,3),2)</f>
        <v>4476</v>
      </c>
      <c r="O723">
        <f>(I723*21)/100</f>
        <v>939.96</v>
      </c>
      <c r="P723" t="s">
        <v>5</v>
      </c>
    </row>
    <row r="724" spans="1:18" ht="14">
      <c r="A724" s="23" t="s">
        <v>150</v>
      </c>
      <c r="E724" s="24" t="s">
        <v>1</v>
      </c>
    </row>
    <row r="725" spans="1:18" ht="14">
      <c r="A725" s="25" t="s">
        <v>144</v>
      </c>
      <c r="E725" s="26" t="s">
        <v>1</v>
      </c>
    </row>
    <row r="726" spans="1:18" ht="98">
      <c r="A726" t="s">
        <v>147</v>
      </c>
      <c r="E726" s="24" t="s">
        <v>2726</v>
      </c>
    </row>
    <row r="727" spans="1:18" ht="14">
      <c r="A727" s="14" t="s">
        <v>149</v>
      </c>
      <c r="B727" s="18" t="s">
        <v>1356</v>
      </c>
      <c r="C727" s="18" t="s">
        <v>2724</v>
      </c>
      <c r="D727" s="14" t="s">
        <v>5</v>
      </c>
      <c r="E727" s="19" t="s">
        <v>2725</v>
      </c>
      <c r="F727" s="20" t="s">
        <v>120</v>
      </c>
      <c r="G727" s="21">
        <v>1</v>
      </c>
      <c r="H727" s="22">
        <v>1902.3</v>
      </c>
      <c r="I727" s="22">
        <f>ROUND(ROUND(H727,2)*ROUND(G727,3),2)</f>
        <v>1902.3</v>
      </c>
      <c r="O727">
        <f>(I727*21)/100</f>
        <v>399.48299999999995</v>
      </c>
      <c r="P727" t="s">
        <v>5</v>
      </c>
    </row>
    <row r="728" spans="1:18" ht="14">
      <c r="A728" s="23" t="s">
        <v>150</v>
      </c>
      <c r="E728" s="24" t="s">
        <v>1</v>
      </c>
    </row>
    <row r="729" spans="1:18" ht="14">
      <c r="A729" s="25" t="s">
        <v>144</v>
      </c>
      <c r="E729" s="26" t="s">
        <v>1</v>
      </c>
    </row>
    <row r="730" spans="1:18" ht="84">
      <c r="A730" t="s">
        <v>147</v>
      </c>
      <c r="E730" s="24" t="s">
        <v>2727</v>
      </c>
    </row>
    <row r="731" spans="1:18" ht="12.75" customHeight="1">
      <c r="A731" s="2" t="s">
        <v>84</v>
      </c>
      <c r="B731" s="2"/>
      <c r="C731" s="28" t="s">
        <v>2728</v>
      </c>
      <c r="D731" s="2"/>
      <c r="E731" s="16" t="s">
        <v>2729</v>
      </c>
      <c r="F731" s="2"/>
      <c r="G731" s="2"/>
      <c r="H731" s="2"/>
      <c r="I731" s="29">
        <f>0+Q731</f>
        <v>891.85000000000014</v>
      </c>
      <c r="O731">
        <f>0+R731</f>
        <v>187.28849999999997</v>
      </c>
      <c r="Q731">
        <f>0+I732+I736+I740+I744+I748+I752+I756</f>
        <v>891.85000000000014</v>
      </c>
      <c r="R731">
        <f>0+O732+O736+O740+O744+O748+O752+O756</f>
        <v>187.28849999999997</v>
      </c>
    </row>
    <row r="732" spans="1:18" ht="14">
      <c r="A732" s="14" t="s">
        <v>149</v>
      </c>
      <c r="B732" s="18" t="s">
        <v>1229</v>
      </c>
      <c r="C732" s="18" t="s">
        <v>2730</v>
      </c>
      <c r="D732" s="14" t="s">
        <v>1</v>
      </c>
      <c r="E732" s="19" t="s">
        <v>1822</v>
      </c>
      <c r="F732" s="20" t="s">
        <v>120</v>
      </c>
      <c r="G732" s="21">
        <v>1</v>
      </c>
      <c r="H732" s="22">
        <v>290.94</v>
      </c>
      <c r="I732" s="22">
        <f>ROUND(ROUND(H732,2)*ROUND(G732,3),2)</f>
        <v>290.94</v>
      </c>
      <c r="O732">
        <f>(I732*21)/100</f>
        <v>61.0974</v>
      </c>
      <c r="P732" t="s">
        <v>5</v>
      </c>
    </row>
    <row r="733" spans="1:18" ht="14">
      <c r="A733" s="23" t="s">
        <v>150</v>
      </c>
      <c r="E733" s="24" t="s">
        <v>2731</v>
      </c>
    </row>
    <row r="734" spans="1:18" ht="14">
      <c r="A734" s="25" t="s">
        <v>144</v>
      </c>
      <c r="E734" s="26" t="s">
        <v>1</v>
      </c>
    </row>
    <row r="735" spans="1:18" ht="84">
      <c r="A735" t="s">
        <v>147</v>
      </c>
      <c r="E735" s="24" t="s">
        <v>2732</v>
      </c>
    </row>
    <row r="736" spans="1:18" ht="14">
      <c r="A736" s="14" t="s">
        <v>149</v>
      </c>
      <c r="B736" s="18" t="s">
        <v>1359</v>
      </c>
      <c r="C736" s="18" t="s">
        <v>2445</v>
      </c>
      <c r="D736" s="14" t="s">
        <v>1</v>
      </c>
      <c r="E736" s="19" t="s">
        <v>2446</v>
      </c>
      <c r="F736" s="20" t="s">
        <v>233</v>
      </c>
      <c r="G736" s="21">
        <v>1</v>
      </c>
      <c r="H736" s="22">
        <v>279.75</v>
      </c>
      <c r="I736" s="22">
        <f>ROUND(ROUND(H736,2)*ROUND(G736,3),2)</f>
        <v>279.75</v>
      </c>
      <c r="O736">
        <f>(I736*21)/100</f>
        <v>58.747500000000002</v>
      </c>
      <c r="P736" t="s">
        <v>5</v>
      </c>
    </row>
    <row r="737" spans="1:16" ht="14">
      <c r="A737" s="23" t="s">
        <v>150</v>
      </c>
      <c r="E737" s="24" t="s">
        <v>2447</v>
      </c>
    </row>
    <row r="738" spans="1:16" ht="14">
      <c r="A738" s="25" t="s">
        <v>144</v>
      </c>
      <c r="E738" s="26" t="s">
        <v>1</v>
      </c>
    </row>
    <row r="739" spans="1:16" ht="84">
      <c r="A739" t="s">
        <v>147</v>
      </c>
      <c r="E739" s="24" t="s">
        <v>2448</v>
      </c>
    </row>
    <row r="740" spans="1:16" ht="14">
      <c r="A740" s="14" t="s">
        <v>149</v>
      </c>
      <c r="B740" s="18" t="s">
        <v>1362</v>
      </c>
      <c r="C740" s="18" t="s">
        <v>2733</v>
      </c>
      <c r="D740" s="14" t="s">
        <v>1</v>
      </c>
      <c r="E740" s="19" t="s">
        <v>2734</v>
      </c>
      <c r="F740" s="20" t="s">
        <v>120</v>
      </c>
      <c r="G740" s="21">
        <v>1</v>
      </c>
      <c r="H740" s="22">
        <v>111.9</v>
      </c>
      <c r="I740" s="22">
        <f>ROUND(ROUND(H740,2)*ROUND(G740,3),2)</f>
        <v>111.9</v>
      </c>
      <c r="O740">
        <f>(I740*21)/100</f>
        <v>23.499000000000002</v>
      </c>
      <c r="P740" t="s">
        <v>5</v>
      </c>
    </row>
    <row r="741" spans="1:16" ht="14">
      <c r="A741" s="23" t="s">
        <v>150</v>
      </c>
      <c r="E741" s="24" t="s">
        <v>1</v>
      </c>
    </row>
    <row r="742" spans="1:16" ht="14">
      <c r="A742" s="25" t="s">
        <v>144</v>
      </c>
      <c r="E742" s="26" t="s">
        <v>1</v>
      </c>
    </row>
    <row r="743" spans="1:16" ht="70">
      <c r="A743" t="s">
        <v>147</v>
      </c>
      <c r="E743" s="24" t="s">
        <v>2735</v>
      </c>
    </row>
    <row r="744" spans="1:16" ht="14">
      <c r="A744" s="14" t="s">
        <v>149</v>
      </c>
      <c r="B744" s="18" t="s">
        <v>1366</v>
      </c>
      <c r="C744" s="18" t="s">
        <v>2460</v>
      </c>
      <c r="D744" s="14" t="s">
        <v>1</v>
      </c>
      <c r="E744" s="19" t="s">
        <v>2461</v>
      </c>
      <c r="F744" s="20" t="s">
        <v>120</v>
      </c>
      <c r="G744" s="21">
        <v>1</v>
      </c>
      <c r="H744" s="22">
        <v>80.569999999999993</v>
      </c>
      <c r="I744" s="22">
        <f>ROUND(ROUND(H744,2)*ROUND(G744,3),2)</f>
        <v>80.569999999999993</v>
      </c>
      <c r="O744">
        <f>(I744*21)/100</f>
        <v>16.919699999999999</v>
      </c>
      <c r="P744" t="s">
        <v>5</v>
      </c>
    </row>
    <row r="745" spans="1:16" ht="14">
      <c r="A745" s="23" t="s">
        <v>150</v>
      </c>
      <c r="E745" s="24" t="s">
        <v>2462</v>
      </c>
    </row>
    <row r="746" spans="1:16" ht="14">
      <c r="A746" s="25" t="s">
        <v>144</v>
      </c>
      <c r="E746" s="26" t="s">
        <v>1</v>
      </c>
    </row>
    <row r="747" spans="1:16" ht="98">
      <c r="A747" t="s">
        <v>147</v>
      </c>
      <c r="E747" s="24" t="s">
        <v>2736</v>
      </c>
    </row>
    <row r="748" spans="1:16" ht="14">
      <c r="A748" s="14" t="s">
        <v>149</v>
      </c>
      <c r="B748" s="18" t="s">
        <v>1369</v>
      </c>
      <c r="C748" s="18" t="s">
        <v>2737</v>
      </c>
      <c r="D748" s="14" t="s">
        <v>1</v>
      </c>
      <c r="E748" s="19" t="s">
        <v>2211</v>
      </c>
      <c r="F748" s="20" t="s">
        <v>120</v>
      </c>
      <c r="G748" s="21">
        <v>1</v>
      </c>
      <c r="H748" s="22">
        <v>111.9</v>
      </c>
      <c r="I748" s="22">
        <f>ROUND(ROUND(H748,2)*ROUND(G748,3),2)</f>
        <v>111.9</v>
      </c>
      <c r="O748">
        <f>(I748*21)/100</f>
        <v>23.499000000000002</v>
      </c>
      <c r="P748" t="s">
        <v>5</v>
      </c>
    </row>
    <row r="749" spans="1:16" ht="14">
      <c r="A749" s="23" t="s">
        <v>150</v>
      </c>
      <c r="E749" s="24" t="s">
        <v>1</v>
      </c>
    </row>
    <row r="750" spans="1:16" ht="14">
      <c r="A750" s="25" t="s">
        <v>144</v>
      </c>
      <c r="E750" s="26" t="s">
        <v>1</v>
      </c>
    </row>
    <row r="751" spans="1:16" ht="98">
      <c r="A751" t="s">
        <v>147</v>
      </c>
      <c r="E751" s="24" t="s">
        <v>2738</v>
      </c>
    </row>
    <row r="752" spans="1:16" ht="14">
      <c r="A752" s="14" t="s">
        <v>149</v>
      </c>
      <c r="B752" s="18" t="s">
        <v>1371</v>
      </c>
      <c r="C752" s="18" t="s">
        <v>2739</v>
      </c>
      <c r="D752" s="14" t="s">
        <v>1</v>
      </c>
      <c r="E752" s="19" t="s">
        <v>2740</v>
      </c>
      <c r="F752" s="20" t="s">
        <v>120</v>
      </c>
      <c r="G752" s="21">
        <v>1</v>
      </c>
      <c r="H752" s="22">
        <v>5.6</v>
      </c>
      <c r="I752" s="22">
        <f>ROUND(ROUND(H752,2)*ROUND(G752,3),2)</f>
        <v>5.6</v>
      </c>
      <c r="O752">
        <f>(I752*21)/100</f>
        <v>1.1759999999999999</v>
      </c>
      <c r="P752" t="s">
        <v>5</v>
      </c>
    </row>
    <row r="753" spans="1:18" ht="14">
      <c r="A753" s="23" t="s">
        <v>150</v>
      </c>
      <c r="E753" s="24" t="s">
        <v>2741</v>
      </c>
    </row>
    <row r="754" spans="1:18" ht="14">
      <c r="A754" s="25" t="s">
        <v>144</v>
      </c>
      <c r="E754" s="26" t="s">
        <v>1</v>
      </c>
    </row>
    <row r="755" spans="1:18" ht="70">
      <c r="A755" t="s">
        <v>147</v>
      </c>
      <c r="E755" s="24" t="s">
        <v>2742</v>
      </c>
    </row>
    <row r="756" spans="1:18" ht="14">
      <c r="A756" s="14" t="s">
        <v>149</v>
      </c>
      <c r="B756" s="18" t="s">
        <v>1374</v>
      </c>
      <c r="C756" s="18" t="s">
        <v>2743</v>
      </c>
      <c r="D756" s="14" t="s">
        <v>1</v>
      </c>
      <c r="E756" s="19" t="s">
        <v>2744</v>
      </c>
      <c r="F756" s="20" t="s">
        <v>120</v>
      </c>
      <c r="G756" s="21">
        <v>1</v>
      </c>
      <c r="H756" s="22">
        <v>11.19</v>
      </c>
      <c r="I756" s="22">
        <f>ROUND(ROUND(H756,2)*ROUND(G756,3),2)</f>
        <v>11.19</v>
      </c>
      <c r="O756">
        <f>(I756*21)/100</f>
        <v>2.3498999999999999</v>
      </c>
      <c r="P756" t="s">
        <v>5</v>
      </c>
    </row>
    <row r="757" spans="1:18" ht="14">
      <c r="A757" s="23" t="s">
        <v>150</v>
      </c>
      <c r="E757" s="24" t="s">
        <v>2745</v>
      </c>
    </row>
    <row r="758" spans="1:18" ht="14">
      <c r="A758" s="25" t="s">
        <v>144</v>
      </c>
      <c r="E758" s="26" t="s">
        <v>1</v>
      </c>
    </row>
    <row r="759" spans="1:18" ht="98">
      <c r="A759" t="s">
        <v>147</v>
      </c>
      <c r="E759" s="24" t="s">
        <v>2746</v>
      </c>
    </row>
    <row r="760" spans="1:18" ht="12.75" customHeight="1">
      <c r="A760" s="4" t="s">
        <v>84</v>
      </c>
      <c r="B760" s="4"/>
      <c r="C760" s="5" t="s">
        <v>2747</v>
      </c>
      <c r="D760" s="4"/>
      <c r="E760" s="13" t="s">
        <v>2748</v>
      </c>
      <c r="F760" s="4"/>
      <c r="G760" s="4"/>
      <c r="H760" s="4"/>
      <c r="I760" s="27">
        <f>0</f>
        <v>0</v>
      </c>
      <c r="O760">
        <f>0</f>
        <v>0</v>
      </c>
    </row>
    <row r="761" spans="1:18" ht="12.75" customHeight="1">
      <c r="A761" s="2" t="s">
        <v>84</v>
      </c>
      <c r="B761" s="2"/>
      <c r="C761" s="28" t="s">
        <v>2749</v>
      </c>
      <c r="D761" s="2"/>
      <c r="E761" s="32" t="s">
        <v>2750</v>
      </c>
      <c r="F761" s="2"/>
      <c r="G761" s="2"/>
      <c r="H761" s="2"/>
      <c r="I761" s="29">
        <f>0+Q761</f>
        <v>1185.0299999999997</v>
      </c>
      <c r="O761">
        <f>0+R761</f>
        <v>248.8563</v>
      </c>
      <c r="Q761">
        <f>0+I762+I766+I770+I774+I778+I782</f>
        <v>1185.0299999999997</v>
      </c>
      <c r="R761">
        <f>0+O762+O766+O770+O774+O778+O782</f>
        <v>248.8563</v>
      </c>
    </row>
    <row r="762" spans="1:18" ht="14">
      <c r="A762" s="14" t="s">
        <v>149</v>
      </c>
      <c r="B762" s="18" t="s">
        <v>1327</v>
      </c>
      <c r="C762" s="18" t="s">
        <v>2437</v>
      </c>
      <c r="D762" s="14" t="s">
        <v>1</v>
      </c>
      <c r="E762" s="19" t="s">
        <v>2438</v>
      </c>
      <c r="F762" s="20" t="s">
        <v>120</v>
      </c>
      <c r="G762" s="21">
        <v>1</v>
      </c>
      <c r="H762" s="22">
        <v>16.79</v>
      </c>
      <c r="I762" s="22">
        <f>ROUND(ROUND(H762,2)*ROUND(G762,3),2)</f>
        <v>16.79</v>
      </c>
      <c r="O762">
        <f>(I762*21)/100</f>
        <v>3.5258999999999996</v>
      </c>
      <c r="P762" t="s">
        <v>5</v>
      </c>
    </row>
    <row r="763" spans="1:18" ht="14">
      <c r="A763" s="23" t="s">
        <v>150</v>
      </c>
      <c r="E763" s="24" t="s">
        <v>2439</v>
      </c>
    </row>
    <row r="764" spans="1:18" ht="14">
      <c r="A764" s="25" t="s">
        <v>144</v>
      </c>
      <c r="E764" s="26" t="s">
        <v>1</v>
      </c>
    </row>
    <row r="765" spans="1:18" ht="98">
      <c r="A765" t="s">
        <v>147</v>
      </c>
      <c r="E765" s="24" t="s">
        <v>2440</v>
      </c>
    </row>
    <row r="766" spans="1:18" ht="14">
      <c r="A766" s="14" t="s">
        <v>149</v>
      </c>
      <c r="B766" s="18" t="s">
        <v>1331</v>
      </c>
      <c r="C766" s="18" t="s">
        <v>2441</v>
      </c>
      <c r="D766" s="14" t="s">
        <v>1</v>
      </c>
      <c r="E766" s="19" t="s">
        <v>2442</v>
      </c>
      <c r="F766" s="20" t="s">
        <v>233</v>
      </c>
      <c r="G766" s="21">
        <v>1</v>
      </c>
      <c r="H766" s="22">
        <v>738.54</v>
      </c>
      <c r="I766" s="22">
        <f>ROUND(ROUND(H766,2)*ROUND(G766,3),2)</f>
        <v>738.54</v>
      </c>
      <c r="O766">
        <f>(I766*21)/100</f>
        <v>155.0934</v>
      </c>
      <c r="P766" t="s">
        <v>5</v>
      </c>
    </row>
    <row r="767" spans="1:18" ht="14">
      <c r="A767" s="23" t="s">
        <v>150</v>
      </c>
      <c r="E767" s="24" t="s">
        <v>2443</v>
      </c>
    </row>
    <row r="768" spans="1:18" ht="14">
      <c r="A768" s="25" t="s">
        <v>144</v>
      </c>
      <c r="E768" s="26" t="s">
        <v>1</v>
      </c>
    </row>
    <row r="769" spans="1:16" ht="56">
      <c r="A769" t="s">
        <v>147</v>
      </c>
      <c r="E769" s="24" t="s">
        <v>2444</v>
      </c>
    </row>
    <row r="770" spans="1:16" ht="14">
      <c r="A770" s="14" t="s">
        <v>149</v>
      </c>
      <c r="B770" s="18" t="s">
        <v>1334</v>
      </c>
      <c r="C770" s="18" t="s">
        <v>2751</v>
      </c>
      <c r="D770" s="14" t="s">
        <v>1</v>
      </c>
      <c r="E770" s="19" t="s">
        <v>2752</v>
      </c>
      <c r="F770" s="20" t="s">
        <v>120</v>
      </c>
      <c r="G770" s="21">
        <v>1</v>
      </c>
      <c r="H770" s="22">
        <v>133.16</v>
      </c>
      <c r="I770" s="22">
        <f>ROUND(ROUND(H770,2)*ROUND(G770,3),2)</f>
        <v>133.16</v>
      </c>
      <c r="O770">
        <f>(I770*21)/100</f>
        <v>27.9636</v>
      </c>
      <c r="P770" t="s">
        <v>5</v>
      </c>
    </row>
    <row r="771" spans="1:16" ht="14">
      <c r="A771" s="23" t="s">
        <v>150</v>
      </c>
      <c r="E771" s="24" t="s">
        <v>2753</v>
      </c>
    </row>
    <row r="772" spans="1:16" ht="14">
      <c r="A772" s="25" t="s">
        <v>144</v>
      </c>
      <c r="E772" s="26" t="s">
        <v>1</v>
      </c>
    </row>
    <row r="773" spans="1:16" ht="84">
      <c r="A773" t="s">
        <v>147</v>
      </c>
      <c r="E773" s="24" t="s">
        <v>2754</v>
      </c>
    </row>
    <row r="774" spans="1:16" ht="14">
      <c r="A774" s="14" t="s">
        <v>149</v>
      </c>
      <c r="B774" s="18" t="s">
        <v>1336</v>
      </c>
      <c r="C774" s="18" t="s">
        <v>2755</v>
      </c>
      <c r="D774" s="14" t="s">
        <v>1</v>
      </c>
      <c r="E774" s="19" t="s">
        <v>2756</v>
      </c>
      <c r="F774" s="20" t="s">
        <v>714</v>
      </c>
      <c r="G774" s="21">
        <v>1</v>
      </c>
      <c r="H774" s="22">
        <v>167.85</v>
      </c>
      <c r="I774" s="22">
        <f>ROUND(ROUND(H774,2)*ROUND(G774,3),2)</f>
        <v>167.85</v>
      </c>
      <c r="O774">
        <f>(I774*21)/100</f>
        <v>35.2485</v>
      </c>
      <c r="P774" t="s">
        <v>5</v>
      </c>
    </row>
    <row r="775" spans="1:16" ht="14">
      <c r="A775" s="23" t="s">
        <v>150</v>
      </c>
      <c r="E775" s="24" t="s">
        <v>1</v>
      </c>
    </row>
    <row r="776" spans="1:16" ht="14">
      <c r="A776" s="25" t="s">
        <v>144</v>
      </c>
      <c r="E776" s="26" t="s">
        <v>1</v>
      </c>
    </row>
    <row r="777" spans="1:16" ht="70">
      <c r="A777" t="s">
        <v>147</v>
      </c>
      <c r="E777" s="24" t="s">
        <v>2757</v>
      </c>
    </row>
    <row r="778" spans="1:16" ht="14">
      <c r="A778" s="14" t="s">
        <v>149</v>
      </c>
      <c r="B778" s="18" t="s">
        <v>1338</v>
      </c>
      <c r="C778" s="18" t="s">
        <v>2758</v>
      </c>
      <c r="D778" s="14" t="s">
        <v>1</v>
      </c>
      <c r="E778" s="19" t="s">
        <v>2759</v>
      </c>
      <c r="F778" s="20" t="s">
        <v>120</v>
      </c>
      <c r="G778" s="21">
        <v>1</v>
      </c>
      <c r="H778" s="22">
        <v>78.33</v>
      </c>
      <c r="I778" s="22">
        <f>ROUND(ROUND(H778,2)*ROUND(G778,3),2)</f>
        <v>78.33</v>
      </c>
      <c r="O778">
        <f>(I778*21)/100</f>
        <v>16.449300000000001</v>
      </c>
      <c r="P778" t="s">
        <v>5</v>
      </c>
    </row>
    <row r="779" spans="1:16" ht="14">
      <c r="A779" s="23" t="s">
        <v>150</v>
      </c>
      <c r="E779" s="24" t="s">
        <v>2753</v>
      </c>
    </row>
    <row r="780" spans="1:16" ht="14">
      <c r="A780" s="25" t="s">
        <v>144</v>
      </c>
      <c r="E780" s="26" t="s">
        <v>1</v>
      </c>
    </row>
    <row r="781" spans="1:16" ht="84">
      <c r="A781" t="s">
        <v>147</v>
      </c>
      <c r="E781" s="24" t="s">
        <v>2760</v>
      </c>
    </row>
    <row r="782" spans="1:16" ht="14">
      <c r="A782" s="14" t="s">
        <v>149</v>
      </c>
      <c r="B782" s="18" t="s">
        <v>1341</v>
      </c>
      <c r="C782" s="18" t="s">
        <v>2761</v>
      </c>
      <c r="D782" s="14" t="s">
        <v>1</v>
      </c>
      <c r="E782" s="19" t="s">
        <v>2762</v>
      </c>
      <c r="F782" s="20" t="s">
        <v>120</v>
      </c>
      <c r="G782" s="21">
        <v>1</v>
      </c>
      <c r="H782" s="22">
        <v>50.36</v>
      </c>
      <c r="I782" s="22">
        <f>ROUND(ROUND(H782,2)*ROUND(G782,3),2)</f>
        <v>50.36</v>
      </c>
      <c r="O782">
        <f>(I782*21)/100</f>
        <v>10.5756</v>
      </c>
      <c r="P782" t="s">
        <v>5</v>
      </c>
    </row>
    <row r="783" spans="1:16" ht="14">
      <c r="A783" s="23" t="s">
        <v>150</v>
      </c>
      <c r="E783" s="24" t="s">
        <v>2763</v>
      </c>
    </row>
    <row r="784" spans="1:16" ht="14">
      <c r="A784" s="25" t="s">
        <v>144</v>
      </c>
      <c r="E784" s="26" t="s">
        <v>1</v>
      </c>
    </row>
    <row r="785" spans="1:18" ht="70">
      <c r="A785" t="s">
        <v>147</v>
      </c>
      <c r="E785" s="24" t="s">
        <v>2764</v>
      </c>
    </row>
    <row r="786" spans="1:18" ht="12.75" customHeight="1">
      <c r="A786" s="4" t="s">
        <v>84</v>
      </c>
      <c r="B786" s="4"/>
      <c r="C786" s="5" t="s">
        <v>2765</v>
      </c>
      <c r="D786" s="4"/>
      <c r="E786" s="13" t="s">
        <v>2766</v>
      </c>
      <c r="F786" s="4"/>
      <c r="G786" s="4"/>
      <c r="H786" s="4"/>
      <c r="I786" s="27">
        <f>0</f>
        <v>0</v>
      </c>
      <c r="O786">
        <f>0</f>
        <v>0</v>
      </c>
    </row>
    <row r="787" spans="1:18" ht="12.75" customHeight="1">
      <c r="A787" s="4" t="s">
        <v>84</v>
      </c>
      <c r="B787" s="4"/>
      <c r="C787" s="5" t="s">
        <v>2767</v>
      </c>
      <c r="D787" s="4"/>
      <c r="E787" s="31" t="s">
        <v>2768</v>
      </c>
      <c r="F787" s="4"/>
      <c r="G787" s="4"/>
      <c r="H787" s="4"/>
      <c r="I787" s="27">
        <f>0</f>
        <v>0</v>
      </c>
      <c r="O787">
        <f>0</f>
        <v>0</v>
      </c>
    </row>
    <row r="788" spans="1:18" ht="12.75" customHeight="1">
      <c r="A788" s="4" t="s">
        <v>84</v>
      </c>
      <c r="B788" s="4"/>
      <c r="C788" s="5" t="s">
        <v>2769</v>
      </c>
      <c r="D788" s="4"/>
      <c r="E788" s="31" t="s">
        <v>0</v>
      </c>
      <c r="F788" s="4"/>
      <c r="G788" s="4"/>
      <c r="H788" s="4"/>
      <c r="I788" s="27">
        <f>0</f>
        <v>0</v>
      </c>
      <c r="O788">
        <f>0</f>
        <v>0</v>
      </c>
    </row>
    <row r="789" spans="1:18" ht="12.75" customHeight="1">
      <c r="A789" s="2" t="s">
        <v>84</v>
      </c>
      <c r="B789" s="2"/>
      <c r="C789" s="28" t="s">
        <v>2770</v>
      </c>
      <c r="D789" s="2"/>
      <c r="E789" s="32" t="s">
        <v>2771</v>
      </c>
      <c r="F789" s="2"/>
      <c r="G789" s="2"/>
      <c r="H789" s="2"/>
      <c r="I789" s="29">
        <f>0+Q789</f>
        <v>5203.3500000000004</v>
      </c>
      <c r="O789">
        <f>0+R789</f>
        <v>1092.7035000000001</v>
      </c>
      <c r="Q789">
        <f>0+I790+I794+I798+I802</f>
        <v>5203.3500000000004</v>
      </c>
      <c r="R789">
        <f>0+O790+O794+O798+O802</f>
        <v>1092.7035000000001</v>
      </c>
    </row>
    <row r="790" spans="1:18" ht="14">
      <c r="A790" s="14" t="s">
        <v>149</v>
      </c>
      <c r="B790" s="18" t="s">
        <v>382</v>
      </c>
      <c r="C790" s="18" t="s">
        <v>2322</v>
      </c>
      <c r="D790" s="14" t="s">
        <v>16</v>
      </c>
      <c r="E790" s="19" t="s">
        <v>2323</v>
      </c>
      <c r="F790" s="20" t="s">
        <v>100</v>
      </c>
      <c r="G790" s="21">
        <v>1</v>
      </c>
      <c r="H790" s="22">
        <v>335.7</v>
      </c>
      <c r="I790" s="22">
        <f>ROUND(ROUND(H790,2)*ROUND(G790,3),2)</f>
        <v>335.7</v>
      </c>
      <c r="O790">
        <f>(I790*21)/100</f>
        <v>70.497</v>
      </c>
      <c r="P790" t="s">
        <v>5</v>
      </c>
    </row>
    <row r="791" spans="1:18" ht="14">
      <c r="A791" s="23" t="s">
        <v>150</v>
      </c>
      <c r="E791" s="24" t="s">
        <v>2324</v>
      </c>
    </row>
    <row r="792" spans="1:18" ht="14">
      <c r="A792" s="25" t="s">
        <v>144</v>
      </c>
      <c r="E792" s="26" t="s">
        <v>1</v>
      </c>
    </row>
    <row r="793" spans="1:18" ht="42">
      <c r="A793" t="s">
        <v>147</v>
      </c>
      <c r="E793" s="24" t="s">
        <v>2325</v>
      </c>
    </row>
    <row r="794" spans="1:18" ht="14">
      <c r="A794" s="14" t="s">
        <v>149</v>
      </c>
      <c r="B794" s="18" t="s">
        <v>385</v>
      </c>
      <c r="C794" s="18" t="s">
        <v>2322</v>
      </c>
      <c r="D794" s="14" t="s">
        <v>5</v>
      </c>
      <c r="E794" s="19" t="s">
        <v>2326</v>
      </c>
      <c r="F794" s="20" t="s">
        <v>100</v>
      </c>
      <c r="G794" s="21">
        <v>1</v>
      </c>
      <c r="H794" s="22">
        <v>279.75</v>
      </c>
      <c r="I794" s="22">
        <f>ROUND(ROUND(H794,2)*ROUND(G794,3),2)</f>
        <v>279.75</v>
      </c>
      <c r="O794">
        <f>(I794*21)/100</f>
        <v>58.747500000000002</v>
      </c>
      <c r="P794" t="s">
        <v>5</v>
      </c>
    </row>
    <row r="795" spans="1:18" ht="14">
      <c r="A795" s="23" t="s">
        <v>150</v>
      </c>
      <c r="E795" s="24" t="s">
        <v>2327</v>
      </c>
    </row>
    <row r="796" spans="1:18" ht="14">
      <c r="A796" s="25" t="s">
        <v>144</v>
      </c>
      <c r="E796" s="26" t="s">
        <v>1</v>
      </c>
    </row>
    <row r="797" spans="1:18" ht="42">
      <c r="A797" t="s">
        <v>147</v>
      </c>
      <c r="E797" s="24" t="s">
        <v>2325</v>
      </c>
    </row>
    <row r="798" spans="1:18" ht="14">
      <c r="A798" s="14" t="s">
        <v>149</v>
      </c>
      <c r="B798" s="18" t="s">
        <v>387</v>
      </c>
      <c r="C798" s="18" t="s">
        <v>2322</v>
      </c>
      <c r="D798" s="14" t="s">
        <v>78</v>
      </c>
      <c r="E798" s="19" t="s">
        <v>2328</v>
      </c>
      <c r="F798" s="20" t="s">
        <v>100</v>
      </c>
      <c r="G798" s="21">
        <v>1</v>
      </c>
      <c r="H798" s="22">
        <v>1230.9000000000001</v>
      </c>
      <c r="I798" s="22">
        <f>ROUND(ROUND(H798,2)*ROUND(G798,3),2)</f>
        <v>1230.9000000000001</v>
      </c>
      <c r="O798">
        <f>(I798*21)/100</f>
        <v>258.48900000000003</v>
      </c>
      <c r="P798" t="s">
        <v>5</v>
      </c>
    </row>
    <row r="799" spans="1:18" ht="14">
      <c r="A799" s="23" t="s">
        <v>150</v>
      </c>
      <c r="E799" s="24" t="s">
        <v>2329</v>
      </c>
    </row>
    <row r="800" spans="1:18" ht="14">
      <c r="A800" s="25" t="s">
        <v>144</v>
      </c>
      <c r="E800" s="26" t="s">
        <v>1</v>
      </c>
    </row>
    <row r="801" spans="1:16" ht="42">
      <c r="A801" t="s">
        <v>147</v>
      </c>
      <c r="E801" s="24" t="s">
        <v>2325</v>
      </c>
    </row>
    <row r="802" spans="1:16" ht="14">
      <c r="A802" s="14" t="s">
        <v>149</v>
      </c>
      <c r="B802" s="18" t="s">
        <v>389</v>
      </c>
      <c r="C802" s="18" t="s">
        <v>2322</v>
      </c>
      <c r="D802" s="14" t="s">
        <v>79</v>
      </c>
      <c r="E802" s="19" t="s">
        <v>2330</v>
      </c>
      <c r="F802" s="20" t="s">
        <v>100</v>
      </c>
      <c r="G802" s="21">
        <v>1</v>
      </c>
      <c r="H802" s="22">
        <v>3357</v>
      </c>
      <c r="I802" s="22">
        <f>ROUND(ROUND(H802,2)*ROUND(G802,3),2)</f>
        <v>3357</v>
      </c>
      <c r="O802">
        <f>(I802*21)/100</f>
        <v>704.97</v>
      </c>
      <c r="P802" t="s">
        <v>5</v>
      </c>
    </row>
    <row r="803" spans="1:16" ht="14">
      <c r="A803" s="23" t="s">
        <v>150</v>
      </c>
      <c r="E803" s="24" t="s">
        <v>2331</v>
      </c>
    </row>
    <row r="804" spans="1:16" ht="14">
      <c r="A804" s="25" t="s">
        <v>144</v>
      </c>
      <c r="E804" s="26" t="s">
        <v>1</v>
      </c>
    </row>
    <row r="805" spans="1:16" ht="42">
      <c r="A805" t="s">
        <v>147</v>
      </c>
      <c r="E805" s="24" t="s">
        <v>2325</v>
      </c>
    </row>
  </sheetData>
  <autoFilter ref="C1:C805" xr:uid="{00000000-0009-0000-0000-00000E000000}"/>
  <mergeCells count="10">
    <mergeCell ref="A5:A6"/>
    <mergeCell ref="B5:B6"/>
    <mergeCell ref="C5:C6"/>
    <mergeCell ref="D5:D6"/>
    <mergeCell ref="E5:E6"/>
    <mergeCell ref="F5:F6"/>
    <mergeCell ref="G5:G6"/>
    <mergeCell ref="H5:I5"/>
    <mergeCell ref="C3:D3"/>
    <mergeCell ref="C4:D4"/>
  </mergeCells>
  <pageMargins left="0.75" right="0.75" top="1" bottom="1" header="0.5" footer="0.5"/>
  <pageSetup paperSize="9" scale="52" fitToHeight="0"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16">
    <pageSetUpPr fitToPage="1"/>
  </sheetPr>
  <dimension ref="A1:R649"/>
  <sheetViews>
    <sheetView topLeftCell="B1" workbookViewId="0">
      <pane ySplit="7" topLeftCell="A8" activePane="bottomLeft" state="frozen"/>
      <selection activeCell="E173" sqref="E173"/>
      <selection pane="bottomLeft" activeCell="E9" sqref="E9"/>
    </sheetView>
  </sheetViews>
  <sheetFormatPr baseColWidth="10" defaultColWidth="9.1640625" defaultRowHeight="12.75" customHeight="1"/>
  <cols>
    <col min="1" max="1" width="9.1640625" hidden="1" customWidth="1"/>
    <col min="2" max="2" width="11.6640625" customWidth="1"/>
    <col min="3" max="3" width="14.6640625" customWidth="1"/>
    <col min="4" max="4" width="9.6640625" customWidth="1"/>
    <col min="5" max="5" width="70.6640625" customWidth="1"/>
    <col min="6" max="6" width="11.6640625" customWidth="1"/>
    <col min="7" max="9" width="16.6640625" customWidth="1"/>
    <col min="10" max="10" width="9.1640625" style="39"/>
    <col min="15" max="18" width="9.1640625" hidden="1" customWidth="1"/>
  </cols>
  <sheetData>
    <row r="1" spans="1:18" ht="12.75" customHeight="1">
      <c r="A1" t="s">
        <v>943</v>
      </c>
      <c r="B1" s="4"/>
      <c r="C1" s="4"/>
      <c r="D1" s="4"/>
      <c r="E1" s="4" t="s">
        <v>944</v>
      </c>
      <c r="F1" s="4"/>
      <c r="G1" s="4"/>
      <c r="H1" s="4"/>
      <c r="I1" s="4"/>
      <c r="P1" t="s">
        <v>78</v>
      </c>
    </row>
    <row r="2" spans="1:18" ht="25" customHeight="1">
      <c r="B2" s="4"/>
      <c r="C2" s="4"/>
      <c r="D2" s="4"/>
      <c r="E2" s="3" t="s">
        <v>945</v>
      </c>
      <c r="F2" s="4"/>
      <c r="G2" s="4"/>
      <c r="H2" s="2"/>
      <c r="I2" s="2"/>
      <c r="O2" t="e">
        <f>0+#REF!+#REF!+#REF!+#REF!+#REF!+#REF!+#REF!+#REF!+#REF!+#REF!+O8+#REF!+O246+O539+O548+BÚ_Materiály!O1+O578+BÚ_Mechanizace!O5+O633</f>
        <v>#REF!</v>
      </c>
      <c r="P2" t="s">
        <v>78</v>
      </c>
    </row>
    <row r="3" spans="1:18" ht="15" customHeight="1">
      <c r="A3" t="s">
        <v>946</v>
      </c>
      <c r="B3" s="8" t="s">
        <v>947</v>
      </c>
      <c r="C3" s="265" t="s">
        <v>948</v>
      </c>
      <c r="D3" s="283"/>
      <c r="E3" s="9" t="s">
        <v>949</v>
      </c>
      <c r="F3" s="4"/>
      <c r="G3" s="7"/>
      <c r="H3" s="6" t="s">
        <v>2270</v>
      </c>
      <c r="I3" s="30" t="e">
        <f>0+#REF!+#REF!+#REF!+#REF!+#REF!+#REF!+#REF!+#REF!+#REF!+#REF!+'BÚ_3_Dopravní značení'!#REF!+#REF!+BÚ_8_Sadovnictví!#REF!+I539+I548+BÚ_Materiály!I1+I578+BÚ_Mechanizace!I5+I633</f>
        <v>#REF!</v>
      </c>
      <c r="O3" t="s">
        <v>951</v>
      </c>
      <c r="P3" t="s">
        <v>5</v>
      </c>
    </row>
    <row r="4" spans="1:18" ht="15" customHeight="1">
      <c r="A4" t="s">
        <v>162</v>
      </c>
      <c r="B4" s="10" t="s">
        <v>952</v>
      </c>
      <c r="C4" s="287" t="s">
        <v>2270</v>
      </c>
      <c r="D4" s="288"/>
      <c r="E4" s="11" t="s">
        <v>2271</v>
      </c>
      <c r="F4" s="2"/>
      <c r="G4" s="2"/>
      <c r="H4" s="12"/>
      <c r="I4" s="12"/>
      <c r="O4" t="s">
        <v>164</v>
      </c>
      <c r="P4" t="s">
        <v>5</v>
      </c>
    </row>
    <row r="5" spans="1:18" ht="12.75" customHeight="1">
      <c r="A5" s="273" t="s">
        <v>165</v>
      </c>
      <c r="B5" s="273" t="s">
        <v>72</v>
      </c>
      <c r="C5" s="273" t="s">
        <v>73</v>
      </c>
      <c r="D5" s="273" t="s">
        <v>74</v>
      </c>
      <c r="E5" s="273" t="s">
        <v>75</v>
      </c>
      <c r="F5" s="273" t="s">
        <v>76</v>
      </c>
      <c r="G5" s="273" t="s">
        <v>77</v>
      </c>
      <c r="H5" s="273" t="s">
        <v>954</v>
      </c>
      <c r="I5" s="273"/>
      <c r="O5" t="s">
        <v>166</v>
      </c>
      <c r="P5" t="s">
        <v>5</v>
      </c>
    </row>
    <row r="6" spans="1:18" ht="12.75" customHeight="1">
      <c r="A6" s="273"/>
      <c r="B6" s="273"/>
      <c r="C6" s="273"/>
      <c r="D6" s="273"/>
      <c r="E6" s="273"/>
      <c r="F6" s="273"/>
      <c r="G6" s="273"/>
      <c r="H6" s="1" t="s">
        <v>955</v>
      </c>
      <c r="I6" s="1" t="s">
        <v>956</v>
      </c>
    </row>
    <row r="7" spans="1:18" ht="12.75" customHeight="1">
      <c r="A7" s="1" t="s">
        <v>167</v>
      </c>
      <c r="B7" s="1" t="s">
        <v>16</v>
      </c>
      <c r="C7" s="1" t="s">
        <v>5</v>
      </c>
      <c r="D7" s="1" t="s">
        <v>78</v>
      </c>
      <c r="E7" s="1" t="s">
        <v>79</v>
      </c>
      <c r="F7" s="1" t="s">
        <v>80</v>
      </c>
      <c r="G7" s="1" t="s">
        <v>81</v>
      </c>
      <c r="H7" s="1" t="s">
        <v>82</v>
      </c>
      <c r="I7" s="1" t="s">
        <v>83</v>
      </c>
    </row>
    <row r="8" spans="1:18" ht="12.75" customHeight="1">
      <c r="A8" s="2" t="s">
        <v>84</v>
      </c>
      <c r="O8" t="e">
        <f>0+R8</f>
        <v>#REF!</v>
      </c>
      <c r="Q8" t="e">
        <f>0+'BÚ_3_Dopravní značení'!#REF!+'BÚ_3_Dopravní značení'!#REF!+'BÚ_3_Dopravní značení'!#REF!+'BÚ_3_Dopravní značení'!#REF!+'BÚ_3_Dopravní značení'!#REF!+'BÚ_3_Dopravní značení'!#REF!+'BÚ_3_Dopravní značení'!#REF!+'BÚ_3_Dopravní značení'!#REF!+'BÚ_3_Dopravní značení'!#REF!+'BÚ_4_Bezpečnostní zařízení'!#REF!+'BÚ_4_Bezpečnostní zařízení'!#REF!+'BÚ_4_Bezpečnostní zařízení'!#REF!+'BÚ_4_Bezpečnostní zařízení'!#REF!+'BÚ_3_Dopravní značení'!#REF!+'BÚ_3_Dopravní značení'!#REF!+'BÚ_3_Dopravní značení'!#REF!+'BÚ_4_Bezpečnostní zařízení'!#REF!+'BÚ_3_Dopravní značení'!#REF!+'BÚ_4_Bezpečnostní zařízení'!#REF!</f>
        <v>#REF!</v>
      </c>
      <c r="R8" t="e">
        <f>0+O9+O13+O17+O21+O25+O29+O33+O37+O41+O45+O49+O53+O57+O61+O65+O69+O73+O77+O81</f>
        <v>#REF!</v>
      </c>
    </row>
    <row r="9" spans="1:18" ht="13">
      <c r="A9" s="14" t="s">
        <v>149</v>
      </c>
      <c r="E9" s="39" t="s">
        <v>2772</v>
      </c>
      <c r="O9" t="e">
        <f>('BÚ_3_Dopravní značení'!#REF!*21)/100</f>
        <v>#REF!</v>
      </c>
      <c r="P9" t="s">
        <v>5</v>
      </c>
    </row>
    <row r="10" spans="1:18" ht="13">
      <c r="A10" s="23" t="s">
        <v>150</v>
      </c>
    </row>
    <row r="11" spans="1:18" ht="13">
      <c r="A11" s="25" t="s">
        <v>144</v>
      </c>
    </row>
    <row r="12" spans="1:18" ht="13">
      <c r="A12" t="s">
        <v>147</v>
      </c>
    </row>
    <row r="13" spans="1:18" ht="13">
      <c r="A13" s="14" t="s">
        <v>149</v>
      </c>
      <c r="O13" t="e">
        <f>('BÚ_3_Dopravní značení'!#REF!*21)/100</f>
        <v>#REF!</v>
      </c>
      <c r="P13" t="s">
        <v>5</v>
      </c>
    </row>
    <row r="14" spans="1:18" ht="13">
      <c r="A14" s="23" t="s">
        <v>150</v>
      </c>
    </row>
    <row r="15" spans="1:18" ht="13">
      <c r="A15" s="25" t="s">
        <v>144</v>
      </c>
    </row>
    <row r="16" spans="1:18" ht="13">
      <c r="A16" t="s">
        <v>147</v>
      </c>
    </row>
    <row r="17" spans="1:16" ht="13">
      <c r="A17" s="14" t="s">
        <v>149</v>
      </c>
      <c r="O17" t="e">
        <f>('BÚ_3_Dopravní značení'!#REF!*21)/100</f>
        <v>#REF!</v>
      </c>
      <c r="P17" t="s">
        <v>5</v>
      </c>
    </row>
    <row r="18" spans="1:16" ht="13">
      <c r="A18" s="23" t="s">
        <v>150</v>
      </c>
    </row>
    <row r="19" spans="1:16" ht="13">
      <c r="A19" s="25" t="s">
        <v>144</v>
      </c>
    </row>
    <row r="20" spans="1:16" ht="13">
      <c r="A20" t="s">
        <v>147</v>
      </c>
    </row>
    <row r="21" spans="1:16" ht="13">
      <c r="A21" s="14" t="s">
        <v>149</v>
      </c>
      <c r="O21" t="e">
        <f>('BÚ_3_Dopravní značení'!#REF!*21)/100</f>
        <v>#REF!</v>
      </c>
      <c r="P21" t="s">
        <v>5</v>
      </c>
    </row>
    <row r="22" spans="1:16" ht="13">
      <c r="A22" s="23" t="s">
        <v>150</v>
      </c>
    </row>
    <row r="23" spans="1:16" ht="13">
      <c r="A23" s="25" t="s">
        <v>144</v>
      </c>
    </row>
    <row r="24" spans="1:16" ht="13">
      <c r="A24" t="s">
        <v>147</v>
      </c>
    </row>
    <row r="25" spans="1:16" ht="13">
      <c r="A25" s="14" t="s">
        <v>149</v>
      </c>
      <c r="O25" t="e">
        <f>('BÚ_3_Dopravní značení'!#REF!*21)/100</f>
        <v>#REF!</v>
      </c>
      <c r="P25" t="s">
        <v>5</v>
      </c>
    </row>
    <row r="26" spans="1:16" ht="13">
      <c r="A26" s="23" t="s">
        <v>150</v>
      </c>
    </row>
    <row r="27" spans="1:16" ht="13">
      <c r="A27" s="25" t="s">
        <v>144</v>
      </c>
    </row>
    <row r="28" spans="1:16" ht="13">
      <c r="A28" t="s">
        <v>147</v>
      </c>
    </row>
    <row r="29" spans="1:16" ht="13">
      <c r="A29" s="14" t="s">
        <v>149</v>
      </c>
      <c r="O29" t="e">
        <f>('BÚ_3_Dopravní značení'!#REF!*21)/100</f>
        <v>#REF!</v>
      </c>
      <c r="P29" t="s">
        <v>5</v>
      </c>
    </row>
    <row r="30" spans="1:16" ht="13">
      <c r="A30" s="23" t="s">
        <v>150</v>
      </c>
    </row>
    <row r="31" spans="1:16" ht="13">
      <c r="A31" s="25" t="s">
        <v>144</v>
      </c>
    </row>
    <row r="32" spans="1:16" ht="13">
      <c r="A32" t="s">
        <v>147</v>
      </c>
    </row>
    <row r="33" spans="1:16" ht="13">
      <c r="A33" s="14" t="s">
        <v>149</v>
      </c>
      <c r="O33" t="e">
        <f>('BÚ_3_Dopravní značení'!#REF!*21)/100</f>
        <v>#REF!</v>
      </c>
      <c r="P33" t="s">
        <v>5</v>
      </c>
    </row>
    <row r="34" spans="1:16" ht="13">
      <c r="A34" s="23" t="s">
        <v>150</v>
      </c>
    </row>
    <row r="35" spans="1:16" ht="13">
      <c r="A35" s="25" t="s">
        <v>144</v>
      </c>
    </row>
    <row r="36" spans="1:16" ht="13">
      <c r="A36" t="s">
        <v>147</v>
      </c>
    </row>
    <row r="37" spans="1:16" ht="13">
      <c r="A37" s="14" t="s">
        <v>149</v>
      </c>
      <c r="O37" t="e">
        <f>('BÚ_3_Dopravní značení'!#REF!*21)/100</f>
        <v>#REF!</v>
      </c>
      <c r="P37" t="s">
        <v>5</v>
      </c>
    </row>
    <row r="38" spans="1:16" ht="13">
      <c r="A38" s="23" t="s">
        <v>150</v>
      </c>
    </row>
    <row r="39" spans="1:16" ht="13">
      <c r="A39" s="25" t="s">
        <v>144</v>
      </c>
    </row>
    <row r="40" spans="1:16" ht="13">
      <c r="A40" t="s">
        <v>147</v>
      </c>
    </row>
    <row r="41" spans="1:16" ht="13">
      <c r="A41" s="14" t="s">
        <v>149</v>
      </c>
      <c r="O41" t="e">
        <f>('BÚ_3_Dopravní značení'!#REF!*21)/100</f>
        <v>#REF!</v>
      </c>
      <c r="P41" t="s">
        <v>5</v>
      </c>
    </row>
    <row r="42" spans="1:16" ht="13">
      <c r="A42" s="23" t="s">
        <v>150</v>
      </c>
    </row>
    <row r="43" spans="1:16" ht="13">
      <c r="A43" s="25" t="s">
        <v>144</v>
      </c>
    </row>
    <row r="44" spans="1:16" ht="13">
      <c r="A44" t="s">
        <v>147</v>
      </c>
    </row>
    <row r="45" spans="1:16" ht="13">
      <c r="A45" s="14" t="s">
        <v>149</v>
      </c>
      <c r="O45" t="e">
        <f>('BÚ_4_Bezpečnostní zařízení'!#REF!*21)/100</f>
        <v>#REF!</v>
      </c>
      <c r="P45" t="s">
        <v>5</v>
      </c>
    </row>
    <row r="46" spans="1:16" ht="13">
      <c r="A46" s="23" t="s">
        <v>150</v>
      </c>
    </row>
    <row r="47" spans="1:16" ht="13">
      <c r="A47" s="25" t="s">
        <v>144</v>
      </c>
    </row>
    <row r="48" spans="1:16" ht="13">
      <c r="A48" t="s">
        <v>147</v>
      </c>
    </row>
    <row r="49" spans="1:16" ht="13">
      <c r="A49" s="14" t="s">
        <v>149</v>
      </c>
      <c r="O49" t="e">
        <f>('BÚ_4_Bezpečnostní zařízení'!#REF!*21)/100</f>
        <v>#REF!</v>
      </c>
      <c r="P49" t="s">
        <v>5</v>
      </c>
    </row>
    <row r="50" spans="1:16" ht="13">
      <c r="A50" s="23" t="s">
        <v>150</v>
      </c>
    </row>
    <row r="51" spans="1:16" ht="13">
      <c r="A51" s="25" t="s">
        <v>144</v>
      </c>
    </row>
    <row r="52" spans="1:16" ht="13">
      <c r="A52" t="s">
        <v>147</v>
      </c>
    </row>
    <row r="53" spans="1:16" ht="13">
      <c r="A53" s="14" t="s">
        <v>149</v>
      </c>
      <c r="O53" t="e">
        <f>('BÚ_4_Bezpečnostní zařízení'!#REF!*21)/100</f>
        <v>#REF!</v>
      </c>
      <c r="P53" t="s">
        <v>5</v>
      </c>
    </row>
    <row r="54" spans="1:16" ht="13">
      <c r="A54" s="23" t="s">
        <v>150</v>
      </c>
    </row>
    <row r="55" spans="1:16" ht="13">
      <c r="A55" s="25" t="s">
        <v>144</v>
      </c>
    </row>
    <row r="56" spans="1:16" ht="13">
      <c r="A56" t="s">
        <v>147</v>
      </c>
    </row>
    <row r="57" spans="1:16" ht="13">
      <c r="A57" s="14" t="s">
        <v>149</v>
      </c>
      <c r="O57" t="e">
        <f>('BÚ_4_Bezpečnostní zařízení'!#REF!*21)/100</f>
        <v>#REF!</v>
      </c>
      <c r="P57" t="s">
        <v>5</v>
      </c>
    </row>
    <row r="58" spans="1:16" ht="13">
      <c r="A58" s="23" t="s">
        <v>150</v>
      </c>
    </row>
    <row r="59" spans="1:16" ht="13">
      <c r="A59" s="25" t="s">
        <v>144</v>
      </c>
    </row>
    <row r="60" spans="1:16" ht="13">
      <c r="A60" t="s">
        <v>147</v>
      </c>
    </row>
    <row r="61" spans="1:16" ht="13">
      <c r="A61" s="14" t="s">
        <v>149</v>
      </c>
      <c r="O61" t="e">
        <f>('BÚ_3_Dopravní značení'!#REF!*21)/100</f>
        <v>#REF!</v>
      </c>
      <c r="P61" t="s">
        <v>5</v>
      </c>
    </row>
    <row r="62" spans="1:16" ht="13">
      <c r="A62" s="23" t="s">
        <v>150</v>
      </c>
    </row>
    <row r="63" spans="1:16" ht="13">
      <c r="A63" s="25" t="s">
        <v>144</v>
      </c>
    </row>
    <row r="64" spans="1:16" ht="13">
      <c r="A64" t="s">
        <v>147</v>
      </c>
    </row>
    <row r="65" spans="1:16" ht="13">
      <c r="A65" s="14" t="s">
        <v>149</v>
      </c>
      <c r="O65" t="e">
        <f>('BÚ_3_Dopravní značení'!#REF!*21)/100</f>
        <v>#REF!</v>
      </c>
      <c r="P65" t="s">
        <v>5</v>
      </c>
    </row>
    <row r="66" spans="1:16" ht="13">
      <c r="A66" s="23" t="s">
        <v>150</v>
      </c>
    </row>
    <row r="67" spans="1:16" ht="13">
      <c r="A67" s="25" t="s">
        <v>144</v>
      </c>
    </row>
    <row r="68" spans="1:16" ht="13">
      <c r="A68" t="s">
        <v>147</v>
      </c>
    </row>
    <row r="69" spans="1:16" ht="13">
      <c r="A69" s="14" t="s">
        <v>149</v>
      </c>
      <c r="O69" t="e">
        <f>('BÚ_3_Dopravní značení'!#REF!*21)/100</f>
        <v>#REF!</v>
      </c>
      <c r="P69" t="s">
        <v>5</v>
      </c>
    </row>
    <row r="70" spans="1:16" ht="13">
      <c r="A70" s="23" t="s">
        <v>150</v>
      </c>
    </row>
    <row r="71" spans="1:16" ht="13">
      <c r="A71" s="25" t="s">
        <v>144</v>
      </c>
    </row>
    <row r="72" spans="1:16" ht="13">
      <c r="A72" t="s">
        <v>147</v>
      </c>
    </row>
    <row r="73" spans="1:16" ht="13">
      <c r="A73" s="14" t="s">
        <v>149</v>
      </c>
      <c r="O73" t="e">
        <f>('BÚ_4_Bezpečnostní zařízení'!#REF!*21)/100</f>
        <v>#REF!</v>
      </c>
      <c r="P73" t="s">
        <v>5</v>
      </c>
    </row>
    <row r="74" spans="1:16" ht="13">
      <c r="A74" s="23" t="s">
        <v>150</v>
      </c>
    </row>
    <row r="75" spans="1:16" ht="13">
      <c r="A75" s="25" t="s">
        <v>144</v>
      </c>
    </row>
    <row r="76" spans="1:16" ht="13">
      <c r="A76" t="s">
        <v>147</v>
      </c>
    </row>
    <row r="77" spans="1:16" ht="13">
      <c r="A77" s="14" t="s">
        <v>149</v>
      </c>
      <c r="O77" t="e">
        <f>('BÚ_3_Dopravní značení'!#REF!*21)/100</f>
        <v>#REF!</v>
      </c>
      <c r="P77" t="s">
        <v>5</v>
      </c>
    </row>
    <row r="78" spans="1:16" ht="13">
      <c r="A78" s="23" t="s">
        <v>150</v>
      </c>
    </row>
    <row r="79" spans="1:16" ht="13">
      <c r="A79" s="25" t="s">
        <v>144</v>
      </c>
    </row>
    <row r="80" spans="1:16" ht="13">
      <c r="A80" t="s">
        <v>147</v>
      </c>
    </row>
    <row r="81" spans="1:16" ht="13">
      <c r="A81" s="14" t="s">
        <v>149</v>
      </c>
      <c r="O81" t="e">
        <f>('BÚ_4_Bezpečnostní zařízení'!#REF!*21)/100</f>
        <v>#REF!</v>
      </c>
      <c r="P81" t="s">
        <v>5</v>
      </c>
    </row>
    <row r="82" spans="1:16" ht="13">
      <c r="A82" s="23" t="s">
        <v>150</v>
      </c>
    </row>
    <row r="83" spans="1:16" ht="13">
      <c r="A83" s="25" t="s">
        <v>144</v>
      </c>
    </row>
    <row r="84" spans="1:16" ht="13">
      <c r="A84" t="s">
        <v>147</v>
      </c>
    </row>
    <row r="85" spans="1:16" ht="13">
      <c r="A85" t="s">
        <v>147</v>
      </c>
    </row>
    <row r="86" spans="1:16" ht="13">
      <c r="A86" s="14" t="s">
        <v>149</v>
      </c>
      <c r="O86" t="e">
        <f>('BÚ_4_Bezpečnostní zařízení'!#REF!*21)/100</f>
        <v>#REF!</v>
      </c>
      <c r="P86" t="s">
        <v>5</v>
      </c>
    </row>
    <row r="87" spans="1:16" ht="13">
      <c r="A87" s="23" t="s">
        <v>150</v>
      </c>
    </row>
    <row r="88" spans="1:16" ht="13">
      <c r="A88" s="25" t="s">
        <v>144</v>
      </c>
    </row>
    <row r="89" spans="1:16" ht="13">
      <c r="A89" t="s">
        <v>147</v>
      </c>
    </row>
    <row r="90" spans="1:16" ht="13">
      <c r="A90" s="14" t="s">
        <v>149</v>
      </c>
      <c r="O90" t="e">
        <f>(BÚ_2_Vozovky!#REF!*21)/100</f>
        <v>#REF!</v>
      </c>
      <c r="P90" t="s">
        <v>5</v>
      </c>
    </row>
    <row r="91" spans="1:16" ht="13">
      <c r="A91" s="23" t="s">
        <v>150</v>
      </c>
    </row>
    <row r="92" spans="1:16" ht="13">
      <c r="A92" s="25" t="s">
        <v>144</v>
      </c>
    </row>
    <row r="93" spans="1:16" ht="13">
      <c r="A93" t="s">
        <v>147</v>
      </c>
    </row>
    <row r="94" spans="1:16" ht="13">
      <c r="A94" s="14" t="s">
        <v>149</v>
      </c>
      <c r="O94" t="e">
        <f>(BÚ_2_Vozovky!#REF!*21)/100</f>
        <v>#REF!</v>
      </c>
      <c r="P94" t="s">
        <v>5</v>
      </c>
    </row>
    <row r="95" spans="1:16" ht="13">
      <c r="A95" s="23" t="s">
        <v>150</v>
      </c>
    </row>
    <row r="96" spans="1:16" ht="13">
      <c r="A96" s="25" t="s">
        <v>144</v>
      </c>
    </row>
    <row r="97" spans="1:16" ht="13">
      <c r="A97" t="s">
        <v>147</v>
      </c>
    </row>
    <row r="98" spans="1:16" ht="13">
      <c r="A98" s="14" t="s">
        <v>149</v>
      </c>
      <c r="O98" t="e">
        <f>(BÚ_2_Vozovky!#REF!*21)/100</f>
        <v>#REF!</v>
      </c>
      <c r="P98" t="s">
        <v>5</v>
      </c>
    </row>
    <row r="99" spans="1:16" ht="13">
      <c r="A99" s="23" t="s">
        <v>150</v>
      </c>
    </row>
    <row r="100" spans="1:16" ht="13">
      <c r="A100" s="25" t="s">
        <v>144</v>
      </c>
    </row>
    <row r="101" spans="1:16" ht="13">
      <c r="A101" t="s">
        <v>147</v>
      </c>
    </row>
    <row r="102" spans="1:16" ht="13">
      <c r="A102" s="14" t="s">
        <v>149</v>
      </c>
      <c r="O102" t="e">
        <f>(BÚ_2_Vozovky!#REF!*21)/100</f>
        <v>#REF!</v>
      </c>
      <c r="P102" t="s">
        <v>5</v>
      </c>
    </row>
    <row r="103" spans="1:16" ht="13">
      <c r="A103" s="23" t="s">
        <v>150</v>
      </c>
    </row>
    <row r="104" spans="1:16" ht="13">
      <c r="A104" s="25" t="s">
        <v>144</v>
      </c>
    </row>
    <row r="105" spans="1:16" ht="13">
      <c r="A105" t="s">
        <v>147</v>
      </c>
    </row>
    <row r="106" spans="1:16" ht="13">
      <c r="A106" s="14" t="s">
        <v>149</v>
      </c>
      <c r="O106" t="e">
        <f>('BÚ_5_Silniční tělesa a odvodněn'!#REF!*21)/100</f>
        <v>#REF!</v>
      </c>
      <c r="P106" t="s">
        <v>5</v>
      </c>
    </row>
    <row r="107" spans="1:16" ht="13">
      <c r="A107" s="23" t="s">
        <v>150</v>
      </c>
    </row>
    <row r="108" spans="1:16" ht="13">
      <c r="A108" s="25" t="s">
        <v>144</v>
      </c>
    </row>
    <row r="109" spans="1:16" ht="13">
      <c r="A109" t="s">
        <v>147</v>
      </c>
    </row>
    <row r="110" spans="1:16" ht="13">
      <c r="A110" s="14" t="s">
        <v>149</v>
      </c>
      <c r="O110" t="e">
        <f>('BÚ_5_Silniční tělesa a odvodněn'!#REF!*21)/100</f>
        <v>#REF!</v>
      </c>
      <c r="P110" t="s">
        <v>5</v>
      </c>
    </row>
    <row r="111" spans="1:16" ht="13">
      <c r="A111" s="23" t="s">
        <v>150</v>
      </c>
    </row>
    <row r="112" spans="1:16" ht="13">
      <c r="A112" s="25" t="s">
        <v>144</v>
      </c>
    </row>
    <row r="113" spans="1:16" ht="13">
      <c r="A113" t="s">
        <v>147</v>
      </c>
    </row>
    <row r="114" spans="1:16" ht="13">
      <c r="A114" s="14" t="s">
        <v>149</v>
      </c>
      <c r="O114" t="e">
        <f>('BÚ_3_Dopravní značení'!#REF!*21)/100</f>
        <v>#REF!</v>
      </c>
      <c r="P114" t="s">
        <v>5</v>
      </c>
    </row>
    <row r="115" spans="1:16" ht="13">
      <c r="A115" s="23" t="s">
        <v>150</v>
      </c>
    </row>
    <row r="116" spans="1:16" ht="13">
      <c r="A116" s="25" t="s">
        <v>144</v>
      </c>
    </row>
    <row r="117" spans="1:16" ht="13">
      <c r="A117" t="s">
        <v>147</v>
      </c>
    </row>
    <row r="118" spans="1:16" ht="13">
      <c r="A118" s="14" t="s">
        <v>149</v>
      </c>
      <c r="O118" t="e">
        <f>(BÚ_2_Vozovky!#REF!*21)/100</f>
        <v>#REF!</v>
      </c>
      <c r="P118" t="s">
        <v>5</v>
      </c>
    </row>
    <row r="119" spans="1:16" ht="13">
      <c r="A119" s="23" t="s">
        <v>150</v>
      </c>
    </row>
    <row r="120" spans="1:16" ht="13">
      <c r="A120" s="25" t="s">
        <v>144</v>
      </c>
    </row>
    <row r="121" spans="1:16" ht="13">
      <c r="A121" t="s">
        <v>147</v>
      </c>
    </row>
    <row r="122" spans="1:16" ht="13">
      <c r="A122" s="14" t="s">
        <v>149</v>
      </c>
      <c r="O122" t="e">
        <f>(BÚ_2_Vozovky!#REF!*21)/100</f>
        <v>#REF!</v>
      </c>
      <c r="P122" t="s">
        <v>5</v>
      </c>
    </row>
    <row r="123" spans="1:16" ht="13">
      <c r="A123" s="23" t="s">
        <v>150</v>
      </c>
    </row>
    <row r="124" spans="1:16" ht="13">
      <c r="A124" s="25" t="s">
        <v>144</v>
      </c>
    </row>
    <row r="125" spans="1:16" ht="13">
      <c r="A125" t="s">
        <v>147</v>
      </c>
    </row>
    <row r="126" spans="1:16" ht="13">
      <c r="A126" s="14" t="s">
        <v>149</v>
      </c>
      <c r="O126" t="e">
        <f>(BÚ_2_Vozovky!#REF!*21)/100</f>
        <v>#REF!</v>
      </c>
      <c r="P126" t="s">
        <v>5</v>
      </c>
    </row>
    <row r="127" spans="1:16" ht="13">
      <c r="A127" s="23" t="s">
        <v>150</v>
      </c>
    </row>
    <row r="128" spans="1:16" ht="13">
      <c r="A128" s="25" t="s">
        <v>144</v>
      </c>
    </row>
    <row r="129" spans="1:16" ht="13">
      <c r="A129" t="s">
        <v>147</v>
      </c>
    </row>
    <row r="130" spans="1:16" ht="13">
      <c r="A130" s="14" t="s">
        <v>149</v>
      </c>
      <c r="O130" t="e">
        <f>(BÚ_2_Vozovky!#REF!*21)/100</f>
        <v>#REF!</v>
      </c>
      <c r="P130" t="s">
        <v>5</v>
      </c>
    </row>
    <row r="131" spans="1:16" ht="13">
      <c r="A131" s="23" t="s">
        <v>150</v>
      </c>
    </row>
    <row r="132" spans="1:16" ht="13">
      <c r="A132" s="25" t="s">
        <v>144</v>
      </c>
    </row>
    <row r="133" spans="1:16" ht="13">
      <c r="A133" t="s">
        <v>147</v>
      </c>
    </row>
    <row r="134" spans="1:16" ht="13">
      <c r="A134" s="14" t="s">
        <v>149</v>
      </c>
      <c r="O134" t="e">
        <f>(BÚ_2_Vozovky!#REF!*21)/100</f>
        <v>#REF!</v>
      </c>
      <c r="P134" t="s">
        <v>5</v>
      </c>
    </row>
    <row r="135" spans="1:16" ht="13">
      <c r="A135" s="23" t="s">
        <v>150</v>
      </c>
    </row>
    <row r="136" spans="1:16" ht="13">
      <c r="A136" s="25" t="s">
        <v>144</v>
      </c>
    </row>
    <row r="137" spans="1:16" ht="13">
      <c r="A137" t="s">
        <v>147</v>
      </c>
    </row>
    <row r="138" spans="1:16" ht="13">
      <c r="A138" s="14" t="s">
        <v>149</v>
      </c>
      <c r="O138" t="e">
        <f>('BÚ_5_Silniční tělesa a odvodněn'!#REF!*21)/100</f>
        <v>#REF!</v>
      </c>
      <c r="P138" t="s">
        <v>5</v>
      </c>
    </row>
    <row r="139" spans="1:16" ht="13">
      <c r="A139" s="23" t="s">
        <v>150</v>
      </c>
    </row>
    <row r="140" spans="1:16" ht="13">
      <c r="A140" s="25" t="s">
        <v>144</v>
      </c>
    </row>
    <row r="141" spans="1:16" ht="13">
      <c r="A141" t="s">
        <v>147</v>
      </c>
    </row>
    <row r="142" spans="1:16" ht="13">
      <c r="A142" s="14" t="s">
        <v>149</v>
      </c>
      <c r="O142" t="e">
        <f>('BÚ_5_Silniční tělesa a odvodněn'!#REF!*21)/100</f>
        <v>#REF!</v>
      </c>
      <c r="P142" t="s">
        <v>5</v>
      </c>
    </row>
    <row r="143" spans="1:16" ht="13">
      <c r="A143" s="23" t="s">
        <v>150</v>
      </c>
    </row>
    <row r="144" spans="1:16" ht="13">
      <c r="A144" s="25" t="s">
        <v>144</v>
      </c>
    </row>
    <row r="145" spans="1:16" ht="13">
      <c r="A145" t="s">
        <v>147</v>
      </c>
    </row>
    <row r="146" spans="1:16" ht="13">
      <c r="A146" s="14" t="s">
        <v>149</v>
      </c>
      <c r="O146" t="e">
        <f>('BÚ_Všeobecné položky'!#REF!*21)/100</f>
        <v>#REF!</v>
      </c>
      <c r="P146" t="s">
        <v>5</v>
      </c>
    </row>
    <row r="147" spans="1:16" ht="13">
      <c r="A147" s="23" t="s">
        <v>150</v>
      </c>
    </row>
    <row r="148" spans="1:16" ht="13">
      <c r="A148" s="25" t="s">
        <v>144</v>
      </c>
    </row>
    <row r="149" spans="1:16" ht="13">
      <c r="A149" t="s">
        <v>147</v>
      </c>
    </row>
    <row r="150" spans="1:16" ht="13">
      <c r="A150" s="14" t="s">
        <v>149</v>
      </c>
      <c r="O150" t="e">
        <f>(BÚ_2_Vozovky!#REF!*21)/100</f>
        <v>#REF!</v>
      </c>
      <c r="P150" t="s">
        <v>5</v>
      </c>
    </row>
    <row r="151" spans="1:16" ht="13">
      <c r="A151" s="23" t="s">
        <v>150</v>
      </c>
    </row>
    <row r="152" spans="1:16" ht="13">
      <c r="A152" s="25" t="s">
        <v>144</v>
      </c>
    </row>
    <row r="153" spans="1:16" ht="13">
      <c r="A153" t="s">
        <v>147</v>
      </c>
    </row>
    <row r="154" spans="1:16" ht="13">
      <c r="A154" s="14" t="s">
        <v>149</v>
      </c>
      <c r="O154" t="e">
        <f>(BÚ_2_Vozovky!#REF!*21)/100</f>
        <v>#REF!</v>
      </c>
      <c r="P154" t="s">
        <v>5</v>
      </c>
    </row>
    <row r="155" spans="1:16" ht="13">
      <c r="A155" s="23" t="s">
        <v>150</v>
      </c>
    </row>
    <row r="156" spans="1:16" ht="13">
      <c r="A156" s="25" t="s">
        <v>144</v>
      </c>
    </row>
    <row r="157" spans="1:16" ht="13">
      <c r="A157" t="s">
        <v>147</v>
      </c>
    </row>
    <row r="158" spans="1:16" ht="13">
      <c r="A158" s="14" t="s">
        <v>149</v>
      </c>
      <c r="O158" t="e">
        <f>(BÚ_Propustky!#REF!*21)/100</f>
        <v>#REF!</v>
      </c>
      <c r="P158" t="s">
        <v>5</v>
      </c>
    </row>
    <row r="159" spans="1:16" ht="13">
      <c r="A159" s="23" t="s">
        <v>150</v>
      </c>
    </row>
    <row r="160" spans="1:16" ht="13">
      <c r="A160" s="25" t="s">
        <v>144</v>
      </c>
    </row>
    <row r="161" spans="1:16" ht="13">
      <c r="A161" t="s">
        <v>147</v>
      </c>
    </row>
    <row r="162" spans="1:16" ht="13">
      <c r="A162" s="14" t="s">
        <v>149</v>
      </c>
      <c r="O162" t="e">
        <f>('BÚ_5_Silniční tělesa a odvodněn'!#REF!*21)/100</f>
        <v>#REF!</v>
      </c>
      <c r="P162" t="s">
        <v>5</v>
      </c>
    </row>
    <row r="163" spans="1:16" ht="13">
      <c r="A163" s="23" t="s">
        <v>150</v>
      </c>
    </row>
    <row r="164" spans="1:16" ht="13">
      <c r="A164" s="25" t="s">
        <v>144</v>
      </c>
    </row>
    <row r="165" spans="1:16" ht="13">
      <c r="A165" t="s">
        <v>147</v>
      </c>
    </row>
    <row r="166" spans="1:16" ht="13">
      <c r="A166" s="14" t="s">
        <v>149</v>
      </c>
      <c r="O166" t="e">
        <f>(BÚ_2_Vozovky!#REF!*21)/100</f>
        <v>#REF!</v>
      </c>
      <c r="P166" t="s">
        <v>5</v>
      </c>
    </row>
    <row r="167" spans="1:16" ht="13">
      <c r="A167" s="23" t="s">
        <v>150</v>
      </c>
    </row>
    <row r="168" spans="1:16" ht="13">
      <c r="A168" s="25" t="s">
        <v>144</v>
      </c>
    </row>
    <row r="169" spans="1:16" ht="13">
      <c r="A169" t="s">
        <v>147</v>
      </c>
    </row>
    <row r="170" spans="1:16" ht="13">
      <c r="A170" s="14" t="s">
        <v>149</v>
      </c>
      <c r="O170" t="e">
        <f>('BÚ_5_Silniční tělesa a odvodněn'!#REF!*21)/100</f>
        <v>#REF!</v>
      </c>
      <c r="P170" t="s">
        <v>5</v>
      </c>
    </row>
    <row r="171" spans="1:16" ht="13">
      <c r="A171" s="23" t="s">
        <v>150</v>
      </c>
    </row>
    <row r="172" spans="1:16" ht="13">
      <c r="A172" s="25" t="s">
        <v>144</v>
      </c>
    </row>
    <row r="173" spans="1:16" ht="13">
      <c r="A173" t="s">
        <v>147</v>
      </c>
    </row>
    <row r="174" spans="1:16" ht="13">
      <c r="A174" s="14" t="s">
        <v>149</v>
      </c>
      <c r="O174" t="e">
        <f>('BÚ_5_Silniční tělesa a odvodněn'!#REF!*21)/100</f>
        <v>#REF!</v>
      </c>
      <c r="P174" t="s">
        <v>5</v>
      </c>
    </row>
    <row r="175" spans="1:16" ht="13">
      <c r="A175" s="23" t="s">
        <v>150</v>
      </c>
    </row>
    <row r="176" spans="1:16" ht="13">
      <c r="A176" s="25" t="s">
        <v>144</v>
      </c>
    </row>
    <row r="177" spans="1:16" ht="13">
      <c r="A177" t="s">
        <v>147</v>
      </c>
    </row>
    <row r="178" spans="1:16" ht="13">
      <c r="A178" s="14" t="s">
        <v>149</v>
      </c>
      <c r="O178" t="e">
        <f>(BÚ_2_Vozovky!#REF!*21)/100</f>
        <v>#REF!</v>
      </c>
      <c r="P178" t="s">
        <v>5</v>
      </c>
    </row>
    <row r="179" spans="1:16" ht="13">
      <c r="A179" s="23" t="s">
        <v>150</v>
      </c>
    </row>
    <row r="180" spans="1:16" ht="13">
      <c r="A180" s="25" t="s">
        <v>144</v>
      </c>
    </row>
    <row r="181" spans="1:16" ht="13">
      <c r="A181" t="s">
        <v>147</v>
      </c>
    </row>
    <row r="182" spans="1:16" ht="13">
      <c r="A182" s="14" t="s">
        <v>149</v>
      </c>
      <c r="O182" t="e">
        <f>(BÚ_2_Vozovky!#REF!*21)/100</f>
        <v>#REF!</v>
      </c>
      <c r="P182" t="s">
        <v>5</v>
      </c>
    </row>
    <row r="183" spans="1:16" ht="13">
      <c r="A183" s="23" t="s">
        <v>150</v>
      </c>
    </row>
    <row r="184" spans="1:16" ht="13">
      <c r="A184" s="25" t="s">
        <v>144</v>
      </c>
    </row>
    <row r="185" spans="1:16" ht="13">
      <c r="A185" t="s">
        <v>147</v>
      </c>
    </row>
    <row r="186" spans="1:16" ht="13">
      <c r="A186" s="14" t="s">
        <v>149</v>
      </c>
      <c r="O186" t="e">
        <f>(BÚ_2_Vozovky!#REF!*21)/100</f>
        <v>#REF!</v>
      </c>
      <c r="P186" t="s">
        <v>5</v>
      </c>
    </row>
    <row r="187" spans="1:16" ht="13">
      <c r="A187" s="23" t="s">
        <v>150</v>
      </c>
    </row>
    <row r="188" spans="1:16" ht="13">
      <c r="A188" s="25" t="s">
        <v>144</v>
      </c>
    </row>
    <row r="189" spans="1:16" ht="13">
      <c r="A189" t="s">
        <v>147</v>
      </c>
    </row>
    <row r="190" spans="1:16" ht="13">
      <c r="A190" s="14" t="s">
        <v>149</v>
      </c>
      <c r="O190" t="e">
        <f>(BÚ_2_Vozovky!#REF!*21)/100</f>
        <v>#REF!</v>
      </c>
      <c r="P190" t="s">
        <v>5</v>
      </c>
    </row>
    <row r="191" spans="1:16" ht="13">
      <c r="A191" s="23" t="s">
        <v>150</v>
      </c>
    </row>
    <row r="192" spans="1:16" ht="13">
      <c r="A192" s="25" t="s">
        <v>144</v>
      </c>
    </row>
    <row r="193" spans="1:16" ht="13">
      <c r="A193" t="s">
        <v>147</v>
      </c>
    </row>
    <row r="194" spans="1:16" ht="13">
      <c r="A194" s="14" t="s">
        <v>149</v>
      </c>
      <c r="O194" t="e">
        <f>(BÚ_2_Vozovky!#REF!*21)/100</f>
        <v>#REF!</v>
      </c>
      <c r="P194" t="s">
        <v>5</v>
      </c>
    </row>
    <row r="195" spans="1:16" ht="13">
      <c r="A195" s="23" t="s">
        <v>150</v>
      </c>
    </row>
    <row r="196" spans="1:16" ht="13">
      <c r="A196" s="25" t="s">
        <v>144</v>
      </c>
    </row>
    <row r="197" spans="1:16" ht="13">
      <c r="A197" t="s">
        <v>147</v>
      </c>
    </row>
    <row r="198" spans="1:16" ht="13">
      <c r="A198" s="14" t="s">
        <v>149</v>
      </c>
      <c r="O198" t="e">
        <f>('BÚ_5_Silniční tělesa a odvodněn'!#REF!*21)/100</f>
        <v>#REF!</v>
      </c>
      <c r="P198" t="s">
        <v>5</v>
      </c>
    </row>
    <row r="199" spans="1:16" ht="13">
      <c r="A199" s="23" t="s">
        <v>150</v>
      </c>
    </row>
    <row r="200" spans="1:16" ht="13">
      <c r="A200" s="25" t="s">
        <v>144</v>
      </c>
    </row>
    <row r="201" spans="1:16" ht="13">
      <c r="A201" t="s">
        <v>147</v>
      </c>
    </row>
    <row r="202" spans="1:16" ht="13">
      <c r="A202" s="14" t="s">
        <v>149</v>
      </c>
      <c r="O202" t="e">
        <f>('BÚ_5_Silniční tělesa a odvodněn'!#REF!*21)/100</f>
        <v>#REF!</v>
      </c>
      <c r="P202" t="s">
        <v>5</v>
      </c>
    </row>
    <row r="203" spans="1:16" ht="14">
      <c r="A203" s="23" t="s">
        <v>150</v>
      </c>
      <c r="E203" s="24" t="s">
        <v>1</v>
      </c>
    </row>
    <row r="204" spans="1:16" ht="14">
      <c r="A204" s="25" t="s">
        <v>144</v>
      </c>
      <c r="E204" s="26" t="s">
        <v>1</v>
      </c>
    </row>
    <row r="205" spans="1:16" ht="14">
      <c r="A205" t="s">
        <v>147</v>
      </c>
      <c r="E205" s="24" t="s">
        <v>1</v>
      </c>
    </row>
    <row r="206" spans="1:16" ht="13">
      <c r="A206" s="14" t="s">
        <v>149</v>
      </c>
      <c r="O206" t="e">
        <f>('BÚ_4_Bezpečnostní zařízení'!#REF!*21)/100</f>
        <v>#REF!</v>
      </c>
      <c r="P206" t="s">
        <v>5</v>
      </c>
    </row>
    <row r="207" spans="1:16" ht="13">
      <c r="A207" s="23" t="s">
        <v>150</v>
      </c>
    </row>
    <row r="208" spans="1:16" ht="13">
      <c r="A208" s="25" t="s">
        <v>144</v>
      </c>
    </row>
    <row r="209" spans="1:16" ht="13">
      <c r="A209" t="s">
        <v>147</v>
      </c>
    </row>
    <row r="210" spans="1:16" ht="13">
      <c r="A210" s="14" t="s">
        <v>149</v>
      </c>
      <c r="O210" t="e">
        <f>('BÚ_4_Bezpečnostní zařízení'!#REF!*21)/100</f>
        <v>#REF!</v>
      </c>
      <c r="P210" t="s">
        <v>5</v>
      </c>
    </row>
    <row r="211" spans="1:16" ht="13">
      <c r="A211" s="23" t="s">
        <v>150</v>
      </c>
    </row>
    <row r="212" spans="1:16" ht="13">
      <c r="A212" s="25" t="s">
        <v>144</v>
      </c>
    </row>
    <row r="213" spans="1:16" ht="13">
      <c r="A213" t="s">
        <v>147</v>
      </c>
    </row>
    <row r="214" spans="1:16" ht="13">
      <c r="A214" s="14" t="s">
        <v>149</v>
      </c>
      <c r="O214" t="e">
        <f>('BÚ_4_Bezpečnostní zařízení'!#REF!*21)/100</f>
        <v>#REF!</v>
      </c>
      <c r="P214" t="s">
        <v>5</v>
      </c>
    </row>
    <row r="215" spans="1:16" ht="13">
      <c r="A215" s="23" t="s">
        <v>150</v>
      </c>
    </row>
    <row r="216" spans="1:16" ht="13">
      <c r="A216" s="25" t="s">
        <v>144</v>
      </c>
    </row>
    <row r="217" spans="1:16" ht="13">
      <c r="A217" t="s">
        <v>147</v>
      </c>
    </row>
    <row r="218" spans="1:16" ht="13">
      <c r="A218" s="14" t="s">
        <v>149</v>
      </c>
      <c r="O218" t="e">
        <f>('BÚ_4_Bezpečnostní zařízení'!#REF!*21)/100</f>
        <v>#REF!</v>
      </c>
      <c r="P218" t="s">
        <v>5</v>
      </c>
    </row>
    <row r="219" spans="1:16" ht="13">
      <c r="A219" s="23" t="s">
        <v>150</v>
      </c>
    </row>
    <row r="220" spans="1:16" ht="13">
      <c r="A220" s="25" t="s">
        <v>144</v>
      </c>
    </row>
    <row r="221" spans="1:16" ht="13">
      <c r="A221" t="s">
        <v>147</v>
      </c>
    </row>
    <row r="222" spans="1:16" ht="13">
      <c r="A222" s="14" t="s">
        <v>149</v>
      </c>
      <c r="O222" t="e">
        <f>('BÚ_4_Bezpečnostní zařízení'!#REF!*21)/100</f>
        <v>#REF!</v>
      </c>
      <c r="P222" t="s">
        <v>5</v>
      </c>
    </row>
    <row r="223" spans="1:16" ht="13">
      <c r="A223" s="23" t="s">
        <v>150</v>
      </c>
    </row>
    <row r="224" spans="1:16" ht="13">
      <c r="A224" s="25" t="s">
        <v>144</v>
      </c>
    </row>
    <row r="225" spans="1:16" ht="13">
      <c r="A225" t="s">
        <v>147</v>
      </c>
    </row>
    <row r="226" spans="1:16" ht="13">
      <c r="A226" s="14" t="s">
        <v>149</v>
      </c>
      <c r="O226" t="e">
        <f>('BÚ_4_Bezpečnostní zařízení'!#REF!*21)/100</f>
        <v>#REF!</v>
      </c>
      <c r="P226" t="s">
        <v>5</v>
      </c>
    </row>
    <row r="227" spans="1:16" ht="13">
      <c r="A227" s="23" t="s">
        <v>150</v>
      </c>
    </row>
    <row r="228" spans="1:16" ht="13">
      <c r="A228" s="25" t="s">
        <v>144</v>
      </c>
    </row>
    <row r="229" spans="1:16" ht="13">
      <c r="A229" t="s">
        <v>147</v>
      </c>
    </row>
    <row r="230" spans="1:16" ht="13">
      <c r="A230" s="14" t="s">
        <v>149</v>
      </c>
      <c r="O230" t="e">
        <f>('BÚ_4_Bezpečnostní zařízení'!#REF!*21)/100</f>
        <v>#REF!</v>
      </c>
      <c r="P230" t="s">
        <v>5</v>
      </c>
    </row>
    <row r="231" spans="1:16" ht="13">
      <c r="A231" s="23" t="s">
        <v>150</v>
      </c>
    </row>
    <row r="232" spans="1:16" ht="13">
      <c r="A232" s="25" t="s">
        <v>144</v>
      </c>
    </row>
    <row r="233" spans="1:16" ht="13">
      <c r="A233" t="s">
        <v>147</v>
      </c>
    </row>
    <row r="234" spans="1:16" ht="13">
      <c r="A234" s="14" t="s">
        <v>149</v>
      </c>
      <c r="O234" t="e">
        <f>('BÚ_4_Bezpečnostní zařízení'!#REF!*21)/100</f>
        <v>#REF!</v>
      </c>
      <c r="P234" t="s">
        <v>5</v>
      </c>
    </row>
    <row r="235" spans="1:16" ht="13">
      <c r="A235" s="23" t="s">
        <v>150</v>
      </c>
    </row>
    <row r="236" spans="1:16" ht="13">
      <c r="A236" s="25" t="s">
        <v>144</v>
      </c>
    </row>
    <row r="237" spans="1:16" ht="13">
      <c r="A237" t="s">
        <v>147</v>
      </c>
    </row>
    <row r="238" spans="1:16" ht="13">
      <c r="A238" s="14" t="s">
        <v>149</v>
      </c>
      <c r="O238" t="e">
        <f>('BÚ_4_Bezpečnostní zařízení'!#REF!*21)/100</f>
        <v>#REF!</v>
      </c>
      <c r="P238" t="s">
        <v>5</v>
      </c>
    </row>
    <row r="239" spans="1:16" ht="13">
      <c r="A239" s="23" t="s">
        <v>150</v>
      </c>
    </row>
    <row r="240" spans="1:16" ht="13">
      <c r="A240" s="25" t="s">
        <v>144</v>
      </c>
    </row>
    <row r="241" spans="1:18" ht="13">
      <c r="A241" t="s">
        <v>147</v>
      </c>
    </row>
    <row r="242" spans="1:18" ht="13">
      <c r="A242" s="14" t="s">
        <v>149</v>
      </c>
      <c r="O242" t="e">
        <f>('BÚ_4_Bezpečnostní zařízení'!#REF!*21)/100</f>
        <v>#REF!</v>
      </c>
      <c r="P242" t="s">
        <v>5</v>
      </c>
    </row>
    <row r="243" spans="1:18" ht="14">
      <c r="A243" s="23" t="s">
        <v>150</v>
      </c>
      <c r="E243" s="24" t="s">
        <v>1</v>
      </c>
    </row>
    <row r="244" spans="1:18" ht="14">
      <c r="A244" s="25" t="s">
        <v>144</v>
      </c>
      <c r="E244" s="26" t="s">
        <v>1</v>
      </c>
    </row>
    <row r="245" spans="1:18" ht="14">
      <c r="A245" t="s">
        <v>147</v>
      </c>
      <c r="E245" s="24" t="s">
        <v>1</v>
      </c>
    </row>
    <row r="246" spans="1:18" ht="12.75" customHeight="1">
      <c r="A246" s="2" t="s">
        <v>84</v>
      </c>
      <c r="O246" t="e">
        <f>0+R246</f>
        <v>#REF!</v>
      </c>
      <c r="Q246" t="e">
        <f>0+BÚ_8_Sadovnictví!#REF!+BÚ_8_Sadovnictví!#REF!+BÚ_8_Sadovnictví!#REF!+BÚ_8_Sadovnictví!#REF!+BÚ_8_Sadovnictví!#REF!+BÚ_8_Sadovnictví!#REF!+BÚ_8_Sadovnictví!#REF!+BÚ_8_Sadovnictví!#REF!+BÚ_8_Sadovnictví!#REF!+BÚ_8_Sadovnictví!#REF!+BÚ_8_Sadovnictví!#REF!+BÚ_8_Sadovnictví!#REF!+BÚ_8_Sadovnictví!#REF!+BÚ_8_Sadovnictví!#REF!+BÚ_8_Sadovnictví!#REF!+BÚ_8_Sadovnictví!#REF!+BÚ_8_Sadovnictví!#REF!</f>
        <v>#REF!</v>
      </c>
      <c r="R246" t="e">
        <f>0+O247+O251+O255+O259+O263+O267+O271+O275+O279+O283+O287+O291+O295+O299+O303+O307+O311</f>
        <v>#REF!</v>
      </c>
    </row>
    <row r="247" spans="1:18" ht="13">
      <c r="A247" s="14" t="s">
        <v>149</v>
      </c>
      <c r="O247" t="e">
        <f>(BÚ_8_Sadovnictví!#REF!*21)/100</f>
        <v>#REF!</v>
      </c>
      <c r="P247" t="s">
        <v>5</v>
      </c>
    </row>
    <row r="248" spans="1:18" ht="13">
      <c r="A248" s="23" t="s">
        <v>150</v>
      </c>
    </row>
    <row r="249" spans="1:18" ht="13">
      <c r="A249" s="25" t="s">
        <v>144</v>
      </c>
    </row>
    <row r="250" spans="1:18" ht="13">
      <c r="A250" t="s">
        <v>147</v>
      </c>
    </row>
    <row r="251" spans="1:18" ht="13">
      <c r="A251" s="14" t="s">
        <v>149</v>
      </c>
      <c r="O251" t="e">
        <f>(BÚ_8_Sadovnictví!#REF!*21)/100</f>
        <v>#REF!</v>
      </c>
      <c r="P251" t="s">
        <v>5</v>
      </c>
    </row>
    <row r="252" spans="1:18" ht="13">
      <c r="A252" s="23" t="s">
        <v>150</v>
      </c>
    </row>
    <row r="253" spans="1:18" ht="13">
      <c r="A253" s="25" t="s">
        <v>144</v>
      </c>
    </row>
    <row r="254" spans="1:18" ht="13">
      <c r="A254" t="s">
        <v>147</v>
      </c>
    </row>
    <row r="255" spans="1:18" ht="13">
      <c r="A255" s="14" t="s">
        <v>149</v>
      </c>
      <c r="O255" t="e">
        <f>(BÚ_8_Sadovnictví!#REF!*21)/100</f>
        <v>#REF!</v>
      </c>
      <c r="P255" t="s">
        <v>5</v>
      </c>
    </row>
    <row r="256" spans="1:18" ht="13">
      <c r="A256" s="23" t="s">
        <v>150</v>
      </c>
    </row>
    <row r="257" spans="1:16" ht="13">
      <c r="A257" s="25" t="s">
        <v>144</v>
      </c>
    </row>
    <row r="258" spans="1:16" ht="13">
      <c r="A258" t="s">
        <v>147</v>
      </c>
    </row>
    <row r="259" spans="1:16" ht="13">
      <c r="A259" s="14" t="s">
        <v>149</v>
      </c>
      <c r="O259" t="e">
        <f>(BÚ_8_Sadovnictví!#REF!*21)/100</f>
        <v>#REF!</v>
      </c>
      <c r="P259" t="s">
        <v>5</v>
      </c>
    </row>
    <row r="260" spans="1:16" ht="13">
      <c r="A260" s="23" t="s">
        <v>150</v>
      </c>
    </row>
    <row r="261" spans="1:16" ht="13">
      <c r="A261" s="25" t="s">
        <v>144</v>
      </c>
    </row>
    <row r="262" spans="1:16" ht="13">
      <c r="A262" t="s">
        <v>147</v>
      </c>
    </row>
    <row r="263" spans="1:16" ht="13">
      <c r="A263" s="14" t="s">
        <v>149</v>
      </c>
      <c r="O263" t="e">
        <f>(BÚ_8_Sadovnictví!#REF!*21)/100</f>
        <v>#REF!</v>
      </c>
      <c r="P263" t="s">
        <v>5</v>
      </c>
    </row>
    <row r="264" spans="1:16" ht="13">
      <c r="A264" s="23" t="s">
        <v>150</v>
      </c>
    </row>
    <row r="265" spans="1:16" ht="13">
      <c r="A265" s="25" t="s">
        <v>144</v>
      </c>
    </row>
    <row r="266" spans="1:16" ht="13">
      <c r="A266" t="s">
        <v>147</v>
      </c>
    </row>
    <row r="267" spans="1:16" ht="13">
      <c r="A267" s="14" t="s">
        <v>149</v>
      </c>
      <c r="O267" t="e">
        <f>(BÚ_8_Sadovnictví!#REF!*21)/100</f>
        <v>#REF!</v>
      </c>
      <c r="P267" t="s">
        <v>5</v>
      </c>
    </row>
    <row r="268" spans="1:16" ht="13">
      <c r="A268" s="23" t="s">
        <v>150</v>
      </c>
    </row>
    <row r="269" spans="1:16" ht="13">
      <c r="A269" s="25" t="s">
        <v>144</v>
      </c>
    </row>
    <row r="270" spans="1:16" ht="13">
      <c r="A270" t="s">
        <v>147</v>
      </c>
    </row>
    <row r="271" spans="1:16" ht="13">
      <c r="A271" s="14" t="s">
        <v>149</v>
      </c>
      <c r="O271" t="e">
        <f>(BÚ_8_Sadovnictví!#REF!*21)/100</f>
        <v>#REF!</v>
      </c>
      <c r="P271" t="s">
        <v>5</v>
      </c>
    </row>
    <row r="272" spans="1:16" ht="13">
      <c r="A272" s="23" t="s">
        <v>150</v>
      </c>
    </row>
    <row r="273" spans="1:16" ht="13">
      <c r="A273" s="25" t="s">
        <v>144</v>
      </c>
    </row>
    <row r="274" spans="1:16" ht="13">
      <c r="A274" t="s">
        <v>147</v>
      </c>
    </row>
    <row r="275" spans="1:16" ht="13">
      <c r="A275" s="14" t="s">
        <v>149</v>
      </c>
      <c r="O275" t="e">
        <f>(BÚ_8_Sadovnictví!#REF!*21)/100</f>
        <v>#REF!</v>
      </c>
      <c r="P275" t="s">
        <v>5</v>
      </c>
    </row>
    <row r="276" spans="1:16" ht="13">
      <c r="A276" s="23" t="s">
        <v>150</v>
      </c>
    </row>
    <row r="277" spans="1:16" ht="13">
      <c r="A277" s="25" t="s">
        <v>144</v>
      </c>
    </row>
    <row r="278" spans="1:16" ht="13">
      <c r="A278" t="s">
        <v>147</v>
      </c>
    </row>
    <row r="279" spans="1:16" ht="13">
      <c r="A279" s="14" t="s">
        <v>149</v>
      </c>
      <c r="O279" t="e">
        <f>(BÚ_8_Sadovnictví!#REF!*21)/100</f>
        <v>#REF!</v>
      </c>
      <c r="P279" t="s">
        <v>5</v>
      </c>
    </row>
    <row r="280" spans="1:16" ht="13">
      <c r="A280" s="23" t="s">
        <v>150</v>
      </c>
    </row>
    <row r="281" spans="1:16" ht="13">
      <c r="A281" s="25" t="s">
        <v>144</v>
      </c>
    </row>
    <row r="282" spans="1:16" ht="13">
      <c r="A282" t="s">
        <v>147</v>
      </c>
    </row>
    <row r="283" spans="1:16" ht="13">
      <c r="A283" s="14" t="s">
        <v>149</v>
      </c>
      <c r="O283" t="e">
        <f>(BÚ_8_Sadovnictví!#REF!*21)/100</f>
        <v>#REF!</v>
      </c>
      <c r="P283" t="s">
        <v>5</v>
      </c>
    </row>
    <row r="284" spans="1:16" ht="13">
      <c r="A284" s="23" t="s">
        <v>150</v>
      </c>
    </row>
    <row r="285" spans="1:16" ht="13">
      <c r="A285" s="25" t="s">
        <v>144</v>
      </c>
    </row>
    <row r="286" spans="1:16" ht="13">
      <c r="A286" t="s">
        <v>147</v>
      </c>
    </row>
    <row r="287" spans="1:16" ht="13">
      <c r="A287" s="14" t="s">
        <v>149</v>
      </c>
      <c r="O287" t="e">
        <f>(BÚ_8_Sadovnictví!#REF!*21)/100</f>
        <v>#REF!</v>
      </c>
      <c r="P287" t="s">
        <v>5</v>
      </c>
    </row>
    <row r="288" spans="1:16" ht="13">
      <c r="A288" s="23" t="s">
        <v>150</v>
      </c>
    </row>
    <row r="289" spans="1:16" ht="13">
      <c r="A289" s="25" t="s">
        <v>144</v>
      </c>
    </row>
    <row r="290" spans="1:16" ht="13">
      <c r="A290" t="s">
        <v>147</v>
      </c>
    </row>
    <row r="291" spans="1:16" ht="13">
      <c r="A291" s="14" t="s">
        <v>149</v>
      </c>
      <c r="O291" t="e">
        <f>(BÚ_8_Sadovnictví!#REF!*21)/100</f>
        <v>#REF!</v>
      </c>
      <c r="P291" t="s">
        <v>5</v>
      </c>
    </row>
    <row r="292" spans="1:16" ht="13">
      <c r="A292" s="23" t="s">
        <v>150</v>
      </c>
    </row>
    <row r="293" spans="1:16" ht="13">
      <c r="A293" s="25" t="s">
        <v>144</v>
      </c>
    </row>
    <row r="294" spans="1:16" ht="13">
      <c r="A294" t="s">
        <v>147</v>
      </c>
    </row>
    <row r="295" spans="1:16" ht="13">
      <c r="A295" s="14" t="s">
        <v>149</v>
      </c>
      <c r="O295" t="e">
        <f>(BÚ_8_Sadovnictví!#REF!*21)/100</f>
        <v>#REF!</v>
      </c>
      <c r="P295" t="s">
        <v>5</v>
      </c>
    </row>
    <row r="296" spans="1:16" ht="13">
      <c r="A296" s="23" t="s">
        <v>150</v>
      </c>
    </row>
    <row r="297" spans="1:16" ht="13">
      <c r="A297" s="25" t="s">
        <v>144</v>
      </c>
    </row>
    <row r="298" spans="1:16" ht="13">
      <c r="A298" t="s">
        <v>147</v>
      </c>
    </row>
    <row r="299" spans="1:16" ht="13">
      <c r="A299" s="14" t="s">
        <v>149</v>
      </c>
      <c r="O299" t="e">
        <f>(BÚ_8_Sadovnictví!#REF!*21)/100</f>
        <v>#REF!</v>
      </c>
      <c r="P299" t="s">
        <v>5</v>
      </c>
    </row>
    <row r="300" spans="1:16" ht="13">
      <c r="A300" s="23" t="s">
        <v>150</v>
      </c>
    </row>
    <row r="301" spans="1:16" ht="13">
      <c r="A301" s="25" t="s">
        <v>144</v>
      </c>
    </row>
    <row r="302" spans="1:16" ht="13">
      <c r="A302" t="s">
        <v>147</v>
      </c>
    </row>
    <row r="303" spans="1:16" ht="13">
      <c r="A303" s="14" t="s">
        <v>149</v>
      </c>
      <c r="O303" t="e">
        <f>(BÚ_8_Sadovnictví!#REF!*21)/100</f>
        <v>#REF!</v>
      </c>
      <c r="P303" t="s">
        <v>5</v>
      </c>
    </row>
    <row r="304" spans="1:16" ht="13">
      <c r="A304" s="23" t="s">
        <v>150</v>
      </c>
    </row>
    <row r="305" spans="1:16" ht="13">
      <c r="A305" s="25" t="s">
        <v>144</v>
      </c>
    </row>
    <row r="306" spans="1:16" ht="13">
      <c r="A306" t="s">
        <v>147</v>
      </c>
    </row>
    <row r="307" spans="1:16" ht="13">
      <c r="A307" s="14" t="s">
        <v>149</v>
      </c>
      <c r="O307" t="e">
        <f>(BÚ_8_Sadovnictví!#REF!*21)/100</f>
        <v>#REF!</v>
      </c>
      <c r="P307" t="s">
        <v>5</v>
      </c>
    </row>
    <row r="308" spans="1:16" ht="13">
      <c r="A308" s="23" t="s">
        <v>150</v>
      </c>
    </row>
    <row r="309" spans="1:16" ht="13">
      <c r="A309" s="25" t="s">
        <v>144</v>
      </c>
    </row>
    <row r="310" spans="1:16" ht="13">
      <c r="A310" t="s">
        <v>147</v>
      </c>
    </row>
    <row r="311" spans="1:16" ht="13">
      <c r="A311" s="14" t="s">
        <v>149</v>
      </c>
      <c r="O311" t="e">
        <f>(BÚ_8_Sadovnictví!#REF!*21)/100</f>
        <v>#REF!</v>
      </c>
      <c r="P311" t="s">
        <v>5</v>
      </c>
    </row>
    <row r="312" spans="1:16" ht="13">
      <c r="A312" s="23" t="s">
        <v>150</v>
      </c>
    </row>
    <row r="313" spans="1:16" ht="13">
      <c r="A313" s="25" t="s">
        <v>144</v>
      </c>
    </row>
    <row r="314" spans="1:16" ht="13">
      <c r="A314" t="s">
        <v>147</v>
      </c>
    </row>
    <row r="315" spans="1:16" ht="13">
      <c r="A315" s="14" t="s">
        <v>149</v>
      </c>
      <c r="O315" t="e">
        <f>(BÚ_8_Sadovnictví!#REF!*21)/100</f>
        <v>#REF!</v>
      </c>
      <c r="P315" t="s">
        <v>5</v>
      </c>
    </row>
    <row r="316" spans="1:16" ht="13">
      <c r="A316" s="23" t="s">
        <v>150</v>
      </c>
    </row>
    <row r="317" spans="1:16" ht="13">
      <c r="A317" s="25" t="s">
        <v>144</v>
      </c>
    </row>
    <row r="318" spans="1:16" ht="13">
      <c r="A318" t="s">
        <v>147</v>
      </c>
    </row>
    <row r="319" spans="1:16" ht="13">
      <c r="A319" s="14" t="s">
        <v>149</v>
      </c>
      <c r="O319" t="e">
        <f>(BÚ_8_Sadovnictví!#REF!*21)/100</f>
        <v>#REF!</v>
      </c>
      <c r="P319" t="s">
        <v>5</v>
      </c>
    </row>
    <row r="320" spans="1:16" ht="13">
      <c r="A320" s="23" t="s">
        <v>150</v>
      </c>
    </row>
    <row r="321" spans="1:16" ht="13">
      <c r="A321" s="25" t="s">
        <v>144</v>
      </c>
    </row>
    <row r="322" spans="1:16" ht="13">
      <c r="A322" t="s">
        <v>147</v>
      </c>
    </row>
    <row r="323" spans="1:16" ht="13">
      <c r="A323" s="14" t="s">
        <v>149</v>
      </c>
      <c r="O323" t="e">
        <f>(BÚ_8_Sadovnictví!#REF!*21)/100</f>
        <v>#REF!</v>
      </c>
      <c r="P323" t="s">
        <v>5</v>
      </c>
    </row>
    <row r="324" spans="1:16" ht="13">
      <c r="A324" s="23" t="s">
        <v>150</v>
      </c>
    </row>
    <row r="325" spans="1:16" ht="13">
      <c r="A325" s="25" t="s">
        <v>144</v>
      </c>
    </row>
    <row r="326" spans="1:16" ht="13">
      <c r="A326" t="s">
        <v>147</v>
      </c>
    </row>
    <row r="327" spans="1:16" ht="13">
      <c r="A327" s="14" t="s">
        <v>149</v>
      </c>
      <c r="O327" t="e">
        <f>(BÚ_8_Sadovnictví!#REF!*21)/100</f>
        <v>#REF!</v>
      </c>
      <c r="P327" t="s">
        <v>5</v>
      </c>
    </row>
    <row r="328" spans="1:16" ht="13">
      <c r="A328" s="23" t="s">
        <v>150</v>
      </c>
    </row>
    <row r="329" spans="1:16" ht="13">
      <c r="A329" s="25" t="s">
        <v>144</v>
      </c>
    </row>
    <row r="330" spans="1:16" ht="13">
      <c r="A330" t="s">
        <v>147</v>
      </c>
    </row>
    <row r="331" spans="1:16" ht="13">
      <c r="A331" s="14" t="s">
        <v>149</v>
      </c>
      <c r="O331" t="e">
        <f>(BÚ_8_Sadovnictví!#REF!*21)/100</f>
        <v>#REF!</v>
      </c>
      <c r="P331" t="s">
        <v>5</v>
      </c>
    </row>
    <row r="332" spans="1:16" ht="13">
      <c r="A332" s="23" t="s">
        <v>150</v>
      </c>
    </row>
    <row r="333" spans="1:16" ht="13">
      <c r="A333" s="25" t="s">
        <v>144</v>
      </c>
    </row>
    <row r="334" spans="1:16" ht="13">
      <c r="A334" t="s">
        <v>147</v>
      </c>
    </row>
    <row r="335" spans="1:16" ht="13">
      <c r="A335" s="14" t="s">
        <v>149</v>
      </c>
      <c r="O335" t="e">
        <f>(BÚ_8_Sadovnictví!#REF!*21)/100</f>
        <v>#REF!</v>
      </c>
      <c r="P335" t="s">
        <v>5</v>
      </c>
    </row>
    <row r="336" spans="1:16" ht="13">
      <c r="A336" s="23" t="s">
        <v>150</v>
      </c>
    </row>
    <row r="337" spans="1:16" ht="13">
      <c r="A337" s="25" t="s">
        <v>144</v>
      </c>
    </row>
    <row r="338" spans="1:16" ht="13">
      <c r="A338" t="s">
        <v>147</v>
      </c>
    </row>
    <row r="339" spans="1:16" ht="13">
      <c r="A339" s="14" t="s">
        <v>149</v>
      </c>
      <c r="O339" t="e">
        <f>(BÚ_8_Sadovnictví!#REF!*21)/100</f>
        <v>#REF!</v>
      </c>
      <c r="P339" t="s">
        <v>5</v>
      </c>
    </row>
    <row r="340" spans="1:16" ht="13">
      <c r="A340" s="23" t="s">
        <v>150</v>
      </c>
    </row>
    <row r="341" spans="1:16" ht="13">
      <c r="A341" s="25" t="s">
        <v>144</v>
      </c>
    </row>
    <row r="342" spans="1:16" ht="13">
      <c r="A342" t="s">
        <v>147</v>
      </c>
    </row>
    <row r="343" spans="1:16" ht="13">
      <c r="A343" s="14" t="s">
        <v>149</v>
      </c>
      <c r="O343" t="e">
        <f>(BÚ_8_Sadovnictví!#REF!*21)/100</f>
        <v>#REF!</v>
      </c>
      <c r="P343" t="s">
        <v>5</v>
      </c>
    </row>
    <row r="344" spans="1:16" ht="13">
      <c r="A344" s="23" t="s">
        <v>150</v>
      </c>
    </row>
    <row r="345" spans="1:16" ht="13">
      <c r="A345" s="25" t="s">
        <v>144</v>
      </c>
    </row>
    <row r="346" spans="1:16" ht="13">
      <c r="A346" t="s">
        <v>147</v>
      </c>
    </row>
    <row r="347" spans="1:16" ht="13">
      <c r="A347" s="14" t="s">
        <v>149</v>
      </c>
      <c r="O347" t="e">
        <f>(BÚ_8_Sadovnictví!#REF!*21)/100</f>
        <v>#REF!</v>
      </c>
      <c r="P347" t="s">
        <v>5</v>
      </c>
    </row>
    <row r="348" spans="1:16" ht="13">
      <c r="A348" s="23" t="s">
        <v>150</v>
      </c>
    </row>
    <row r="349" spans="1:16" ht="13">
      <c r="A349" s="25" t="s">
        <v>144</v>
      </c>
    </row>
    <row r="350" spans="1:16" ht="13">
      <c r="A350" t="s">
        <v>147</v>
      </c>
    </row>
    <row r="351" spans="1:16" ht="13">
      <c r="A351" s="14" t="s">
        <v>149</v>
      </c>
      <c r="O351" t="e">
        <f>(BÚ_8_Sadovnictví!#REF!*21)/100</f>
        <v>#REF!</v>
      </c>
      <c r="P351" t="s">
        <v>5</v>
      </c>
    </row>
    <row r="352" spans="1:16" ht="13">
      <c r="A352" s="23" t="s">
        <v>150</v>
      </c>
    </row>
    <row r="353" spans="1:16" ht="13">
      <c r="A353" s="25" t="s">
        <v>144</v>
      </c>
    </row>
    <row r="354" spans="1:16" ht="13">
      <c r="A354" t="s">
        <v>147</v>
      </c>
    </row>
    <row r="355" spans="1:16" ht="13">
      <c r="A355" s="14" t="s">
        <v>149</v>
      </c>
      <c r="O355" t="e">
        <f>(BÚ_8_Sadovnictví!#REF!*21)/100</f>
        <v>#REF!</v>
      </c>
      <c r="P355" t="s">
        <v>5</v>
      </c>
    </row>
    <row r="356" spans="1:16" ht="13">
      <c r="A356" s="23" t="s">
        <v>150</v>
      </c>
    </row>
    <row r="357" spans="1:16" ht="13">
      <c r="A357" s="25" t="s">
        <v>144</v>
      </c>
    </row>
    <row r="358" spans="1:16" ht="13">
      <c r="A358" t="s">
        <v>147</v>
      </c>
    </row>
    <row r="359" spans="1:16" ht="13">
      <c r="A359" s="14" t="s">
        <v>149</v>
      </c>
      <c r="O359" t="e">
        <f>(BÚ_8_Sadovnictví!#REF!*21)/100</f>
        <v>#REF!</v>
      </c>
      <c r="P359" t="s">
        <v>5</v>
      </c>
    </row>
    <row r="360" spans="1:16" ht="13">
      <c r="A360" s="23" t="s">
        <v>150</v>
      </c>
    </row>
    <row r="361" spans="1:16" ht="13">
      <c r="A361" s="25" t="s">
        <v>144</v>
      </c>
    </row>
    <row r="362" spans="1:16" ht="13">
      <c r="A362" t="s">
        <v>147</v>
      </c>
    </row>
    <row r="363" spans="1:16" ht="13">
      <c r="A363" s="14" t="s">
        <v>149</v>
      </c>
      <c r="O363" t="e">
        <f>(BÚ_8_Sadovnictví!#REF!*21)/100</f>
        <v>#REF!</v>
      </c>
      <c r="P363" t="s">
        <v>5</v>
      </c>
    </row>
    <row r="364" spans="1:16" ht="13">
      <c r="A364" s="23" t="s">
        <v>150</v>
      </c>
    </row>
    <row r="365" spans="1:16" ht="13">
      <c r="A365" s="25" t="s">
        <v>144</v>
      </c>
    </row>
    <row r="366" spans="1:16" ht="13">
      <c r="A366" t="s">
        <v>147</v>
      </c>
    </row>
    <row r="367" spans="1:16" ht="13">
      <c r="A367" s="14" t="s">
        <v>149</v>
      </c>
      <c r="O367" t="e">
        <f>(BÚ_8_Sadovnictví!#REF!*21)/100</f>
        <v>#REF!</v>
      </c>
      <c r="P367" t="s">
        <v>5</v>
      </c>
    </row>
    <row r="368" spans="1:16" ht="13">
      <c r="A368" s="23" t="s">
        <v>150</v>
      </c>
    </row>
    <row r="369" spans="1:16" ht="13">
      <c r="A369" s="25" t="s">
        <v>144</v>
      </c>
    </row>
    <row r="370" spans="1:16" ht="13">
      <c r="A370" t="s">
        <v>147</v>
      </c>
    </row>
    <row r="371" spans="1:16" ht="13">
      <c r="A371" s="14" t="s">
        <v>149</v>
      </c>
      <c r="O371" t="e">
        <f>(BÚ_8_Sadovnictví!#REF!*21)/100</f>
        <v>#REF!</v>
      </c>
      <c r="P371" t="s">
        <v>5</v>
      </c>
    </row>
    <row r="372" spans="1:16" ht="13">
      <c r="A372" s="23" t="s">
        <v>150</v>
      </c>
    </row>
    <row r="373" spans="1:16" ht="13">
      <c r="A373" s="25" t="s">
        <v>144</v>
      </c>
    </row>
    <row r="374" spans="1:16" ht="13">
      <c r="A374" t="s">
        <v>147</v>
      </c>
    </row>
    <row r="375" spans="1:16" ht="13">
      <c r="A375" s="14" t="s">
        <v>149</v>
      </c>
      <c r="O375" t="e">
        <f>(BÚ_8_Sadovnictví!#REF!*21)/100</f>
        <v>#REF!</v>
      </c>
      <c r="P375" t="s">
        <v>5</v>
      </c>
    </row>
    <row r="376" spans="1:16" ht="13">
      <c r="A376" s="23" t="s">
        <v>150</v>
      </c>
    </row>
    <row r="377" spans="1:16" ht="13">
      <c r="A377" s="25" t="s">
        <v>144</v>
      </c>
    </row>
    <row r="378" spans="1:16" ht="13">
      <c r="A378" t="s">
        <v>147</v>
      </c>
    </row>
    <row r="379" spans="1:16" ht="13">
      <c r="A379" s="14" t="s">
        <v>149</v>
      </c>
      <c r="O379" t="e">
        <f>(BÚ_8_Sadovnictví!#REF!*21)/100</f>
        <v>#REF!</v>
      </c>
      <c r="P379" t="s">
        <v>5</v>
      </c>
    </row>
    <row r="380" spans="1:16" ht="13">
      <c r="A380" s="23" t="s">
        <v>150</v>
      </c>
    </row>
    <row r="381" spans="1:16" ht="13">
      <c r="A381" s="25" t="s">
        <v>144</v>
      </c>
    </row>
    <row r="382" spans="1:16" ht="13">
      <c r="A382" t="s">
        <v>147</v>
      </c>
    </row>
    <row r="383" spans="1:16" ht="13">
      <c r="A383" s="14" t="s">
        <v>149</v>
      </c>
      <c r="O383" t="e">
        <f>(BÚ_8_Sadovnictví!#REF!*21)/100</f>
        <v>#REF!</v>
      </c>
      <c r="P383" t="s">
        <v>5</v>
      </c>
    </row>
    <row r="384" spans="1:16" ht="13">
      <c r="A384" s="23" t="s">
        <v>150</v>
      </c>
    </row>
    <row r="385" spans="1:16" ht="13">
      <c r="A385" s="25" t="s">
        <v>144</v>
      </c>
    </row>
    <row r="386" spans="1:16" ht="13">
      <c r="A386" t="s">
        <v>147</v>
      </c>
    </row>
    <row r="387" spans="1:16" ht="13">
      <c r="A387" s="14" t="s">
        <v>149</v>
      </c>
      <c r="O387" t="e">
        <f>(BÚ_8_Sadovnictví!#REF!*21)/100</f>
        <v>#REF!</v>
      </c>
      <c r="P387" t="s">
        <v>5</v>
      </c>
    </row>
    <row r="388" spans="1:16" ht="13">
      <c r="A388" s="23" t="s">
        <v>150</v>
      </c>
    </row>
    <row r="389" spans="1:16" ht="13">
      <c r="A389" s="25" t="s">
        <v>144</v>
      </c>
    </row>
    <row r="390" spans="1:16" ht="13">
      <c r="A390" t="s">
        <v>147</v>
      </c>
    </row>
    <row r="391" spans="1:16" ht="13">
      <c r="A391" s="14" t="s">
        <v>149</v>
      </c>
      <c r="O391" t="e">
        <f>(BÚ_8_Sadovnictví!#REF!*21)/100</f>
        <v>#REF!</v>
      </c>
      <c r="P391" t="s">
        <v>5</v>
      </c>
    </row>
    <row r="392" spans="1:16" ht="13">
      <c r="A392" s="23" t="s">
        <v>150</v>
      </c>
    </row>
    <row r="393" spans="1:16" ht="13">
      <c r="A393" s="25" t="s">
        <v>144</v>
      </c>
    </row>
    <row r="394" spans="1:16" ht="13">
      <c r="A394" t="s">
        <v>147</v>
      </c>
    </row>
    <row r="395" spans="1:16" ht="13">
      <c r="A395" s="14" t="s">
        <v>149</v>
      </c>
      <c r="O395" t="e">
        <f>(BÚ_8_Sadovnictví!#REF!*21)/100</f>
        <v>#REF!</v>
      </c>
      <c r="P395" t="s">
        <v>5</v>
      </c>
    </row>
    <row r="396" spans="1:16" ht="13">
      <c r="A396" s="23" t="s">
        <v>150</v>
      </c>
    </row>
    <row r="397" spans="1:16" ht="13">
      <c r="A397" s="25" t="s">
        <v>144</v>
      </c>
    </row>
    <row r="398" spans="1:16" ht="13">
      <c r="A398" t="s">
        <v>147</v>
      </c>
    </row>
    <row r="399" spans="1:16" ht="13">
      <c r="A399" s="14" t="s">
        <v>149</v>
      </c>
      <c r="O399" t="e">
        <f>(BÚ_8_Sadovnictví!#REF!*21)/100</f>
        <v>#REF!</v>
      </c>
      <c r="P399" t="s">
        <v>5</v>
      </c>
    </row>
    <row r="400" spans="1:16" ht="13">
      <c r="A400" s="23" t="s">
        <v>150</v>
      </c>
    </row>
    <row r="401" spans="1:16" ht="13">
      <c r="A401" s="25" t="s">
        <v>144</v>
      </c>
    </row>
    <row r="402" spans="1:16" ht="13">
      <c r="A402" t="s">
        <v>147</v>
      </c>
    </row>
    <row r="403" spans="1:16" ht="13">
      <c r="A403" s="14" t="s">
        <v>149</v>
      </c>
      <c r="O403" t="e">
        <f>(BÚ_8_Sadovnictví!#REF!*21)/100</f>
        <v>#REF!</v>
      </c>
      <c r="P403" t="s">
        <v>5</v>
      </c>
    </row>
    <row r="404" spans="1:16" ht="13">
      <c r="A404" s="23" t="s">
        <v>150</v>
      </c>
    </row>
    <row r="405" spans="1:16" ht="13">
      <c r="A405" s="25" t="s">
        <v>144</v>
      </c>
    </row>
    <row r="406" spans="1:16" ht="13">
      <c r="A406" t="s">
        <v>147</v>
      </c>
    </row>
    <row r="407" spans="1:16" ht="13">
      <c r="A407" s="14" t="s">
        <v>149</v>
      </c>
      <c r="O407" t="e">
        <f>(BÚ_8_Sadovnictví!#REF!*21)/100</f>
        <v>#REF!</v>
      </c>
      <c r="P407" t="s">
        <v>5</v>
      </c>
    </row>
    <row r="408" spans="1:16" ht="13">
      <c r="A408" s="23" t="s">
        <v>150</v>
      </c>
    </row>
    <row r="409" spans="1:16" ht="13">
      <c r="A409" s="25" t="s">
        <v>144</v>
      </c>
    </row>
    <row r="410" spans="1:16" ht="13">
      <c r="A410" t="s">
        <v>147</v>
      </c>
    </row>
    <row r="411" spans="1:16" ht="13">
      <c r="A411" s="14" t="s">
        <v>149</v>
      </c>
      <c r="O411" t="e">
        <f>(BÚ_8_Sadovnictví!#REF!*21)/100</f>
        <v>#REF!</v>
      </c>
      <c r="P411" t="s">
        <v>5</v>
      </c>
    </row>
    <row r="412" spans="1:16" ht="13">
      <c r="A412" s="23" t="s">
        <v>150</v>
      </c>
    </row>
    <row r="413" spans="1:16" ht="13">
      <c r="A413" s="25" t="s">
        <v>144</v>
      </c>
    </row>
    <row r="414" spans="1:16" ht="13">
      <c r="A414" t="s">
        <v>147</v>
      </c>
    </row>
    <row r="415" spans="1:16" ht="13">
      <c r="A415" s="14" t="s">
        <v>149</v>
      </c>
      <c r="O415" t="e">
        <f>(BÚ_8_Sadovnictví!#REF!*21)/100</f>
        <v>#REF!</v>
      </c>
      <c r="P415" t="s">
        <v>5</v>
      </c>
    </row>
    <row r="416" spans="1:16" ht="13">
      <c r="A416" s="23" t="s">
        <v>150</v>
      </c>
    </row>
    <row r="417" spans="1:16" ht="13">
      <c r="A417" s="25" t="s">
        <v>144</v>
      </c>
    </row>
    <row r="418" spans="1:16" ht="13">
      <c r="A418" t="s">
        <v>147</v>
      </c>
    </row>
    <row r="419" spans="1:16" ht="13">
      <c r="A419" s="14" t="s">
        <v>149</v>
      </c>
      <c r="O419" t="e">
        <f>(BÚ_8_Sadovnictví!#REF!*21)/100</f>
        <v>#REF!</v>
      </c>
      <c r="P419" t="s">
        <v>5</v>
      </c>
    </row>
    <row r="420" spans="1:16" ht="13">
      <c r="A420" s="23" t="s">
        <v>150</v>
      </c>
    </row>
    <row r="421" spans="1:16" ht="13">
      <c r="A421" s="25" t="s">
        <v>144</v>
      </c>
    </row>
    <row r="422" spans="1:16" ht="13">
      <c r="A422" t="s">
        <v>147</v>
      </c>
    </row>
    <row r="423" spans="1:16" ht="13">
      <c r="A423" s="14" t="s">
        <v>149</v>
      </c>
      <c r="O423" t="e">
        <f>(BÚ_8_Sadovnictví!#REF!*21)/100</f>
        <v>#REF!</v>
      </c>
      <c r="P423" t="s">
        <v>5</v>
      </c>
    </row>
    <row r="424" spans="1:16" ht="13">
      <c r="A424" s="23" t="s">
        <v>150</v>
      </c>
    </row>
    <row r="425" spans="1:16" ht="13">
      <c r="A425" s="25" t="s">
        <v>144</v>
      </c>
    </row>
    <row r="426" spans="1:16" ht="13">
      <c r="A426" t="s">
        <v>147</v>
      </c>
    </row>
    <row r="427" spans="1:16" ht="13">
      <c r="A427" s="14" t="s">
        <v>149</v>
      </c>
      <c r="O427" t="e">
        <f>(BÚ_8_Sadovnictví!#REF!*21)/100</f>
        <v>#REF!</v>
      </c>
      <c r="P427" t="s">
        <v>5</v>
      </c>
    </row>
    <row r="428" spans="1:16" ht="13">
      <c r="A428" s="23" t="s">
        <v>150</v>
      </c>
    </row>
    <row r="429" spans="1:16" ht="13">
      <c r="A429" s="25" t="s">
        <v>144</v>
      </c>
    </row>
    <row r="430" spans="1:16" ht="13">
      <c r="A430" t="s">
        <v>147</v>
      </c>
    </row>
    <row r="431" spans="1:16" ht="13">
      <c r="A431" s="14" t="s">
        <v>149</v>
      </c>
      <c r="O431" t="e">
        <f>(BÚ_8_Sadovnictví!#REF!*21)/100</f>
        <v>#REF!</v>
      </c>
      <c r="P431" t="s">
        <v>5</v>
      </c>
    </row>
    <row r="432" spans="1:16" ht="13">
      <c r="A432" s="23" t="s">
        <v>150</v>
      </c>
    </row>
    <row r="433" spans="1:16" ht="13">
      <c r="A433" s="25" t="s">
        <v>144</v>
      </c>
    </row>
    <row r="434" spans="1:16" ht="13">
      <c r="A434" t="s">
        <v>147</v>
      </c>
    </row>
    <row r="435" spans="1:16" ht="13">
      <c r="A435" s="14" t="s">
        <v>149</v>
      </c>
      <c r="O435" t="e">
        <f>(BÚ_8_Sadovnictví!#REF!*21)/100</f>
        <v>#REF!</v>
      </c>
      <c r="P435" t="s">
        <v>5</v>
      </c>
    </row>
    <row r="436" spans="1:16" ht="13">
      <c r="A436" s="23" t="s">
        <v>150</v>
      </c>
    </row>
    <row r="437" spans="1:16" ht="13">
      <c r="A437" s="25" t="s">
        <v>144</v>
      </c>
    </row>
    <row r="438" spans="1:16" ht="13">
      <c r="A438" t="s">
        <v>147</v>
      </c>
    </row>
    <row r="439" spans="1:16" ht="13">
      <c r="A439" s="14" t="s">
        <v>149</v>
      </c>
      <c r="O439" t="e">
        <f>(BÚ_8_Sadovnictví!#REF!*21)/100</f>
        <v>#REF!</v>
      </c>
      <c r="P439" t="s">
        <v>5</v>
      </c>
    </row>
    <row r="440" spans="1:16" ht="13">
      <c r="A440" s="23" t="s">
        <v>150</v>
      </c>
    </row>
    <row r="441" spans="1:16" ht="13">
      <c r="A441" s="25" t="s">
        <v>144</v>
      </c>
    </row>
    <row r="442" spans="1:16" ht="13">
      <c r="A442" t="s">
        <v>147</v>
      </c>
    </row>
    <row r="443" spans="1:16" ht="13">
      <c r="A443" s="14" t="s">
        <v>149</v>
      </c>
      <c r="O443" t="e">
        <f>(BÚ_8_Sadovnictví!#REF!*21)/100</f>
        <v>#REF!</v>
      </c>
      <c r="P443" t="s">
        <v>5</v>
      </c>
    </row>
    <row r="444" spans="1:16" ht="13">
      <c r="A444" s="23" t="s">
        <v>150</v>
      </c>
    </row>
    <row r="445" spans="1:16" ht="13">
      <c r="A445" s="25" t="s">
        <v>144</v>
      </c>
    </row>
    <row r="446" spans="1:16" ht="13">
      <c r="A446" t="s">
        <v>147</v>
      </c>
    </row>
    <row r="447" spans="1:16" ht="13">
      <c r="A447" s="14" t="s">
        <v>149</v>
      </c>
      <c r="O447" t="e">
        <f>(BÚ_8_Sadovnictví!#REF!*21)/100</f>
        <v>#REF!</v>
      </c>
      <c r="P447" t="s">
        <v>5</v>
      </c>
    </row>
    <row r="448" spans="1:16" ht="13">
      <c r="A448" s="23" t="s">
        <v>150</v>
      </c>
    </row>
    <row r="449" spans="1:16" ht="13">
      <c r="A449" s="25" t="s">
        <v>144</v>
      </c>
    </row>
    <row r="450" spans="1:16" ht="13">
      <c r="A450" t="s">
        <v>147</v>
      </c>
    </row>
    <row r="451" spans="1:16" ht="13">
      <c r="A451" s="14" t="s">
        <v>149</v>
      </c>
      <c r="O451" t="e">
        <f>(BÚ_8_Sadovnictví!#REF!*21)/100</f>
        <v>#REF!</v>
      </c>
      <c r="P451" t="s">
        <v>5</v>
      </c>
    </row>
    <row r="452" spans="1:16" ht="13">
      <c r="A452" s="23" t="s">
        <v>150</v>
      </c>
    </row>
    <row r="453" spans="1:16" ht="13">
      <c r="A453" s="25" t="s">
        <v>144</v>
      </c>
    </row>
    <row r="454" spans="1:16" ht="13">
      <c r="A454" t="s">
        <v>147</v>
      </c>
    </row>
    <row r="455" spans="1:16" ht="13">
      <c r="A455" s="14" t="s">
        <v>149</v>
      </c>
      <c r="O455" t="e">
        <f>(BÚ_8_Sadovnictví!#REF!*21)/100</f>
        <v>#REF!</v>
      </c>
      <c r="P455" t="s">
        <v>5</v>
      </c>
    </row>
    <row r="456" spans="1:16" ht="13">
      <c r="A456" s="23" t="s">
        <v>150</v>
      </c>
    </row>
    <row r="457" spans="1:16" ht="13">
      <c r="A457" s="25" t="s">
        <v>144</v>
      </c>
    </row>
    <row r="458" spans="1:16" ht="13">
      <c r="A458" t="s">
        <v>147</v>
      </c>
    </row>
    <row r="459" spans="1:16" ht="13">
      <c r="A459" s="14" t="s">
        <v>149</v>
      </c>
      <c r="O459" t="e">
        <f>(BÚ_8_Sadovnictví!#REF!*21)/100</f>
        <v>#REF!</v>
      </c>
      <c r="P459" t="s">
        <v>5</v>
      </c>
    </row>
    <row r="460" spans="1:16" ht="13">
      <c r="A460" s="23" t="s">
        <v>150</v>
      </c>
    </row>
    <row r="461" spans="1:16" ht="13">
      <c r="A461" s="25" t="s">
        <v>144</v>
      </c>
    </row>
    <row r="462" spans="1:16" ht="13">
      <c r="A462" t="s">
        <v>147</v>
      </c>
    </row>
    <row r="463" spans="1:16" ht="13">
      <c r="A463" s="14" t="s">
        <v>149</v>
      </c>
      <c r="O463" t="e">
        <f>(BÚ_8_Sadovnictví!#REF!*21)/100</f>
        <v>#REF!</v>
      </c>
      <c r="P463" t="s">
        <v>5</v>
      </c>
    </row>
    <row r="464" spans="1:16" ht="13">
      <c r="A464" s="23" t="s">
        <v>150</v>
      </c>
    </row>
    <row r="465" spans="1:16" ht="13">
      <c r="A465" s="25" t="s">
        <v>144</v>
      </c>
    </row>
    <row r="466" spans="1:16" ht="13">
      <c r="A466" t="s">
        <v>147</v>
      </c>
    </row>
    <row r="467" spans="1:16" ht="13">
      <c r="A467" s="14" t="s">
        <v>149</v>
      </c>
      <c r="O467" t="e">
        <f>(BÚ_8_Sadovnictví!#REF!*21)/100</f>
        <v>#REF!</v>
      </c>
      <c r="P467" t="s">
        <v>5</v>
      </c>
    </row>
    <row r="468" spans="1:16" ht="13">
      <c r="A468" s="23" t="s">
        <v>150</v>
      </c>
    </row>
    <row r="469" spans="1:16" ht="13">
      <c r="A469" s="25" t="s">
        <v>144</v>
      </c>
    </row>
    <row r="470" spans="1:16" ht="13">
      <c r="A470" t="s">
        <v>147</v>
      </c>
    </row>
    <row r="471" spans="1:16" ht="13">
      <c r="A471" s="14" t="s">
        <v>149</v>
      </c>
      <c r="O471" t="e">
        <f>(BÚ_8_Sadovnictví!#REF!*21)/100</f>
        <v>#REF!</v>
      </c>
      <c r="P471" t="s">
        <v>5</v>
      </c>
    </row>
    <row r="472" spans="1:16" ht="13">
      <c r="A472" s="23" t="s">
        <v>150</v>
      </c>
    </row>
    <row r="473" spans="1:16" ht="13">
      <c r="A473" s="25" t="s">
        <v>144</v>
      </c>
    </row>
    <row r="474" spans="1:16" ht="13">
      <c r="A474" t="s">
        <v>147</v>
      </c>
    </row>
    <row r="475" spans="1:16" ht="13">
      <c r="A475" s="14" t="s">
        <v>149</v>
      </c>
      <c r="O475" t="e">
        <f>(BÚ_8_Sadovnictví!#REF!*21)/100</f>
        <v>#REF!</v>
      </c>
      <c r="P475" t="s">
        <v>5</v>
      </c>
    </row>
    <row r="476" spans="1:16" ht="13">
      <c r="A476" s="23" t="s">
        <v>150</v>
      </c>
    </row>
    <row r="477" spans="1:16" ht="13">
      <c r="A477" s="25" t="s">
        <v>144</v>
      </c>
    </row>
    <row r="478" spans="1:16" ht="13">
      <c r="A478" t="s">
        <v>147</v>
      </c>
    </row>
    <row r="479" spans="1:16" ht="13">
      <c r="A479" s="14" t="s">
        <v>149</v>
      </c>
      <c r="O479">
        <f>(BÚ_Mechanizace!I36*21)/100</f>
        <v>0</v>
      </c>
      <c r="P479" t="s">
        <v>5</v>
      </c>
    </row>
    <row r="480" spans="1:16" ht="13">
      <c r="A480" s="23" t="s">
        <v>150</v>
      </c>
    </row>
    <row r="481" spans="1:16" ht="13">
      <c r="A481" s="25" t="s">
        <v>144</v>
      </c>
    </row>
    <row r="482" spans="1:16" ht="13">
      <c r="A482" t="s">
        <v>147</v>
      </c>
    </row>
    <row r="483" spans="1:16" ht="13">
      <c r="A483" s="14" t="s">
        <v>149</v>
      </c>
      <c r="O483" t="e">
        <f>(BÚ_8_Sadovnictví!#REF!*21)/100</f>
        <v>#REF!</v>
      </c>
      <c r="P483" t="s">
        <v>5</v>
      </c>
    </row>
    <row r="484" spans="1:16" ht="13">
      <c r="A484" s="23" t="s">
        <v>150</v>
      </c>
    </row>
    <row r="485" spans="1:16" ht="13">
      <c r="A485" s="25" t="s">
        <v>144</v>
      </c>
    </row>
    <row r="486" spans="1:16" ht="13">
      <c r="A486" t="s">
        <v>147</v>
      </c>
    </row>
    <row r="487" spans="1:16" ht="13">
      <c r="A487" s="14" t="s">
        <v>149</v>
      </c>
      <c r="O487" t="e">
        <f>(BÚ_8_Sadovnictví!#REF!*21)/100</f>
        <v>#REF!</v>
      </c>
      <c r="P487" t="s">
        <v>5</v>
      </c>
    </row>
    <row r="488" spans="1:16" ht="13">
      <c r="A488" s="23" t="s">
        <v>150</v>
      </c>
    </row>
    <row r="489" spans="1:16" ht="13">
      <c r="A489" s="25" t="s">
        <v>144</v>
      </c>
    </row>
    <row r="490" spans="1:16" ht="13">
      <c r="A490" t="s">
        <v>147</v>
      </c>
    </row>
    <row r="491" spans="1:16" ht="13">
      <c r="A491" s="14" t="s">
        <v>149</v>
      </c>
      <c r="O491" t="e">
        <f>('BÚ_Všeobecné položky'!#REF!*21)/100</f>
        <v>#REF!</v>
      </c>
      <c r="P491" t="s">
        <v>5</v>
      </c>
    </row>
    <row r="492" spans="1:16" ht="13">
      <c r="A492" s="23" t="s">
        <v>150</v>
      </c>
    </row>
    <row r="493" spans="1:16" ht="13">
      <c r="A493" s="25" t="s">
        <v>144</v>
      </c>
    </row>
    <row r="494" spans="1:16" ht="13">
      <c r="A494" t="s">
        <v>147</v>
      </c>
    </row>
    <row r="495" spans="1:16" ht="13">
      <c r="A495" s="14" t="s">
        <v>149</v>
      </c>
      <c r="O495" t="e">
        <f>(BÚ_8_Sadovnictví!#REF!*21)/100</f>
        <v>#REF!</v>
      </c>
      <c r="P495" t="s">
        <v>5</v>
      </c>
    </row>
    <row r="496" spans="1:16" ht="13">
      <c r="A496" s="23" t="s">
        <v>150</v>
      </c>
    </row>
    <row r="497" spans="1:16" ht="13">
      <c r="A497" s="25" t="s">
        <v>144</v>
      </c>
    </row>
    <row r="498" spans="1:16" ht="13">
      <c r="A498" t="s">
        <v>147</v>
      </c>
    </row>
    <row r="499" spans="1:16" ht="13">
      <c r="A499" s="14" t="s">
        <v>149</v>
      </c>
      <c r="O499" t="e">
        <f>(BÚ_8_Sadovnictví!#REF!*21)/100</f>
        <v>#REF!</v>
      </c>
      <c r="P499" t="s">
        <v>5</v>
      </c>
    </row>
    <row r="500" spans="1:16" ht="13">
      <c r="A500" s="23" t="s">
        <v>150</v>
      </c>
    </row>
    <row r="501" spans="1:16" ht="13">
      <c r="A501" s="25" t="s">
        <v>144</v>
      </c>
    </row>
    <row r="502" spans="1:16" ht="13">
      <c r="A502" t="s">
        <v>147</v>
      </c>
    </row>
    <row r="503" spans="1:16" ht="13">
      <c r="A503" s="14" t="s">
        <v>149</v>
      </c>
      <c r="O503" t="e">
        <f>(BÚ_8_Sadovnictví!#REF!*21)/100</f>
        <v>#REF!</v>
      </c>
      <c r="P503" t="s">
        <v>5</v>
      </c>
    </row>
    <row r="504" spans="1:16" ht="13">
      <c r="A504" s="23" t="s">
        <v>150</v>
      </c>
    </row>
    <row r="505" spans="1:16" ht="13">
      <c r="A505" s="25" t="s">
        <v>144</v>
      </c>
    </row>
    <row r="506" spans="1:16" ht="13">
      <c r="A506" t="s">
        <v>147</v>
      </c>
    </row>
    <row r="507" spans="1:16" ht="13">
      <c r="A507" s="14" t="s">
        <v>149</v>
      </c>
      <c r="O507" t="e">
        <f>(BÚ_8_Sadovnictví!#REF!*21)/100</f>
        <v>#REF!</v>
      </c>
      <c r="P507" t="s">
        <v>5</v>
      </c>
    </row>
    <row r="508" spans="1:16" ht="13">
      <c r="A508" s="23" t="s">
        <v>150</v>
      </c>
    </row>
    <row r="509" spans="1:16" ht="13">
      <c r="A509" s="25" t="s">
        <v>144</v>
      </c>
    </row>
    <row r="510" spans="1:16" ht="13">
      <c r="A510" t="s">
        <v>147</v>
      </c>
    </row>
    <row r="511" spans="1:16" ht="13">
      <c r="A511" s="14" t="s">
        <v>149</v>
      </c>
      <c r="O511" t="e">
        <f>(BÚ_8_Sadovnictví!#REF!*21)/100</f>
        <v>#REF!</v>
      </c>
      <c r="P511" t="s">
        <v>5</v>
      </c>
    </row>
    <row r="512" spans="1:16" ht="13">
      <c r="A512" s="23" t="s">
        <v>150</v>
      </c>
    </row>
    <row r="513" spans="1:16" ht="13">
      <c r="A513" s="25" t="s">
        <v>144</v>
      </c>
    </row>
    <row r="514" spans="1:16" ht="13">
      <c r="A514" t="s">
        <v>147</v>
      </c>
    </row>
    <row r="515" spans="1:16" ht="13">
      <c r="A515" s="14" t="s">
        <v>149</v>
      </c>
      <c r="O515" t="e">
        <f>(BÚ_8_Sadovnictví!#REF!*21)/100</f>
        <v>#REF!</v>
      </c>
      <c r="P515" t="s">
        <v>5</v>
      </c>
    </row>
    <row r="516" spans="1:16" ht="13">
      <c r="A516" s="23" t="s">
        <v>150</v>
      </c>
    </row>
    <row r="517" spans="1:16" ht="13">
      <c r="A517" s="25" t="s">
        <v>144</v>
      </c>
    </row>
    <row r="518" spans="1:16" ht="13">
      <c r="A518" t="s">
        <v>147</v>
      </c>
    </row>
    <row r="519" spans="1:16" ht="13">
      <c r="A519" s="14" t="s">
        <v>149</v>
      </c>
      <c r="O519" t="e">
        <f>(BÚ_8_Sadovnictví!#REF!*21)/100</f>
        <v>#REF!</v>
      </c>
      <c r="P519" t="s">
        <v>5</v>
      </c>
    </row>
    <row r="520" spans="1:16" ht="13">
      <c r="A520" s="23" t="s">
        <v>150</v>
      </c>
    </row>
    <row r="521" spans="1:16" ht="13">
      <c r="A521" s="25" t="s">
        <v>144</v>
      </c>
    </row>
    <row r="522" spans="1:16" ht="13">
      <c r="A522" t="s">
        <v>147</v>
      </c>
    </row>
    <row r="523" spans="1:16" ht="13">
      <c r="A523" s="14" t="s">
        <v>149</v>
      </c>
      <c r="O523" t="e">
        <f>(BÚ_8_Sadovnictví!#REF!*21)/100</f>
        <v>#REF!</v>
      </c>
      <c r="P523" t="s">
        <v>5</v>
      </c>
    </row>
    <row r="524" spans="1:16" ht="13">
      <c r="A524" s="23" t="s">
        <v>150</v>
      </c>
    </row>
    <row r="525" spans="1:16" ht="13">
      <c r="A525" s="25" t="s">
        <v>144</v>
      </c>
    </row>
    <row r="526" spans="1:16" ht="13">
      <c r="A526" t="s">
        <v>147</v>
      </c>
    </row>
    <row r="527" spans="1:16" ht="13">
      <c r="A527" s="14" t="s">
        <v>149</v>
      </c>
      <c r="O527" t="e">
        <f>(BÚ_8_Sadovnictví!#REF!*21)/100</f>
        <v>#REF!</v>
      </c>
      <c r="P527" t="s">
        <v>5</v>
      </c>
    </row>
    <row r="528" spans="1:16" ht="13">
      <c r="A528" s="23" t="s">
        <v>150</v>
      </c>
    </row>
    <row r="529" spans="1:18" ht="13">
      <c r="A529" s="25" t="s">
        <v>144</v>
      </c>
    </row>
    <row r="530" spans="1:18" ht="13">
      <c r="A530" t="s">
        <v>147</v>
      </c>
    </row>
    <row r="531" spans="1:18" ht="13">
      <c r="A531" s="14" t="s">
        <v>149</v>
      </c>
      <c r="O531" t="e">
        <f>(BÚ_8_Sadovnictví!#REF!*21)/100</f>
        <v>#REF!</v>
      </c>
      <c r="P531" t="s">
        <v>5</v>
      </c>
    </row>
    <row r="532" spans="1:18" ht="13">
      <c r="A532" s="23" t="s">
        <v>150</v>
      </c>
    </row>
    <row r="533" spans="1:18" ht="13">
      <c r="A533" s="25" t="s">
        <v>144</v>
      </c>
    </row>
    <row r="534" spans="1:18" ht="13">
      <c r="A534" t="s">
        <v>147</v>
      </c>
    </row>
    <row r="535" spans="1:18" ht="13">
      <c r="A535" s="14" t="s">
        <v>149</v>
      </c>
      <c r="O535" t="e">
        <f>(BÚ_8_Sadovnictví!#REF!*21)/100</f>
        <v>#REF!</v>
      </c>
      <c r="P535" t="s">
        <v>5</v>
      </c>
    </row>
    <row r="536" spans="1:18" ht="13">
      <c r="A536" s="23" t="s">
        <v>150</v>
      </c>
    </row>
    <row r="537" spans="1:18" ht="13">
      <c r="A537" s="25" t="s">
        <v>144</v>
      </c>
    </row>
    <row r="538" spans="1:18" ht="13">
      <c r="A538" t="s">
        <v>147</v>
      </c>
    </row>
    <row r="539" spans="1:18" ht="12.75" customHeight="1">
      <c r="A539" s="2" t="s">
        <v>84</v>
      </c>
      <c r="D539" s="2"/>
      <c r="E539" s="16" t="s">
        <v>2748</v>
      </c>
      <c r="F539" s="2"/>
      <c r="G539" s="2"/>
      <c r="H539" s="2"/>
      <c r="I539" s="29">
        <f>0+Q539</f>
        <v>1040</v>
      </c>
      <c r="O539">
        <f>0+R539</f>
        <v>218.4</v>
      </c>
      <c r="Q539">
        <f>0+I540+I544</f>
        <v>1040</v>
      </c>
      <c r="R539">
        <f>0+O540+O544</f>
        <v>218.4</v>
      </c>
    </row>
    <row r="540" spans="1:18" ht="14">
      <c r="A540" s="14" t="s">
        <v>149</v>
      </c>
      <c r="B540" s="18">
        <v>138</v>
      </c>
      <c r="C540" s="18">
        <v>138</v>
      </c>
      <c r="D540" s="14" t="s">
        <v>1</v>
      </c>
      <c r="E540" s="19" t="s">
        <v>2773</v>
      </c>
      <c r="F540" s="20" t="s">
        <v>130</v>
      </c>
      <c r="G540" s="21">
        <v>1</v>
      </c>
      <c r="H540" s="22">
        <v>40</v>
      </c>
      <c r="I540" s="22">
        <f>ROUND(ROUND(H540,2)*ROUND(G540,3),2)</f>
        <v>40</v>
      </c>
      <c r="O540">
        <f>(I540*21)/100</f>
        <v>8.4</v>
      </c>
      <c r="P540" t="s">
        <v>5</v>
      </c>
    </row>
    <row r="541" spans="1:18" ht="14">
      <c r="A541" s="23" t="s">
        <v>150</v>
      </c>
      <c r="E541" s="24" t="s">
        <v>1</v>
      </c>
    </row>
    <row r="542" spans="1:18" ht="14">
      <c r="A542" s="25" t="s">
        <v>144</v>
      </c>
      <c r="E542" s="26" t="s">
        <v>1</v>
      </c>
    </row>
    <row r="543" spans="1:18" ht="14">
      <c r="A543" t="s">
        <v>147</v>
      </c>
      <c r="E543" s="24" t="s">
        <v>1</v>
      </c>
    </row>
    <row r="544" spans="1:18" ht="14">
      <c r="A544" s="14" t="s">
        <v>149</v>
      </c>
      <c r="B544" s="18">
        <v>139</v>
      </c>
      <c r="C544" s="18">
        <v>139</v>
      </c>
      <c r="D544" s="14" t="s">
        <v>1</v>
      </c>
      <c r="E544" s="19" t="s">
        <v>2774</v>
      </c>
      <c r="F544" s="20" t="s">
        <v>90</v>
      </c>
      <c r="G544" s="21">
        <v>1</v>
      </c>
      <c r="H544" s="22">
        <v>1000</v>
      </c>
      <c r="I544" s="22">
        <f>ROUND(ROUND(H544,2)*ROUND(G544,3),2)</f>
        <v>1000</v>
      </c>
      <c r="O544">
        <f>(I544*21)/100</f>
        <v>210</v>
      </c>
      <c r="P544" t="s">
        <v>5</v>
      </c>
    </row>
    <row r="545" spans="1:18" ht="14">
      <c r="A545" s="23" t="s">
        <v>150</v>
      </c>
      <c r="E545" s="24" t="s">
        <v>1</v>
      </c>
    </row>
    <row r="546" spans="1:18" ht="14">
      <c r="A546" s="25" t="s">
        <v>144</v>
      </c>
      <c r="E546" s="26" t="s">
        <v>1</v>
      </c>
    </row>
    <row r="547" spans="1:18" ht="14">
      <c r="A547" t="s">
        <v>147</v>
      </c>
      <c r="E547" s="24" t="s">
        <v>2775</v>
      </c>
    </row>
    <row r="548" spans="1:18" ht="12.75" customHeight="1">
      <c r="A548" s="2" t="s">
        <v>84</v>
      </c>
      <c r="D548" s="2"/>
      <c r="E548" s="16" t="s">
        <v>2750</v>
      </c>
      <c r="F548" s="2"/>
      <c r="G548" s="2"/>
      <c r="H548" s="2"/>
      <c r="I548" s="29">
        <f>0+Q548</f>
        <v>19723.989999999998</v>
      </c>
      <c r="O548">
        <f>0+R548</f>
        <v>4142.0378999999994</v>
      </c>
      <c r="Q548">
        <f>0+I549+I553+I557+I561+I565+I569+I573</f>
        <v>19723.989999999998</v>
      </c>
      <c r="R548">
        <f>0+O549+O553+O557+O561+O565+O569+O573</f>
        <v>4142.0378999999994</v>
      </c>
    </row>
    <row r="549" spans="1:18" ht="14">
      <c r="A549" s="14" t="s">
        <v>149</v>
      </c>
      <c r="B549" s="18">
        <v>140</v>
      </c>
      <c r="C549" s="18">
        <v>140</v>
      </c>
      <c r="D549" s="14" t="s">
        <v>1</v>
      </c>
      <c r="E549" s="19" t="s">
        <v>2776</v>
      </c>
      <c r="F549" s="20" t="s">
        <v>2777</v>
      </c>
      <c r="G549" s="21">
        <v>1</v>
      </c>
      <c r="H549" s="22">
        <v>1</v>
      </c>
      <c r="I549" s="22">
        <f>ROUND(ROUND(H549,2)*ROUND(G549,3),2)</f>
        <v>1</v>
      </c>
      <c r="O549">
        <f>(I549*21)/100</f>
        <v>0.21</v>
      </c>
      <c r="P549" t="s">
        <v>5</v>
      </c>
    </row>
    <row r="550" spans="1:18" ht="14">
      <c r="A550" s="23" t="s">
        <v>150</v>
      </c>
      <c r="E550" s="24" t="s">
        <v>1</v>
      </c>
    </row>
    <row r="551" spans="1:18" ht="14">
      <c r="A551" s="25" t="s">
        <v>144</v>
      </c>
      <c r="E551" s="26" t="s">
        <v>1</v>
      </c>
    </row>
    <row r="552" spans="1:18" ht="14">
      <c r="A552" t="s">
        <v>147</v>
      </c>
      <c r="E552" s="24" t="s">
        <v>1</v>
      </c>
    </row>
    <row r="553" spans="1:18" ht="14">
      <c r="A553" s="14" t="s">
        <v>149</v>
      </c>
      <c r="B553" s="18">
        <v>141</v>
      </c>
      <c r="C553" s="18">
        <v>141</v>
      </c>
      <c r="D553" s="14" t="s">
        <v>1</v>
      </c>
      <c r="E553" s="19" t="s">
        <v>2778</v>
      </c>
      <c r="F553" s="20" t="s">
        <v>120</v>
      </c>
      <c r="G553" s="21">
        <v>1</v>
      </c>
      <c r="H553" s="22">
        <v>781.66</v>
      </c>
      <c r="I553" s="22">
        <f>ROUND(ROUND(H553,2)*ROUND(G553,3),2)</f>
        <v>781.66</v>
      </c>
      <c r="O553">
        <f>(I553*21)/100</f>
        <v>164.14860000000002</v>
      </c>
      <c r="P553" t="s">
        <v>5</v>
      </c>
    </row>
    <row r="554" spans="1:18" ht="14">
      <c r="A554" s="23" t="s">
        <v>150</v>
      </c>
      <c r="E554" s="24" t="s">
        <v>1</v>
      </c>
    </row>
    <row r="555" spans="1:18" ht="14">
      <c r="A555" s="25" t="s">
        <v>144</v>
      </c>
      <c r="E555" s="26" t="s">
        <v>1</v>
      </c>
    </row>
    <row r="556" spans="1:18" ht="98">
      <c r="A556" t="s">
        <v>147</v>
      </c>
      <c r="E556" s="24" t="s">
        <v>2779</v>
      </c>
    </row>
    <row r="557" spans="1:18" ht="14">
      <c r="A557" s="14" t="s">
        <v>149</v>
      </c>
      <c r="B557" s="18">
        <v>142</v>
      </c>
      <c r="C557" s="18">
        <v>142</v>
      </c>
      <c r="D557" s="14" t="s">
        <v>1</v>
      </c>
      <c r="E557" s="19" t="s">
        <v>2780</v>
      </c>
      <c r="F557" s="20" t="s">
        <v>2781</v>
      </c>
      <c r="G557" s="21">
        <v>1</v>
      </c>
      <c r="H557" s="22">
        <v>150</v>
      </c>
      <c r="I557" s="22">
        <f>ROUND(ROUND(H557,2)*ROUND(G557,3),2)</f>
        <v>150</v>
      </c>
      <c r="O557">
        <f>(I557*21)/100</f>
        <v>31.5</v>
      </c>
      <c r="P557" t="s">
        <v>5</v>
      </c>
    </row>
    <row r="558" spans="1:18" ht="14">
      <c r="A558" s="23" t="s">
        <v>150</v>
      </c>
      <c r="E558" s="24" t="s">
        <v>1</v>
      </c>
    </row>
    <row r="559" spans="1:18" ht="14">
      <c r="A559" s="25" t="s">
        <v>144</v>
      </c>
      <c r="E559" s="26" t="s">
        <v>1</v>
      </c>
    </row>
    <row r="560" spans="1:18" ht="14">
      <c r="A560" t="s">
        <v>147</v>
      </c>
      <c r="E560" s="24" t="s">
        <v>1</v>
      </c>
    </row>
    <row r="561" spans="1:16" ht="14">
      <c r="A561" s="14" t="s">
        <v>149</v>
      </c>
      <c r="B561" s="18">
        <v>143</v>
      </c>
      <c r="C561" s="18">
        <v>143</v>
      </c>
      <c r="D561" s="14" t="s">
        <v>1</v>
      </c>
      <c r="E561" s="19" t="s">
        <v>2782</v>
      </c>
      <c r="F561" s="20" t="s">
        <v>134</v>
      </c>
      <c r="G561" s="21">
        <v>1</v>
      </c>
      <c r="H561" s="22">
        <v>13000</v>
      </c>
      <c r="I561" s="22">
        <f>ROUND(ROUND(H561,2)*ROUND(G561,3),2)</f>
        <v>13000</v>
      </c>
      <c r="O561">
        <f>(I561*21)/100</f>
        <v>2730</v>
      </c>
      <c r="P561" t="s">
        <v>5</v>
      </c>
    </row>
    <row r="562" spans="1:16" ht="14">
      <c r="A562" s="23" t="s">
        <v>150</v>
      </c>
      <c r="E562" s="24" t="s">
        <v>1</v>
      </c>
    </row>
    <row r="563" spans="1:16" ht="14">
      <c r="A563" s="25" t="s">
        <v>144</v>
      </c>
      <c r="E563" s="26" t="s">
        <v>1</v>
      </c>
    </row>
    <row r="564" spans="1:16" ht="252">
      <c r="A564" t="s">
        <v>147</v>
      </c>
      <c r="E564" s="24" t="s">
        <v>2783</v>
      </c>
    </row>
    <row r="565" spans="1:16" ht="14">
      <c r="A565" s="14" t="s">
        <v>149</v>
      </c>
      <c r="B565" s="18">
        <v>144</v>
      </c>
      <c r="C565" s="18">
        <v>144</v>
      </c>
      <c r="D565" s="14" t="s">
        <v>1</v>
      </c>
      <c r="E565" s="19" t="s">
        <v>2784</v>
      </c>
      <c r="F565" s="20" t="s">
        <v>122</v>
      </c>
      <c r="G565" s="21">
        <v>1</v>
      </c>
      <c r="H565" s="22">
        <v>500</v>
      </c>
      <c r="I565" s="22">
        <f>ROUND(ROUND(H565,2)*ROUND(G565,3),2)</f>
        <v>500</v>
      </c>
      <c r="O565">
        <f>(I565*21)/100</f>
        <v>105</v>
      </c>
      <c r="P565" t="s">
        <v>5</v>
      </c>
    </row>
    <row r="566" spans="1:16" ht="14">
      <c r="A566" s="23" t="s">
        <v>150</v>
      </c>
      <c r="E566" s="24" t="s">
        <v>1</v>
      </c>
    </row>
    <row r="567" spans="1:16" ht="14">
      <c r="A567" s="25" t="s">
        <v>144</v>
      </c>
      <c r="E567" s="26" t="s">
        <v>1</v>
      </c>
    </row>
    <row r="568" spans="1:16" ht="14">
      <c r="A568" t="s">
        <v>147</v>
      </c>
      <c r="E568" s="24" t="s">
        <v>1</v>
      </c>
    </row>
    <row r="569" spans="1:16" ht="14">
      <c r="A569" s="14" t="s">
        <v>149</v>
      </c>
      <c r="B569" s="18">
        <v>145</v>
      </c>
      <c r="C569" s="18">
        <v>145</v>
      </c>
      <c r="D569" s="14" t="s">
        <v>1</v>
      </c>
      <c r="E569" s="19" t="s">
        <v>2785</v>
      </c>
      <c r="F569" s="20" t="s">
        <v>120</v>
      </c>
      <c r="G569" s="21">
        <v>1</v>
      </c>
      <c r="H569" s="22">
        <v>291.33</v>
      </c>
      <c r="I569" s="22">
        <f>ROUND(ROUND(H569,2)*ROUND(G569,3),2)</f>
        <v>291.33</v>
      </c>
      <c r="O569">
        <f>(I569*21)/100</f>
        <v>61.179299999999991</v>
      </c>
      <c r="P569" t="s">
        <v>5</v>
      </c>
    </row>
    <row r="570" spans="1:16" ht="14">
      <c r="A570" s="23" t="s">
        <v>150</v>
      </c>
      <c r="E570" s="24" t="s">
        <v>1</v>
      </c>
    </row>
    <row r="571" spans="1:16" ht="14">
      <c r="A571" s="25" t="s">
        <v>144</v>
      </c>
      <c r="E571" s="26" t="s">
        <v>1</v>
      </c>
    </row>
    <row r="572" spans="1:16" ht="14">
      <c r="A572" t="s">
        <v>147</v>
      </c>
      <c r="E572" s="24" t="s">
        <v>2786</v>
      </c>
    </row>
    <row r="573" spans="1:16" ht="14">
      <c r="A573" s="14" t="s">
        <v>149</v>
      </c>
      <c r="B573" s="18">
        <v>146</v>
      </c>
      <c r="C573" s="18">
        <v>146</v>
      </c>
      <c r="D573" s="14" t="s">
        <v>1</v>
      </c>
      <c r="E573" s="19" t="s">
        <v>2787</v>
      </c>
      <c r="F573" s="20" t="s">
        <v>134</v>
      </c>
      <c r="G573" s="21">
        <v>1</v>
      </c>
      <c r="H573" s="22">
        <v>5000</v>
      </c>
      <c r="I573" s="22">
        <f>ROUND(ROUND(H573,2)*ROUND(G573,3),2)</f>
        <v>5000</v>
      </c>
      <c r="O573">
        <f>(I573*21)/100</f>
        <v>1050</v>
      </c>
      <c r="P573" t="s">
        <v>5</v>
      </c>
    </row>
    <row r="574" spans="1:16" ht="14">
      <c r="A574" s="23" t="s">
        <v>150</v>
      </c>
      <c r="E574" s="24" t="s">
        <v>2788</v>
      </c>
    </row>
    <row r="575" spans="1:16" ht="14">
      <c r="A575" s="25" t="s">
        <v>144</v>
      </c>
      <c r="E575" s="26" t="s">
        <v>1</v>
      </c>
    </row>
    <row r="576" spans="1:16" ht="14">
      <c r="A576" t="s">
        <v>147</v>
      </c>
      <c r="E576" s="24" t="s">
        <v>1</v>
      </c>
    </row>
    <row r="578" spans="1:18" ht="12.75" customHeight="1">
      <c r="A578" s="2" t="s">
        <v>84</v>
      </c>
      <c r="D578" s="2"/>
      <c r="E578" s="16" t="s">
        <v>2768</v>
      </c>
      <c r="F578" s="2"/>
      <c r="G578" s="2"/>
      <c r="H578" s="2"/>
      <c r="I578" s="29">
        <f>0+Q578</f>
        <v>8451.2000000000007</v>
      </c>
      <c r="O578">
        <f>0+R578</f>
        <v>1774.7520000000002</v>
      </c>
      <c r="Q578">
        <f>0+I579+I583+I587+I591+I595+I599+I603+I607+I611+I615+I619+I623+I627+I631</f>
        <v>8451.2000000000007</v>
      </c>
      <c r="R578">
        <f>0+O579+O583+O587+O591+O595+O599+O603+O607+O611+O615+O619+O623+O627+O631</f>
        <v>1774.7520000000002</v>
      </c>
    </row>
    <row r="579" spans="1:18" ht="14">
      <c r="A579" s="14" t="s">
        <v>149</v>
      </c>
      <c r="B579" s="18">
        <v>182</v>
      </c>
      <c r="C579" s="18">
        <v>182</v>
      </c>
      <c r="D579" s="14" t="s">
        <v>1</v>
      </c>
      <c r="E579" s="19" t="s">
        <v>2789</v>
      </c>
      <c r="F579" s="20" t="s">
        <v>120</v>
      </c>
      <c r="G579" s="21">
        <v>1</v>
      </c>
      <c r="H579" s="22">
        <v>500</v>
      </c>
      <c r="I579" s="22">
        <f>ROUND(ROUND(H579,2)*ROUND(G579,3),2)</f>
        <v>500</v>
      </c>
      <c r="O579">
        <f>(I579*21)/100</f>
        <v>105</v>
      </c>
      <c r="P579" t="s">
        <v>5</v>
      </c>
    </row>
    <row r="580" spans="1:18" ht="14">
      <c r="A580" s="23" t="s">
        <v>150</v>
      </c>
      <c r="E580" s="24" t="s">
        <v>1</v>
      </c>
    </row>
    <row r="581" spans="1:18" ht="14">
      <c r="A581" s="25" t="s">
        <v>144</v>
      </c>
      <c r="E581" s="26" t="s">
        <v>1</v>
      </c>
    </row>
    <row r="582" spans="1:18" ht="14">
      <c r="A582" t="s">
        <v>147</v>
      </c>
      <c r="E582" s="24" t="s">
        <v>1</v>
      </c>
    </row>
    <row r="583" spans="1:18" ht="14">
      <c r="A583" s="14" t="s">
        <v>149</v>
      </c>
      <c r="B583" s="18">
        <v>183</v>
      </c>
      <c r="C583" s="18">
        <v>183</v>
      </c>
      <c r="D583" s="14" t="s">
        <v>1</v>
      </c>
      <c r="E583" s="19" t="s">
        <v>2790</v>
      </c>
      <c r="F583" s="20" t="s">
        <v>134</v>
      </c>
      <c r="G583" s="21">
        <v>1</v>
      </c>
      <c r="H583" s="22">
        <v>1</v>
      </c>
      <c r="I583" s="22">
        <f>ROUND(ROUND(H583,2)*ROUND(G583,3),2)</f>
        <v>1</v>
      </c>
      <c r="O583">
        <f>(I583*21)/100</f>
        <v>0.21</v>
      </c>
      <c r="P583" t="s">
        <v>5</v>
      </c>
    </row>
    <row r="584" spans="1:18" ht="14">
      <c r="A584" s="23" t="s">
        <v>150</v>
      </c>
      <c r="E584" s="24" t="s">
        <v>1</v>
      </c>
    </row>
    <row r="585" spans="1:18" ht="14">
      <c r="A585" s="25" t="s">
        <v>144</v>
      </c>
      <c r="E585" s="26" t="s">
        <v>1</v>
      </c>
    </row>
    <row r="586" spans="1:18" ht="14">
      <c r="A586" t="s">
        <v>147</v>
      </c>
      <c r="E586" s="24" t="s">
        <v>2791</v>
      </c>
    </row>
    <row r="587" spans="1:18" ht="14">
      <c r="A587" s="14" t="s">
        <v>149</v>
      </c>
      <c r="B587" s="18">
        <v>184</v>
      </c>
      <c r="C587" s="18">
        <v>184</v>
      </c>
      <c r="D587" s="14" t="s">
        <v>1</v>
      </c>
      <c r="E587" s="19" t="s">
        <v>2792</v>
      </c>
      <c r="F587" s="20" t="s">
        <v>134</v>
      </c>
      <c r="G587" s="21">
        <v>1</v>
      </c>
      <c r="H587" s="22">
        <v>1</v>
      </c>
      <c r="I587" s="22">
        <f>ROUND(ROUND(H587,2)*ROUND(G587,3),2)</f>
        <v>1</v>
      </c>
      <c r="O587">
        <f>(I587*21)/100</f>
        <v>0.21</v>
      </c>
      <c r="P587" t="s">
        <v>5</v>
      </c>
    </row>
    <row r="588" spans="1:18" ht="14">
      <c r="A588" s="23" t="s">
        <v>150</v>
      </c>
      <c r="E588" s="24" t="s">
        <v>1</v>
      </c>
    </row>
    <row r="589" spans="1:18" ht="14">
      <c r="A589" s="25" t="s">
        <v>144</v>
      </c>
      <c r="E589" s="26" t="s">
        <v>1</v>
      </c>
    </row>
    <row r="590" spans="1:18" ht="14">
      <c r="A590" t="s">
        <v>147</v>
      </c>
      <c r="E590" s="24" t="s">
        <v>1</v>
      </c>
    </row>
    <row r="591" spans="1:18" ht="14">
      <c r="A591" s="14" t="s">
        <v>149</v>
      </c>
      <c r="B591" s="18">
        <v>185</v>
      </c>
      <c r="C591" s="18">
        <v>185</v>
      </c>
      <c r="D591" s="14" t="s">
        <v>1</v>
      </c>
      <c r="E591" s="19" t="s">
        <v>2793</v>
      </c>
      <c r="F591" s="20" t="s">
        <v>120</v>
      </c>
      <c r="G591" s="21">
        <v>1</v>
      </c>
      <c r="H591" s="22">
        <v>1</v>
      </c>
      <c r="I591" s="22">
        <f>ROUND(ROUND(H591,2)*ROUND(G591,3),2)</f>
        <v>1</v>
      </c>
      <c r="O591">
        <f>(I591*21)/100</f>
        <v>0.21</v>
      </c>
      <c r="P591" t="s">
        <v>5</v>
      </c>
    </row>
    <row r="592" spans="1:18" ht="14">
      <c r="A592" s="23" t="s">
        <v>150</v>
      </c>
      <c r="E592" s="24" t="s">
        <v>1</v>
      </c>
    </row>
    <row r="593" spans="1:16" ht="14">
      <c r="A593" s="25" t="s">
        <v>144</v>
      </c>
      <c r="E593" s="26" t="s">
        <v>1</v>
      </c>
    </row>
    <row r="594" spans="1:16" ht="14">
      <c r="A594" t="s">
        <v>147</v>
      </c>
      <c r="E594" s="24" t="s">
        <v>1</v>
      </c>
    </row>
    <row r="595" spans="1:16" ht="14">
      <c r="A595" s="14" t="s">
        <v>149</v>
      </c>
      <c r="B595" s="18">
        <v>186</v>
      </c>
      <c r="C595" s="18">
        <v>186</v>
      </c>
      <c r="D595" s="14" t="s">
        <v>1</v>
      </c>
      <c r="E595" s="19" t="s">
        <v>2794</v>
      </c>
      <c r="F595" s="20" t="s">
        <v>343</v>
      </c>
      <c r="G595" s="21">
        <v>1</v>
      </c>
      <c r="H595" s="22">
        <v>4000</v>
      </c>
      <c r="I595" s="22">
        <f>ROUND(ROUND(H595,2)*ROUND(G595,3),2)</f>
        <v>4000</v>
      </c>
      <c r="O595">
        <f>(I595*21)/100</f>
        <v>840</v>
      </c>
      <c r="P595" t="s">
        <v>5</v>
      </c>
    </row>
    <row r="596" spans="1:16" ht="14">
      <c r="A596" s="23" t="s">
        <v>150</v>
      </c>
      <c r="E596" s="24" t="s">
        <v>1</v>
      </c>
    </row>
    <row r="597" spans="1:16" ht="14">
      <c r="A597" s="25" t="s">
        <v>144</v>
      </c>
      <c r="E597" s="26" t="s">
        <v>1</v>
      </c>
    </row>
    <row r="598" spans="1:16" ht="14">
      <c r="A598" t="s">
        <v>147</v>
      </c>
      <c r="E598" s="24" t="s">
        <v>1</v>
      </c>
    </row>
    <row r="599" spans="1:16" ht="14">
      <c r="A599" s="14" t="s">
        <v>149</v>
      </c>
      <c r="B599" s="18">
        <v>187</v>
      </c>
      <c r="C599" s="18">
        <v>187</v>
      </c>
      <c r="D599" s="14" t="s">
        <v>1</v>
      </c>
      <c r="E599" s="19" t="s">
        <v>2795</v>
      </c>
      <c r="F599" s="20" t="s">
        <v>122</v>
      </c>
      <c r="G599" s="21">
        <v>1</v>
      </c>
      <c r="H599" s="22">
        <v>111</v>
      </c>
      <c r="I599" s="22">
        <f>ROUND(ROUND(H599,2)*ROUND(G599,3),2)</f>
        <v>111</v>
      </c>
      <c r="O599">
        <f>(I599*21)/100</f>
        <v>23.31</v>
      </c>
      <c r="P599" t="s">
        <v>5</v>
      </c>
    </row>
    <row r="600" spans="1:16" ht="14">
      <c r="A600" s="23" t="s">
        <v>150</v>
      </c>
      <c r="E600" s="24" t="s">
        <v>1</v>
      </c>
    </row>
    <row r="601" spans="1:16" ht="14">
      <c r="A601" s="25" t="s">
        <v>144</v>
      </c>
      <c r="E601" s="26" t="s">
        <v>1</v>
      </c>
    </row>
    <row r="602" spans="1:16" ht="14">
      <c r="A602" t="s">
        <v>147</v>
      </c>
      <c r="E602" s="24" t="s">
        <v>2796</v>
      </c>
    </row>
    <row r="603" spans="1:16" ht="14">
      <c r="A603" s="14" t="s">
        <v>149</v>
      </c>
      <c r="B603" s="18">
        <v>188</v>
      </c>
      <c r="C603" s="18">
        <v>188</v>
      </c>
      <c r="D603" s="14" t="s">
        <v>1</v>
      </c>
      <c r="E603" s="19" t="s">
        <v>2797</v>
      </c>
      <c r="F603" s="20" t="s">
        <v>120</v>
      </c>
      <c r="G603" s="21">
        <v>1</v>
      </c>
      <c r="H603" s="22">
        <v>1</v>
      </c>
      <c r="I603" s="22">
        <f>ROUND(ROUND(H603,2)*ROUND(G603,3),2)</f>
        <v>1</v>
      </c>
      <c r="O603">
        <f>(I603*21)/100</f>
        <v>0.21</v>
      </c>
      <c r="P603" t="s">
        <v>5</v>
      </c>
    </row>
    <row r="604" spans="1:16" ht="14">
      <c r="A604" s="23" t="s">
        <v>150</v>
      </c>
      <c r="E604" s="24" t="s">
        <v>1</v>
      </c>
    </row>
    <row r="605" spans="1:16" ht="14">
      <c r="A605" s="25" t="s">
        <v>144</v>
      </c>
      <c r="E605" s="26" t="s">
        <v>6</v>
      </c>
    </row>
    <row r="606" spans="1:16" ht="28">
      <c r="A606" t="s">
        <v>147</v>
      </c>
      <c r="E606" s="24" t="s">
        <v>2798</v>
      </c>
    </row>
    <row r="607" spans="1:16" ht="14">
      <c r="A607" s="14" t="s">
        <v>149</v>
      </c>
      <c r="B607" s="18">
        <v>189</v>
      </c>
      <c r="C607" s="18">
        <v>189</v>
      </c>
      <c r="D607" s="14" t="s">
        <v>1</v>
      </c>
      <c r="E607" s="19" t="s">
        <v>2799</v>
      </c>
      <c r="F607" s="20" t="s">
        <v>134</v>
      </c>
      <c r="G607" s="21">
        <v>1</v>
      </c>
      <c r="H607" s="22">
        <v>1</v>
      </c>
      <c r="I607" s="22">
        <f>ROUND(ROUND(H607,2)*ROUND(G607,3),2)</f>
        <v>1</v>
      </c>
      <c r="O607">
        <f>(I607*21)/100</f>
        <v>0.21</v>
      </c>
      <c r="P607" t="s">
        <v>5</v>
      </c>
    </row>
    <row r="608" spans="1:16" ht="14">
      <c r="A608" s="23" t="s">
        <v>150</v>
      </c>
      <c r="E608" s="24" t="s">
        <v>1</v>
      </c>
    </row>
    <row r="609" spans="1:16" ht="14">
      <c r="A609" s="25" t="s">
        <v>144</v>
      </c>
      <c r="E609" s="26" t="s">
        <v>6</v>
      </c>
    </row>
    <row r="610" spans="1:16" ht="14">
      <c r="A610" t="s">
        <v>147</v>
      </c>
      <c r="E610" s="24" t="s">
        <v>1</v>
      </c>
    </row>
    <row r="611" spans="1:16" ht="14">
      <c r="A611" s="14" t="s">
        <v>149</v>
      </c>
      <c r="B611" s="18">
        <v>190</v>
      </c>
      <c r="C611" s="18">
        <v>190</v>
      </c>
      <c r="D611" s="14" t="s">
        <v>1</v>
      </c>
      <c r="E611" s="19" t="s">
        <v>2800</v>
      </c>
      <c r="F611" s="20" t="s">
        <v>122</v>
      </c>
      <c r="G611" s="21">
        <v>1</v>
      </c>
      <c r="H611" s="22">
        <v>1000</v>
      </c>
      <c r="I611" s="22">
        <f>ROUND(ROUND(H611,2)*ROUND(G611,3),2)</f>
        <v>1000</v>
      </c>
      <c r="O611">
        <f>(I611*21)/100</f>
        <v>210</v>
      </c>
      <c r="P611" t="s">
        <v>5</v>
      </c>
    </row>
    <row r="612" spans="1:16" ht="14">
      <c r="A612" s="23" t="s">
        <v>150</v>
      </c>
      <c r="E612" s="24" t="s">
        <v>1</v>
      </c>
    </row>
    <row r="613" spans="1:16" ht="14">
      <c r="A613" s="25" t="s">
        <v>144</v>
      </c>
      <c r="E613" s="26" t="s">
        <v>6</v>
      </c>
    </row>
    <row r="614" spans="1:16" ht="14">
      <c r="A614" t="s">
        <v>147</v>
      </c>
      <c r="E614" s="24" t="s">
        <v>1</v>
      </c>
    </row>
    <row r="615" spans="1:16" ht="14">
      <c r="A615" s="14" t="s">
        <v>149</v>
      </c>
      <c r="B615" s="18">
        <v>191</v>
      </c>
      <c r="C615" s="18">
        <v>191</v>
      </c>
      <c r="D615" s="14" t="s">
        <v>16</v>
      </c>
      <c r="E615" s="19" t="s">
        <v>2801</v>
      </c>
      <c r="F615" s="20" t="s">
        <v>122</v>
      </c>
      <c r="G615" s="21">
        <v>1</v>
      </c>
      <c r="H615" s="22">
        <v>1000</v>
      </c>
      <c r="I615" s="22">
        <f>ROUND(ROUND(H615,2)*ROUND(G615,3),2)</f>
        <v>1000</v>
      </c>
      <c r="O615">
        <f>(I615*21)/100</f>
        <v>210</v>
      </c>
      <c r="P615" t="s">
        <v>5</v>
      </c>
    </row>
    <row r="616" spans="1:16" ht="14">
      <c r="A616" s="23" t="s">
        <v>150</v>
      </c>
      <c r="E616" s="24" t="s">
        <v>1</v>
      </c>
    </row>
    <row r="617" spans="1:16" ht="14">
      <c r="A617" s="25" t="s">
        <v>144</v>
      </c>
      <c r="E617" s="26" t="s">
        <v>6</v>
      </c>
    </row>
    <row r="618" spans="1:16" ht="14">
      <c r="A618" t="s">
        <v>147</v>
      </c>
      <c r="E618" s="24" t="s">
        <v>1</v>
      </c>
    </row>
    <row r="619" spans="1:16" ht="14">
      <c r="A619" s="14" t="s">
        <v>149</v>
      </c>
      <c r="B619" s="18">
        <v>192</v>
      </c>
      <c r="C619" s="18">
        <v>192</v>
      </c>
      <c r="D619" s="14" t="s">
        <v>5</v>
      </c>
      <c r="E619" s="19" t="s">
        <v>2802</v>
      </c>
      <c r="F619" s="20" t="s">
        <v>122</v>
      </c>
      <c r="G619" s="21">
        <v>1</v>
      </c>
      <c r="H619" s="22">
        <v>1000</v>
      </c>
      <c r="I619" s="22">
        <f>ROUND(ROUND(H619,2)*ROUND(G619,3),2)</f>
        <v>1000</v>
      </c>
      <c r="O619">
        <f>(I619*21)/100</f>
        <v>210</v>
      </c>
      <c r="P619" t="s">
        <v>5</v>
      </c>
    </row>
    <row r="620" spans="1:16" ht="14">
      <c r="A620" s="23" t="s">
        <v>150</v>
      </c>
      <c r="E620" s="24" t="s">
        <v>1</v>
      </c>
    </row>
    <row r="621" spans="1:16" ht="14">
      <c r="A621" s="25" t="s">
        <v>144</v>
      </c>
      <c r="E621" s="26" t="s">
        <v>6</v>
      </c>
    </row>
    <row r="622" spans="1:16" ht="14">
      <c r="A622" t="s">
        <v>147</v>
      </c>
      <c r="E622" s="24" t="s">
        <v>1</v>
      </c>
    </row>
    <row r="623" spans="1:16" ht="14">
      <c r="A623" s="14" t="s">
        <v>149</v>
      </c>
      <c r="B623" s="18">
        <v>193</v>
      </c>
      <c r="C623" s="18">
        <v>193</v>
      </c>
      <c r="D623" s="14" t="s">
        <v>1</v>
      </c>
      <c r="E623" s="19" t="s">
        <v>2803</v>
      </c>
      <c r="F623" s="20" t="s">
        <v>120</v>
      </c>
      <c r="G623" s="21">
        <v>1</v>
      </c>
      <c r="H623" s="22">
        <v>634.20000000000005</v>
      </c>
      <c r="I623" s="22">
        <f>ROUND(ROUND(H623,2)*ROUND(G623,3),2)</f>
        <v>634.20000000000005</v>
      </c>
      <c r="O623">
        <f>(I623*21)/100</f>
        <v>133.18200000000002</v>
      </c>
      <c r="P623" t="s">
        <v>5</v>
      </c>
    </row>
    <row r="624" spans="1:16" ht="14">
      <c r="A624" s="23" t="s">
        <v>150</v>
      </c>
      <c r="E624" s="24" t="s">
        <v>1</v>
      </c>
    </row>
    <row r="625" spans="1:18" ht="14">
      <c r="A625" s="25" t="s">
        <v>144</v>
      </c>
      <c r="E625" s="26" t="s">
        <v>6</v>
      </c>
    </row>
    <row r="626" spans="1:18" ht="84">
      <c r="A626" t="s">
        <v>147</v>
      </c>
      <c r="E626" s="24" t="s">
        <v>2804</v>
      </c>
    </row>
    <row r="627" spans="1:18" ht="14">
      <c r="A627" s="14" t="s">
        <v>149</v>
      </c>
      <c r="B627" s="18">
        <v>194</v>
      </c>
      <c r="C627" s="18">
        <v>194</v>
      </c>
      <c r="D627" s="14" t="s">
        <v>1</v>
      </c>
      <c r="E627" s="19" t="s">
        <v>2805</v>
      </c>
      <c r="F627" s="20" t="s">
        <v>134</v>
      </c>
      <c r="G627" s="21">
        <v>1</v>
      </c>
      <c r="H627" s="22">
        <v>1</v>
      </c>
      <c r="I627" s="22">
        <f>ROUND(ROUND(H627,2)*ROUND(G627,3),2)</f>
        <v>1</v>
      </c>
      <c r="O627">
        <f>(I627*21)/100</f>
        <v>0.21</v>
      </c>
      <c r="P627" t="s">
        <v>5</v>
      </c>
    </row>
    <row r="628" spans="1:18" ht="14">
      <c r="A628" s="23" t="s">
        <v>150</v>
      </c>
      <c r="E628" s="24" t="s">
        <v>1</v>
      </c>
    </row>
    <row r="629" spans="1:18" ht="14">
      <c r="A629" s="25" t="s">
        <v>144</v>
      </c>
      <c r="E629" s="26" t="s">
        <v>6</v>
      </c>
    </row>
    <row r="630" spans="1:18" ht="84">
      <c r="A630" t="s">
        <v>147</v>
      </c>
      <c r="E630" s="24" t="s">
        <v>2806</v>
      </c>
    </row>
    <row r="631" spans="1:18" ht="14">
      <c r="A631" s="14" t="s">
        <v>149</v>
      </c>
      <c r="B631" s="18">
        <v>195</v>
      </c>
      <c r="C631" s="18">
        <v>195</v>
      </c>
      <c r="D631" s="14" t="s">
        <v>1</v>
      </c>
      <c r="E631" s="19" t="s">
        <v>2807</v>
      </c>
      <c r="F631" s="20" t="s">
        <v>122</v>
      </c>
      <c r="G631" s="21">
        <v>1</v>
      </c>
      <c r="H631" s="22">
        <v>200</v>
      </c>
      <c r="I631" s="22">
        <f>ROUND(ROUND(H631,2)*ROUND(G631,3),2)</f>
        <v>200</v>
      </c>
      <c r="O631">
        <f>(I631*21)/100</f>
        <v>42</v>
      </c>
      <c r="P631" t="s">
        <v>5</v>
      </c>
    </row>
    <row r="632" spans="1:18" ht="14">
      <c r="A632" s="23" t="s">
        <v>150</v>
      </c>
      <c r="E632" s="24" t="s">
        <v>1</v>
      </c>
    </row>
    <row r="633" spans="1:18" ht="12.75" customHeight="1">
      <c r="A633" s="2" t="s">
        <v>84</v>
      </c>
      <c r="D633" s="2"/>
      <c r="E633" s="16" t="s">
        <v>2771</v>
      </c>
      <c r="F633" s="2"/>
      <c r="G633" s="2"/>
      <c r="H633" s="2"/>
      <c r="I633" s="29">
        <f>0+Q633</f>
        <v>1434</v>
      </c>
      <c r="O633">
        <f>0+R633</f>
        <v>301.14</v>
      </c>
      <c r="Q633">
        <f>0+I634+I638+I642+I646</f>
        <v>1434</v>
      </c>
      <c r="R633">
        <f>0+O634+O638+O642+O646</f>
        <v>301.14</v>
      </c>
    </row>
    <row r="634" spans="1:18" ht="14">
      <c r="A634" s="14" t="s">
        <v>149</v>
      </c>
      <c r="B634" s="18">
        <v>203</v>
      </c>
      <c r="C634" s="18">
        <v>203</v>
      </c>
      <c r="D634" s="14" t="s">
        <v>1</v>
      </c>
      <c r="E634" s="19" t="s">
        <v>2808</v>
      </c>
      <c r="F634" s="20" t="s">
        <v>100</v>
      </c>
      <c r="G634" s="21">
        <v>1</v>
      </c>
      <c r="H634" s="22">
        <v>1000</v>
      </c>
      <c r="I634" s="22">
        <f>ROUND(ROUND(H634,2)*ROUND(G634,3),2)</f>
        <v>1000</v>
      </c>
      <c r="O634">
        <f>(I634*21)/100</f>
        <v>210</v>
      </c>
      <c r="P634" t="s">
        <v>5</v>
      </c>
    </row>
    <row r="635" spans="1:18" ht="28">
      <c r="A635" s="23" t="s">
        <v>150</v>
      </c>
      <c r="E635" s="24" t="s">
        <v>2809</v>
      </c>
    </row>
    <row r="636" spans="1:18" ht="14">
      <c r="A636" s="25" t="s">
        <v>144</v>
      </c>
      <c r="E636" s="26" t="s">
        <v>6</v>
      </c>
    </row>
    <row r="637" spans="1:18" ht="42">
      <c r="A637" t="s">
        <v>147</v>
      </c>
      <c r="E637" s="24" t="s">
        <v>2810</v>
      </c>
    </row>
    <row r="638" spans="1:18" ht="14">
      <c r="A638" s="14" t="s">
        <v>149</v>
      </c>
      <c r="B638" s="18">
        <v>204</v>
      </c>
      <c r="C638" s="18">
        <v>204</v>
      </c>
      <c r="D638" s="14" t="s">
        <v>1</v>
      </c>
      <c r="E638" s="19" t="s">
        <v>2811</v>
      </c>
      <c r="F638" s="20" t="s">
        <v>134</v>
      </c>
      <c r="G638" s="21">
        <v>1</v>
      </c>
      <c r="H638" s="22">
        <v>280</v>
      </c>
      <c r="I638" s="22">
        <f>ROUND(ROUND(H638,2)*ROUND(G638,3),2)</f>
        <v>280</v>
      </c>
      <c r="O638">
        <f>(I638*21)/100</f>
        <v>58.8</v>
      </c>
      <c r="P638" t="s">
        <v>5</v>
      </c>
    </row>
    <row r="639" spans="1:18" ht="14">
      <c r="A639" s="23" t="s">
        <v>150</v>
      </c>
      <c r="E639" s="24" t="s">
        <v>1</v>
      </c>
    </row>
    <row r="640" spans="1:18" ht="14">
      <c r="A640" s="25" t="s">
        <v>144</v>
      </c>
      <c r="E640" s="26" t="s">
        <v>6</v>
      </c>
    </row>
    <row r="641" spans="1:16" ht="140">
      <c r="A641" t="s">
        <v>147</v>
      </c>
      <c r="E641" s="24" t="s">
        <v>2812</v>
      </c>
    </row>
    <row r="642" spans="1:16" ht="14">
      <c r="A642" s="14" t="s">
        <v>149</v>
      </c>
      <c r="B642" s="18">
        <v>205</v>
      </c>
      <c r="C642" s="18">
        <v>205</v>
      </c>
      <c r="D642" s="14" t="s">
        <v>1</v>
      </c>
      <c r="E642" s="19" t="s">
        <v>2813</v>
      </c>
      <c r="F642" s="20" t="s">
        <v>134</v>
      </c>
      <c r="G642" s="21">
        <v>1</v>
      </c>
      <c r="H642" s="22">
        <v>140</v>
      </c>
      <c r="I642" s="22">
        <f>ROUND(ROUND(H642,2)*ROUND(G642,3),2)</f>
        <v>140</v>
      </c>
      <c r="O642">
        <f>(I642*21)/100</f>
        <v>29.4</v>
      </c>
      <c r="P642" t="s">
        <v>5</v>
      </c>
    </row>
    <row r="643" spans="1:16" ht="14">
      <c r="A643" s="23" t="s">
        <v>150</v>
      </c>
      <c r="E643" s="24" t="s">
        <v>1</v>
      </c>
    </row>
    <row r="644" spans="1:16" ht="14">
      <c r="A644" s="25" t="s">
        <v>144</v>
      </c>
      <c r="E644" s="26" t="s">
        <v>6</v>
      </c>
    </row>
    <row r="645" spans="1:16" ht="140">
      <c r="A645" t="s">
        <v>147</v>
      </c>
      <c r="E645" s="24" t="s">
        <v>2812</v>
      </c>
    </row>
    <row r="646" spans="1:16" ht="14">
      <c r="A646" s="14" t="s">
        <v>149</v>
      </c>
      <c r="B646" s="18">
        <v>206</v>
      </c>
      <c r="C646" s="18">
        <v>206</v>
      </c>
      <c r="D646" s="14" t="s">
        <v>1</v>
      </c>
      <c r="E646" s="19" t="s">
        <v>2814</v>
      </c>
      <c r="F646" s="20" t="s">
        <v>2815</v>
      </c>
      <c r="G646" s="21">
        <v>1</v>
      </c>
      <c r="H646" s="22">
        <v>14</v>
      </c>
      <c r="I646" s="22">
        <f>ROUND(ROUND(H646,2)*ROUND(G646,3),2)</f>
        <v>14</v>
      </c>
      <c r="O646">
        <f>(I646*21)/100</f>
        <v>2.94</v>
      </c>
      <c r="P646" t="s">
        <v>5</v>
      </c>
    </row>
    <row r="647" spans="1:16" ht="14">
      <c r="A647" s="23" t="s">
        <v>150</v>
      </c>
      <c r="E647" s="24" t="s">
        <v>1</v>
      </c>
    </row>
    <row r="648" spans="1:16" ht="14">
      <c r="A648" s="25" t="s">
        <v>144</v>
      </c>
      <c r="E648" s="26" t="s">
        <v>6</v>
      </c>
    </row>
    <row r="649" spans="1:16" ht="140">
      <c r="A649" t="s">
        <v>147</v>
      </c>
      <c r="E649" s="24" t="s">
        <v>2816</v>
      </c>
    </row>
  </sheetData>
  <autoFilter ref="C1:C657" xr:uid="{00000000-0009-0000-0000-00000F000000}"/>
  <mergeCells count="10">
    <mergeCell ref="F5:F6"/>
    <mergeCell ref="G5:G6"/>
    <mergeCell ref="H5:I5"/>
    <mergeCell ref="C3:D3"/>
    <mergeCell ref="C4:D4"/>
    <mergeCell ref="A5:A6"/>
    <mergeCell ref="B5:B6"/>
    <mergeCell ref="C5:C6"/>
    <mergeCell ref="D5:D6"/>
    <mergeCell ref="E5:E6"/>
  </mergeCells>
  <pageMargins left="0.75" right="0.75" top="1" bottom="1" header="0.5" footer="0.5"/>
  <pageSetup paperSize="9" scale="52" fitToHeight="0"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7"/>
  <dimension ref="A1:N149"/>
  <sheetViews>
    <sheetView topLeftCell="B135" workbookViewId="0">
      <selection activeCell="M148" sqref="M148"/>
    </sheetView>
  </sheetViews>
  <sheetFormatPr baseColWidth="10" defaultColWidth="8.83203125" defaultRowHeight="13"/>
  <cols>
    <col min="1" max="1" width="0" hidden="1" customWidth="1"/>
    <col min="2" max="3" width="4" bestFit="1" customWidth="1"/>
    <col min="4" max="4" width="3.5" customWidth="1"/>
    <col min="5" max="5" width="59.83203125" customWidth="1"/>
    <col min="7" max="8" width="9.1640625" customWidth="1"/>
    <col min="9" max="9" width="23.5" customWidth="1"/>
  </cols>
  <sheetData>
    <row r="1" spans="1:14" ht="12.75" customHeight="1">
      <c r="A1" s="41" t="s">
        <v>84</v>
      </c>
      <c r="B1" s="40"/>
      <c r="C1" s="40"/>
      <c r="D1" s="41"/>
      <c r="E1" s="42" t="s">
        <v>2766</v>
      </c>
      <c r="F1" s="41"/>
      <c r="G1" s="41"/>
      <c r="H1" s="41"/>
      <c r="I1" s="43">
        <f>0+Q1</f>
        <v>0</v>
      </c>
      <c r="J1" s="39"/>
    </row>
    <row r="2" spans="1:14" ht="14">
      <c r="A2" s="36" t="s">
        <v>149</v>
      </c>
      <c r="B2" s="35">
        <v>147</v>
      </c>
      <c r="C2" s="35">
        <v>147</v>
      </c>
      <c r="D2" s="36" t="s">
        <v>1</v>
      </c>
      <c r="E2" s="37" t="s">
        <v>2817</v>
      </c>
      <c r="F2" s="38" t="s">
        <v>122</v>
      </c>
      <c r="G2" s="44">
        <v>1</v>
      </c>
      <c r="H2" s="45">
        <v>6000</v>
      </c>
      <c r="I2" s="45">
        <f>ROUND(ROUND(H2,2)*ROUND(G2,3),2)</f>
        <v>6000</v>
      </c>
      <c r="J2" s="39"/>
      <c r="N2" s="102" t="s">
        <v>2818</v>
      </c>
    </row>
    <row r="3" spans="1:14" ht="14">
      <c r="A3" s="48" t="s">
        <v>150</v>
      </c>
      <c r="B3" s="40"/>
      <c r="C3" s="40"/>
      <c r="D3" s="40"/>
      <c r="E3" s="46" t="s">
        <v>1</v>
      </c>
      <c r="F3" s="40"/>
      <c r="G3" s="40"/>
      <c r="H3" s="40"/>
      <c r="I3" s="40"/>
      <c r="J3" s="39"/>
    </row>
    <row r="4" spans="1:14" ht="14">
      <c r="A4" s="49" t="s">
        <v>144</v>
      </c>
      <c r="B4" s="40"/>
      <c r="C4" s="40"/>
      <c r="D4" s="40"/>
      <c r="E4" s="47" t="s">
        <v>6</v>
      </c>
      <c r="F4" s="40"/>
      <c r="G4" s="40"/>
      <c r="H4" s="40"/>
      <c r="I4" s="40"/>
      <c r="J4" s="39"/>
    </row>
    <row r="5" spans="1:14" ht="84">
      <c r="A5" s="40" t="s">
        <v>147</v>
      </c>
      <c r="B5" s="40"/>
      <c r="C5" s="40"/>
      <c r="D5" s="40"/>
      <c r="E5" s="46" t="s">
        <v>2806</v>
      </c>
      <c r="F5" s="40"/>
      <c r="G5" s="40"/>
      <c r="H5" s="40"/>
      <c r="I5" s="40"/>
      <c r="J5" s="39"/>
    </row>
    <row r="6" spans="1:14" ht="14">
      <c r="A6" s="36" t="s">
        <v>149</v>
      </c>
      <c r="B6" s="35">
        <v>148</v>
      </c>
      <c r="C6" s="35">
        <v>148</v>
      </c>
      <c r="D6" s="36" t="s">
        <v>1</v>
      </c>
      <c r="E6" s="37" t="s">
        <v>2819</v>
      </c>
      <c r="F6" s="38" t="s">
        <v>134</v>
      </c>
      <c r="G6" s="44">
        <v>1</v>
      </c>
      <c r="H6" s="45">
        <v>500</v>
      </c>
      <c r="I6" s="45">
        <f>ROUND(ROUND(H6,2)*ROUND(G6,3),2)</f>
        <v>500</v>
      </c>
      <c r="J6" s="39"/>
    </row>
    <row r="7" spans="1:14" ht="14">
      <c r="A7" s="48" t="s">
        <v>150</v>
      </c>
      <c r="B7" s="40"/>
      <c r="C7" s="40"/>
      <c r="D7" s="40"/>
      <c r="E7" s="46" t="s">
        <v>1</v>
      </c>
      <c r="F7" s="40"/>
      <c r="G7" s="40"/>
      <c r="H7" s="40"/>
      <c r="I7" s="40"/>
      <c r="J7" s="39"/>
    </row>
    <row r="8" spans="1:14" ht="14">
      <c r="A8" s="49" t="s">
        <v>144</v>
      </c>
      <c r="B8" s="40"/>
      <c r="C8" s="40"/>
      <c r="D8" s="40"/>
      <c r="E8" s="47" t="s">
        <v>6</v>
      </c>
      <c r="F8" s="40"/>
      <c r="G8" s="40"/>
      <c r="H8" s="40"/>
      <c r="I8" s="40"/>
      <c r="J8" s="39"/>
    </row>
    <row r="9" spans="1:14" ht="84">
      <c r="A9" s="40" t="s">
        <v>147</v>
      </c>
      <c r="B9" s="40"/>
      <c r="C9" s="40"/>
      <c r="D9" s="40"/>
      <c r="E9" s="46" t="s">
        <v>2806</v>
      </c>
      <c r="F9" s="40"/>
      <c r="G9" s="40"/>
      <c r="H9" s="40"/>
      <c r="I9" s="40"/>
      <c r="J9" s="39"/>
    </row>
    <row r="10" spans="1:14" ht="14">
      <c r="A10" s="36" t="s">
        <v>149</v>
      </c>
      <c r="B10" s="35">
        <v>149</v>
      </c>
      <c r="C10" s="35">
        <v>149</v>
      </c>
      <c r="D10" s="36" t="s">
        <v>1</v>
      </c>
      <c r="E10" s="37" t="s">
        <v>2820</v>
      </c>
      <c r="F10" s="38" t="s">
        <v>122</v>
      </c>
      <c r="G10" s="44">
        <v>1</v>
      </c>
      <c r="H10" s="45">
        <v>600</v>
      </c>
      <c r="I10" s="45">
        <f>ROUND(ROUND(H10,2)*ROUND(G10,3),2)</f>
        <v>600</v>
      </c>
      <c r="J10" s="39" t="s">
        <v>2821</v>
      </c>
    </row>
    <row r="11" spans="1:14" ht="14">
      <c r="A11" s="48" t="s">
        <v>150</v>
      </c>
      <c r="B11" s="40"/>
      <c r="C11" s="40"/>
      <c r="D11" s="40"/>
      <c r="E11" s="46" t="s">
        <v>1</v>
      </c>
      <c r="F11" s="40"/>
      <c r="G11" s="40"/>
      <c r="H11" s="40"/>
      <c r="I11" s="40"/>
      <c r="J11" s="39"/>
    </row>
    <row r="12" spans="1:14" ht="14">
      <c r="A12" s="49" t="s">
        <v>144</v>
      </c>
      <c r="B12" s="40"/>
      <c r="C12" s="40"/>
      <c r="D12" s="40"/>
      <c r="E12" s="47" t="s">
        <v>6</v>
      </c>
      <c r="F12" s="40"/>
      <c r="G12" s="40"/>
      <c r="H12" s="40"/>
      <c r="I12" s="40"/>
      <c r="J12" s="39"/>
    </row>
    <row r="13" spans="1:14" ht="84">
      <c r="A13" s="40" t="s">
        <v>147</v>
      </c>
      <c r="B13" s="40"/>
      <c r="C13" s="40"/>
      <c r="D13" s="40"/>
      <c r="E13" s="46" t="s">
        <v>2806</v>
      </c>
      <c r="F13" s="40"/>
      <c r="G13" s="40"/>
      <c r="H13" s="40"/>
      <c r="I13" s="40"/>
      <c r="J13" s="39"/>
    </row>
    <row r="14" spans="1:14" ht="14">
      <c r="A14" s="36" t="s">
        <v>149</v>
      </c>
      <c r="B14" s="35">
        <v>150</v>
      </c>
      <c r="C14" s="35">
        <v>150</v>
      </c>
      <c r="D14" s="36" t="s">
        <v>1</v>
      </c>
      <c r="E14" s="37" t="s">
        <v>2822</v>
      </c>
      <c r="F14" s="38" t="s">
        <v>122</v>
      </c>
      <c r="G14" s="44">
        <v>1</v>
      </c>
      <c r="H14" s="45">
        <v>1247</v>
      </c>
      <c r="I14" s="45">
        <f>ROUND(ROUND(H14,2)*ROUND(G14,3),2)</f>
        <v>1247</v>
      </c>
      <c r="J14" s="39" t="s">
        <v>2823</v>
      </c>
    </row>
    <row r="15" spans="1:14" ht="14">
      <c r="A15" s="48" t="s">
        <v>150</v>
      </c>
      <c r="B15" s="40"/>
      <c r="C15" s="40"/>
      <c r="D15" s="40"/>
      <c r="E15" s="46" t="s">
        <v>1</v>
      </c>
      <c r="F15" s="40"/>
      <c r="G15" s="40"/>
      <c r="H15" s="40"/>
      <c r="I15" s="40"/>
      <c r="J15" s="39"/>
    </row>
    <row r="16" spans="1:14" ht="14">
      <c r="A16" s="49" t="s">
        <v>144</v>
      </c>
      <c r="B16" s="40"/>
      <c r="C16" s="40"/>
      <c r="D16" s="40"/>
      <c r="E16" s="47" t="s">
        <v>6</v>
      </c>
      <c r="F16" s="40"/>
      <c r="G16" s="40"/>
      <c r="H16" s="40"/>
      <c r="I16" s="40"/>
      <c r="J16" s="39"/>
    </row>
    <row r="17" spans="1:10" ht="84">
      <c r="A17" s="40" t="s">
        <v>147</v>
      </c>
      <c r="B17" s="40"/>
      <c r="C17" s="40"/>
      <c r="D17" s="40"/>
      <c r="E17" s="46" t="s">
        <v>2806</v>
      </c>
      <c r="F17" s="40"/>
      <c r="G17" s="40"/>
      <c r="H17" s="40"/>
      <c r="I17" s="40"/>
      <c r="J17" s="39"/>
    </row>
    <row r="18" spans="1:10" ht="14">
      <c r="A18" s="36" t="s">
        <v>149</v>
      </c>
      <c r="B18" s="35">
        <v>151</v>
      </c>
      <c r="C18" s="35">
        <v>151</v>
      </c>
      <c r="D18" s="36" t="s">
        <v>1</v>
      </c>
      <c r="E18" s="37" t="s">
        <v>2824</v>
      </c>
      <c r="F18" s="38" t="s">
        <v>122</v>
      </c>
      <c r="G18" s="44">
        <v>1</v>
      </c>
      <c r="H18" s="45">
        <v>1873</v>
      </c>
      <c r="I18" s="45">
        <f>ROUND(ROUND(H18,2)*ROUND(G18,3),2)</f>
        <v>1873</v>
      </c>
      <c r="J18" s="39" t="s">
        <v>2823</v>
      </c>
    </row>
    <row r="19" spans="1:10" ht="14">
      <c r="A19" s="48" t="s">
        <v>150</v>
      </c>
      <c r="B19" s="40"/>
      <c r="C19" s="40"/>
      <c r="D19" s="40"/>
      <c r="E19" s="46" t="s">
        <v>1</v>
      </c>
      <c r="F19" s="40"/>
      <c r="G19" s="40"/>
      <c r="H19" s="40"/>
      <c r="I19" s="40"/>
      <c r="J19" s="39"/>
    </row>
    <row r="20" spans="1:10" ht="14">
      <c r="A20" s="49" t="s">
        <v>144</v>
      </c>
      <c r="B20" s="40"/>
      <c r="C20" s="40"/>
      <c r="D20" s="40"/>
      <c r="E20" s="47" t="s">
        <v>6</v>
      </c>
      <c r="F20" s="40"/>
      <c r="G20" s="40"/>
      <c r="H20" s="40"/>
      <c r="I20" s="40"/>
      <c r="J20" s="39"/>
    </row>
    <row r="21" spans="1:10" ht="84">
      <c r="A21" s="40" t="s">
        <v>147</v>
      </c>
      <c r="B21" s="40"/>
      <c r="C21" s="40"/>
      <c r="D21" s="40"/>
      <c r="E21" s="46" t="s">
        <v>2806</v>
      </c>
      <c r="F21" s="40"/>
      <c r="G21" s="40"/>
      <c r="H21" s="40"/>
      <c r="I21" s="40"/>
      <c r="J21" s="39"/>
    </row>
    <row r="22" spans="1:10" ht="14">
      <c r="A22" s="36" t="s">
        <v>149</v>
      </c>
      <c r="B22" s="35">
        <v>152</v>
      </c>
      <c r="C22" s="35">
        <v>152</v>
      </c>
      <c r="D22" s="36" t="s">
        <v>1</v>
      </c>
      <c r="E22" s="37" t="s">
        <v>2825</v>
      </c>
      <c r="F22" s="38" t="s">
        <v>130</v>
      </c>
      <c r="G22" s="44">
        <v>1</v>
      </c>
      <c r="H22" s="45">
        <v>100</v>
      </c>
      <c r="I22" s="45">
        <f>ROUND(ROUND(H22,2)*ROUND(G22,3),2)</f>
        <v>100</v>
      </c>
      <c r="J22" s="39"/>
    </row>
    <row r="23" spans="1:10" ht="14">
      <c r="A23" s="48" t="s">
        <v>150</v>
      </c>
      <c r="B23" s="40"/>
      <c r="C23" s="40"/>
      <c r="D23" s="40"/>
      <c r="E23" s="46" t="s">
        <v>1</v>
      </c>
      <c r="F23" s="40"/>
      <c r="G23" s="40"/>
      <c r="H23" s="40"/>
      <c r="I23" s="40"/>
      <c r="J23" s="39"/>
    </row>
    <row r="24" spans="1:10" ht="14">
      <c r="A24" s="49" t="s">
        <v>144</v>
      </c>
      <c r="B24" s="40"/>
      <c r="C24" s="40"/>
      <c r="D24" s="40"/>
      <c r="E24" s="47" t="s">
        <v>6</v>
      </c>
      <c r="F24" s="40"/>
      <c r="G24" s="40"/>
      <c r="H24" s="40"/>
      <c r="I24" s="40"/>
      <c r="J24" s="39"/>
    </row>
    <row r="25" spans="1:10" ht="84">
      <c r="A25" s="40" t="s">
        <v>147</v>
      </c>
      <c r="B25" s="40"/>
      <c r="C25" s="40"/>
      <c r="D25" s="40"/>
      <c r="E25" s="46" t="s">
        <v>2806</v>
      </c>
      <c r="F25" s="40"/>
      <c r="G25" s="40"/>
      <c r="H25" s="40"/>
      <c r="I25" s="40"/>
      <c r="J25" s="39"/>
    </row>
    <row r="26" spans="1:10" ht="14">
      <c r="A26" s="36" t="s">
        <v>149</v>
      </c>
      <c r="B26" s="35">
        <v>153</v>
      </c>
      <c r="C26" s="35">
        <v>153</v>
      </c>
      <c r="D26" s="36" t="s">
        <v>1</v>
      </c>
      <c r="E26" s="37" t="s">
        <v>2826</v>
      </c>
      <c r="F26" s="38" t="s">
        <v>130</v>
      </c>
      <c r="G26" s="44">
        <v>1</v>
      </c>
      <c r="H26" s="45">
        <v>100</v>
      </c>
      <c r="I26" s="45">
        <f>ROUND(ROUND(H26,2)*ROUND(G26,3),2)</f>
        <v>100</v>
      </c>
      <c r="J26" s="39"/>
    </row>
    <row r="27" spans="1:10" ht="14">
      <c r="A27" s="48" t="s">
        <v>150</v>
      </c>
      <c r="B27" s="40"/>
      <c r="C27" s="40"/>
      <c r="D27" s="40"/>
      <c r="E27" s="46" t="s">
        <v>1</v>
      </c>
      <c r="F27" s="40"/>
      <c r="G27" s="40"/>
      <c r="H27" s="40"/>
      <c r="I27" s="40"/>
      <c r="J27" s="39"/>
    </row>
    <row r="28" spans="1:10" ht="14">
      <c r="A28" s="49" t="s">
        <v>144</v>
      </c>
      <c r="B28" s="40"/>
      <c r="C28" s="40"/>
      <c r="D28" s="40"/>
      <c r="E28" s="47" t="s">
        <v>6</v>
      </c>
      <c r="F28" s="40"/>
      <c r="G28" s="40"/>
      <c r="H28" s="40"/>
      <c r="I28" s="40"/>
      <c r="J28" s="39"/>
    </row>
    <row r="29" spans="1:10" ht="84">
      <c r="A29" s="40" t="s">
        <v>147</v>
      </c>
      <c r="B29" s="40"/>
      <c r="C29" s="40"/>
      <c r="D29" s="40"/>
      <c r="E29" s="46" t="s">
        <v>2806</v>
      </c>
      <c r="F29" s="40"/>
      <c r="G29" s="40"/>
      <c r="H29" s="40"/>
      <c r="I29" s="40"/>
      <c r="J29" s="39"/>
    </row>
    <row r="30" spans="1:10" ht="14">
      <c r="A30" s="36" t="s">
        <v>149</v>
      </c>
      <c r="B30" s="35">
        <v>154</v>
      </c>
      <c r="C30" s="35">
        <v>154</v>
      </c>
      <c r="D30" s="36" t="s">
        <v>1</v>
      </c>
      <c r="E30" s="37" t="s">
        <v>2827</v>
      </c>
      <c r="F30" s="38" t="s">
        <v>120</v>
      </c>
      <c r="G30" s="44">
        <v>1</v>
      </c>
      <c r="H30" s="45">
        <v>1</v>
      </c>
      <c r="I30" s="45">
        <f>ROUND(ROUND(H30,2)*ROUND(G30,3),2)</f>
        <v>1</v>
      </c>
      <c r="J30" s="39" t="s">
        <v>2828</v>
      </c>
    </row>
    <row r="31" spans="1:10" ht="14">
      <c r="A31" s="48" t="s">
        <v>150</v>
      </c>
      <c r="B31" s="40"/>
      <c r="C31" s="40"/>
      <c r="D31" s="40"/>
      <c r="E31" s="46" t="s">
        <v>1</v>
      </c>
      <c r="F31" s="40"/>
      <c r="G31" s="40"/>
      <c r="H31" s="40"/>
      <c r="I31" s="40"/>
      <c r="J31" s="39"/>
    </row>
    <row r="32" spans="1:10" ht="14">
      <c r="A32" s="49" t="s">
        <v>144</v>
      </c>
      <c r="B32" s="40"/>
      <c r="C32" s="40"/>
      <c r="D32" s="40"/>
      <c r="E32" s="47" t="s">
        <v>1</v>
      </c>
      <c r="F32" s="40"/>
      <c r="G32" s="40"/>
      <c r="H32" s="40"/>
      <c r="I32" s="40"/>
      <c r="J32" s="39"/>
    </row>
    <row r="33" spans="1:10" ht="14">
      <c r="A33" s="40" t="s">
        <v>147</v>
      </c>
      <c r="B33" s="40"/>
      <c r="C33" s="40"/>
      <c r="D33" s="40"/>
      <c r="E33" s="46" t="s">
        <v>1</v>
      </c>
      <c r="F33" s="40"/>
      <c r="G33" s="40"/>
      <c r="H33" s="40"/>
      <c r="I33" s="40"/>
      <c r="J33" s="39"/>
    </row>
    <row r="34" spans="1:10" ht="14">
      <c r="A34" s="36" t="s">
        <v>149</v>
      </c>
      <c r="B34" s="35">
        <v>155</v>
      </c>
      <c r="C34" s="35">
        <v>155</v>
      </c>
      <c r="D34" s="36" t="s">
        <v>1</v>
      </c>
      <c r="E34" s="37" t="s">
        <v>2829</v>
      </c>
      <c r="F34" s="38" t="s">
        <v>343</v>
      </c>
      <c r="G34" s="44">
        <v>1</v>
      </c>
      <c r="H34" s="45">
        <v>1</v>
      </c>
      <c r="I34" s="45">
        <f>ROUND(ROUND(H34,2)*ROUND(G34,3),2)</f>
        <v>1</v>
      </c>
      <c r="J34" s="39"/>
    </row>
    <row r="35" spans="1:10" ht="14">
      <c r="A35" s="48" t="s">
        <v>150</v>
      </c>
      <c r="B35" s="40"/>
      <c r="C35" s="40"/>
      <c r="D35" s="40"/>
      <c r="E35" s="46" t="s">
        <v>1</v>
      </c>
      <c r="F35" s="40"/>
      <c r="G35" s="40"/>
      <c r="H35" s="40"/>
      <c r="I35" s="40"/>
      <c r="J35" s="39"/>
    </row>
    <row r="36" spans="1:10" ht="14">
      <c r="A36" s="49" t="s">
        <v>144</v>
      </c>
      <c r="B36" s="40"/>
      <c r="C36" s="40"/>
      <c r="D36" s="40"/>
      <c r="E36" s="47" t="s">
        <v>1</v>
      </c>
      <c r="F36" s="40"/>
      <c r="G36" s="40"/>
      <c r="H36" s="40"/>
      <c r="I36" s="40"/>
      <c r="J36" s="39"/>
    </row>
    <row r="37" spans="1:10" ht="14">
      <c r="A37" s="40" t="s">
        <v>147</v>
      </c>
      <c r="B37" s="40"/>
      <c r="C37" s="40"/>
      <c r="D37" s="40"/>
      <c r="E37" s="46" t="s">
        <v>1</v>
      </c>
      <c r="F37" s="40"/>
      <c r="G37" s="40"/>
      <c r="H37" s="40"/>
      <c r="I37" s="40"/>
      <c r="J37" s="39"/>
    </row>
    <row r="38" spans="1:10" ht="14">
      <c r="A38" s="36" t="s">
        <v>149</v>
      </c>
      <c r="B38" s="35">
        <v>156</v>
      </c>
      <c r="C38" s="35">
        <v>156</v>
      </c>
      <c r="D38" s="36" t="s">
        <v>1</v>
      </c>
      <c r="E38" s="37" t="s">
        <v>2830</v>
      </c>
      <c r="F38" s="38" t="s">
        <v>343</v>
      </c>
      <c r="G38" s="44">
        <v>1</v>
      </c>
      <c r="H38" s="45">
        <v>1</v>
      </c>
      <c r="I38" s="45">
        <f>ROUND(ROUND(H38,2)*ROUND(G38,3),2)</f>
        <v>1</v>
      </c>
      <c r="J38" s="39"/>
    </row>
    <row r="39" spans="1:10" ht="14">
      <c r="A39" s="48" t="s">
        <v>150</v>
      </c>
      <c r="B39" s="40"/>
      <c r="C39" s="40"/>
      <c r="D39" s="40"/>
      <c r="E39" s="46" t="s">
        <v>1</v>
      </c>
      <c r="F39" s="40"/>
      <c r="G39" s="40"/>
      <c r="H39" s="40"/>
      <c r="I39" s="40"/>
      <c r="J39" s="39"/>
    </row>
    <row r="40" spans="1:10" ht="14">
      <c r="A40" s="49" t="s">
        <v>144</v>
      </c>
      <c r="B40" s="40"/>
      <c r="C40" s="40"/>
      <c r="D40" s="40"/>
      <c r="E40" s="47" t="s">
        <v>1</v>
      </c>
      <c r="F40" s="40"/>
      <c r="G40" s="40"/>
      <c r="H40" s="40"/>
      <c r="I40" s="40"/>
      <c r="J40" s="39"/>
    </row>
    <row r="41" spans="1:10" ht="14">
      <c r="A41" s="40" t="s">
        <v>147</v>
      </c>
      <c r="B41" s="40"/>
      <c r="C41" s="40"/>
      <c r="D41" s="40"/>
      <c r="E41" s="46" t="s">
        <v>1</v>
      </c>
      <c r="F41" s="40"/>
      <c r="G41" s="40"/>
      <c r="H41" s="40"/>
      <c r="I41" s="40"/>
      <c r="J41" s="39"/>
    </row>
    <row r="42" spans="1:10" ht="14">
      <c r="A42" s="36" t="s">
        <v>149</v>
      </c>
      <c r="B42" s="35">
        <v>157</v>
      </c>
      <c r="C42" s="35">
        <v>157</v>
      </c>
      <c r="D42" s="36" t="s">
        <v>1</v>
      </c>
      <c r="E42" s="37" t="s">
        <v>2831</v>
      </c>
      <c r="F42" s="38" t="s">
        <v>343</v>
      </c>
      <c r="G42" s="44">
        <v>1</v>
      </c>
      <c r="H42" s="45">
        <v>1</v>
      </c>
      <c r="I42" s="45">
        <f>ROUND(ROUND(H42,2)*ROUND(G42,3),2)</f>
        <v>1</v>
      </c>
      <c r="J42" s="39"/>
    </row>
    <row r="43" spans="1:10" ht="14">
      <c r="A43" s="48" t="s">
        <v>150</v>
      </c>
      <c r="B43" s="40"/>
      <c r="C43" s="40"/>
      <c r="D43" s="40"/>
      <c r="E43" s="46" t="s">
        <v>1</v>
      </c>
      <c r="F43" s="40"/>
      <c r="G43" s="40"/>
      <c r="H43" s="40"/>
      <c r="I43" s="40"/>
      <c r="J43" s="39"/>
    </row>
    <row r="44" spans="1:10" ht="14">
      <c r="A44" s="49" t="s">
        <v>144</v>
      </c>
      <c r="B44" s="40"/>
      <c r="C44" s="40"/>
      <c r="D44" s="40"/>
      <c r="E44" s="47" t="s">
        <v>1</v>
      </c>
      <c r="F44" s="40"/>
      <c r="G44" s="40"/>
      <c r="H44" s="40"/>
      <c r="I44" s="40"/>
      <c r="J44" s="39"/>
    </row>
    <row r="45" spans="1:10" ht="14">
      <c r="A45" s="40" t="s">
        <v>147</v>
      </c>
      <c r="B45" s="40"/>
      <c r="C45" s="40"/>
      <c r="D45" s="40"/>
      <c r="E45" s="46" t="s">
        <v>1</v>
      </c>
      <c r="F45" s="40"/>
      <c r="G45" s="40"/>
      <c r="H45" s="40"/>
      <c r="I45" s="40"/>
      <c r="J45" s="39"/>
    </row>
    <row r="46" spans="1:10" ht="14">
      <c r="A46" s="36" t="s">
        <v>149</v>
      </c>
      <c r="B46" s="35">
        <v>158</v>
      </c>
      <c r="C46" s="35">
        <v>158</v>
      </c>
      <c r="D46" s="36" t="s">
        <v>1</v>
      </c>
      <c r="E46" s="37" t="s">
        <v>2832</v>
      </c>
      <c r="F46" s="38" t="s">
        <v>134</v>
      </c>
      <c r="G46" s="44">
        <v>1</v>
      </c>
      <c r="H46" s="45">
        <v>600</v>
      </c>
      <c r="I46" s="45">
        <f>ROUND(ROUND(H46,2)*ROUND(G46,3),2)</f>
        <v>600</v>
      </c>
      <c r="J46" s="39"/>
    </row>
    <row r="47" spans="1:10" ht="14">
      <c r="A47" s="48" t="s">
        <v>150</v>
      </c>
      <c r="B47" s="40"/>
      <c r="C47" s="40"/>
      <c r="D47" s="40"/>
      <c r="E47" s="46" t="s">
        <v>1</v>
      </c>
      <c r="F47" s="40"/>
      <c r="G47" s="40"/>
      <c r="H47" s="40"/>
      <c r="I47" s="40"/>
      <c r="J47" s="39"/>
    </row>
    <row r="48" spans="1:10" ht="14">
      <c r="A48" s="49" t="s">
        <v>144</v>
      </c>
      <c r="B48" s="40"/>
      <c r="C48" s="40"/>
      <c r="D48" s="40"/>
      <c r="E48" s="47" t="s">
        <v>6</v>
      </c>
      <c r="F48" s="40"/>
      <c r="G48" s="40"/>
      <c r="H48" s="40"/>
      <c r="I48" s="40"/>
      <c r="J48" s="39"/>
    </row>
    <row r="49" spans="1:10" ht="84">
      <c r="A49" s="40" t="s">
        <v>147</v>
      </c>
      <c r="B49" s="40"/>
      <c r="C49" s="40"/>
      <c r="D49" s="40"/>
      <c r="E49" s="46" t="s">
        <v>2806</v>
      </c>
      <c r="F49" s="40"/>
      <c r="G49" s="40"/>
      <c r="H49" s="40"/>
      <c r="I49" s="40"/>
      <c r="J49" s="39"/>
    </row>
    <row r="50" spans="1:10" ht="14">
      <c r="A50" s="36" t="s">
        <v>149</v>
      </c>
      <c r="B50" s="35">
        <v>159</v>
      </c>
      <c r="C50" s="35">
        <v>159</v>
      </c>
      <c r="D50" s="36" t="s">
        <v>1</v>
      </c>
      <c r="E50" s="37" t="s">
        <v>2833</v>
      </c>
      <c r="F50" s="38" t="s">
        <v>134</v>
      </c>
      <c r="G50" s="44">
        <v>1</v>
      </c>
      <c r="H50" s="45">
        <v>600</v>
      </c>
      <c r="I50" s="45">
        <f>ROUND(ROUND(H50,2)*ROUND(G50,3),2)</f>
        <v>600</v>
      </c>
      <c r="J50" s="39"/>
    </row>
    <row r="51" spans="1:10" ht="14">
      <c r="A51" s="48" t="s">
        <v>150</v>
      </c>
      <c r="B51" s="40"/>
      <c r="C51" s="40"/>
      <c r="D51" s="40"/>
      <c r="E51" s="46" t="s">
        <v>1</v>
      </c>
      <c r="F51" s="40"/>
      <c r="G51" s="40"/>
      <c r="H51" s="40"/>
      <c r="I51" s="40"/>
      <c r="J51" s="39"/>
    </row>
    <row r="52" spans="1:10" ht="14">
      <c r="A52" s="49" t="s">
        <v>144</v>
      </c>
      <c r="B52" s="40"/>
      <c r="C52" s="40"/>
      <c r="D52" s="40"/>
      <c r="E52" s="47" t="s">
        <v>6</v>
      </c>
      <c r="F52" s="40"/>
      <c r="G52" s="40"/>
      <c r="H52" s="40"/>
      <c r="I52" s="40"/>
      <c r="J52" s="39"/>
    </row>
    <row r="53" spans="1:10" ht="84">
      <c r="A53" s="40" t="s">
        <v>147</v>
      </c>
      <c r="B53" s="40"/>
      <c r="C53" s="40"/>
      <c r="D53" s="40"/>
      <c r="E53" s="46" t="s">
        <v>2806</v>
      </c>
      <c r="F53" s="40"/>
      <c r="G53" s="40"/>
      <c r="H53" s="40"/>
      <c r="I53" s="40"/>
      <c r="J53" s="39"/>
    </row>
    <row r="54" spans="1:10" ht="14">
      <c r="A54" s="36" t="s">
        <v>149</v>
      </c>
      <c r="B54" s="35">
        <v>160</v>
      </c>
      <c r="C54" s="35">
        <v>160</v>
      </c>
      <c r="D54" s="36" t="s">
        <v>1</v>
      </c>
      <c r="E54" s="37" t="s">
        <v>2834</v>
      </c>
      <c r="F54" s="38" t="s">
        <v>134</v>
      </c>
      <c r="G54" s="44">
        <v>1</v>
      </c>
      <c r="H54" s="45">
        <v>700</v>
      </c>
      <c r="I54" s="45">
        <f>ROUND(ROUND(H54,2)*ROUND(G54,3),2)</f>
        <v>700</v>
      </c>
      <c r="J54" s="39"/>
    </row>
    <row r="55" spans="1:10" ht="14">
      <c r="A55" s="48" t="s">
        <v>150</v>
      </c>
      <c r="B55" s="40"/>
      <c r="C55" s="40"/>
      <c r="D55" s="40"/>
      <c r="E55" s="46" t="s">
        <v>1</v>
      </c>
      <c r="F55" s="40"/>
      <c r="G55" s="40"/>
      <c r="H55" s="40"/>
      <c r="I55" s="40"/>
      <c r="J55" s="39"/>
    </row>
    <row r="56" spans="1:10" ht="14">
      <c r="A56" s="49" t="s">
        <v>144</v>
      </c>
      <c r="B56" s="40"/>
      <c r="C56" s="40"/>
      <c r="D56" s="40"/>
      <c r="E56" s="47" t="s">
        <v>6</v>
      </c>
      <c r="F56" s="40"/>
      <c r="G56" s="40"/>
      <c r="H56" s="40"/>
      <c r="I56" s="40"/>
      <c r="J56" s="39"/>
    </row>
    <row r="57" spans="1:10" ht="84">
      <c r="A57" s="40" t="s">
        <v>147</v>
      </c>
      <c r="B57" s="40"/>
      <c r="C57" s="40"/>
      <c r="D57" s="40"/>
      <c r="E57" s="46" t="s">
        <v>2806</v>
      </c>
      <c r="F57" s="40"/>
      <c r="G57" s="40"/>
      <c r="H57" s="40"/>
      <c r="I57" s="40"/>
      <c r="J57" s="39"/>
    </row>
    <row r="58" spans="1:10" ht="14">
      <c r="A58" s="36" t="s">
        <v>149</v>
      </c>
      <c r="B58" s="35">
        <v>161</v>
      </c>
      <c r="C58" s="35">
        <v>161</v>
      </c>
      <c r="D58" s="36" t="s">
        <v>1</v>
      </c>
      <c r="E58" s="37" t="s">
        <v>2835</v>
      </c>
      <c r="F58" s="38" t="s">
        <v>134</v>
      </c>
      <c r="G58" s="44">
        <v>1</v>
      </c>
      <c r="H58" s="45">
        <v>500</v>
      </c>
      <c r="I58" s="45">
        <f>ROUND(ROUND(H58,2)*ROUND(G58,3),2)</f>
        <v>500</v>
      </c>
      <c r="J58" s="39"/>
    </row>
    <row r="59" spans="1:10" ht="14">
      <c r="A59" s="48" t="s">
        <v>150</v>
      </c>
      <c r="B59" s="40"/>
      <c r="C59" s="40"/>
      <c r="D59" s="40"/>
      <c r="E59" s="46" t="s">
        <v>1</v>
      </c>
      <c r="F59" s="40"/>
      <c r="G59" s="40"/>
      <c r="H59" s="40"/>
      <c r="I59" s="40"/>
      <c r="J59" s="39"/>
    </row>
    <row r="60" spans="1:10" ht="14">
      <c r="A60" s="49" t="s">
        <v>144</v>
      </c>
      <c r="B60" s="40"/>
      <c r="C60" s="40"/>
      <c r="D60" s="40"/>
      <c r="E60" s="47" t="s">
        <v>6</v>
      </c>
      <c r="F60" s="40"/>
      <c r="G60" s="40"/>
      <c r="H60" s="40"/>
      <c r="I60" s="40"/>
      <c r="J60" s="39"/>
    </row>
    <row r="61" spans="1:10" ht="84">
      <c r="A61" s="40" t="s">
        <v>147</v>
      </c>
      <c r="B61" s="40"/>
      <c r="C61" s="40"/>
      <c r="D61" s="40"/>
      <c r="E61" s="46" t="s">
        <v>2806</v>
      </c>
      <c r="F61" s="40"/>
      <c r="G61" s="40"/>
      <c r="H61" s="40"/>
      <c r="I61" s="40"/>
      <c r="J61" s="39"/>
    </row>
    <row r="62" spans="1:10" ht="14">
      <c r="A62" s="36" t="s">
        <v>149</v>
      </c>
      <c r="B62" s="35">
        <v>162</v>
      </c>
      <c r="C62" s="35">
        <v>162</v>
      </c>
      <c r="D62" s="36" t="s">
        <v>1</v>
      </c>
      <c r="E62" s="37" t="s">
        <v>2836</v>
      </c>
      <c r="F62" s="38" t="s">
        <v>134</v>
      </c>
      <c r="G62" s="44">
        <v>1</v>
      </c>
      <c r="H62" s="45">
        <v>610</v>
      </c>
      <c r="I62" s="45">
        <f>ROUND(ROUND(H62,2)*ROUND(G62,3),2)</f>
        <v>610</v>
      </c>
      <c r="J62" s="39"/>
    </row>
    <row r="63" spans="1:10" ht="14">
      <c r="A63" s="48" t="s">
        <v>150</v>
      </c>
      <c r="B63" s="40"/>
      <c r="C63" s="40"/>
      <c r="D63" s="40"/>
      <c r="E63" s="46" t="s">
        <v>1</v>
      </c>
      <c r="F63" s="40"/>
      <c r="G63" s="40"/>
      <c r="H63" s="40"/>
      <c r="I63" s="40"/>
      <c r="J63" s="39"/>
    </row>
    <row r="64" spans="1:10" ht="14">
      <c r="A64" s="49" t="s">
        <v>144</v>
      </c>
      <c r="B64" s="40"/>
      <c r="C64" s="40"/>
      <c r="D64" s="40"/>
      <c r="E64" s="47" t="s">
        <v>6</v>
      </c>
      <c r="F64" s="40"/>
      <c r="G64" s="40"/>
      <c r="H64" s="40"/>
      <c r="I64" s="40"/>
      <c r="J64" s="39"/>
    </row>
    <row r="65" spans="1:10" ht="84">
      <c r="A65" s="40" t="s">
        <v>147</v>
      </c>
      <c r="B65" s="40"/>
      <c r="C65" s="40"/>
      <c r="D65" s="40"/>
      <c r="E65" s="46" t="s">
        <v>2806</v>
      </c>
      <c r="F65" s="40"/>
      <c r="G65" s="40"/>
      <c r="H65" s="40"/>
      <c r="I65" s="40"/>
      <c r="J65" s="39"/>
    </row>
    <row r="66" spans="1:10" ht="14">
      <c r="A66" s="36" t="s">
        <v>149</v>
      </c>
      <c r="B66" s="35">
        <v>163</v>
      </c>
      <c r="C66" s="35">
        <v>163</v>
      </c>
      <c r="D66" s="36" t="s">
        <v>1</v>
      </c>
      <c r="E66" s="37" t="s">
        <v>2837</v>
      </c>
      <c r="F66" s="38" t="s">
        <v>134</v>
      </c>
      <c r="G66" s="44">
        <v>1</v>
      </c>
      <c r="H66" s="45">
        <v>600</v>
      </c>
      <c r="I66" s="45">
        <f>ROUND(ROUND(H66,2)*ROUND(G66,3),2)</f>
        <v>600</v>
      </c>
      <c r="J66" s="39"/>
    </row>
    <row r="67" spans="1:10" ht="14">
      <c r="A67" s="48" t="s">
        <v>150</v>
      </c>
      <c r="B67" s="40"/>
      <c r="C67" s="40"/>
      <c r="D67" s="40"/>
      <c r="E67" s="46" t="s">
        <v>1</v>
      </c>
      <c r="F67" s="40"/>
      <c r="G67" s="40"/>
      <c r="H67" s="40"/>
      <c r="I67" s="40"/>
      <c r="J67" s="39"/>
    </row>
    <row r="68" spans="1:10" ht="14">
      <c r="A68" s="49" t="s">
        <v>144</v>
      </c>
      <c r="B68" s="40"/>
      <c r="C68" s="40"/>
      <c r="D68" s="40"/>
      <c r="E68" s="47" t="s">
        <v>6</v>
      </c>
      <c r="F68" s="40"/>
      <c r="G68" s="40"/>
      <c r="H68" s="40"/>
      <c r="I68" s="40"/>
      <c r="J68" s="39"/>
    </row>
    <row r="69" spans="1:10" ht="84">
      <c r="A69" s="40" t="s">
        <v>147</v>
      </c>
      <c r="B69" s="40"/>
      <c r="C69" s="40"/>
      <c r="D69" s="40"/>
      <c r="E69" s="46" t="s">
        <v>2806</v>
      </c>
      <c r="F69" s="40"/>
      <c r="G69" s="40"/>
      <c r="H69" s="40"/>
      <c r="I69" s="40"/>
      <c r="J69" s="39"/>
    </row>
    <row r="70" spans="1:10" ht="14">
      <c r="A70" s="36" t="s">
        <v>149</v>
      </c>
      <c r="B70" s="35">
        <v>164</v>
      </c>
      <c r="C70" s="35">
        <v>164</v>
      </c>
      <c r="D70" s="36" t="s">
        <v>1</v>
      </c>
      <c r="E70" s="37" t="s">
        <v>2838</v>
      </c>
      <c r="F70" s="38" t="s">
        <v>122</v>
      </c>
      <c r="G70" s="44">
        <v>1</v>
      </c>
      <c r="H70" s="45">
        <v>4.79</v>
      </c>
      <c r="I70" s="45">
        <f>ROUND(ROUND(H70,2)*ROUND(G70,3),2)</f>
        <v>4.79</v>
      </c>
      <c r="J70" s="39"/>
    </row>
    <row r="71" spans="1:10" ht="14">
      <c r="A71" s="48" t="s">
        <v>150</v>
      </c>
      <c r="B71" s="40"/>
      <c r="C71" s="40"/>
      <c r="D71" s="40"/>
      <c r="E71" s="46" t="s">
        <v>1</v>
      </c>
      <c r="F71" s="40"/>
      <c r="G71" s="40"/>
      <c r="H71" s="40"/>
      <c r="I71" s="40"/>
      <c r="J71" s="39"/>
    </row>
    <row r="72" spans="1:10" ht="14">
      <c r="A72" s="49" t="s">
        <v>144</v>
      </c>
      <c r="B72" s="40"/>
      <c r="C72" s="40"/>
      <c r="D72" s="40"/>
      <c r="E72" s="47" t="s">
        <v>6</v>
      </c>
      <c r="F72" s="40"/>
      <c r="G72" s="40"/>
      <c r="H72" s="40"/>
      <c r="I72" s="40"/>
      <c r="J72" s="39"/>
    </row>
    <row r="73" spans="1:10" ht="84">
      <c r="A73" s="40" t="s">
        <v>147</v>
      </c>
      <c r="B73" s="40"/>
      <c r="C73" s="40"/>
      <c r="D73" s="40"/>
      <c r="E73" s="46" t="s">
        <v>2806</v>
      </c>
      <c r="F73" s="40"/>
      <c r="G73" s="40"/>
      <c r="H73" s="40"/>
      <c r="I73" s="40"/>
      <c r="J73" s="39"/>
    </row>
    <row r="74" spans="1:10" ht="14">
      <c r="A74" s="36" t="s">
        <v>149</v>
      </c>
      <c r="B74" s="35">
        <v>165</v>
      </c>
      <c r="C74" s="35">
        <v>165</v>
      </c>
      <c r="D74" s="36" t="s">
        <v>16</v>
      </c>
      <c r="E74" s="37" t="s">
        <v>2839</v>
      </c>
      <c r="F74" s="38" t="s">
        <v>122</v>
      </c>
      <c r="G74" s="44">
        <v>1</v>
      </c>
      <c r="H74" s="45">
        <v>8.43</v>
      </c>
      <c r="I74" s="45">
        <f>ROUND(ROUND(H74,2)*ROUND(G74,3),2)</f>
        <v>8.43</v>
      </c>
      <c r="J74" s="39"/>
    </row>
    <row r="75" spans="1:10" ht="14">
      <c r="A75" s="48" t="s">
        <v>150</v>
      </c>
      <c r="B75" s="40"/>
      <c r="C75" s="40"/>
      <c r="D75" s="40"/>
      <c r="E75" s="46" t="s">
        <v>1</v>
      </c>
      <c r="F75" s="40"/>
      <c r="G75" s="40"/>
      <c r="H75" s="40"/>
      <c r="I75" s="40"/>
      <c r="J75" s="39"/>
    </row>
    <row r="76" spans="1:10" ht="14">
      <c r="A76" s="49" t="s">
        <v>144</v>
      </c>
      <c r="B76" s="40"/>
      <c r="C76" s="40"/>
      <c r="D76" s="40"/>
      <c r="E76" s="47" t="s">
        <v>6</v>
      </c>
      <c r="F76" s="40"/>
      <c r="G76" s="40"/>
      <c r="H76" s="40"/>
      <c r="I76" s="40"/>
      <c r="J76" s="39"/>
    </row>
    <row r="77" spans="1:10" ht="84">
      <c r="A77" s="40" t="s">
        <v>147</v>
      </c>
      <c r="B77" s="40"/>
      <c r="C77" s="40"/>
      <c r="D77" s="40"/>
      <c r="E77" s="46" t="s">
        <v>2806</v>
      </c>
      <c r="F77" s="40"/>
      <c r="G77" s="40"/>
      <c r="H77" s="40"/>
      <c r="I77" s="40"/>
      <c r="J77" s="39"/>
    </row>
    <row r="78" spans="1:10" ht="14">
      <c r="A78" s="36" t="s">
        <v>149</v>
      </c>
      <c r="B78" s="35">
        <v>166</v>
      </c>
      <c r="C78" s="35">
        <v>166</v>
      </c>
      <c r="D78" s="36" t="s">
        <v>5</v>
      </c>
      <c r="E78" s="37" t="s">
        <v>2840</v>
      </c>
      <c r="F78" s="38" t="s">
        <v>122</v>
      </c>
      <c r="G78" s="44">
        <v>1</v>
      </c>
      <c r="H78" s="45">
        <v>12.4</v>
      </c>
      <c r="I78" s="45">
        <f>ROUND(ROUND(H78,2)*ROUND(G78,3),2)</f>
        <v>12.4</v>
      </c>
      <c r="J78" s="39"/>
    </row>
    <row r="79" spans="1:10" ht="14">
      <c r="A79" s="48" t="s">
        <v>150</v>
      </c>
      <c r="B79" s="40"/>
      <c r="C79" s="40"/>
      <c r="D79" s="40"/>
      <c r="E79" s="46" t="s">
        <v>1</v>
      </c>
      <c r="F79" s="40"/>
      <c r="G79" s="40"/>
      <c r="H79" s="40"/>
      <c r="I79" s="40"/>
      <c r="J79" s="39"/>
    </row>
    <row r="80" spans="1:10" ht="14">
      <c r="A80" s="49" t="s">
        <v>144</v>
      </c>
      <c r="B80" s="40"/>
      <c r="C80" s="40"/>
      <c r="D80" s="40"/>
      <c r="E80" s="47" t="s">
        <v>6</v>
      </c>
      <c r="F80" s="40"/>
      <c r="G80" s="40"/>
      <c r="H80" s="40"/>
      <c r="I80" s="40"/>
      <c r="J80" s="39"/>
    </row>
    <row r="81" spans="1:10" ht="84">
      <c r="A81" s="40" t="s">
        <v>147</v>
      </c>
      <c r="B81" s="40"/>
      <c r="C81" s="40"/>
      <c r="D81" s="40"/>
      <c r="E81" s="46" t="s">
        <v>2806</v>
      </c>
      <c r="F81" s="40"/>
      <c r="G81" s="40"/>
      <c r="H81" s="40"/>
      <c r="I81" s="40"/>
      <c r="J81" s="39"/>
    </row>
    <row r="82" spans="1:10" ht="14">
      <c r="A82" s="36" t="s">
        <v>149</v>
      </c>
      <c r="B82" s="35">
        <v>167</v>
      </c>
      <c r="C82" s="35">
        <v>167</v>
      </c>
      <c r="D82" s="36" t="s">
        <v>78</v>
      </c>
      <c r="E82" s="37" t="s">
        <v>2841</v>
      </c>
      <c r="F82" s="38" t="s">
        <v>122</v>
      </c>
      <c r="G82" s="44">
        <v>1</v>
      </c>
      <c r="H82" s="45">
        <v>17.600000000000001</v>
      </c>
      <c r="I82" s="45">
        <f>ROUND(ROUND(H82,2)*ROUND(G82,3),2)</f>
        <v>17.600000000000001</v>
      </c>
      <c r="J82" s="39"/>
    </row>
    <row r="83" spans="1:10" ht="14">
      <c r="A83" s="48" t="s">
        <v>150</v>
      </c>
      <c r="B83" s="40"/>
      <c r="C83" s="40"/>
      <c r="D83" s="40"/>
      <c r="E83" s="46" t="s">
        <v>1</v>
      </c>
      <c r="F83" s="40"/>
      <c r="G83" s="40"/>
      <c r="H83" s="40"/>
      <c r="I83" s="40"/>
      <c r="J83" s="39"/>
    </row>
    <row r="84" spans="1:10" ht="14">
      <c r="A84" s="49" t="s">
        <v>144</v>
      </c>
      <c r="B84" s="40"/>
      <c r="C84" s="40"/>
      <c r="D84" s="40"/>
      <c r="E84" s="47" t="s">
        <v>6</v>
      </c>
      <c r="F84" s="40"/>
      <c r="G84" s="40"/>
      <c r="H84" s="40"/>
      <c r="I84" s="40"/>
      <c r="J84" s="39"/>
    </row>
    <row r="85" spans="1:10" ht="84">
      <c r="A85" s="40" t="s">
        <v>147</v>
      </c>
      <c r="B85" s="40"/>
      <c r="C85" s="40"/>
      <c r="D85" s="40"/>
      <c r="E85" s="46" t="s">
        <v>2806</v>
      </c>
      <c r="F85" s="40"/>
      <c r="G85" s="40"/>
      <c r="H85" s="40"/>
      <c r="I85" s="40"/>
      <c r="J85" s="39"/>
    </row>
    <row r="86" spans="1:10" ht="14">
      <c r="A86" s="36" t="s">
        <v>149</v>
      </c>
      <c r="B86" s="35">
        <v>168</v>
      </c>
      <c r="C86" s="35">
        <v>168</v>
      </c>
      <c r="D86" s="36" t="s">
        <v>1</v>
      </c>
      <c r="E86" s="37" t="s">
        <v>2842</v>
      </c>
      <c r="F86" s="38" t="s">
        <v>130</v>
      </c>
      <c r="G86" s="44">
        <v>1</v>
      </c>
      <c r="H86" s="45">
        <v>31.9</v>
      </c>
      <c r="I86" s="45">
        <f>ROUND(ROUND(H86,2)*ROUND(G86,3),2)</f>
        <v>31.9</v>
      </c>
      <c r="J86" s="39"/>
    </row>
    <row r="87" spans="1:10" ht="14">
      <c r="A87" s="48" t="s">
        <v>150</v>
      </c>
      <c r="B87" s="40"/>
      <c r="C87" s="40"/>
      <c r="D87" s="40"/>
      <c r="E87" s="46" t="s">
        <v>1</v>
      </c>
      <c r="F87" s="40"/>
      <c r="G87" s="40"/>
      <c r="H87" s="40"/>
      <c r="I87" s="40"/>
      <c r="J87" s="39"/>
    </row>
    <row r="88" spans="1:10" ht="14">
      <c r="A88" s="49" t="s">
        <v>144</v>
      </c>
      <c r="B88" s="40"/>
      <c r="C88" s="40"/>
      <c r="D88" s="40"/>
      <c r="E88" s="47" t="s">
        <v>6</v>
      </c>
      <c r="F88" s="40"/>
      <c r="G88" s="40"/>
      <c r="H88" s="40"/>
      <c r="I88" s="40"/>
      <c r="J88" s="39"/>
    </row>
    <row r="89" spans="1:10" ht="84">
      <c r="A89" s="40" t="s">
        <v>147</v>
      </c>
      <c r="B89" s="40"/>
      <c r="C89" s="40"/>
      <c r="D89" s="40"/>
      <c r="E89" s="46" t="s">
        <v>2806</v>
      </c>
      <c r="F89" s="40"/>
      <c r="G89" s="40"/>
      <c r="H89" s="40"/>
      <c r="I89" s="40"/>
      <c r="J89" s="39"/>
    </row>
    <row r="90" spans="1:10" ht="14">
      <c r="A90" s="36" t="s">
        <v>149</v>
      </c>
      <c r="B90" s="35">
        <v>169</v>
      </c>
      <c r="C90" s="35">
        <v>169</v>
      </c>
      <c r="D90" s="36" t="s">
        <v>1</v>
      </c>
      <c r="E90" s="37" t="s">
        <v>2843</v>
      </c>
      <c r="F90" s="38" t="s">
        <v>343</v>
      </c>
      <c r="G90" s="44">
        <v>1</v>
      </c>
      <c r="H90" s="45">
        <v>147.52000000000001</v>
      </c>
      <c r="I90" s="45">
        <f>ROUND(ROUND(H90,2)*ROUND(G90,3),2)</f>
        <v>147.52000000000001</v>
      </c>
      <c r="J90" s="39"/>
    </row>
    <row r="91" spans="1:10" ht="14">
      <c r="A91" s="48" t="s">
        <v>150</v>
      </c>
      <c r="B91" s="40"/>
      <c r="C91" s="40"/>
      <c r="D91" s="40"/>
      <c r="E91" s="46" t="s">
        <v>1</v>
      </c>
      <c r="F91" s="40"/>
      <c r="G91" s="40"/>
      <c r="H91" s="40"/>
      <c r="I91" s="40"/>
      <c r="J91" s="39"/>
    </row>
    <row r="92" spans="1:10" ht="14">
      <c r="A92" s="49" t="s">
        <v>144</v>
      </c>
      <c r="B92" s="40"/>
      <c r="C92" s="40"/>
      <c r="D92" s="40"/>
      <c r="E92" s="47" t="s">
        <v>6</v>
      </c>
      <c r="F92" s="40"/>
      <c r="G92" s="40"/>
      <c r="H92" s="40"/>
      <c r="I92" s="40"/>
      <c r="J92" s="39"/>
    </row>
    <row r="93" spans="1:10" ht="84">
      <c r="A93" s="40" t="s">
        <v>147</v>
      </c>
      <c r="B93" s="40"/>
      <c r="C93" s="40"/>
      <c r="D93" s="40"/>
      <c r="E93" s="46" t="s">
        <v>2806</v>
      </c>
      <c r="F93" s="40"/>
      <c r="G93" s="40"/>
      <c r="H93" s="40"/>
      <c r="I93" s="40"/>
      <c r="J93" s="39"/>
    </row>
    <row r="94" spans="1:10" ht="14">
      <c r="A94" s="36" t="s">
        <v>149</v>
      </c>
      <c r="B94" s="35">
        <v>170</v>
      </c>
      <c r="C94" s="35">
        <v>170</v>
      </c>
      <c r="D94" s="36" t="s">
        <v>1</v>
      </c>
      <c r="E94" s="37" t="s">
        <v>2844</v>
      </c>
      <c r="F94" s="38" t="s">
        <v>134</v>
      </c>
      <c r="G94" s="44">
        <v>1</v>
      </c>
      <c r="H94" s="45">
        <v>100</v>
      </c>
      <c r="I94" s="45">
        <f>ROUND(ROUND(H94,2)*ROUND(G94,3),2)</f>
        <v>100</v>
      </c>
      <c r="J94" s="39"/>
    </row>
    <row r="95" spans="1:10" ht="14">
      <c r="A95" s="48" t="s">
        <v>150</v>
      </c>
      <c r="B95" s="40"/>
      <c r="C95" s="40"/>
      <c r="D95" s="40"/>
      <c r="E95" s="46" t="s">
        <v>1</v>
      </c>
      <c r="F95" s="40"/>
      <c r="G95" s="40"/>
      <c r="H95" s="40"/>
      <c r="I95" s="40"/>
      <c r="J95" s="39"/>
    </row>
    <row r="96" spans="1:10" ht="14">
      <c r="A96" s="49" t="s">
        <v>144</v>
      </c>
      <c r="B96" s="40"/>
      <c r="C96" s="40"/>
      <c r="D96" s="40"/>
      <c r="E96" s="47" t="s">
        <v>6</v>
      </c>
      <c r="F96" s="40"/>
      <c r="G96" s="40"/>
      <c r="H96" s="40"/>
      <c r="I96" s="40"/>
      <c r="J96" s="39"/>
    </row>
    <row r="97" spans="1:10" ht="84">
      <c r="A97" s="40" t="s">
        <v>147</v>
      </c>
      <c r="B97" s="40"/>
      <c r="C97" s="40"/>
      <c r="D97" s="40"/>
      <c r="E97" s="46" t="s">
        <v>2806</v>
      </c>
      <c r="F97" s="40"/>
      <c r="G97" s="40"/>
      <c r="H97" s="40"/>
      <c r="I97" s="40"/>
      <c r="J97" s="39"/>
    </row>
    <row r="98" spans="1:10" ht="14">
      <c r="A98" s="36" t="s">
        <v>149</v>
      </c>
      <c r="B98" s="35">
        <v>171</v>
      </c>
      <c r="C98" s="35">
        <v>171</v>
      </c>
      <c r="D98" s="36" t="s">
        <v>1</v>
      </c>
      <c r="E98" s="37" t="s">
        <v>2845</v>
      </c>
      <c r="F98" s="38" t="s">
        <v>134</v>
      </c>
      <c r="G98" s="44">
        <v>1</v>
      </c>
      <c r="H98" s="45">
        <v>2500</v>
      </c>
      <c r="I98" s="45">
        <f>ROUND(ROUND(H98,2)*ROUND(G98,3),2)</f>
        <v>2500</v>
      </c>
      <c r="J98" s="39"/>
    </row>
    <row r="99" spans="1:10" ht="14">
      <c r="A99" s="48" t="s">
        <v>150</v>
      </c>
      <c r="B99" s="40"/>
      <c r="C99" s="40"/>
      <c r="D99" s="40"/>
      <c r="E99" s="46" t="s">
        <v>1</v>
      </c>
      <c r="F99" s="40"/>
      <c r="G99" s="40"/>
      <c r="H99" s="40"/>
      <c r="I99" s="40"/>
      <c r="J99" s="39"/>
    </row>
    <row r="100" spans="1:10" ht="14">
      <c r="A100" s="49" t="s">
        <v>144</v>
      </c>
      <c r="B100" s="40"/>
      <c r="C100" s="40"/>
      <c r="D100" s="40"/>
      <c r="E100" s="47" t="s">
        <v>6</v>
      </c>
      <c r="F100" s="40"/>
      <c r="G100" s="40"/>
      <c r="H100" s="40"/>
      <c r="I100" s="40"/>
      <c r="J100" s="39"/>
    </row>
    <row r="101" spans="1:10" ht="84">
      <c r="A101" s="40" t="s">
        <v>147</v>
      </c>
      <c r="B101" s="40"/>
      <c r="C101" s="40"/>
      <c r="D101" s="40"/>
      <c r="E101" s="46" t="s">
        <v>2806</v>
      </c>
      <c r="F101" s="40"/>
      <c r="G101" s="40"/>
      <c r="H101" s="40"/>
      <c r="I101" s="40"/>
      <c r="J101" s="39"/>
    </row>
    <row r="102" spans="1:10" ht="14">
      <c r="A102" s="36" t="s">
        <v>149</v>
      </c>
      <c r="B102" s="35">
        <v>172</v>
      </c>
      <c r="C102" s="35">
        <v>172</v>
      </c>
      <c r="D102" s="36" t="s">
        <v>1</v>
      </c>
      <c r="E102" s="37" t="s">
        <v>2846</v>
      </c>
      <c r="F102" s="38" t="s">
        <v>134</v>
      </c>
      <c r="G102" s="44">
        <v>1</v>
      </c>
      <c r="H102" s="45">
        <v>2500</v>
      </c>
      <c r="I102" s="45">
        <f>ROUND(ROUND(H102,2)*ROUND(G102,3),2)</f>
        <v>2500</v>
      </c>
      <c r="J102" s="39"/>
    </row>
    <row r="103" spans="1:10" ht="14">
      <c r="A103" s="48" t="s">
        <v>150</v>
      </c>
      <c r="B103" s="40"/>
      <c r="C103" s="40"/>
      <c r="D103" s="40"/>
      <c r="E103" s="46" t="s">
        <v>1</v>
      </c>
      <c r="F103" s="40"/>
      <c r="G103" s="40"/>
      <c r="H103" s="40"/>
      <c r="I103" s="40"/>
      <c r="J103" s="39"/>
    </row>
    <row r="104" spans="1:10" ht="14">
      <c r="A104" s="49" t="s">
        <v>144</v>
      </c>
      <c r="B104" s="40"/>
      <c r="C104" s="40"/>
      <c r="D104" s="40"/>
      <c r="E104" s="47" t="s">
        <v>6</v>
      </c>
      <c r="F104" s="40"/>
      <c r="G104" s="40"/>
      <c r="H104" s="40"/>
      <c r="I104" s="40"/>
      <c r="J104" s="39"/>
    </row>
    <row r="105" spans="1:10" ht="84">
      <c r="A105" s="40" t="s">
        <v>147</v>
      </c>
      <c r="B105" s="40"/>
      <c r="C105" s="40"/>
      <c r="D105" s="40"/>
      <c r="E105" s="46" t="s">
        <v>2806</v>
      </c>
      <c r="F105" s="40"/>
      <c r="G105" s="40"/>
      <c r="H105" s="40"/>
      <c r="I105" s="40"/>
      <c r="J105" s="39"/>
    </row>
    <row r="106" spans="1:10" ht="14">
      <c r="A106" s="36" t="s">
        <v>149</v>
      </c>
      <c r="B106" s="35">
        <v>173</v>
      </c>
      <c r="C106" s="35">
        <v>173</v>
      </c>
      <c r="D106" s="36" t="s">
        <v>1</v>
      </c>
      <c r="E106" s="37" t="s">
        <v>2847</v>
      </c>
      <c r="F106" s="38" t="s">
        <v>134</v>
      </c>
      <c r="G106" s="44">
        <v>1</v>
      </c>
      <c r="H106" s="45">
        <v>2500</v>
      </c>
      <c r="I106" s="45">
        <f>ROUND(ROUND(H106,2)*ROUND(G106,3),2)</f>
        <v>2500</v>
      </c>
      <c r="J106" s="39"/>
    </row>
    <row r="107" spans="1:10" ht="14">
      <c r="A107" s="48" t="s">
        <v>150</v>
      </c>
      <c r="B107" s="40"/>
      <c r="C107" s="40"/>
      <c r="D107" s="40"/>
      <c r="E107" s="46" t="s">
        <v>1</v>
      </c>
      <c r="F107" s="40"/>
      <c r="G107" s="40"/>
      <c r="H107" s="40"/>
      <c r="I107" s="40"/>
      <c r="J107" s="39"/>
    </row>
    <row r="108" spans="1:10" ht="14">
      <c r="A108" s="49" t="s">
        <v>144</v>
      </c>
      <c r="B108" s="40"/>
      <c r="C108" s="40"/>
      <c r="D108" s="40"/>
      <c r="E108" s="47" t="s">
        <v>6</v>
      </c>
      <c r="F108" s="40"/>
      <c r="G108" s="40"/>
      <c r="H108" s="40"/>
      <c r="I108" s="40"/>
      <c r="J108" s="39"/>
    </row>
    <row r="109" spans="1:10" ht="84">
      <c r="A109" s="40" t="s">
        <v>147</v>
      </c>
      <c r="B109" s="40"/>
      <c r="C109" s="40"/>
      <c r="D109" s="40"/>
      <c r="E109" s="46" t="s">
        <v>2806</v>
      </c>
      <c r="F109" s="40"/>
      <c r="G109" s="40"/>
      <c r="H109" s="40"/>
      <c r="I109" s="40"/>
      <c r="J109" s="39"/>
    </row>
    <row r="110" spans="1:10" ht="14">
      <c r="A110" s="36" t="s">
        <v>149</v>
      </c>
      <c r="B110" s="35">
        <v>174</v>
      </c>
      <c r="C110" s="35">
        <v>174</v>
      </c>
      <c r="D110" s="36" t="s">
        <v>1</v>
      </c>
      <c r="E110" s="37" t="s">
        <v>2848</v>
      </c>
      <c r="F110" s="38" t="s">
        <v>134</v>
      </c>
      <c r="G110" s="44">
        <v>1</v>
      </c>
      <c r="H110" s="45">
        <v>2500</v>
      </c>
      <c r="I110" s="45">
        <f>ROUND(ROUND(H110,2)*ROUND(G110,3),2)</f>
        <v>2500</v>
      </c>
      <c r="J110" s="39"/>
    </row>
    <row r="111" spans="1:10" ht="14">
      <c r="A111" s="48" t="s">
        <v>150</v>
      </c>
      <c r="B111" s="40"/>
      <c r="C111" s="40"/>
      <c r="D111" s="40"/>
      <c r="E111" s="46" t="s">
        <v>1</v>
      </c>
      <c r="F111" s="40"/>
      <c r="G111" s="40"/>
      <c r="H111" s="40"/>
      <c r="I111" s="40"/>
      <c r="J111" s="39"/>
    </row>
    <row r="112" spans="1:10" ht="14">
      <c r="A112" s="49" t="s">
        <v>144</v>
      </c>
      <c r="B112" s="40"/>
      <c r="C112" s="40"/>
      <c r="D112" s="40"/>
      <c r="E112" s="47" t="s">
        <v>6</v>
      </c>
      <c r="F112" s="40"/>
      <c r="G112" s="40"/>
      <c r="H112" s="40"/>
      <c r="I112" s="40"/>
      <c r="J112" s="39"/>
    </row>
    <row r="113" spans="1:10" ht="84">
      <c r="A113" s="40" t="s">
        <v>147</v>
      </c>
      <c r="B113" s="40"/>
      <c r="C113" s="40"/>
      <c r="D113" s="40"/>
      <c r="E113" s="46" t="s">
        <v>2806</v>
      </c>
      <c r="F113" s="40"/>
      <c r="G113" s="40"/>
      <c r="H113" s="40"/>
      <c r="I113" s="40"/>
      <c r="J113" s="39"/>
    </row>
    <row r="114" spans="1:10" ht="14">
      <c r="A114" s="36" t="s">
        <v>149</v>
      </c>
      <c r="B114" s="35">
        <v>175</v>
      </c>
      <c r="C114" s="35">
        <v>175</v>
      </c>
      <c r="D114" s="36" t="s">
        <v>1</v>
      </c>
      <c r="E114" s="37" t="s">
        <v>2849</v>
      </c>
      <c r="F114" s="38" t="s">
        <v>134</v>
      </c>
      <c r="G114" s="44">
        <v>1</v>
      </c>
      <c r="H114" s="45">
        <v>400</v>
      </c>
      <c r="I114" s="45">
        <f>ROUND(ROUND(H114,2)*ROUND(G114,3),2)</f>
        <v>400</v>
      </c>
      <c r="J114" s="39"/>
    </row>
    <row r="115" spans="1:10" ht="14">
      <c r="A115" s="48" t="s">
        <v>150</v>
      </c>
      <c r="B115" s="40"/>
      <c r="C115" s="40"/>
      <c r="D115" s="40"/>
      <c r="E115" s="46" t="s">
        <v>1</v>
      </c>
      <c r="F115" s="40"/>
      <c r="G115" s="40"/>
      <c r="H115" s="40"/>
      <c r="I115" s="40"/>
      <c r="J115" s="39"/>
    </row>
    <row r="116" spans="1:10" ht="14">
      <c r="A116" s="49" t="s">
        <v>144</v>
      </c>
      <c r="B116" s="40"/>
      <c r="C116" s="40"/>
      <c r="D116" s="40"/>
      <c r="E116" s="47" t="s">
        <v>6</v>
      </c>
      <c r="F116" s="40"/>
      <c r="G116" s="40"/>
      <c r="H116" s="40"/>
      <c r="I116" s="40"/>
      <c r="J116" s="39"/>
    </row>
    <row r="117" spans="1:10" ht="84">
      <c r="A117" s="40" t="s">
        <v>147</v>
      </c>
      <c r="B117" s="40"/>
      <c r="C117" s="40"/>
      <c r="D117" s="40"/>
      <c r="E117" s="46" t="s">
        <v>2806</v>
      </c>
      <c r="F117" s="40"/>
      <c r="G117" s="40"/>
      <c r="H117" s="40"/>
      <c r="I117" s="40"/>
      <c r="J117" s="39"/>
    </row>
    <row r="118" spans="1:10" ht="14">
      <c r="A118" s="36" t="s">
        <v>149</v>
      </c>
      <c r="B118" s="35">
        <v>176</v>
      </c>
      <c r="C118" s="35">
        <v>176</v>
      </c>
      <c r="D118" s="36" t="s">
        <v>1</v>
      </c>
      <c r="E118" s="37" t="s">
        <v>2850</v>
      </c>
      <c r="F118" s="38" t="s">
        <v>233</v>
      </c>
      <c r="G118" s="44">
        <v>1</v>
      </c>
      <c r="H118" s="45">
        <v>834.9</v>
      </c>
      <c r="I118" s="45">
        <f>ROUND(ROUND(H118,2)*ROUND(G118,3),2)</f>
        <v>834.9</v>
      </c>
      <c r="J118" s="39"/>
    </row>
    <row r="119" spans="1:10" ht="14">
      <c r="A119" s="48" t="s">
        <v>150</v>
      </c>
      <c r="B119" s="40"/>
      <c r="C119" s="40"/>
      <c r="D119" s="40"/>
      <c r="E119" s="46" t="s">
        <v>1</v>
      </c>
      <c r="F119" s="40"/>
      <c r="G119" s="40"/>
      <c r="H119" s="40"/>
      <c r="I119" s="40"/>
      <c r="J119" s="39"/>
    </row>
    <row r="120" spans="1:10" ht="14">
      <c r="A120" s="49" t="s">
        <v>144</v>
      </c>
      <c r="B120" s="40"/>
      <c r="C120" s="40"/>
      <c r="D120" s="40"/>
      <c r="E120" s="47" t="s">
        <v>6</v>
      </c>
      <c r="F120" s="40"/>
      <c r="G120" s="40"/>
      <c r="H120" s="40"/>
      <c r="I120" s="40"/>
      <c r="J120" s="39"/>
    </row>
    <row r="121" spans="1:10" ht="84">
      <c r="A121" s="40" t="s">
        <v>147</v>
      </c>
      <c r="B121" s="40"/>
      <c r="C121" s="40"/>
      <c r="D121" s="40"/>
      <c r="E121" s="46" t="s">
        <v>2806</v>
      </c>
      <c r="F121" s="40"/>
      <c r="G121" s="40"/>
      <c r="H121" s="40"/>
      <c r="I121" s="40"/>
      <c r="J121" s="39"/>
    </row>
    <row r="122" spans="1:10" ht="14">
      <c r="A122" s="36" t="s">
        <v>149</v>
      </c>
      <c r="B122" s="35">
        <v>177</v>
      </c>
      <c r="C122" s="35">
        <v>177</v>
      </c>
      <c r="D122" s="36" t="s">
        <v>1</v>
      </c>
      <c r="E122" s="37" t="s">
        <v>2851</v>
      </c>
      <c r="F122" s="38" t="s">
        <v>233</v>
      </c>
      <c r="G122" s="44">
        <v>1</v>
      </c>
      <c r="H122" s="45">
        <v>1500</v>
      </c>
      <c r="I122" s="45">
        <f>ROUND(ROUND(H122,2)*ROUND(G122,3),2)</f>
        <v>1500</v>
      </c>
      <c r="J122" s="39"/>
    </row>
    <row r="123" spans="1:10" ht="14">
      <c r="A123" s="48" t="s">
        <v>150</v>
      </c>
      <c r="B123" s="40"/>
      <c r="C123" s="40"/>
      <c r="D123" s="40"/>
      <c r="E123" s="46" t="s">
        <v>1</v>
      </c>
      <c r="F123" s="40"/>
      <c r="G123" s="40"/>
      <c r="H123" s="40"/>
      <c r="I123" s="40"/>
      <c r="J123" s="39"/>
    </row>
    <row r="124" spans="1:10" ht="14">
      <c r="A124" s="49" t="s">
        <v>144</v>
      </c>
      <c r="B124" s="40"/>
      <c r="C124" s="40"/>
      <c r="D124" s="40"/>
      <c r="E124" s="47" t="s">
        <v>6</v>
      </c>
      <c r="F124" s="40"/>
      <c r="G124" s="40"/>
      <c r="H124" s="40"/>
      <c r="I124" s="40"/>
      <c r="J124" s="39"/>
    </row>
    <row r="125" spans="1:10" ht="84">
      <c r="A125" s="40" t="s">
        <v>147</v>
      </c>
      <c r="B125" s="40"/>
      <c r="C125" s="40"/>
      <c r="D125" s="40"/>
      <c r="E125" s="46" t="s">
        <v>2806</v>
      </c>
      <c r="F125" s="40"/>
      <c r="G125" s="40"/>
      <c r="H125" s="40"/>
      <c r="I125" s="40"/>
      <c r="J125" s="39"/>
    </row>
    <row r="126" spans="1:10" ht="14">
      <c r="A126" s="36" t="s">
        <v>149</v>
      </c>
      <c r="B126" s="35">
        <v>178</v>
      </c>
      <c r="C126" s="35">
        <v>178</v>
      </c>
      <c r="D126" s="36" t="s">
        <v>1</v>
      </c>
      <c r="E126" s="37" t="s">
        <v>2852</v>
      </c>
      <c r="F126" s="38" t="s">
        <v>122</v>
      </c>
      <c r="G126" s="44">
        <v>1</v>
      </c>
      <c r="H126" s="45">
        <v>2764.14</v>
      </c>
      <c r="I126" s="45">
        <f>ROUND(ROUND(H126,2)*ROUND(G126,3),2)</f>
        <v>2764.14</v>
      </c>
      <c r="J126" s="39"/>
    </row>
    <row r="127" spans="1:10" ht="14">
      <c r="A127" s="48" t="s">
        <v>150</v>
      </c>
      <c r="B127" s="40"/>
      <c r="C127" s="40"/>
      <c r="D127" s="40"/>
      <c r="E127" s="46" t="s">
        <v>1</v>
      </c>
      <c r="F127" s="40"/>
      <c r="G127" s="40"/>
      <c r="H127" s="40"/>
      <c r="I127" s="40"/>
      <c r="J127" s="39"/>
    </row>
    <row r="128" spans="1:10" ht="14">
      <c r="A128" s="49" t="s">
        <v>144</v>
      </c>
      <c r="B128" s="40"/>
      <c r="C128" s="40"/>
      <c r="D128" s="40"/>
      <c r="E128" s="47" t="s">
        <v>6</v>
      </c>
      <c r="F128" s="40"/>
      <c r="G128" s="40"/>
      <c r="H128" s="40"/>
      <c r="I128" s="40"/>
      <c r="J128" s="39"/>
    </row>
    <row r="129" spans="1:10" ht="84">
      <c r="A129" s="40" t="s">
        <v>147</v>
      </c>
      <c r="B129" s="40"/>
      <c r="C129" s="40"/>
      <c r="D129" s="40"/>
      <c r="E129" s="46" t="s">
        <v>2806</v>
      </c>
      <c r="F129" s="40"/>
      <c r="G129" s="40"/>
      <c r="H129" s="40"/>
      <c r="I129" s="40"/>
      <c r="J129" s="39"/>
    </row>
    <row r="130" spans="1:10" ht="14">
      <c r="A130" s="36" t="s">
        <v>149</v>
      </c>
      <c r="B130" s="35">
        <v>179</v>
      </c>
      <c r="C130" s="35">
        <v>179</v>
      </c>
      <c r="D130" s="36" t="s">
        <v>1</v>
      </c>
      <c r="E130" s="37" t="s">
        <v>2853</v>
      </c>
      <c r="F130" s="38" t="s">
        <v>122</v>
      </c>
      <c r="G130" s="44">
        <v>1</v>
      </c>
      <c r="H130" s="45">
        <v>1783.54</v>
      </c>
      <c r="I130" s="45">
        <f>ROUND(ROUND(H130,2)*ROUND(G130,3),2)</f>
        <v>1783.54</v>
      </c>
      <c r="J130" s="39"/>
    </row>
    <row r="131" spans="1:10" ht="14">
      <c r="A131" s="48" t="s">
        <v>150</v>
      </c>
      <c r="B131" s="40"/>
      <c r="C131" s="40"/>
      <c r="D131" s="40"/>
      <c r="E131" s="46" t="s">
        <v>1</v>
      </c>
      <c r="F131" s="40"/>
      <c r="G131" s="40"/>
      <c r="H131" s="40"/>
      <c r="I131" s="40"/>
      <c r="J131" s="39"/>
    </row>
    <row r="132" spans="1:10" ht="14">
      <c r="A132" s="49" t="s">
        <v>144</v>
      </c>
      <c r="B132" s="40"/>
      <c r="C132" s="40"/>
      <c r="D132" s="40"/>
      <c r="E132" s="47" t="s">
        <v>6</v>
      </c>
      <c r="F132" s="40"/>
      <c r="G132" s="40"/>
      <c r="H132" s="40"/>
      <c r="I132" s="40"/>
      <c r="J132" s="39"/>
    </row>
    <row r="133" spans="1:10" ht="84">
      <c r="A133" s="40" t="s">
        <v>147</v>
      </c>
      <c r="B133" s="40"/>
      <c r="C133" s="40"/>
      <c r="D133" s="40"/>
      <c r="E133" s="46" t="s">
        <v>2806</v>
      </c>
      <c r="F133" s="40"/>
      <c r="G133" s="40"/>
      <c r="H133" s="40"/>
      <c r="I133" s="40"/>
      <c r="J133" s="39"/>
    </row>
    <row r="134" spans="1:10" ht="14">
      <c r="A134" s="36" t="s">
        <v>149</v>
      </c>
      <c r="B134" s="35">
        <v>180</v>
      </c>
      <c r="C134" s="35">
        <v>180</v>
      </c>
      <c r="D134" s="36" t="s">
        <v>1</v>
      </c>
      <c r="E134" s="37" t="s">
        <v>2854</v>
      </c>
      <c r="F134" s="38" t="s">
        <v>122</v>
      </c>
      <c r="G134" s="44">
        <v>1</v>
      </c>
      <c r="H134" s="45">
        <v>487</v>
      </c>
      <c r="I134" s="45">
        <f>ROUND(ROUND(H134,2)*ROUND(G134,3),2)</f>
        <v>487</v>
      </c>
      <c r="J134" s="39"/>
    </row>
    <row r="135" spans="1:10" ht="14">
      <c r="A135" s="48" t="s">
        <v>150</v>
      </c>
      <c r="B135" s="40"/>
      <c r="C135" s="40"/>
      <c r="D135" s="40"/>
      <c r="E135" s="46" t="s">
        <v>1</v>
      </c>
      <c r="F135" s="40"/>
      <c r="G135" s="40"/>
      <c r="H135" s="40"/>
      <c r="I135" s="40"/>
      <c r="J135" s="39"/>
    </row>
    <row r="136" spans="1:10" ht="14">
      <c r="A136" s="49" t="s">
        <v>144</v>
      </c>
      <c r="B136" s="40"/>
      <c r="C136" s="40"/>
      <c r="D136" s="40"/>
      <c r="E136" s="47" t="s">
        <v>6</v>
      </c>
      <c r="F136" s="40"/>
      <c r="G136" s="40"/>
      <c r="H136" s="40"/>
      <c r="I136" s="40"/>
      <c r="J136" s="39"/>
    </row>
    <row r="137" spans="1:10" ht="84">
      <c r="A137" s="40" t="s">
        <v>147</v>
      </c>
      <c r="B137" s="40"/>
      <c r="C137" s="40"/>
      <c r="D137" s="40"/>
      <c r="E137" s="46" t="s">
        <v>2806</v>
      </c>
      <c r="F137" s="40"/>
      <c r="G137" s="40"/>
      <c r="H137" s="40"/>
      <c r="I137" s="40"/>
      <c r="J137" s="39"/>
    </row>
    <row r="138" spans="1:10" ht="14">
      <c r="A138" s="36" t="s">
        <v>149</v>
      </c>
      <c r="B138" s="35">
        <v>181</v>
      </c>
      <c r="C138" s="35">
        <v>181</v>
      </c>
      <c r="D138" s="36" t="s">
        <v>1</v>
      </c>
      <c r="E138" s="37" t="s">
        <v>2855</v>
      </c>
      <c r="F138" s="38" t="s">
        <v>122</v>
      </c>
      <c r="G138" s="44">
        <v>1</v>
      </c>
      <c r="H138" s="45">
        <v>879.01</v>
      </c>
      <c r="I138" s="45">
        <f>ROUND(ROUND(H138,2)*ROUND(G138,3),2)</f>
        <v>879.01</v>
      </c>
      <c r="J138" s="39"/>
    </row>
    <row r="139" spans="1:10" ht="14">
      <c r="A139" s="48" t="s">
        <v>150</v>
      </c>
      <c r="B139" s="40"/>
      <c r="C139" s="40"/>
      <c r="D139" s="40"/>
      <c r="E139" s="46" t="s">
        <v>1</v>
      </c>
      <c r="F139" s="40"/>
      <c r="G139" s="40"/>
      <c r="H139" s="40"/>
      <c r="I139" s="40"/>
      <c r="J139" s="39"/>
    </row>
    <row r="140" spans="1:10" ht="14">
      <c r="A140" s="49" t="s">
        <v>144</v>
      </c>
      <c r="B140" s="40"/>
      <c r="C140" s="40"/>
      <c r="D140" s="40"/>
      <c r="E140" s="47" t="s">
        <v>6</v>
      </c>
      <c r="F140" s="40"/>
      <c r="G140" s="40"/>
      <c r="H140" s="40"/>
      <c r="I140" s="40"/>
      <c r="J140" s="39"/>
    </row>
    <row r="141" spans="1:10" ht="84">
      <c r="A141" s="40" t="s">
        <v>147</v>
      </c>
      <c r="B141" s="40"/>
      <c r="C141" s="40"/>
      <c r="D141" s="40"/>
      <c r="E141" s="46" t="s">
        <v>2806</v>
      </c>
      <c r="F141" s="40"/>
      <c r="G141" s="40"/>
      <c r="H141" s="40"/>
      <c r="I141" s="40"/>
      <c r="J141" s="39"/>
    </row>
    <row r="146" spans="2:9" ht="14">
      <c r="B146" s="35">
        <v>183</v>
      </c>
      <c r="C146" s="35">
        <v>111</v>
      </c>
      <c r="D146" s="36" t="s">
        <v>1</v>
      </c>
      <c r="E146" s="178" t="s">
        <v>2856</v>
      </c>
      <c r="F146" s="179" t="s">
        <v>120</v>
      </c>
      <c r="G146" s="44">
        <v>1</v>
      </c>
      <c r="H146" s="45">
        <v>1500</v>
      </c>
      <c r="I146" s="45">
        <f>ROUND(ROUND(H146,2)*ROUND(G146,3),2)</f>
        <v>1500</v>
      </c>
    </row>
    <row r="147" spans="2:9" ht="14">
      <c r="B147" s="40"/>
      <c r="C147" s="40"/>
      <c r="D147" s="40"/>
      <c r="E147" s="46" t="s">
        <v>1</v>
      </c>
      <c r="F147" s="40"/>
      <c r="G147" s="40"/>
      <c r="H147" s="40"/>
      <c r="I147" s="40"/>
    </row>
    <row r="148" spans="2:9" ht="14">
      <c r="B148" s="40"/>
      <c r="C148" s="40"/>
      <c r="D148" s="40"/>
      <c r="E148" s="47" t="s">
        <v>6</v>
      </c>
      <c r="F148" s="40"/>
      <c r="G148" s="40"/>
      <c r="H148" s="40"/>
      <c r="I148" s="40"/>
    </row>
    <row r="149" spans="2:9" ht="56">
      <c r="B149" s="40"/>
      <c r="C149" s="40"/>
      <c r="D149" s="40"/>
      <c r="E149" s="46" t="s">
        <v>27</v>
      </c>
      <c r="F149" s="40"/>
      <c r="G149" s="40"/>
      <c r="H149" s="40"/>
      <c r="I149" s="40"/>
    </row>
  </sheetData>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18">
    <pageSetUpPr fitToPage="1"/>
  </sheetPr>
  <dimension ref="A1:K149"/>
  <sheetViews>
    <sheetView view="pageBreakPreview" topLeftCell="B1" zoomScale="90" zoomScaleNormal="85" zoomScaleSheetLayoutView="90" workbookViewId="0">
      <pane ySplit="9" topLeftCell="A10" activePane="bottomLeft" state="frozen"/>
      <selection activeCell="B1" sqref="B1"/>
      <selection pane="bottomLeft" activeCell="H140" sqref="H140"/>
    </sheetView>
  </sheetViews>
  <sheetFormatPr baseColWidth="10" defaultColWidth="9.1640625" defaultRowHeight="13"/>
  <cols>
    <col min="1" max="1" width="9.1640625" hidden="1" customWidth="1"/>
    <col min="2" max="2" width="11.6640625" customWidth="1"/>
    <col min="3" max="3" width="14.6640625" customWidth="1"/>
    <col min="4" max="4" width="9.6640625" customWidth="1"/>
    <col min="5" max="5" width="70.6640625" customWidth="1"/>
    <col min="6" max="6" width="11.6640625" customWidth="1"/>
    <col min="7" max="7" width="16.6640625" customWidth="1"/>
    <col min="8" max="8" width="21.1640625" style="190" customWidth="1"/>
    <col min="9" max="9" width="24.83203125" style="190" customWidth="1"/>
    <col min="10" max="10" width="16.6640625" customWidth="1"/>
    <col min="11" max="11" width="24.83203125" customWidth="1"/>
  </cols>
  <sheetData>
    <row r="1" spans="1:11" ht="12.75" customHeight="1">
      <c r="B1" s="4"/>
      <c r="C1" s="4"/>
      <c r="D1" s="4"/>
      <c r="E1" s="284" t="s">
        <v>61</v>
      </c>
      <c r="F1" s="4"/>
      <c r="G1" s="4"/>
      <c r="H1" s="240" t="s">
        <v>3104</v>
      </c>
      <c r="I1" s="241"/>
      <c r="J1" s="241"/>
      <c r="K1" s="242">
        <f>SUM(I12:I149)</f>
        <v>10048312</v>
      </c>
    </row>
    <row r="2" spans="1:11" ht="12.75" customHeight="1">
      <c r="B2" s="4"/>
      <c r="C2" s="4"/>
      <c r="D2" s="4"/>
      <c r="E2" s="284"/>
      <c r="F2" s="4"/>
      <c r="G2" s="4"/>
      <c r="H2" s="245"/>
      <c r="I2" s="241"/>
      <c r="J2" s="150"/>
      <c r="K2" s="191"/>
    </row>
    <row r="3" spans="1:11" ht="15" customHeight="1">
      <c r="B3" s="8"/>
      <c r="C3" s="265"/>
      <c r="D3" s="283"/>
      <c r="E3" s="9"/>
      <c r="F3" s="4"/>
      <c r="G3" s="4"/>
      <c r="H3" s="240" t="s">
        <v>3105</v>
      </c>
      <c r="I3" s="241"/>
      <c r="J3" s="241"/>
      <c r="K3" s="242">
        <f>SUM(K12:K149)</f>
        <v>0</v>
      </c>
    </row>
    <row r="4" spans="1:11" ht="15" customHeight="1">
      <c r="B4" s="8"/>
      <c r="C4" s="184"/>
      <c r="D4" s="4"/>
      <c r="E4" s="95" t="s">
        <v>28</v>
      </c>
      <c r="F4" s="4"/>
      <c r="G4" s="4"/>
      <c r="H4" s="245"/>
      <c r="I4" s="241"/>
      <c r="J4" s="243" t="s">
        <v>3106</v>
      </c>
      <c r="K4" s="244">
        <f>K1-K3</f>
        <v>10048312</v>
      </c>
    </row>
    <row r="5" spans="1:11" ht="15" customHeight="1">
      <c r="B5" s="8"/>
      <c r="C5" s="184"/>
      <c r="D5" s="4"/>
      <c r="E5" s="9"/>
      <c r="F5" s="4"/>
      <c r="G5" s="4"/>
      <c r="H5" s="150"/>
      <c r="I5" s="241"/>
      <c r="J5" s="150"/>
      <c r="K5" s="150"/>
    </row>
    <row r="6" spans="1:11" ht="15" customHeight="1">
      <c r="B6" s="8"/>
      <c r="C6" s="184"/>
      <c r="D6" s="4"/>
      <c r="E6" s="9"/>
      <c r="F6" s="4"/>
      <c r="G6" s="4"/>
      <c r="H6" s="285" t="s">
        <v>3107</v>
      </c>
      <c r="I6" s="285"/>
      <c r="J6" s="285"/>
      <c r="K6" s="247">
        <f>K3*8</f>
        <v>0</v>
      </c>
    </row>
    <row r="7" spans="1:11" ht="54" customHeight="1">
      <c r="A7" t="s">
        <v>162</v>
      </c>
      <c r="B7" s="10"/>
      <c r="C7" s="239" t="s">
        <v>3100</v>
      </c>
      <c r="D7" s="238">
        <v>10</v>
      </c>
      <c r="E7" s="96" t="s">
        <v>2857</v>
      </c>
      <c r="F7" s="4"/>
      <c r="G7" s="4"/>
      <c r="H7" s="195"/>
      <c r="I7" s="195"/>
      <c r="J7" s="195"/>
      <c r="K7" s="196"/>
    </row>
    <row r="8" spans="1:11">
      <c r="A8" s="273" t="s">
        <v>165</v>
      </c>
      <c r="B8" s="273" t="s">
        <v>72</v>
      </c>
      <c r="C8" s="273" t="s">
        <v>73</v>
      </c>
      <c r="D8" s="273" t="s">
        <v>74</v>
      </c>
      <c r="E8" s="273" t="s">
        <v>75</v>
      </c>
      <c r="F8" s="273" t="s">
        <v>76</v>
      </c>
      <c r="G8" s="273" t="s">
        <v>77</v>
      </c>
      <c r="H8" s="280" t="s">
        <v>3098</v>
      </c>
      <c r="I8" s="281"/>
      <c r="J8" s="280" t="s">
        <v>3099</v>
      </c>
      <c r="K8" s="281"/>
    </row>
    <row r="9" spans="1:11" ht="42">
      <c r="A9" s="273"/>
      <c r="B9" s="273"/>
      <c r="C9" s="273"/>
      <c r="D9" s="273"/>
      <c r="E9" s="273"/>
      <c r="F9" s="273"/>
      <c r="G9" s="273"/>
      <c r="H9" s="1" t="s">
        <v>3095</v>
      </c>
      <c r="I9" s="1" t="s">
        <v>3096</v>
      </c>
      <c r="J9" s="1" t="s">
        <v>3097</v>
      </c>
      <c r="K9" s="1" t="s">
        <v>3096</v>
      </c>
    </row>
    <row r="10" spans="1:11" ht="14">
      <c r="A10" s="1" t="s">
        <v>167</v>
      </c>
      <c r="B10" s="1" t="s">
        <v>16</v>
      </c>
      <c r="C10" s="1" t="s">
        <v>5</v>
      </c>
      <c r="D10" s="1" t="s">
        <v>78</v>
      </c>
      <c r="E10" s="1" t="s">
        <v>79</v>
      </c>
      <c r="F10" s="1" t="s">
        <v>80</v>
      </c>
      <c r="G10" s="1" t="s">
        <v>81</v>
      </c>
      <c r="H10" s="1" t="s">
        <v>361</v>
      </c>
      <c r="I10" s="1">
        <v>8</v>
      </c>
      <c r="J10" s="1" t="s">
        <v>82</v>
      </c>
      <c r="K10" s="1" t="s">
        <v>83</v>
      </c>
    </row>
    <row r="11" spans="1:11" ht="14">
      <c r="A11" s="2" t="s">
        <v>84</v>
      </c>
      <c r="B11" s="2"/>
      <c r="C11" s="28" t="s">
        <v>2858</v>
      </c>
      <c r="D11" s="2"/>
      <c r="E11" s="16" t="s">
        <v>2857</v>
      </c>
      <c r="F11" s="2"/>
      <c r="G11" s="2"/>
      <c r="H11" s="4"/>
      <c r="I11" s="4"/>
      <c r="J11" s="4"/>
      <c r="K11" s="4"/>
    </row>
    <row r="12" spans="1:11">
      <c r="A12" s="23" t="s">
        <v>150</v>
      </c>
      <c r="B12" s="18">
        <v>1</v>
      </c>
      <c r="C12" s="98" t="s">
        <v>2859</v>
      </c>
      <c r="D12" s="52"/>
      <c r="E12" s="123" t="s">
        <v>3022</v>
      </c>
      <c r="F12" s="59" t="s">
        <v>120</v>
      </c>
      <c r="G12" s="21">
        <v>50</v>
      </c>
      <c r="H12" s="109">
        <v>120</v>
      </c>
      <c r="I12" s="22">
        <f>H12*G12</f>
        <v>6000</v>
      </c>
      <c r="J12" s="111"/>
      <c r="K12" s="22">
        <f>J12*G12</f>
        <v>0</v>
      </c>
    </row>
    <row r="13" spans="1:11" ht="12.75" customHeight="1">
      <c r="A13" s="25"/>
      <c r="B13" s="63"/>
      <c r="C13" s="124"/>
      <c r="D13" s="64"/>
      <c r="E13" s="123"/>
      <c r="F13" s="65"/>
      <c r="G13" s="66"/>
      <c r="H13" s="67"/>
      <c r="I13" s="67"/>
      <c r="J13" s="67"/>
      <c r="K13" s="67"/>
    </row>
    <row r="14" spans="1:11" ht="12.75" customHeight="1">
      <c r="A14" s="25" t="s">
        <v>144</v>
      </c>
      <c r="B14" s="115"/>
      <c r="C14" s="115"/>
      <c r="D14" s="115"/>
      <c r="E14" s="26" t="s">
        <v>6</v>
      </c>
      <c r="F14" s="115"/>
      <c r="G14" s="115"/>
      <c r="H14" s="67"/>
      <c r="I14" s="67"/>
      <c r="J14" s="67"/>
      <c r="K14" s="67"/>
    </row>
    <row r="15" spans="1:11" ht="51" customHeight="1">
      <c r="A15" t="s">
        <v>147</v>
      </c>
      <c r="B15" s="115"/>
      <c r="C15" s="115"/>
      <c r="D15" s="115"/>
      <c r="E15" s="94" t="s">
        <v>3037</v>
      </c>
      <c r="F15" s="115"/>
      <c r="G15" s="115"/>
      <c r="H15" s="67"/>
      <c r="I15" s="67"/>
      <c r="J15" s="67"/>
      <c r="K15" s="67"/>
    </row>
    <row r="16" spans="1:11" ht="14">
      <c r="B16" s="18">
        <v>4</v>
      </c>
      <c r="C16" s="98" t="s">
        <v>2860</v>
      </c>
      <c r="D16" s="52"/>
      <c r="E16" s="19" t="s">
        <v>2861</v>
      </c>
      <c r="F16" s="59" t="s">
        <v>134</v>
      </c>
      <c r="G16" s="21">
        <v>30</v>
      </c>
      <c r="H16" s="109">
        <v>675</v>
      </c>
      <c r="I16" s="22">
        <f>H16*G16</f>
        <v>20250</v>
      </c>
      <c r="J16" s="111"/>
      <c r="K16" s="22">
        <f>J16*G16</f>
        <v>0</v>
      </c>
    </row>
    <row r="17" spans="1:11" ht="12.75" customHeight="1">
      <c r="B17" s="63"/>
      <c r="C17" s="124"/>
      <c r="D17" s="64"/>
      <c r="E17" s="19"/>
      <c r="F17" s="65"/>
      <c r="G17" s="66"/>
      <c r="H17" s="67"/>
      <c r="I17" s="67"/>
      <c r="J17" s="67"/>
      <c r="K17" s="67"/>
    </row>
    <row r="18" spans="1:11" ht="12.75" customHeight="1">
      <c r="B18" s="115"/>
      <c r="C18" s="115"/>
      <c r="D18" s="115"/>
      <c r="E18" s="26" t="s">
        <v>6</v>
      </c>
      <c r="F18" s="115"/>
      <c r="G18" s="115"/>
      <c r="H18" s="67"/>
      <c r="I18" s="67"/>
      <c r="J18" s="67"/>
      <c r="K18" s="67"/>
    </row>
    <row r="19" spans="1:11" ht="63.75" customHeight="1">
      <c r="A19" s="25"/>
      <c r="B19" s="115"/>
      <c r="C19" s="115"/>
      <c r="D19" s="115"/>
      <c r="E19" s="24" t="s">
        <v>2862</v>
      </c>
      <c r="F19" s="115"/>
      <c r="G19" s="115"/>
      <c r="H19" s="67"/>
      <c r="I19" s="67"/>
      <c r="J19" s="67"/>
      <c r="K19" s="67"/>
    </row>
    <row r="20" spans="1:11" ht="14">
      <c r="B20" s="18">
        <v>5</v>
      </c>
      <c r="C20" s="98" t="s">
        <v>2863</v>
      </c>
      <c r="D20" s="52"/>
      <c r="E20" s="125" t="s">
        <v>2864</v>
      </c>
      <c r="F20" s="129" t="s">
        <v>120</v>
      </c>
      <c r="G20" s="126">
        <v>100</v>
      </c>
      <c r="H20" s="109">
        <v>1009</v>
      </c>
      <c r="I20" s="22">
        <f>H20*G20</f>
        <v>100900</v>
      </c>
      <c r="J20" s="111"/>
      <c r="K20" s="22">
        <f>J20*G20</f>
        <v>0</v>
      </c>
    </row>
    <row r="21" spans="1:11" ht="12.75" customHeight="1">
      <c r="B21" s="63"/>
      <c r="C21" s="124"/>
      <c r="D21" s="64"/>
      <c r="E21" s="24"/>
      <c r="F21" s="115"/>
      <c r="G21" s="115"/>
      <c r="H21" s="67"/>
      <c r="I21" s="67"/>
      <c r="J21" s="67"/>
      <c r="K21" s="67"/>
    </row>
    <row r="22" spans="1:11" ht="12.75" customHeight="1">
      <c r="B22" s="115"/>
      <c r="C22" s="115"/>
      <c r="D22" s="115"/>
      <c r="E22" s="26" t="s">
        <v>6</v>
      </c>
      <c r="F22" s="115"/>
      <c r="G22" s="115"/>
      <c r="H22" s="67"/>
      <c r="I22" s="67"/>
      <c r="J22" s="67"/>
      <c r="K22" s="67"/>
    </row>
    <row r="23" spans="1:11" ht="116.25" customHeight="1">
      <c r="B23" s="115"/>
      <c r="C23" s="115"/>
      <c r="D23" s="115"/>
      <c r="E23" s="24" t="s">
        <v>3038</v>
      </c>
      <c r="F23" s="115"/>
      <c r="G23" s="115"/>
      <c r="H23" s="67"/>
      <c r="I23" s="67"/>
      <c r="J23" s="67"/>
      <c r="K23" s="67"/>
    </row>
    <row r="24" spans="1:11" ht="14">
      <c r="B24" s="18">
        <v>6</v>
      </c>
      <c r="C24" s="98" t="s">
        <v>2865</v>
      </c>
      <c r="D24" s="52"/>
      <c r="E24" s="19" t="s">
        <v>2866</v>
      </c>
      <c r="F24" s="130" t="s">
        <v>134</v>
      </c>
      <c r="G24" s="21">
        <v>1</v>
      </c>
      <c r="H24" s="109">
        <v>11788</v>
      </c>
      <c r="I24" s="22">
        <f>H24*G24</f>
        <v>11788</v>
      </c>
      <c r="J24" s="111"/>
      <c r="K24" s="22">
        <f>J24*G24</f>
        <v>0</v>
      </c>
    </row>
    <row r="25" spans="1:11" ht="12.75" customHeight="1">
      <c r="B25" s="63"/>
      <c r="C25" s="124"/>
      <c r="D25" s="64"/>
      <c r="E25" s="19" t="s">
        <v>2867</v>
      </c>
      <c r="F25" s="65"/>
      <c r="G25" s="66"/>
      <c r="H25" s="67"/>
      <c r="I25" s="67"/>
      <c r="J25" s="67"/>
      <c r="K25" s="67"/>
    </row>
    <row r="26" spans="1:11" ht="12.75" customHeight="1">
      <c r="B26" s="115"/>
      <c r="C26" s="115"/>
      <c r="D26" s="115"/>
      <c r="E26" s="26" t="s">
        <v>6</v>
      </c>
      <c r="F26" s="115"/>
      <c r="G26" s="115"/>
      <c r="H26" s="67"/>
      <c r="I26" s="67"/>
      <c r="J26" s="67"/>
      <c r="K26" s="67"/>
    </row>
    <row r="27" spans="1:11" ht="48.75" customHeight="1">
      <c r="B27" s="115"/>
      <c r="C27" s="115"/>
      <c r="D27" s="115"/>
      <c r="E27" s="24" t="s">
        <v>3039</v>
      </c>
      <c r="F27" s="115"/>
      <c r="G27" s="115"/>
      <c r="H27" s="67"/>
      <c r="I27" s="67"/>
      <c r="J27" s="67"/>
      <c r="K27" s="67"/>
    </row>
    <row r="28" spans="1:11" ht="14">
      <c r="B28" s="18">
        <v>8</v>
      </c>
      <c r="C28" s="98" t="s">
        <v>2868</v>
      </c>
      <c r="D28" s="52"/>
      <c r="E28" s="19" t="s">
        <v>2869</v>
      </c>
      <c r="F28" s="59" t="s">
        <v>134</v>
      </c>
      <c r="G28" s="21">
        <v>50</v>
      </c>
      <c r="H28" s="109">
        <v>864</v>
      </c>
      <c r="I28" s="22">
        <f>H28*G28</f>
        <v>43200</v>
      </c>
      <c r="J28" s="111"/>
      <c r="K28" s="22">
        <f>J28*G28</f>
        <v>0</v>
      </c>
    </row>
    <row r="29" spans="1:11" ht="12.75" customHeight="1">
      <c r="B29" s="63"/>
      <c r="C29" s="124"/>
      <c r="D29" s="64"/>
      <c r="E29" s="19" t="s">
        <v>2870</v>
      </c>
      <c r="F29" s="65"/>
      <c r="G29" s="66"/>
      <c r="H29" s="67"/>
      <c r="I29" s="67"/>
      <c r="J29" s="67"/>
      <c r="K29" s="67"/>
    </row>
    <row r="30" spans="1:11" ht="12.75" customHeight="1">
      <c r="B30" s="115"/>
      <c r="C30" s="115"/>
      <c r="D30" s="115"/>
      <c r="E30" s="26" t="s">
        <v>6</v>
      </c>
      <c r="F30" s="65"/>
      <c r="G30" s="66"/>
      <c r="H30" s="67"/>
      <c r="I30" s="67"/>
      <c r="J30" s="67"/>
      <c r="K30" s="67"/>
    </row>
    <row r="31" spans="1:11" ht="63.75" customHeight="1">
      <c r="B31" s="115"/>
      <c r="C31" s="115"/>
      <c r="D31" s="115"/>
      <c r="E31" s="24" t="s">
        <v>2871</v>
      </c>
      <c r="F31" s="115"/>
      <c r="G31" s="115"/>
      <c r="H31" s="67"/>
      <c r="I31" s="67"/>
      <c r="J31" s="67"/>
      <c r="K31" s="67"/>
    </row>
    <row r="32" spans="1:11" ht="14">
      <c r="B32" s="18">
        <v>9</v>
      </c>
      <c r="C32" s="98" t="s">
        <v>2872</v>
      </c>
      <c r="D32" s="52"/>
      <c r="E32" s="19" t="s">
        <v>2873</v>
      </c>
      <c r="F32" s="59" t="s">
        <v>122</v>
      </c>
      <c r="G32" s="21">
        <v>70</v>
      </c>
      <c r="H32" s="109">
        <v>3895</v>
      </c>
      <c r="I32" s="22">
        <f>H32*G32</f>
        <v>272650</v>
      </c>
      <c r="J32" s="111"/>
      <c r="K32" s="22">
        <f>J32*G32</f>
        <v>0</v>
      </c>
    </row>
    <row r="33" spans="1:11" ht="12.75" customHeight="1">
      <c r="B33" s="63"/>
      <c r="C33" s="124"/>
      <c r="D33" s="64"/>
      <c r="E33" s="19"/>
      <c r="F33" s="65"/>
      <c r="G33" s="66"/>
      <c r="H33" s="67"/>
      <c r="I33" s="67"/>
      <c r="J33" s="67"/>
      <c r="K33" s="67"/>
    </row>
    <row r="34" spans="1:11" ht="12.75" customHeight="1">
      <c r="B34" s="115"/>
      <c r="C34" s="115"/>
      <c r="D34" s="115"/>
      <c r="E34" s="26" t="s">
        <v>6</v>
      </c>
      <c r="F34" s="65"/>
      <c r="G34" s="66"/>
      <c r="H34" s="67"/>
      <c r="I34" s="67"/>
      <c r="J34" s="67"/>
      <c r="K34" s="67"/>
    </row>
    <row r="35" spans="1:11" ht="102" customHeight="1">
      <c r="B35" s="115"/>
      <c r="C35" s="115"/>
      <c r="D35" s="115"/>
      <c r="E35" s="24" t="s">
        <v>2874</v>
      </c>
      <c r="F35" s="115"/>
      <c r="G35" s="115"/>
      <c r="H35" s="67"/>
      <c r="I35" s="67"/>
      <c r="J35" s="67"/>
      <c r="K35" s="67"/>
    </row>
    <row r="36" spans="1:11" ht="14">
      <c r="B36" s="18">
        <v>10</v>
      </c>
      <c r="C36" s="98" t="s">
        <v>2875</v>
      </c>
      <c r="D36" s="52"/>
      <c r="E36" s="19" t="s">
        <v>2876</v>
      </c>
      <c r="F36" s="59" t="s">
        <v>122</v>
      </c>
      <c r="G36" s="21">
        <v>50</v>
      </c>
      <c r="H36" s="109">
        <v>6513</v>
      </c>
      <c r="I36" s="22">
        <f>H36*G36</f>
        <v>325650</v>
      </c>
      <c r="J36" s="111"/>
      <c r="K36" s="22">
        <f>J36*G36</f>
        <v>0</v>
      </c>
    </row>
    <row r="37" spans="1:11" ht="12.75" customHeight="1">
      <c r="B37" s="63"/>
      <c r="C37" s="124"/>
      <c r="D37" s="64"/>
      <c r="E37" s="19"/>
      <c r="F37" s="65"/>
      <c r="G37" s="66"/>
      <c r="H37" s="67"/>
      <c r="I37" s="67"/>
      <c r="J37" s="67"/>
      <c r="K37" s="67"/>
    </row>
    <row r="38" spans="1:11" ht="12.75" customHeight="1">
      <c r="B38" s="115"/>
      <c r="C38" s="115"/>
      <c r="D38" s="115"/>
      <c r="E38" s="26" t="s">
        <v>6</v>
      </c>
      <c r="F38" s="65"/>
      <c r="G38" s="66"/>
      <c r="H38" s="67"/>
      <c r="I38" s="67"/>
      <c r="J38" s="67"/>
      <c r="K38" s="67"/>
    </row>
    <row r="39" spans="1:11" ht="102" customHeight="1">
      <c r="B39" s="115"/>
      <c r="C39" s="115"/>
      <c r="D39" s="115"/>
      <c r="E39" s="94" t="s">
        <v>2874</v>
      </c>
      <c r="F39" s="115"/>
      <c r="G39" s="115"/>
      <c r="H39" s="67"/>
      <c r="I39" s="67"/>
      <c r="J39" s="67"/>
      <c r="K39" s="67"/>
    </row>
    <row r="40" spans="1:11">
      <c r="B40" s="18">
        <v>11</v>
      </c>
      <c r="C40" s="98" t="s">
        <v>2877</v>
      </c>
      <c r="D40" s="52"/>
      <c r="E40" s="123" t="s">
        <v>2878</v>
      </c>
      <c r="F40" s="59" t="s">
        <v>134</v>
      </c>
      <c r="G40" s="21">
        <v>20</v>
      </c>
      <c r="H40" s="109">
        <v>4663</v>
      </c>
      <c r="I40" s="22">
        <f>H40*G40</f>
        <v>93260</v>
      </c>
      <c r="J40" s="111"/>
      <c r="K40" s="22">
        <f>J40*G40</f>
        <v>0</v>
      </c>
    </row>
    <row r="41" spans="1:11" ht="12.75" customHeight="1">
      <c r="B41" s="63"/>
      <c r="C41" s="124"/>
      <c r="D41" s="64"/>
      <c r="E41" s="24"/>
      <c r="F41" s="115"/>
      <c r="G41" s="115"/>
      <c r="H41" s="67"/>
      <c r="I41" s="67"/>
      <c r="J41" s="67"/>
      <c r="K41" s="67"/>
    </row>
    <row r="42" spans="1:11" ht="12.75" customHeight="1">
      <c r="A42" s="14" t="s">
        <v>149</v>
      </c>
      <c r="B42" s="115"/>
      <c r="C42" s="115"/>
      <c r="D42" s="115"/>
      <c r="E42" s="26" t="s">
        <v>6</v>
      </c>
      <c r="F42" s="115"/>
      <c r="G42" s="115"/>
      <c r="H42" s="67"/>
      <c r="I42" s="67"/>
      <c r="J42" s="67"/>
      <c r="K42" s="67"/>
    </row>
    <row r="43" spans="1:11" ht="89.25" customHeight="1">
      <c r="A43" s="23" t="s">
        <v>150</v>
      </c>
      <c r="B43" s="115"/>
      <c r="C43" s="115"/>
      <c r="D43" s="115"/>
      <c r="E43" s="94" t="s">
        <v>2879</v>
      </c>
      <c r="F43" s="115"/>
      <c r="G43" s="115"/>
      <c r="H43" s="67"/>
      <c r="I43" s="67"/>
      <c r="J43" s="67"/>
      <c r="K43" s="67"/>
    </row>
    <row r="44" spans="1:11" ht="14">
      <c r="A44" s="25" t="s">
        <v>144</v>
      </c>
      <c r="B44" s="18">
        <v>12</v>
      </c>
      <c r="C44" s="98" t="s">
        <v>2880</v>
      </c>
      <c r="D44" s="52"/>
      <c r="E44" s="19" t="s">
        <v>2881</v>
      </c>
      <c r="F44" s="59" t="s">
        <v>134</v>
      </c>
      <c r="G44" s="21">
        <v>20</v>
      </c>
      <c r="H44" s="109">
        <v>6073</v>
      </c>
      <c r="I44" s="22">
        <f>H44*G44</f>
        <v>121460</v>
      </c>
      <c r="J44" s="111"/>
      <c r="K44" s="22">
        <f>J44*G44</f>
        <v>0</v>
      </c>
    </row>
    <row r="45" spans="1:11" ht="14">
      <c r="A45" t="s">
        <v>147</v>
      </c>
      <c r="B45" s="63"/>
      <c r="C45" s="124"/>
      <c r="D45" s="64"/>
      <c r="E45" s="24" t="s">
        <v>2882</v>
      </c>
      <c r="F45" s="115"/>
      <c r="G45" s="115"/>
      <c r="H45" s="67"/>
      <c r="I45" s="67"/>
      <c r="J45" s="67"/>
      <c r="K45" s="67"/>
    </row>
    <row r="46" spans="1:11" ht="14">
      <c r="A46" s="14" t="s">
        <v>149</v>
      </c>
      <c r="B46" s="115"/>
      <c r="C46" s="115"/>
      <c r="D46" s="115"/>
      <c r="E46" s="26" t="s">
        <v>6</v>
      </c>
      <c r="F46" s="115"/>
      <c r="G46" s="115"/>
      <c r="H46" s="67"/>
      <c r="I46" s="67"/>
      <c r="J46" s="67"/>
      <c r="K46" s="67"/>
    </row>
    <row r="47" spans="1:11" ht="98">
      <c r="A47" s="23" t="s">
        <v>150</v>
      </c>
      <c r="B47" s="115"/>
      <c r="C47" s="115"/>
      <c r="D47" s="115"/>
      <c r="E47" s="24" t="s">
        <v>2883</v>
      </c>
      <c r="F47" s="115"/>
      <c r="G47" s="115"/>
      <c r="H47" s="67"/>
      <c r="I47" s="67"/>
      <c r="J47" s="67"/>
      <c r="K47" s="67"/>
    </row>
    <row r="48" spans="1:11">
      <c r="A48" s="25" t="s">
        <v>144</v>
      </c>
      <c r="B48" s="18">
        <v>13</v>
      </c>
      <c r="C48" s="98" t="s">
        <v>2884</v>
      </c>
      <c r="D48" s="52"/>
      <c r="E48" s="123" t="s">
        <v>2885</v>
      </c>
      <c r="F48" s="59" t="s">
        <v>134</v>
      </c>
      <c r="G48" s="21">
        <v>500</v>
      </c>
      <c r="H48" s="109">
        <v>582</v>
      </c>
      <c r="I48" s="22">
        <f>H48*G48</f>
        <v>291000</v>
      </c>
      <c r="J48" s="111"/>
      <c r="K48" s="22">
        <f>J48*G48</f>
        <v>0</v>
      </c>
    </row>
    <row r="49" spans="1:11" ht="14">
      <c r="A49" t="s">
        <v>147</v>
      </c>
      <c r="B49" s="63"/>
      <c r="C49" s="124"/>
      <c r="D49" s="64"/>
      <c r="E49" s="24" t="s">
        <v>2886</v>
      </c>
      <c r="F49" s="115"/>
      <c r="G49" s="115"/>
      <c r="H49" s="67"/>
      <c r="I49" s="67"/>
      <c r="J49" s="67"/>
      <c r="K49" s="67"/>
    </row>
    <row r="50" spans="1:11" ht="14">
      <c r="B50" s="115"/>
      <c r="C50" s="115"/>
      <c r="D50" s="115"/>
      <c r="E50" s="26" t="s">
        <v>6</v>
      </c>
      <c r="F50" s="115"/>
      <c r="G50" s="115"/>
      <c r="H50" s="67"/>
      <c r="I50" s="67"/>
      <c r="J50" s="67"/>
      <c r="K50" s="67"/>
    </row>
    <row r="51" spans="1:11" ht="362.25" customHeight="1">
      <c r="B51" s="115"/>
      <c r="C51" s="115"/>
      <c r="D51" s="115"/>
      <c r="E51" s="94" t="s">
        <v>2887</v>
      </c>
      <c r="F51" s="115"/>
      <c r="G51" s="115"/>
      <c r="H51" s="67"/>
      <c r="I51" s="67"/>
      <c r="J51" s="67"/>
      <c r="K51" s="67"/>
    </row>
    <row r="52" spans="1:11">
      <c r="A52" s="25" t="s">
        <v>144</v>
      </c>
      <c r="B52" s="18">
        <v>14</v>
      </c>
      <c r="C52" s="98" t="s">
        <v>2888</v>
      </c>
      <c r="D52" s="52"/>
      <c r="E52" s="123" t="s">
        <v>2889</v>
      </c>
      <c r="F52" s="100" t="s">
        <v>134</v>
      </c>
      <c r="G52" s="136">
        <v>300</v>
      </c>
      <c r="H52" s="109">
        <v>669</v>
      </c>
      <c r="I52" s="22">
        <f>H52*G52</f>
        <v>200700</v>
      </c>
      <c r="J52" s="111"/>
      <c r="K52" s="22">
        <f>J52*G52</f>
        <v>0</v>
      </c>
    </row>
    <row r="53" spans="1:11">
      <c r="A53" t="s">
        <v>147</v>
      </c>
      <c r="B53" s="63"/>
      <c r="C53" s="124"/>
      <c r="D53" s="64"/>
      <c r="E53" s="137" t="s">
        <v>2890</v>
      </c>
      <c r="F53" s="135"/>
      <c r="G53" s="135"/>
      <c r="H53" s="67"/>
      <c r="I53" s="67"/>
      <c r="J53" s="67"/>
      <c r="K53" s="67"/>
    </row>
    <row r="54" spans="1:11" ht="14">
      <c r="B54" s="115"/>
      <c r="C54" s="115"/>
      <c r="D54" s="115"/>
      <c r="E54" s="26" t="s">
        <v>6</v>
      </c>
      <c r="F54" s="115"/>
      <c r="G54" s="115"/>
      <c r="H54" s="67"/>
      <c r="I54" s="67"/>
      <c r="J54" s="67"/>
      <c r="K54" s="67"/>
    </row>
    <row r="55" spans="1:11" ht="140.25" customHeight="1">
      <c r="B55" s="115"/>
      <c r="C55" s="115"/>
      <c r="D55" s="115"/>
      <c r="E55" s="94" t="s">
        <v>2891</v>
      </c>
      <c r="F55" s="115"/>
      <c r="G55" s="115"/>
      <c r="H55" s="67"/>
      <c r="I55" s="67"/>
      <c r="J55" s="67"/>
      <c r="K55" s="67"/>
    </row>
    <row r="56" spans="1:11" ht="18" customHeight="1">
      <c r="B56" s="18">
        <v>15</v>
      </c>
      <c r="C56" s="98" t="s">
        <v>2892</v>
      </c>
      <c r="D56" s="131"/>
      <c r="E56" s="123" t="s">
        <v>2893</v>
      </c>
      <c r="F56" s="59" t="s">
        <v>120</v>
      </c>
      <c r="G56" s="21">
        <v>100</v>
      </c>
      <c r="H56" s="109">
        <v>3091</v>
      </c>
      <c r="I56" s="22">
        <f>H56*G56</f>
        <v>309100</v>
      </c>
      <c r="J56" s="111"/>
      <c r="K56" s="22">
        <f>J56*G56</f>
        <v>0</v>
      </c>
    </row>
    <row r="57" spans="1:11" ht="14">
      <c r="B57" s="63"/>
      <c r="C57" s="124"/>
      <c r="D57" s="64"/>
      <c r="E57" s="24" t="s">
        <v>2894</v>
      </c>
      <c r="F57" s="115"/>
      <c r="G57" s="115"/>
      <c r="H57" s="67"/>
      <c r="I57" s="67"/>
      <c r="J57" s="67"/>
      <c r="K57" s="67"/>
    </row>
    <row r="58" spans="1:11" ht="14">
      <c r="B58" s="115"/>
      <c r="C58" s="115"/>
      <c r="D58" s="115"/>
      <c r="E58" s="26" t="s">
        <v>6</v>
      </c>
      <c r="F58" s="115"/>
      <c r="G58" s="115"/>
      <c r="H58" s="67"/>
      <c r="I58" s="67"/>
      <c r="J58" s="67"/>
      <c r="K58" s="67"/>
    </row>
    <row r="59" spans="1:11" ht="84">
      <c r="B59" s="115"/>
      <c r="C59" s="115"/>
      <c r="D59" s="115"/>
      <c r="E59" s="94" t="s">
        <v>3040</v>
      </c>
      <c r="F59" s="115"/>
      <c r="G59" s="115"/>
      <c r="H59" s="67"/>
      <c r="I59" s="67"/>
      <c r="J59" s="67"/>
      <c r="K59" s="67"/>
    </row>
    <row r="60" spans="1:11">
      <c r="B60" s="18">
        <v>16</v>
      </c>
      <c r="C60" s="98" t="s">
        <v>2895</v>
      </c>
      <c r="D60" s="52"/>
      <c r="E60" s="123" t="s">
        <v>2896</v>
      </c>
      <c r="F60" s="59" t="s">
        <v>120</v>
      </c>
      <c r="G60" s="21">
        <v>100</v>
      </c>
      <c r="H60" s="109">
        <v>1077</v>
      </c>
      <c r="I60" s="22">
        <f>H60*G60</f>
        <v>107700</v>
      </c>
      <c r="J60" s="111"/>
      <c r="K60" s="22">
        <f>J60*G60</f>
        <v>0</v>
      </c>
    </row>
    <row r="61" spans="1:11" ht="14">
      <c r="B61" s="63"/>
      <c r="C61" s="124"/>
      <c r="D61" s="64"/>
      <c r="E61" s="24" t="s">
        <v>2894</v>
      </c>
      <c r="F61" s="115"/>
      <c r="G61" s="115"/>
      <c r="H61" s="67"/>
      <c r="I61" s="67"/>
      <c r="J61" s="67"/>
      <c r="K61" s="67"/>
    </row>
    <row r="62" spans="1:11" ht="14">
      <c r="B62" s="115"/>
      <c r="C62" s="115"/>
      <c r="D62" s="115"/>
      <c r="E62" s="26" t="s">
        <v>6</v>
      </c>
      <c r="F62" s="115"/>
      <c r="G62" s="115"/>
      <c r="H62" s="67"/>
      <c r="I62" s="67"/>
      <c r="J62" s="67"/>
      <c r="K62" s="67"/>
    </row>
    <row r="63" spans="1:11" ht="28">
      <c r="B63" s="115"/>
      <c r="C63" s="115"/>
      <c r="D63" s="115"/>
      <c r="E63" s="94" t="s">
        <v>3041</v>
      </c>
      <c r="F63" s="115"/>
      <c r="G63" s="115"/>
      <c r="H63" s="67"/>
      <c r="I63" s="67"/>
      <c r="J63" s="67"/>
      <c r="K63" s="67"/>
    </row>
    <row r="64" spans="1:11">
      <c r="B64" s="18">
        <v>17</v>
      </c>
      <c r="C64" s="98" t="s">
        <v>2897</v>
      </c>
      <c r="D64" s="52"/>
      <c r="E64" s="123" t="s">
        <v>2898</v>
      </c>
      <c r="F64" s="59" t="s">
        <v>134</v>
      </c>
      <c r="G64" s="21">
        <v>300</v>
      </c>
      <c r="H64" s="109">
        <v>1185</v>
      </c>
      <c r="I64" s="22">
        <f>H64*G64</f>
        <v>355500</v>
      </c>
      <c r="J64" s="111"/>
      <c r="K64" s="22">
        <f>J64*G64</f>
        <v>0</v>
      </c>
    </row>
    <row r="65" spans="2:11">
      <c r="B65" s="63"/>
      <c r="C65" s="124"/>
      <c r="D65" s="64"/>
      <c r="E65" s="24"/>
      <c r="F65" s="115"/>
      <c r="G65" s="115"/>
      <c r="H65" s="67"/>
      <c r="I65" s="67"/>
      <c r="J65" s="67"/>
      <c r="K65" s="67"/>
    </row>
    <row r="66" spans="2:11" ht="14">
      <c r="B66" s="115"/>
      <c r="C66" s="115"/>
      <c r="D66" s="115"/>
      <c r="E66" s="26" t="s">
        <v>6</v>
      </c>
      <c r="F66" s="115"/>
      <c r="G66" s="115"/>
      <c r="H66" s="67"/>
      <c r="I66" s="67"/>
      <c r="J66" s="67"/>
      <c r="K66" s="67"/>
    </row>
    <row r="67" spans="2:11" ht="84">
      <c r="B67" s="115"/>
      <c r="C67" s="115"/>
      <c r="D67" s="115"/>
      <c r="E67" s="94" t="s">
        <v>2899</v>
      </c>
      <c r="F67" s="115"/>
      <c r="G67" s="115"/>
      <c r="H67" s="67"/>
      <c r="I67" s="67"/>
      <c r="J67" s="67"/>
      <c r="K67" s="67"/>
    </row>
    <row r="68" spans="2:11">
      <c r="B68" s="18">
        <v>18</v>
      </c>
      <c r="C68" s="98" t="s">
        <v>2900</v>
      </c>
      <c r="D68" s="52"/>
      <c r="E68" s="123" t="s">
        <v>2901</v>
      </c>
      <c r="F68" s="59" t="s">
        <v>134</v>
      </c>
      <c r="G68" s="21">
        <v>60</v>
      </c>
      <c r="H68" s="109">
        <v>6243</v>
      </c>
      <c r="I68" s="22">
        <f>H68*G68</f>
        <v>374580</v>
      </c>
      <c r="J68" s="111"/>
      <c r="K68" s="22">
        <f>J68*G68</f>
        <v>0</v>
      </c>
    </row>
    <row r="69" spans="2:11" ht="14">
      <c r="B69" s="63"/>
      <c r="C69" s="124"/>
      <c r="D69" s="64"/>
      <c r="E69" s="94" t="s">
        <v>2902</v>
      </c>
      <c r="F69" s="115"/>
      <c r="G69" s="115"/>
      <c r="H69" s="67"/>
      <c r="I69" s="67"/>
      <c r="J69" s="67"/>
      <c r="K69" s="67"/>
    </row>
    <row r="70" spans="2:11" ht="14">
      <c r="B70" s="115"/>
      <c r="C70" s="115"/>
      <c r="D70" s="115"/>
      <c r="E70" s="26" t="s">
        <v>6</v>
      </c>
      <c r="F70" s="115"/>
      <c r="G70" s="115"/>
      <c r="H70" s="67"/>
      <c r="I70" s="67"/>
      <c r="J70" s="67"/>
      <c r="K70" s="67"/>
    </row>
    <row r="71" spans="2:11" ht="224">
      <c r="B71" s="115"/>
      <c r="C71" s="115"/>
      <c r="D71" s="115"/>
      <c r="E71" s="24" t="s">
        <v>2903</v>
      </c>
      <c r="F71" s="115"/>
      <c r="G71" s="115"/>
      <c r="H71" s="67"/>
      <c r="I71" s="67"/>
      <c r="J71" s="67"/>
      <c r="K71" s="67"/>
    </row>
    <row r="72" spans="2:11" ht="14">
      <c r="B72" s="18">
        <v>19</v>
      </c>
      <c r="C72" s="98" t="s">
        <v>2904</v>
      </c>
      <c r="D72" s="97" t="s">
        <v>128</v>
      </c>
      <c r="E72" s="19" t="s">
        <v>2905</v>
      </c>
      <c r="F72" s="100" t="s">
        <v>100</v>
      </c>
      <c r="G72" s="21">
        <v>35</v>
      </c>
      <c r="H72" s="109">
        <v>43850</v>
      </c>
      <c r="I72" s="22">
        <f>H72*G72</f>
        <v>1534750</v>
      </c>
      <c r="J72" s="111"/>
      <c r="K72" s="22">
        <f>J72*G72</f>
        <v>0</v>
      </c>
    </row>
    <row r="73" spans="2:11" ht="14">
      <c r="B73" s="63"/>
      <c r="C73" s="124"/>
      <c r="D73" s="64"/>
      <c r="E73" s="94" t="s">
        <v>2906</v>
      </c>
      <c r="F73" s="115"/>
      <c r="G73" s="115"/>
      <c r="H73" s="67"/>
      <c r="I73" s="67"/>
      <c r="J73" s="67"/>
      <c r="K73" s="67"/>
    </row>
    <row r="74" spans="2:11" ht="14">
      <c r="B74" s="115"/>
      <c r="C74" s="115"/>
      <c r="D74" s="115"/>
      <c r="E74" s="26" t="s">
        <v>6</v>
      </c>
      <c r="F74" s="115"/>
      <c r="G74" s="115"/>
      <c r="H74" s="67"/>
      <c r="I74" s="67"/>
      <c r="J74" s="67"/>
      <c r="K74" s="67"/>
    </row>
    <row r="75" spans="2:11" ht="317.25" customHeight="1">
      <c r="B75" s="115"/>
      <c r="C75" s="115"/>
      <c r="E75" s="94" t="s">
        <v>2907</v>
      </c>
      <c r="H75" s="67"/>
      <c r="I75" s="67"/>
      <c r="J75" s="67"/>
      <c r="K75" s="67"/>
    </row>
    <row r="76" spans="2:11" ht="14">
      <c r="B76" s="18">
        <v>20</v>
      </c>
      <c r="C76" s="98" t="s">
        <v>2908</v>
      </c>
      <c r="D76" s="52"/>
      <c r="E76" s="19" t="s">
        <v>2909</v>
      </c>
      <c r="F76" s="59" t="s">
        <v>25</v>
      </c>
      <c r="G76" s="21">
        <v>100</v>
      </c>
      <c r="H76" s="109">
        <v>129</v>
      </c>
      <c r="I76" s="22">
        <f>H76*G76</f>
        <v>12900</v>
      </c>
      <c r="J76" s="111"/>
      <c r="K76" s="22">
        <f>J76*G76</f>
        <v>0</v>
      </c>
    </row>
    <row r="77" spans="2:11" ht="14">
      <c r="B77" s="63"/>
      <c r="C77" s="124"/>
      <c r="D77" s="64"/>
      <c r="E77" s="24" t="s">
        <v>2910</v>
      </c>
      <c r="F77" s="115"/>
      <c r="G77" s="115"/>
      <c r="H77" s="67"/>
      <c r="I77" s="67"/>
      <c r="J77" s="67"/>
      <c r="K77" s="67"/>
    </row>
    <row r="78" spans="2:11" ht="14">
      <c r="B78" s="115"/>
      <c r="C78" s="115"/>
      <c r="D78" s="115"/>
      <c r="E78" s="26" t="s">
        <v>6</v>
      </c>
      <c r="F78" s="115"/>
      <c r="G78" s="115"/>
      <c r="H78" s="67"/>
      <c r="I78" s="67"/>
      <c r="J78" s="67"/>
      <c r="K78" s="67"/>
    </row>
    <row r="79" spans="2:11" ht="84">
      <c r="B79" s="115"/>
      <c r="C79" s="115"/>
      <c r="D79" s="115"/>
      <c r="E79" s="24" t="s">
        <v>2911</v>
      </c>
      <c r="F79" s="115"/>
      <c r="G79" s="115"/>
      <c r="H79" s="67"/>
      <c r="I79" s="67"/>
      <c r="J79" s="67"/>
      <c r="K79" s="67"/>
    </row>
    <row r="80" spans="2:11">
      <c r="B80" s="18">
        <v>21</v>
      </c>
      <c r="C80" s="98" t="s">
        <v>2912</v>
      </c>
      <c r="D80" s="52"/>
      <c r="E80" s="123" t="s">
        <v>2913</v>
      </c>
      <c r="F80" s="59" t="s">
        <v>120</v>
      </c>
      <c r="G80" s="21">
        <v>100</v>
      </c>
      <c r="H80" s="109">
        <v>1462</v>
      </c>
      <c r="I80" s="22">
        <f>H80*G80</f>
        <v>146200</v>
      </c>
      <c r="J80" s="111"/>
      <c r="K80" s="22">
        <f>J80*G80</f>
        <v>0</v>
      </c>
    </row>
    <row r="81" spans="2:11">
      <c r="B81" s="63"/>
      <c r="C81" s="124"/>
      <c r="D81" s="64"/>
      <c r="E81" s="24"/>
      <c r="F81" s="115"/>
      <c r="G81" s="115"/>
      <c r="H81" s="67"/>
      <c r="I81" s="67"/>
      <c r="J81" s="67"/>
      <c r="K81" s="67"/>
    </row>
    <row r="82" spans="2:11" ht="14">
      <c r="B82" s="115"/>
      <c r="C82" s="115"/>
      <c r="D82" s="115"/>
      <c r="E82" s="26" t="s">
        <v>6</v>
      </c>
      <c r="F82" s="115"/>
      <c r="G82" s="115"/>
      <c r="H82" s="67"/>
      <c r="I82" s="67"/>
      <c r="J82" s="67"/>
      <c r="K82" s="67"/>
    </row>
    <row r="83" spans="2:11" ht="84">
      <c r="B83" s="115"/>
      <c r="C83" s="115"/>
      <c r="D83" s="115"/>
      <c r="E83" s="94" t="s">
        <v>3042</v>
      </c>
      <c r="F83" s="115"/>
      <c r="G83" s="115"/>
      <c r="H83" s="67"/>
      <c r="I83" s="67"/>
      <c r="J83" s="67"/>
      <c r="K83" s="67"/>
    </row>
    <row r="84" spans="2:11">
      <c r="B84" s="18">
        <v>24</v>
      </c>
      <c r="C84" s="98" t="s">
        <v>2914</v>
      </c>
      <c r="D84" s="52"/>
      <c r="E84" s="123" t="s">
        <v>2915</v>
      </c>
      <c r="F84" s="59" t="s">
        <v>134</v>
      </c>
      <c r="G84" s="21">
        <v>30</v>
      </c>
      <c r="H84" s="109">
        <v>10096</v>
      </c>
      <c r="I84" s="22">
        <f>H84*G84</f>
        <v>302880</v>
      </c>
      <c r="J84" s="111"/>
      <c r="K84" s="22">
        <f>J84*G84</f>
        <v>0</v>
      </c>
    </row>
    <row r="85" spans="2:11">
      <c r="B85" s="63"/>
      <c r="C85" s="124"/>
      <c r="D85" s="64"/>
      <c r="E85" s="24"/>
      <c r="F85" s="115"/>
      <c r="G85" s="115"/>
      <c r="H85" s="67"/>
      <c r="I85" s="67"/>
      <c r="J85" s="67"/>
      <c r="K85" s="67"/>
    </row>
    <row r="86" spans="2:11" ht="14">
      <c r="B86" s="115"/>
      <c r="C86" s="115"/>
      <c r="D86" s="115"/>
      <c r="E86" s="26" t="s">
        <v>6</v>
      </c>
      <c r="F86" s="115"/>
      <c r="G86" s="115"/>
      <c r="H86" s="67"/>
      <c r="I86" s="67"/>
      <c r="J86" s="67"/>
      <c r="K86" s="67"/>
    </row>
    <row r="87" spans="2:11" ht="168">
      <c r="B87" s="115"/>
      <c r="C87" s="115"/>
      <c r="D87" s="115"/>
      <c r="E87" s="24" t="s">
        <v>2916</v>
      </c>
      <c r="F87" s="115"/>
      <c r="G87" s="115"/>
      <c r="H87" s="67"/>
      <c r="I87" s="67"/>
      <c r="J87" s="67"/>
      <c r="K87" s="67"/>
    </row>
    <row r="88" spans="2:11">
      <c r="B88" s="18">
        <v>25</v>
      </c>
      <c r="C88" s="98" t="s">
        <v>2917</v>
      </c>
      <c r="D88" s="52"/>
      <c r="E88" s="123" t="s">
        <v>2918</v>
      </c>
      <c r="F88" s="59" t="s">
        <v>134</v>
      </c>
      <c r="G88" s="21">
        <v>63</v>
      </c>
      <c r="H88" s="109">
        <v>1354</v>
      </c>
      <c r="I88" s="22">
        <f>H88*G88</f>
        <v>85302</v>
      </c>
      <c r="J88" s="111"/>
      <c r="K88" s="22">
        <f>J88*G88</f>
        <v>0</v>
      </c>
    </row>
    <row r="89" spans="2:11">
      <c r="B89" s="63"/>
      <c r="C89" s="124"/>
      <c r="D89" s="64"/>
      <c r="E89" s="24"/>
      <c r="F89" s="115"/>
      <c r="G89" s="115"/>
      <c r="H89" s="67"/>
      <c r="I89" s="67"/>
      <c r="J89" s="67"/>
      <c r="K89" s="67"/>
    </row>
    <row r="90" spans="2:11" ht="14">
      <c r="B90" s="115"/>
      <c r="C90" s="115"/>
      <c r="D90" s="115"/>
      <c r="E90" s="26" t="s">
        <v>6</v>
      </c>
      <c r="F90" s="115"/>
      <c r="G90" s="115"/>
      <c r="H90" s="67"/>
      <c r="I90" s="67"/>
      <c r="J90" s="67"/>
      <c r="K90" s="67"/>
    </row>
    <row r="91" spans="2:11" ht="112">
      <c r="B91" s="115"/>
      <c r="C91" s="115"/>
      <c r="D91" s="115"/>
      <c r="E91" s="24" t="s">
        <v>2919</v>
      </c>
      <c r="F91" s="115"/>
      <c r="G91" s="115"/>
      <c r="H91" s="67"/>
      <c r="I91" s="67"/>
      <c r="J91" s="67"/>
      <c r="K91" s="67"/>
    </row>
    <row r="92" spans="2:11" ht="14">
      <c r="B92" s="18">
        <v>26</v>
      </c>
      <c r="C92" s="98" t="s">
        <v>2920</v>
      </c>
      <c r="D92" s="14"/>
      <c r="E92" s="19" t="s">
        <v>2921</v>
      </c>
      <c r="F92" s="100" t="s">
        <v>134</v>
      </c>
      <c r="G92" s="21">
        <v>100</v>
      </c>
      <c r="H92" s="109">
        <v>5900</v>
      </c>
      <c r="I92" s="22">
        <f>H92*G92</f>
        <v>590000</v>
      </c>
      <c r="J92" s="111"/>
      <c r="K92" s="22">
        <f>J92*G92</f>
        <v>0</v>
      </c>
    </row>
    <row r="93" spans="2:11" ht="14">
      <c r="B93" s="63"/>
      <c r="C93" s="124"/>
      <c r="E93" s="94" t="s">
        <v>2995</v>
      </c>
      <c r="H93" s="67"/>
      <c r="I93" s="67"/>
      <c r="J93" s="67"/>
      <c r="K93" s="67"/>
    </row>
    <row r="94" spans="2:11" ht="14">
      <c r="B94" s="63"/>
      <c r="C94" s="124"/>
      <c r="D94" s="115"/>
      <c r="E94" s="26" t="s">
        <v>6</v>
      </c>
      <c r="F94" s="115"/>
      <c r="G94" s="115"/>
      <c r="H94" s="67"/>
      <c r="I94" s="67"/>
      <c r="J94" s="67"/>
      <c r="K94" s="67"/>
    </row>
    <row r="95" spans="2:11" ht="389.25" customHeight="1">
      <c r="B95" s="115"/>
      <c r="C95" s="115"/>
      <c r="E95" s="24" t="s">
        <v>2922</v>
      </c>
      <c r="H95" s="67"/>
      <c r="I95" s="67"/>
      <c r="J95" s="67"/>
      <c r="K95" s="67"/>
    </row>
    <row r="96" spans="2:11">
      <c r="B96" s="18">
        <v>27</v>
      </c>
      <c r="C96" s="98" t="s">
        <v>2923</v>
      </c>
      <c r="D96" s="52"/>
      <c r="E96" s="123" t="s">
        <v>2924</v>
      </c>
      <c r="F96" s="59" t="s">
        <v>134</v>
      </c>
      <c r="G96" s="21">
        <v>30</v>
      </c>
      <c r="H96" s="109">
        <v>5653</v>
      </c>
      <c r="I96" s="22">
        <f>H96*G96</f>
        <v>169590</v>
      </c>
      <c r="J96" s="111"/>
      <c r="K96" s="22">
        <f>J96*G96</f>
        <v>0</v>
      </c>
    </row>
    <row r="97" spans="2:11" ht="14">
      <c r="B97" s="63"/>
      <c r="C97" s="124"/>
      <c r="D97" s="64"/>
      <c r="E97" s="94" t="s">
        <v>2994</v>
      </c>
      <c r="F97" s="115"/>
      <c r="G97" s="115"/>
      <c r="H97" s="67"/>
      <c r="I97" s="67"/>
      <c r="J97" s="67"/>
      <c r="K97" s="67"/>
    </row>
    <row r="98" spans="2:11" ht="14">
      <c r="B98" s="63"/>
      <c r="C98" s="124"/>
      <c r="D98" s="115"/>
      <c r="E98" s="26" t="s">
        <v>6</v>
      </c>
      <c r="F98" s="115"/>
      <c r="G98" s="115"/>
      <c r="H98" s="67"/>
      <c r="I98" s="67"/>
      <c r="J98" s="67"/>
      <c r="K98" s="67"/>
    </row>
    <row r="99" spans="2:11" ht="252">
      <c r="B99" s="115"/>
      <c r="C99" s="115"/>
      <c r="D99" s="115"/>
      <c r="E99" s="24" t="s">
        <v>2925</v>
      </c>
      <c r="F99" s="115"/>
      <c r="G99" s="115"/>
      <c r="H99" s="67"/>
      <c r="I99" s="67"/>
      <c r="J99" s="67"/>
      <c r="K99" s="67"/>
    </row>
    <row r="100" spans="2:11">
      <c r="B100" s="18">
        <v>28</v>
      </c>
      <c r="C100" s="98" t="s">
        <v>2926</v>
      </c>
      <c r="D100" s="131"/>
      <c r="E100" s="123" t="s">
        <v>2927</v>
      </c>
      <c r="F100" s="59" t="s">
        <v>122</v>
      </c>
      <c r="G100" s="21">
        <v>70</v>
      </c>
      <c r="H100" s="109">
        <v>4782</v>
      </c>
      <c r="I100" s="22">
        <f>H100*G100</f>
        <v>334740</v>
      </c>
      <c r="J100" s="111"/>
      <c r="K100" s="22">
        <f>J100*G100</f>
        <v>0</v>
      </c>
    </row>
    <row r="101" spans="2:11">
      <c r="B101" s="63"/>
      <c r="C101" s="124"/>
      <c r="D101" s="64"/>
      <c r="E101" s="24"/>
      <c r="F101" s="115"/>
      <c r="G101" s="115"/>
      <c r="H101" s="67"/>
      <c r="I101" s="67"/>
      <c r="J101" s="67"/>
      <c r="K101" s="67"/>
    </row>
    <row r="102" spans="2:11" ht="14">
      <c r="B102" s="63"/>
      <c r="C102" s="124"/>
      <c r="D102" s="115"/>
      <c r="E102" s="26" t="s">
        <v>6</v>
      </c>
      <c r="F102" s="115"/>
      <c r="G102" s="115"/>
      <c r="H102" s="67"/>
      <c r="I102" s="67"/>
      <c r="J102" s="67"/>
      <c r="K102" s="67"/>
    </row>
    <row r="103" spans="2:11" ht="84">
      <c r="B103" s="115"/>
      <c r="C103" s="115"/>
      <c r="D103" s="115"/>
      <c r="E103" s="24" t="s">
        <v>2928</v>
      </c>
      <c r="F103" s="115"/>
      <c r="G103" s="115"/>
      <c r="H103" s="67"/>
      <c r="I103" s="67"/>
      <c r="J103" s="67"/>
      <c r="K103" s="67"/>
    </row>
    <row r="104" spans="2:11">
      <c r="B104" s="18">
        <v>29</v>
      </c>
      <c r="C104" s="98" t="s">
        <v>2929</v>
      </c>
      <c r="D104" s="131"/>
      <c r="E104" s="123" t="s">
        <v>2930</v>
      </c>
      <c r="F104" s="59" t="s">
        <v>122</v>
      </c>
      <c r="G104" s="21">
        <v>50</v>
      </c>
      <c r="H104" s="109">
        <v>10395</v>
      </c>
      <c r="I104" s="22">
        <f>H104*G104</f>
        <v>519750</v>
      </c>
      <c r="J104" s="111"/>
      <c r="K104" s="22">
        <f>J104*G104</f>
        <v>0</v>
      </c>
    </row>
    <row r="105" spans="2:11">
      <c r="B105" s="63"/>
      <c r="C105" s="124"/>
      <c r="D105" s="64"/>
      <c r="E105" s="24"/>
      <c r="F105" s="115"/>
      <c r="G105" s="115"/>
      <c r="H105" s="67"/>
      <c r="I105" s="67"/>
      <c r="J105" s="67"/>
      <c r="K105" s="67"/>
    </row>
    <row r="106" spans="2:11" ht="14">
      <c r="B106" s="63"/>
      <c r="C106" s="124"/>
      <c r="D106" s="115"/>
      <c r="E106" s="26" t="s">
        <v>6</v>
      </c>
      <c r="F106" s="115"/>
      <c r="G106" s="115"/>
      <c r="H106" s="67"/>
      <c r="I106" s="67"/>
      <c r="J106" s="67"/>
      <c r="K106" s="67"/>
    </row>
    <row r="107" spans="2:11" ht="84">
      <c r="B107" s="115"/>
      <c r="C107" s="115"/>
      <c r="D107" s="115"/>
      <c r="E107" s="24" t="s">
        <v>2928</v>
      </c>
      <c r="F107" s="115"/>
      <c r="G107" s="115"/>
      <c r="H107" s="67"/>
      <c r="I107" s="67"/>
      <c r="J107" s="67"/>
      <c r="K107" s="67"/>
    </row>
    <row r="108" spans="2:11">
      <c r="B108" s="18">
        <v>30</v>
      </c>
      <c r="C108" s="98" t="s">
        <v>2931</v>
      </c>
      <c r="D108" s="131"/>
      <c r="E108" s="123" t="s">
        <v>2932</v>
      </c>
      <c r="F108" s="59" t="s">
        <v>122</v>
      </c>
      <c r="G108" s="21">
        <v>70</v>
      </c>
      <c r="H108" s="109">
        <v>6066</v>
      </c>
      <c r="I108" s="22">
        <f>H108*G108</f>
        <v>424620</v>
      </c>
      <c r="J108" s="111"/>
      <c r="K108" s="22">
        <f>J108*G108</f>
        <v>0</v>
      </c>
    </row>
    <row r="109" spans="2:11">
      <c r="B109" s="63"/>
      <c r="C109" s="124"/>
      <c r="D109" s="64"/>
      <c r="E109" s="24"/>
      <c r="F109" s="115"/>
      <c r="G109" s="115"/>
      <c r="H109" s="67"/>
      <c r="I109" s="67"/>
      <c r="J109" s="67"/>
      <c r="K109" s="67"/>
    </row>
    <row r="110" spans="2:11" ht="14">
      <c r="B110" s="63"/>
      <c r="C110" s="124"/>
      <c r="D110" s="115"/>
      <c r="E110" s="26" t="s">
        <v>6</v>
      </c>
      <c r="F110" s="115"/>
      <c r="G110" s="115"/>
      <c r="H110" s="67"/>
      <c r="I110" s="67"/>
      <c r="J110" s="67"/>
      <c r="K110" s="67"/>
    </row>
    <row r="111" spans="2:11" ht="84">
      <c r="B111" s="115"/>
      <c r="C111" s="115"/>
      <c r="D111" s="115"/>
      <c r="E111" s="24" t="s">
        <v>2928</v>
      </c>
      <c r="F111" s="115"/>
      <c r="G111" s="115"/>
      <c r="H111" s="67"/>
      <c r="I111" s="67"/>
      <c r="J111" s="67"/>
      <c r="K111" s="67"/>
    </row>
    <row r="112" spans="2:11">
      <c r="B112" s="18">
        <v>31</v>
      </c>
      <c r="C112" s="98" t="s">
        <v>2933</v>
      </c>
      <c r="D112" s="131"/>
      <c r="E112" s="123" t="s">
        <v>2934</v>
      </c>
      <c r="F112" s="59" t="s">
        <v>122</v>
      </c>
      <c r="G112" s="21">
        <v>50</v>
      </c>
      <c r="H112" s="109">
        <v>14836</v>
      </c>
      <c r="I112" s="22">
        <f>H112*G112</f>
        <v>741800</v>
      </c>
      <c r="J112" s="111"/>
      <c r="K112" s="22">
        <f>J112*G112</f>
        <v>0</v>
      </c>
    </row>
    <row r="113" spans="2:11">
      <c r="B113" s="63"/>
      <c r="C113" s="124"/>
      <c r="D113" s="64"/>
      <c r="E113" s="24"/>
      <c r="F113" s="115"/>
      <c r="G113" s="115"/>
      <c r="H113" s="67"/>
      <c r="I113" s="67"/>
      <c r="J113" s="67"/>
      <c r="K113" s="67"/>
    </row>
    <row r="114" spans="2:11" ht="14">
      <c r="B114" s="63"/>
      <c r="C114" s="124"/>
      <c r="D114" s="115"/>
      <c r="E114" s="26" t="s">
        <v>6</v>
      </c>
      <c r="F114" s="115"/>
      <c r="G114" s="115"/>
      <c r="H114" s="67"/>
      <c r="I114" s="67"/>
      <c r="J114" s="67"/>
      <c r="K114" s="67"/>
    </row>
    <row r="115" spans="2:11" ht="84">
      <c r="B115" s="115"/>
      <c r="C115" s="115"/>
      <c r="D115" s="115"/>
      <c r="E115" s="24" t="s">
        <v>2928</v>
      </c>
      <c r="F115" s="115"/>
      <c r="G115" s="115"/>
      <c r="H115" s="67"/>
      <c r="I115" s="67"/>
      <c r="J115" s="67"/>
      <c r="K115" s="67"/>
    </row>
    <row r="116" spans="2:11" ht="28">
      <c r="B116" s="18">
        <v>32</v>
      </c>
      <c r="C116" s="98" t="s">
        <v>2935</v>
      </c>
      <c r="D116" s="131"/>
      <c r="E116" s="128" t="s">
        <v>2936</v>
      </c>
      <c r="F116" s="130" t="s">
        <v>343</v>
      </c>
      <c r="G116" s="21">
        <v>4</v>
      </c>
      <c r="H116" s="109">
        <v>48338</v>
      </c>
      <c r="I116" s="22">
        <f>H116*G116</f>
        <v>193352</v>
      </c>
      <c r="J116" s="111"/>
      <c r="K116" s="22">
        <f>J116*G116</f>
        <v>0</v>
      </c>
    </row>
    <row r="117" spans="2:11" ht="28">
      <c r="B117" s="63"/>
      <c r="C117" s="124"/>
      <c r="D117" s="64"/>
      <c r="E117" s="24" t="s">
        <v>2937</v>
      </c>
      <c r="F117" s="115"/>
      <c r="G117" s="115"/>
      <c r="H117" s="67"/>
      <c r="I117" s="67"/>
      <c r="J117" s="67"/>
      <c r="K117" s="67"/>
    </row>
    <row r="118" spans="2:11" ht="14">
      <c r="B118" s="63"/>
      <c r="C118" s="124"/>
      <c r="D118" s="115"/>
      <c r="E118" s="26" t="s">
        <v>6</v>
      </c>
      <c r="F118" s="115"/>
      <c r="G118" s="115"/>
      <c r="H118" s="67"/>
      <c r="I118" s="67"/>
      <c r="J118" s="67"/>
      <c r="K118" s="67"/>
    </row>
    <row r="119" spans="2:11" ht="42">
      <c r="B119" s="115"/>
      <c r="C119" s="115"/>
      <c r="D119" s="115"/>
      <c r="E119" s="24" t="s">
        <v>2938</v>
      </c>
      <c r="F119" s="115"/>
      <c r="G119" s="115"/>
      <c r="H119" s="67"/>
      <c r="I119" s="67"/>
      <c r="J119" s="67"/>
      <c r="K119" s="67"/>
    </row>
    <row r="120" spans="2:11">
      <c r="B120" s="18">
        <v>33</v>
      </c>
      <c r="C120" s="98" t="s">
        <v>2939</v>
      </c>
      <c r="D120" s="52"/>
      <c r="E120" s="123" t="s">
        <v>2940</v>
      </c>
      <c r="F120" s="59" t="s">
        <v>134</v>
      </c>
      <c r="G120" s="21">
        <v>30</v>
      </c>
      <c r="H120" s="109">
        <v>9878</v>
      </c>
      <c r="I120" s="22">
        <f>H120*G120</f>
        <v>296340</v>
      </c>
      <c r="J120" s="111"/>
      <c r="K120" s="22">
        <f>J120*G120</f>
        <v>0</v>
      </c>
    </row>
    <row r="121" spans="2:11" ht="14">
      <c r="B121" s="63"/>
      <c r="C121" s="124"/>
      <c r="D121" s="64"/>
      <c r="E121" s="24" t="s">
        <v>2941</v>
      </c>
      <c r="F121" s="115"/>
      <c r="G121" s="115"/>
      <c r="H121" s="67"/>
      <c r="I121" s="67"/>
      <c r="J121" s="67"/>
      <c r="K121" s="67"/>
    </row>
    <row r="122" spans="2:11" ht="14">
      <c r="B122" s="63"/>
      <c r="C122" s="124"/>
      <c r="D122" s="115"/>
      <c r="E122" s="26" t="s">
        <v>6</v>
      </c>
      <c r="F122" s="115"/>
      <c r="G122" s="115"/>
      <c r="H122" s="67"/>
      <c r="I122" s="67"/>
      <c r="J122" s="67"/>
      <c r="K122" s="67"/>
    </row>
    <row r="123" spans="2:11" ht="350.25" customHeight="1">
      <c r="B123" s="115"/>
      <c r="C123" s="115"/>
      <c r="D123" s="115"/>
      <c r="E123" s="24" t="s">
        <v>2942</v>
      </c>
      <c r="F123" s="115"/>
      <c r="G123" s="115"/>
      <c r="H123" s="67"/>
      <c r="I123" s="67"/>
      <c r="J123" s="67"/>
      <c r="K123" s="67"/>
    </row>
    <row r="124" spans="2:11" ht="14">
      <c r="B124" s="18">
        <v>34</v>
      </c>
      <c r="C124" s="98" t="s">
        <v>2943</v>
      </c>
      <c r="D124" s="52"/>
      <c r="E124" s="19" t="s">
        <v>2944</v>
      </c>
      <c r="F124" s="59" t="s">
        <v>120</v>
      </c>
      <c r="G124" s="21">
        <v>80</v>
      </c>
      <c r="H124" s="109">
        <v>290</v>
      </c>
      <c r="I124" s="22">
        <f>H124*G124</f>
        <v>23200</v>
      </c>
      <c r="J124" s="111"/>
      <c r="K124" s="22">
        <f>J124*G124</f>
        <v>0</v>
      </c>
    </row>
    <row r="125" spans="2:11">
      <c r="B125" s="63"/>
      <c r="C125" s="124"/>
      <c r="D125" s="64"/>
      <c r="E125" s="24"/>
      <c r="F125" s="115"/>
      <c r="G125" s="115"/>
      <c r="H125" s="67"/>
      <c r="I125" s="67"/>
      <c r="J125" s="67"/>
      <c r="K125" s="67"/>
    </row>
    <row r="126" spans="2:11" ht="14">
      <c r="B126" s="63"/>
      <c r="C126" s="124"/>
      <c r="D126" s="115"/>
      <c r="E126" s="26" t="s">
        <v>6</v>
      </c>
      <c r="F126" s="115"/>
      <c r="G126" s="115"/>
      <c r="H126" s="67"/>
      <c r="I126" s="67"/>
      <c r="J126" s="67"/>
      <c r="K126" s="67"/>
    </row>
    <row r="127" spans="2:11" ht="84">
      <c r="B127" s="115"/>
      <c r="C127" s="115"/>
      <c r="D127" s="115"/>
      <c r="E127" s="24" t="s">
        <v>2945</v>
      </c>
      <c r="F127" s="115"/>
      <c r="G127" s="115"/>
      <c r="H127" s="67"/>
      <c r="I127" s="67"/>
      <c r="J127" s="67"/>
      <c r="K127" s="67"/>
    </row>
    <row r="128" spans="2:11">
      <c r="B128" s="18">
        <v>35</v>
      </c>
      <c r="C128" s="98" t="s">
        <v>2946</v>
      </c>
      <c r="D128" s="52"/>
      <c r="E128" s="123" t="s">
        <v>2947</v>
      </c>
      <c r="F128" s="59" t="s">
        <v>134</v>
      </c>
      <c r="G128" s="21">
        <v>60</v>
      </c>
      <c r="H128" s="109">
        <v>8805</v>
      </c>
      <c r="I128" s="22">
        <f>H128*G128</f>
        <v>528300</v>
      </c>
      <c r="J128" s="111"/>
      <c r="K128" s="22">
        <f>J128*G128</f>
        <v>0</v>
      </c>
    </row>
    <row r="129" spans="2:11" ht="14">
      <c r="B129" s="63"/>
      <c r="C129" s="124"/>
      <c r="D129" s="64"/>
      <c r="E129" s="24" t="s">
        <v>2948</v>
      </c>
      <c r="F129" s="115"/>
      <c r="G129" s="115"/>
      <c r="H129" s="67"/>
      <c r="I129" s="67"/>
      <c r="J129" s="67"/>
      <c r="K129" s="67"/>
    </row>
    <row r="130" spans="2:11" ht="14">
      <c r="B130" s="63"/>
      <c r="C130" s="124"/>
      <c r="D130" s="115"/>
      <c r="E130" s="26" t="s">
        <v>6</v>
      </c>
      <c r="F130" s="115"/>
      <c r="G130" s="115"/>
      <c r="H130" s="67"/>
      <c r="I130" s="67"/>
      <c r="J130" s="67"/>
      <c r="K130" s="67"/>
    </row>
    <row r="131" spans="2:11" ht="112">
      <c r="B131" s="115"/>
      <c r="C131" s="115"/>
      <c r="D131" s="115"/>
      <c r="E131" s="24" t="s">
        <v>2949</v>
      </c>
      <c r="F131" s="115"/>
      <c r="G131" s="115"/>
      <c r="H131" s="67"/>
      <c r="I131" s="67"/>
      <c r="J131" s="67"/>
      <c r="K131" s="67"/>
    </row>
    <row r="132" spans="2:11">
      <c r="B132" s="18">
        <v>36</v>
      </c>
      <c r="C132" s="98" t="s">
        <v>2950</v>
      </c>
      <c r="D132" s="131"/>
      <c r="E132" s="123" t="s">
        <v>2951</v>
      </c>
      <c r="F132" s="59" t="s">
        <v>343</v>
      </c>
      <c r="G132" s="21">
        <v>20</v>
      </c>
      <c r="H132" s="109">
        <v>36224</v>
      </c>
      <c r="I132" s="22">
        <f>H132*G132</f>
        <v>724480</v>
      </c>
      <c r="J132" s="111"/>
      <c r="K132" s="22">
        <f>J132*G132</f>
        <v>0</v>
      </c>
    </row>
    <row r="133" spans="2:11">
      <c r="B133" s="63"/>
      <c r="C133" s="124"/>
      <c r="D133" s="64"/>
      <c r="E133" s="24"/>
      <c r="F133" s="115"/>
      <c r="G133" s="115"/>
      <c r="H133" s="67"/>
      <c r="I133" s="67"/>
      <c r="J133" s="67"/>
      <c r="K133" s="67"/>
    </row>
    <row r="134" spans="2:11" ht="14">
      <c r="B134" s="63"/>
      <c r="C134" s="124"/>
      <c r="D134" s="115"/>
      <c r="E134" s="26" t="s">
        <v>6</v>
      </c>
      <c r="F134" s="115"/>
      <c r="G134" s="115"/>
      <c r="H134" s="67"/>
      <c r="I134" s="67"/>
      <c r="J134" s="67"/>
      <c r="K134" s="67"/>
    </row>
    <row r="135" spans="2:11" ht="84">
      <c r="B135" s="115"/>
      <c r="C135" s="115"/>
      <c r="D135" s="115"/>
      <c r="E135" s="24" t="s">
        <v>2952</v>
      </c>
      <c r="F135" s="115"/>
      <c r="G135" s="115"/>
      <c r="H135" s="67"/>
      <c r="I135" s="67"/>
      <c r="J135" s="67"/>
      <c r="K135" s="67"/>
    </row>
    <row r="136" spans="2:11">
      <c r="B136" s="18">
        <v>37</v>
      </c>
      <c r="C136" s="98" t="s">
        <v>2953</v>
      </c>
      <c r="D136" s="131"/>
      <c r="E136" s="123" t="s">
        <v>2954</v>
      </c>
      <c r="F136" s="59" t="s">
        <v>343</v>
      </c>
      <c r="G136" s="21">
        <v>10</v>
      </c>
      <c r="H136" s="109">
        <v>53185</v>
      </c>
      <c r="I136" s="22">
        <f>H136*G136</f>
        <v>531850</v>
      </c>
      <c r="J136" s="111"/>
      <c r="K136" s="22">
        <f>J136*G136</f>
        <v>0</v>
      </c>
    </row>
    <row r="137" spans="2:11">
      <c r="B137" s="63"/>
      <c r="C137" s="124"/>
      <c r="D137" s="64"/>
      <c r="E137" s="24"/>
      <c r="F137" s="115"/>
      <c r="G137" s="115"/>
      <c r="H137" s="67"/>
      <c r="I137" s="67"/>
      <c r="J137" s="67"/>
      <c r="K137" s="67"/>
    </row>
    <row r="138" spans="2:11" ht="14">
      <c r="B138" s="63"/>
      <c r="C138" s="124"/>
      <c r="D138" s="115"/>
      <c r="E138" s="26" t="s">
        <v>6</v>
      </c>
      <c r="F138" s="115"/>
      <c r="G138" s="115"/>
      <c r="H138" s="67"/>
      <c r="I138" s="67"/>
      <c r="J138" s="67"/>
      <c r="K138" s="67"/>
    </row>
    <row r="139" spans="2:11" ht="84">
      <c r="B139" s="115"/>
      <c r="C139" s="115"/>
      <c r="D139" s="115"/>
      <c r="E139" s="24" t="s">
        <v>2955</v>
      </c>
      <c r="F139" s="115"/>
      <c r="G139" s="115"/>
      <c r="H139" s="67"/>
      <c r="I139" s="67"/>
      <c r="J139" s="67"/>
      <c r="K139" s="67"/>
    </row>
    <row r="140" spans="2:11">
      <c r="B140" s="18">
        <v>38</v>
      </c>
      <c r="C140" s="98" t="s">
        <v>2956</v>
      </c>
      <c r="D140" s="52"/>
      <c r="E140" s="123" t="s">
        <v>2957</v>
      </c>
      <c r="F140" s="59" t="s">
        <v>120</v>
      </c>
      <c r="G140" s="21">
        <v>120</v>
      </c>
      <c r="H140" s="109">
        <v>2121</v>
      </c>
      <c r="I140" s="22">
        <f>H140*G140</f>
        <v>254520</v>
      </c>
      <c r="J140" s="111"/>
      <c r="K140" s="22">
        <f>J140*G140</f>
        <v>0</v>
      </c>
    </row>
    <row r="141" spans="2:11" ht="14">
      <c r="B141" s="63"/>
      <c r="C141" s="124"/>
      <c r="D141" s="64"/>
      <c r="E141" s="24" t="s">
        <v>2948</v>
      </c>
      <c r="F141" s="115"/>
      <c r="G141" s="115"/>
      <c r="H141" s="135"/>
      <c r="I141" s="67"/>
      <c r="J141" s="102"/>
    </row>
    <row r="142" spans="2:11" ht="14">
      <c r="B142" s="63"/>
      <c r="C142" s="124"/>
      <c r="D142" s="115"/>
      <c r="E142" s="26" t="s">
        <v>6</v>
      </c>
      <c r="F142" s="115"/>
      <c r="G142" s="115"/>
      <c r="H142" s="115"/>
      <c r="I142" s="67"/>
    </row>
    <row r="143" spans="2:11" ht="98">
      <c r="B143" s="115"/>
      <c r="C143" s="115"/>
      <c r="D143" s="115"/>
      <c r="E143" s="24" t="s">
        <v>2958</v>
      </c>
      <c r="F143" s="115"/>
      <c r="G143" s="115"/>
      <c r="H143" s="115"/>
      <c r="I143"/>
    </row>
    <row r="144" spans="2:11">
      <c r="B144" s="115"/>
      <c r="C144" s="115"/>
      <c r="D144" s="115"/>
      <c r="E144" s="69"/>
      <c r="F144" s="115"/>
      <c r="G144" s="115"/>
      <c r="H144" s="115"/>
      <c r="I144"/>
    </row>
    <row r="145" spans="2:11">
      <c r="B145" s="115" t="s">
        <v>2959</v>
      </c>
      <c r="C145" s="115"/>
      <c r="D145" s="115"/>
      <c r="E145" s="115"/>
      <c r="F145" s="115"/>
      <c r="G145" s="115"/>
      <c r="H145"/>
      <c r="I145"/>
    </row>
    <row r="146" spans="2:11">
      <c r="B146" s="102" t="s">
        <v>3023</v>
      </c>
      <c r="H146" s="185"/>
      <c r="I146" s="185"/>
      <c r="J146" s="185"/>
      <c r="K146" s="185"/>
    </row>
    <row r="147" spans="2:11">
      <c r="B147" t="s">
        <v>3035</v>
      </c>
      <c r="H147" s="185"/>
      <c r="I147" s="185"/>
      <c r="J147" s="185"/>
      <c r="K147" s="185"/>
    </row>
    <row r="148" spans="2:11">
      <c r="H148" s="185"/>
      <c r="I148" s="185"/>
      <c r="J148" s="185"/>
      <c r="K148" s="185"/>
    </row>
    <row r="149" spans="2:11">
      <c r="H149" s="185"/>
      <c r="I149" s="185"/>
      <c r="J149" s="185"/>
      <c r="K149" s="185"/>
    </row>
  </sheetData>
  <sheetProtection algorithmName="SHA-512" hashValue="S3t9iOvYKz3r30bjuZjk5M8sUjyRQeOONyXD9hkdu08F9AJXNKlOXPXKbZUNR6SWEMAeD0oJB+5ojJeyKt/pUg==" saltValue="KQ1E909Kf6Z5ZuvXO/TKQw==" spinCount="100000" sheet="1" objects="1" scenarios="1"/>
  <protectedRanges>
    <protectedRange sqref="J12:J140" name="Oblast1"/>
  </protectedRanges>
  <autoFilter ref="A11:K171" xr:uid="{00000000-0001-0000-1100-000000000000}"/>
  <mergeCells count="12">
    <mergeCell ref="C3:D3"/>
    <mergeCell ref="A8:A9"/>
    <mergeCell ref="B8:B9"/>
    <mergeCell ref="C8:C9"/>
    <mergeCell ref="D8:D9"/>
    <mergeCell ref="H6:J6"/>
    <mergeCell ref="H8:I8"/>
    <mergeCell ref="J8:K8"/>
    <mergeCell ref="E1:E2"/>
    <mergeCell ref="F8:F9"/>
    <mergeCell ref="G8:G9"/>
    <mergeCell ref="E8:E9"/>
  </mergeCells>
  <phoneticPr fontId="15" type="noConversion"/>
  <conditionalFormatting sqref="J12:J140">
    <cfRule type="expression" dxfId="11" priority="1">
      <formula>AND(J12=H12,J12&lt;&gt;"")</formula>
    </cfRule>
    <cfRule type="expression" dxfId="10" priority="2">
      <formula>J12&gt;H12</formula>
    </cfRule>
    <cfRule type="expression" dxfId="9" priority="3">
      <formula>J12&lt;H12</formula>
    </cfRule>
  </conditionalFormatting>
  <conditionalFormatting sqref="J141:J99975">
    <cfRule type="expression" dxfId="8" priority="9">
      <formula>AND(J141=#REF!,J141&lt;&gt;"")</formula>
    </cfRule>
    <cfRule type="expression" dxfId="7" priority="10">
      <formula>J141&gt;#REF!</formula>
    </cfRule>
    <cfRule type="expression" dxfId="6" priority="11">
      <formula>J141&lt;#REF!</formula>
    </cfRule>
  </conditionalFormatting>
  <printOptions horizontalCentered="1"/>
  <pageMargins left="0.74803149606299213" right="0.74803149606299213" top="0.98425196850393704" bottom="0.98425196850393704" header="0.51181102362204722" footer="0.51181102362204722"/>
  <pageSetup paperSize="9" scale="55" fitToHeight="0" orientation="landscape" r:id="rId1"/>
  <headerFooter>
    <oddHeader>&amp;L&amp;A&amp;R&amp;F</oddHeader>
    <oddFooter>&amp;R&amp;P/&amp;N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19">
    <pageSetUpPr fitToPage="1"/>
  </sheetPr>
  <dimension ref="A1:K27"/>
  <sheetViews>
    <sheetView view="pageBreakPreview" topLeftCell="D1" zoomScale="80" zoomScaleNormal="100" zoomScaleSheetLayoutView="80" workbookViewId="0">
      <pane xSplit="4" ySplit="8" topLeftCell="H9" activePane="bottomRight" state="frozen"/>
      <selection activeCell="D1" sqref="D1"/>
      <selection pane="topRight" activeCell="H1" sqref="H1"/>
      <selection pane="bottomLeft" activeCell="D9" sqref="D9"/>
      <selection pane="bottomRight" activeCell="G12" sqref="G12"/>
    </sheetView>
  </sheetViews>
  <sheetFormatPr baseColWidth="10" defaultColWidth="8.83203125" defaultRowHeight="13"/>
  <cols>
    <col min="1" max="1" width="0" hidden="1" customWidth="1"/>
    <col min="2" max="2" width="11.6640625" customWidth="1"/>
    <col min="3" max="3" width="14.6640625" customWidth="1"/>
    <col min="4" max="4" width="9.6640625" customWidth="1"/>
    <col min="5" max="5" width="70.6640625" customWidth="1"/>
    <col min="6" max="6" width="11.6640625" customWidth="1"/>
    <col min="7" max="7" width="16.6640625" customWidth="1"/>
    <col min="8" max="8" width="19.5" style="190" customWidth="1"/>
    <col min="9" max="9" width="23.5" style="190" customWidth="1"/>
    <col min="10" max="10" width="16.6640625" customWidth="1"/>
    <col min="11" max="11" width="24.83203125" customWidth="1"/>
  </cols>
  <sheetData>
    <row r="1" spans="1:11" ht="12.75" customHeight="1">
      <c r="B1" s="4"/>
      <c r="C1" s="4"/>
      <c r="D1" s="4"/>
      <c r="E1" s="284" t="s">
        <v>61</v>
      </c>
      <c r="F1" s="4"/>
      <c r="G1" s="4"/>
      <c r="H1" s="240" t="s">
        <v>3104</v>
      </c>
      <c r="I1" s="241"/>
      <c r="J1" s="241"/>
      <c r="K1" s="242">
        <f>SUM(I11:I27)</f>
        <v>6680000</v>
      </c>
    </row>
    <row r="2" spans="1:11" ht="12.75" customHeight="1">
      <c r="B2" s="4"/>
      <c r="C2" s="4"/>
      <c r="D2" s="4"/>
      <c r="E2" s="284"/>
      <c r="F2" s="4"/>
      <c r="G2" s="4"/>
      <c r="H2" s="245"/>
      <c r="I2" s="241"/>
      <c r="J2" s="150"/>
      <c r="K2" s="191"/>
    </row>
    <row r="3" spans="1:11" ht="15" customHeight="1">
      <c r="B3" s="8"/>
      <c r="C3" s="265"/>
      <c r="D3" s="283"/>
      <c r="E3" s="9"/>
      <c r="F3" s="4"/>
      <c r="G3" s="4"/>
      <c r="H3" s="240" t="s">
        <v>3105</v>
      </c>
      <c r="I3" s="241"/>
      <c r="J3" s="241"/>
      <c r="K3" s="242">
        <f>SUM(K11:K27)</f>
        <v>0</v>
      </c>
    </row>
    <row r="4" spans="1:11" ht="15" customHeight="1">
      <c r="B4" s="8"/>
      <c r="C4" s="184"/>
      <c r="D4" s="4"/>
      <c r="E4" s="95" t="s">
        <v>28</v>
      </c>
      <c r="F4" s="4"/>
      <c r="G4" s="4"/>
      <c r="H4" s="245"/>
      <c r="I4" s="241"/>
      <c r="J4" s="243" t="s">
        <v>3106</v>
      </c>
      <c r="K4" s="244">
        <f>K1-K3</f>
        <v>6680000</v>
      </c>
    </row>
    <row r="5" spans="1:11" ht="15" customHeight="1">
      <c r="B5" s="8"/>
      <c r="C5" s="184"/>
      <c r="D5" s="4"/>
      <c r="E5" s="9"/>
      <c r="F5" s="4"/>
      <c r="G5" s="4"/>
      <c r="H5" s="150"/>
      <c r="I5" s="241"/>
      <c r="J5" s="150"/>
      <c r="K5" s="150"/>
    </row>
    <row r="6" spans="1:11" ht="15" customHeight="1">
      <c r="B6" s="8"/>
      <c r="C6" s="184"/>
      <c r="D6" s="4"/>
      <c r="E6" s="9"/>
      <c r="F6" s="4"/>
      <c r="G6" s="4"/>
      <c r="H6" s="285" t="s">
        <v>3107</v>
      </c>
      <c r="I6" s="285"/>
      <c r="J6" s="285"/>
      <c r="K6" s="247">
        <f>K3*8</f>
        <v>0</v>
      </c>
    </row>
    <row r="7" spans="1:11" ht="54" customHeight="1">
      <c r="B7" s="10"/>
      <c r="C7" s="239" t="s">
        <v>3100</v>
      </c>
      <c r="D7" s="238">
        <v>11</v>
      </c>
      <c r="E7" s="96" t="s">
        <v>2960</v>
      </c>
      <c r="F7" s="2"/>
      <c r="G7" s="198"/>
      <c r="H7" s="199"/>
      <c r="I7" s="197"/>
      <c r="J7" s="200"/>
      <c r="K7" s="201"/>
    </row>
    <row r="8" spans="1:11" ht="12.75" customHeight="1">
      <c r="B8" s="273" t="s">
        <v>72</v>
      </c>
      <c r="C8" s="273" t="s">
        <v>73</v>
      </c>
      <c r="D8" s="273" t="s">
        <v>74</v>
      </c>
      <c r="E8" s="273" t="s">
        <v>75</v>
      </c>
      <c r="F8" s="273" t="s">
        <v>76</v>
      </c>
      <c r="G8" s="273" t="s">
        <v>77</v>
      </c>
      <c r="H8" s="280" t="s">
        <v>3098</v>
      </c>
      <c r="I8" s="281"/>
      <c r="J8" s="280" t="s">
        <v>3099</v>
      </c>
      <c r="K8" s="281"/>
    </row>
    <row r="9" spans="1:11" ht="42">
      <c r="B9" s="273"/>
      <c r="C9" s="273"/>
      <c r="D9" s="273"/>
      <c r="E9" s="273"/>
      <c r="F9" s="273"/>
      <c r="G9" s="273"/>
      <c r="H9" s="1" t="s">
        <v>3095</v>
      </c>
      <c r="I9" s="1" t="s">
        <v>3096</v>
      </c>
      <c r="J9" s="1" t="s">
        <v>3097</v>
      </c>
      <c r="K9" s="1" t="s">
        <v>3096</v>
      </c>
    </row>
    <row r="10" spans="1:11" ht="14">
      <c r="B10" s="1" t="s">
        <v>16</v>
      </c>
      <c r="C10" s="1" t="s">
        <v>5</v>
      </c>
      <c r="D10" s="1" t="s">
        <v>78</v>
      </c>
      <c r="E10" s="1" t="s">
        <v>79</v>
      </c>
      <c r="F10" s="1" t="s">
        <v>80</v>
      </c>
      <c r="G10" s="1" t="s">
        <v>81</v>
      </c>
      <c r="H10" s="1" t="s">
        <v>361</v>
      </c>
      <c r="I10" s="1">
        <v>8</v>
      </c>
      <c r="J10" s="1" t="s">
        <v>82</v>
      </c>
      <c r="K10" s="1" t="s">
        <v>83</v>
      </c>
    </row>
    <row r="11" spans="1:11" ht="14">
      <c r="A11" s="2" t="s">
        <v>84</v>
      </c>
      <c r="B11" s="2"/>
      <c r="C11" s="28" t="s">
        <v>2961</v>
      </c>
      <c r="D11" s="2"/>
      <c r="E11" s="16" t="s">
        <v>2962</v>
      </c>
      <c r="F11" s="2"/>
      <c r="G11" s="4"/>
      <c r="H11" s="4"/>
      <c r="I11" s="4"/>
      <c r="J11" s="4"/>
      <c r="K11" s="4"/>
    </row>
    <row r="12" spans="1:11" ht="14">
      <c r="A12" s="14"/>
      <c r="B12" s="18">
        <v>1</v>
      </c>
      <c r="C12" s="18">
        <v>1111</v>
      </c>
      <c r="D12" s="14" t="s">
        <v>1</v>
      </c>
      <c r="E12" s="19" t="s">
        <v>11</v>
      </c>
      <c r="F12" s="20" t="s">
        <v>3</v>
      </c>
      <c r="G12" s="21">
        <v>1200</v>
      </c>
      <c r="H12" s="109">
        <v>1600</v>
      </c>
      <c r="I12" s="22">
        <f>H12*G12</f>
        <v>1920000</v>
      </c>
      <c r="J12" s="111"/>
      <c r="K12" s="22">
        <f>J12*G12</f>
        <v>0</v>
      </c>
    </row>
    <row r="13" spans="1:11" ht="14">
      <c r="A13" s="23"/>
      <c r="E13" s="24" t="s">
        <v>1</v>
      </c>
      <c r="H13" s="67"/>
      <c r="I13" s="67"/>
      <c r="J13" s="67"/>
      <c r="K13" s="67"/>
    </row>
    <row r="14" spans="1:11" ht="14">
      <c r="A14" s="25"/>
      <c r="E14" s="26" t="s">
        <v>6</v>
      </c>
      <c r="H14" s="67"/>
      <c r="I14" s="67"/>
      <c r="J14" s="67"/>
      <c r="K14" s="67"/>
    </row>
    <row r="15" spans="1:11" ht="70">
      <c r="E15" s="94" t="s">
        <v>2963</v>
      </c>
      <c r="H15" s="67"/>
      <c r="I15" s="67"/>
      <c r="J15" s="67"/>
      <c r="K15" s="67"/>
    </row>
    <row r="16" spans="1:11" ht="14">
      <c r="A16" s="14"/>
      <c r="B16" s="18">
        <v>2</v>
      </c>
      <c r="C16" s="18">
        <v>2222</v>
      </c>
      <c r="D16" s="14" t="s">
        <v>1</v>
      </c>
      <c r="E16" s="19" t="s">
        <v>2964</v>
      </c>
      <c r="F16" s="20" t="s">
        <v>3</v>
      </c>
      <c r="G16" s="21">
        <v>500</v>
      </c>
      <c r="H16" s="109">
        <v>1720</v>
      </c>
      <c r="I16" s="22">
        <f>H16*G16</f>
        <v>860000</v>
      </c>
      <c r="J16" s="111"/>
      <c r="K16" s="22">
        <f>J16*G16</f>
        <v>0</v>
      </c>
    </row>
    <row r="17" spans="1:11" ht="14">
      <c r="A17" s="23"/>
      <c r="E17" s="24" t="s">
        <v>2965</v>
      </c>
      <c r="H17" s="67"/>
      <c r="I17" s="67"/>
      <c r="J17" s="67"/>
      <c r="K17" s="67"/>
    </row>
    <row r="18" spans="1:11" ht="14">
      <c r="A18" s="25"/>
      <c r="E18" s="26" t="s">
        <v>6</v>
      </c>
      <c r="H18" s="67"/>
      <c r="I18" s="67"/>
      <c r="J18" s="67"/>
      <c r="K18" s="67"/>
    </row>
    <row r="19" spans="1:11" ht="70">
      <c r="E19" s="94" t="s">
        <v>2963</v>
      </c>
      <c r="H19" s="67"/>
      <c r="I19" s="67"/>
      <c r="J19" s="67"/>
      <c r="K19" s="67"/>
    </row>
    <row r="20" spans="1:11" ht="14">
      <c r="A20" s="14"/>
      <c r="B20" s="18">
        <v>3</v>
      </c>
      <c r="C20" s="18">
        <v>3333</v>
      </c>
      <c r="D20" s="14"/>
      <c r="E20" s="19" t="s">
        <v>2</v>
      </c>
      <c r="F20" s="20" t="s">
        <v>3</v>
      </c>
      <c r="G20" s="21">
        <v>300</v>
      </c>
      <c r="H20" s="109">
        <v>1900</v>
      </c>
      <c r="I20" s="22">
        <f>H20*G20</f>
        <v>570000</v>
      </c>
      <c r="J20" s="111"/>
      <c r="K20" s="22">
        <f>J20*G20</f>
        <v>0</v>
      </c>
    </row>
    <row r="21" spans="1:11" ht="14">
      <c r="A21" s="23"/>
      <c r="E21" s="24" t="s">
        <v>2966</v>
      </c>
      <c r="H21" s="67"/>
      <c r="I21" s="67"/>
      <c r="J21" s="67"/>
      <c r="K21" s="67"/>
    </row>
    <row r="22" spans="1:11" ht="14">
      <c r="A22" s="25"/>
      <c r="E22" s="26" t="s">
        <v>6</v>
      </c>
      <c r="H22" s="67"/>
      <c r="I22" s="67"/>
      <c r="J22" s="67"/>
      <c r="K22" s="67"/>
    </row>
    <row r="23" spans="1:11" ht="70">
      <c r="E23" s="94" t="s">
        <v>2963</v>
      </c>
      <c r="H23" s="67"/>
      <c r="I23" s="67"/>
      <c r="J23" s="67"/>
      <c r="K23" s="67"/>
    </row>
    <row r="24" spans="1:11" ht="14">
      <c r="A24" s="14"/>
      <c r="B24" s="18">
        <v>4</v>
      </c>
      <c r="C24" s="18">
        <v>4444</v>
      </c>
      <c r="D24" s="14"/>
      <c r="E24" s="99" t="s">
        <v>2967</v>
      </c>
      <c r="F24" s="20" t="s">
        <v>3</v>
      </c>
      <c r="G24" s="21">
        <v>1800</v>
      </c>
      <c r="H24" s="109">
        <v>1850</v>
      </c>
      <c r="I24" s="22">
        <f>H24*G24</f>
        <v>3330000</v>
      </c>
      <c r="J24" s="111"/>
      <c r="K24" s="22">
        <f>J24*G24</f>
        <v>0</v>
      </c>
    </row>
    <row r="25" spans="1:11">
      <c r="A25" s="23"/>
      <c r="E25" s="24"/>
      <c r="H25"/>
      <c r="I25" s="67"/>
    </row>
    <row r="26" spans="1:11" ht="14">
      <c r="A26" s="25"/>
      <c r="E26" s="26" t="s">
        <v>6</v>
      </c>
      <c r="H26"/>
      <c r="I26" s="67"/>
    </row>
    <row r="27" spans="1:11" ht="70">
      <c r="E27" s="94" t="s">
        <v>2963</v>
      </c>
      <c r="H27"/>
      <c r="I27" s="67"/>
    </row>
  </sheetData>
  <sheetProtection algorithmName="SHA-512" hashValue="ISTUnhwB8phrvqfu4y4c0bWbzYnn6/IWEmOmTf2GLw1vwcc5Q9noD/JuVom/Yv+EVAkS2gjMAdpO6l//V1K30g==" saltValue="fa+onlGXI4yt4j/LsyI2lg==" spinCount="100000" sheet="1" objects="1" scenarios="1"/>
  <protectedRanges>
    <protectedRange sqref="J12:J24" name="Oblast1"/>
  </protectedRanges>
  <autoFilter ref="A11:K27" xr:uid="{00000000-0001-0000-1200-000000000000}"/>
  <mergeCells count="11">
    <mergeCell ref="E1:E2"/>
    <mergeCell ref="D8:D9"/>
    <mergeCell ref="E8:E9"/>
    <mergeCell ref="F8:F9"/>
    <mergeCell ref="C3:D3"/>
    <mergeCell ref="H6:J6"/>
    <mergeCell ref="H8:I8"/>
    <mergeCell ref="J8:K8"/>
    <mergeCell ref="G8:G9"/>
    <mergeCell ref="B8:B9"/>
    <mergeCell ref="C8:C9"/>
  </mergeCells>
  <phoneticPr fontId="14" type="noConversion"/>
  <conditionalFormatting sqref="J12:J24">
    <cfRule type="expression" dxfId="5" priority="1">
      <formula>AND(J12=H12,J12&lt;&gt;"")</formula>
    </cfRule>
    <cfRule type="expression" dxfId="4" priority="2">
      <formula>J12&gt;H12</formula>
    </cfRule>
    <cfRule type="expression" dxfId="3" priority="3">
      <formula>J12&lt;H12</formula>
    </cfRule>
  </conditionalFormatting>
  <conditionalFormatting sqref="J25:J99868">
    <cfRule type="expression" dxfId="2" priority="9">
      <formula>AND(J25=#REF!,J25&lt;&gt;"")</formula>
    </cfRule>
    <cfRule type="expression" dxfId="1" priority="10">
      <formula>J25&gt;#REF!</formula>
    </cfRule>
    <cfRule type="expression" dxfId="0" priority="11">
      <formula>J25&lt;#REF!</formula>
    </cfRule>
  </conditionalFormatting>
  <printOptions horizontalCentered="1"/>
  <pageMargins left="0.70866141732283472" right="0.70866141732283472" top="0.78740157480314965" bottom="0.78740157480314965" header="0.31496062992125984" footer="0.31496062992125984"/>
  <pageSetup paperSize="9" scale="56" orientation="landscape" r:id="rId1"/>
  <headerFooter>
    <oddHeader>&amp;L&amp;A&amp;R&amp;F</oddHeader>
    <oddFooter>&amp;R&amp;P/&amp;N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3">
    <pageSetUpPr fitToPage="1"/>
  </sheetPr>
  <dimension ref="A1:G24"/>
  <sheetViews>
    <sheetView view="pageBreakPreview" topLeftCell="A15" zoomScaleNormal="100" zoomScaleSheetLayoutView="100" workbookViewId="0">
      <selection activeCell="D20" sqref="D20"/>
    </sheetView>
  </sheetViews>
  <sheetFormatPr baseColWidth="10" defaultColWidth="9.1640625" defaultRowHeight="12.75" customHeight="1"/>
  <cols>
    <col min="1" max="1" width="32.83203125" customWidth="1"/>
    <col min="2" max="2" width="70" customWidth="1"/>
    <col min="3" max="4" width="24.33203125" style="159" customWidth="1"/>
    <col min="5" max="5" width="26.83203125" customWidth="1"/>
    <col min="6" max="6" width="26.33203125" customWidth="1"/>
  </cols>
  <sheetData>
    <row r="1" spans="1:7" ht="20" customHeight="1">
      <c r="A1" s="4"/>
      <c r="B1" s="264" t="s">
        <v>3115</v>
      </c>
      <c r="C1" s="264"/>
      <c r="D1" s="157"/>
      <c r="E1" s="157"/>
      <c r="F1" s="157"/>
    </row>
    <row r="2" spans="1:7" ht="36.75" customHeight="1">
      <c r="A2" s="4"/>
      <c r="B2" s="264"/>
      <c r="C2" s="264"/>
      <c r="D2" s="257">
        <v>8</v>
      </c>
      <c r="E2" s="157"/>
      <c r="F2" s="157"/>
      <c r="G2" s="202"/>
    </row>
    <row r="3" spans="1:7" ht="36.75" customHeight="1">
      <c r="A3" s="4"/>
      <c r="B3" s="233"/>
      <c r="C3" s="157"/>
      <c r="D3" s="157"/>
      <c r="E3" s="157"/>
      <c r="F3" s="157"/>
      <c r="G3" s="202"/>
    </row>
    <row r="4" spans="1:7" ht="36" customHeight="1">
      <c r="A4" s="259" t="s">
        <v>3112</v>
      </c>
      <c r="B4" s="260" t="s">
        <v>28</v>
      </c>
      <c r="C4" s="157"/>
      <c r="D4" s="157"/>
      <c r="E4" s="157"/>
      <c r="F4" s="157"/>
    </row>
    <row r="5" spans="1:7" ht="96" customHeight="1">
      <c r="A5" s="162" t="s">
        <v>29</v>
      </c>
      <c r="B5" s="162" t="s">
        <v>30</v>
      </c>
      <c r="C5" s="1" t="s">
        <v>3113</v>
      </c>
      <c r="D5" s="1" t="s">
        <v>3114</v>
      </c>
      <c r="E5" s="161" t="s">
        <v>31</v>
      </c>
      <c r="F5" s="161" t="s">
        <v>32</v>
      </c>
    </row>
    <row r="6" spans="1:7" s="152" customFormat="1" ht="22" customHeight="1">
      <c r="A6" s="163" t="s">
        <v>33</v>
      </c>
      <c r="B6" s="153" t="s">
        <v>33</v>
      </c>
      <c r="C6" s="154"/>
      <c r="D6" s="154"/>
      <c r="E6" s="160"/>
      <c r="F6" s="160"/>
    </row>
    <row r="7" spans="1:7" s="152" customFormat="1" ht="22" customHeight="1">
      <c r="A7" s="156" t="s">
        <v>34</v>
      </c>
      <c r="B7" s="164" t="s">
        <v>35</v>
      </c>
      <c r="C7" s="165">
        <f>'BÚ_Všeobecné položky'!K1</f>
        <v>13975655.5</v>
      </c>
      <c r="D7" s="166">
        <f>C7*$D$2</f>
        <v>111805244</v>
      </c>
      <c r="E7" s="167">
        <f>'BÚ_Všeobecné položky'!K3</f>
        <v>700000</v>
      </c>
      <c r="F7" s="168">
        <f>E7*$D$2</f>
        <v>5600000</v>
      </c>
    </row>
    <row r="8" spans="1:7" s="152" customFormat="1" ht="22" customHeight="1">
      <c r="A8" s="156" t="s">
        <v>36</v>
      </c>
      <c r="B8" s="164" t="s">
        <v>37</v>
      </c>
      <c r="C8" s="165">
        <f>'BÚ_1_Zimní údržba'!K1</f>
        <v>74949235</v>
      </c>
      <c r="D8" s="166">
        <f t="shared" ref="D8:D18" si="0">C8*$D$2</f>
        <v>599593880</v>
      </c>
      <c r="E8" s="167">
        <f>'BÚ_1_Zimní údržba'!K3</f>
        <v>0</v>
      </c>
      <c r="F8" s="168">
        <f t="shared" ref="F8:F18" si="1">E8*$D$2</f>
        <v>0</v>
      </c>
    </row>
    <row r="9" spans="1:7" s="152" customFormat="1" ht="22" customHeight="1">
      <c r="A9" s="156" t="s">
        <v>38</v>
      </c>
      <c r="B9" s="164" t="s">
        <v>39</v>
      </c>
      <c r="C9" s="165">
        <f>BÚ_2_Vozovky!K1</f>
        <v>75138650.200000003</v>
      </c>
      <c r="D9" s="166">
        <f t="shared" si="0"/>
        <v>601109201.60000002</v>
      </c>
      <c r="E9" s="167">
        <f>BÚ_2_Vozovky!K3</f>
        <v>0</v>
      </c>
      <c r="F9" s="168">
        <f t="shared" si="1"/>
        <v>0</v>
      </c>
    </row>
    <row r="10" spans="1:7" s="152" customFormat="1" ht="22" customHeight="1">
      <c r="A10" s="156" t="s">
        <v>40</v>
      </c>
      <c r="B10" s="164" t="s">
        <v>41</v>
      </c>
      <c r="C10" s="165">
        <f>'BÚ_3_Dopravní značení'!K1</f>
        <v>7284052.8351999996</v>
      </c>
      <c r="D10" s="166">
        <f t="shared" si="0"/>
        <v>58272422.681599997</v>
      </c>
      <c r="E10" s="167">
        <f>'BÚ_3_Dopravní značení'!K3</f>
        <v>0</v>
      </c>
      <c r="F10" s="168">
        <f t="shared" si="1"/>
        <v>0</v>
      </c>
    </row>
    <row r="11" spans="1:7" s="152" customFormat="1" ht="22" customHeight="1">
      <c r="A11" s="156" t="s">
        <v>42</v>
      </c>
      <c r="B11" s="164" t="s">
        <v>43</v>
      </c>
      <c r="C11" s="165">
        <f>'BÚ_4_Bezpečnostní zařízení'!K1</f>
        <v>13445062</v>
      </c>
      <c r="D11" s="166">
        <f t="shared" si="0"/>
        <v>107560496</v>
      </c>
      <c r="E11" s="167">
        <f>'BÚ_4_Bezpečnostní zařízení'!K3</f>
        <v>0</v>
      </c>
      <c r="F11" s="168">
        <f t="shared" si="1"/>
        <v>0</v>
      </c>
    </row>
    <row r="12" spans="1:7" s="152" customFormat="1" ht="22" customHeight="1">
      <c r="A12" s="156" t="s">
        <v>44</v>
      </c>
      <c r="B12" s="164" t="s">
        <v>45</v>
      </c>
      <c r="C12" s="165">
        <f>'BÚ_5_Silniční tělesa a odvodněn'!K1</f>
        <v>20212404</v>
      </c>
      <c r="D12" s="166">
        <f t="shared" si="0"/>
        <v>161699232</v>
      </c>
      <c r="E12" s="167">
        <f>'BÚ_5_Silniční tělesa a odvodněn'!K3</f>
        <v>0</v>
      </c>
      <c r="F12" s="168">
        <f t="shared" si="1"/>
        <v>0</v>
      </c>
    </row>
    <row r="13" spans="1:7" s="152" customFormat="1" ht="22" customHeight="1">
      <c r="A13" s="156" t="s">
        <v>46</v>
      </c>
      <c r="B13" s="164" t="s">
        <v>47</v>
      </c>
      <c r="C13" s="165">
        <f>BÚ_6_Mosty!K1</f>
        <v>25123710</v>
      </c>
      <c r="D13" s="166">
        <f t="shared" si="0"/>
        <v>200989680</v>
      </c>
      <c r="E13" s="167">
        <f>BÚ_6_Mosty!K3</f>
        <v>500000</v>
      </c>
      <c r="F13" s="168">
        <f t="shared" si="1"/>
        <v>4000000</v>
      </c>
    </row>
    <row r="14" spans="1:7" s="152" customFormat="1" ht="22" customHeight="1">
      <c r="A14" s="156" t="s">
        <v>48</v>
      </c>
      <c r="B14" s="164" t="s">
        <v>49</v>
      </c>
      <c r="C14" s="165">
        <f>'BÚ_7_Ostatní silniční objekty'!K1</f>
        <v>1124520</v>
      </c>
      <c r="D14" s="166">
        <f t="shared" si="0"/>
        <v>8996160</v>
      </c>
      <c r="E14" s="167">
        <f>'BÚ_7_Ostatní silniční objekty'!K3</f>
        <v>0</v>
      </c>
      <c r="F14" s="168">
        <f t="shared" si="1"/>
        <v>0</v>
      </c>
    </row>
    <row r="15" spans="1:7" s="152" customFormat="1" ht="22" customHeight="1">
      <c r="A15" s="156" t="s">
        <v>50</v>
      </c>
      <c r="B15" s="164" t="s">
        <v>51</v>
      </c>
      <c r="C15" s="165">
        <f>BÚ_8_Sadovnictví!K1</f>
        <v>61176379</v>
      </c>
      <c r="D15" s="166">
        <f t="shared" si="0"/>
        <v>489411032</v>
      </c>
      <c r="E15" s="167">
        <f>BÚ_8_Sadovnictví!K3</f>
        <v>0</v>
      </c>
      <c r="F15" s="168">
        <f t="shared" si="1"/>
        <v>0</v>
      </c>
    </row>
    <row r="16" spans="1:7" s="152" customFormat="1" ht="22" customHeight="1">
      <c r="A16" s="156" t="s">
        <v>52</v>
      </c>
      <c r="B16" s="164" t="s">
        <v>53</v>
      </c>
      <c r="C16" s="165">
        <f>'BÚ_9_Ostatní činnosti během LÚ'!K1</f>
        <v>4399840</v>
      </c>
      <c r="D16" s="166">
        <f t="shared" si="0"/>
        <v>35198720</v>
      </c>
      <c r="E16" s="167">
        <f>'BÚ_7_Ostatní silniční objekty'!K3</f>
        <v>0</v>
      </c>
      <c r="F16" s="168">
        <f t="shared" si="1"/>
        <v>0</v>
      </c>
    </row>
    <row r="17" spans="1:6" s="152" customFormat="1" ht="22" customHeight="1">
      <c r="A17" s="156" t="s">
        <v>54</v>
      </c>
      <c r="B17" s="164" t="s">
        <v>55</v>
      </c>
      <c r="C17" s="165">
        <f>BÚ_Propustky!K1</f>
        <v>10048312</v>
      </c>
      <c r="D17" s="166">
        <f t="shared" si="0"/>
        <v>80386496</v>
      </c>
      <c r="E17" s="167">
        <f>BÚ_Propustky!K3</f>
        <v>0</v>
      </c>
      <c r="F17" s="168">
        <f t="shared" si="1"/>
        <v>0</v>
      </c>
    </row>
    <row r="18" spans="1:6" s="152" customFormat="1" ht="22" customHeight="1">
      <c r="A18" s="156" t="s">
        <v>56</v>
      </c>
      <c r="B18" s="164" t="s">
        <v>57</v>
      </c>
      <c r="C18" s="165">
        <f>'BÚ_Položky mechanizace'!K1</f>
        <v>6680000</v>
      </c>
      <c r="D18" s="166">
        <f t="shared" si="0"/>
        <v>53440000</v>
      </c>
      <c r="E18" s="167">
        <f>'BÚ_Položky mechanizace'!K3</f>
        <v>0</v>
      </c>
      <c r="F18" s="168">
        <f t="shared" si="1"/>
        <v>0</v>
      </c>
    </row>
    <row r="19" spans="1:6" s="152" customFormat="1" ht="22" customHeight="1">
      <c r="A19" s="169"/>
      <c r="B19" s="170"/>
      <c r="C19" s="170"/>
      <c r="D19" s="171"/>
      <c r="E19" s="172"/>
      <c r="F19" s="173"/>
    </row>
    <row r="20" spans="1:6" ht="42.75" customHeight="1">
      <c r="A20" s="174"/>
      <c r="B20" s="139" t="s">
        <v>58</v>
      </c>
      <c r="C20" s="151">
        <f t="shared" ref="C20:F20" si="2">SUM(C7:C18)</f>
        <v>313557820.5352</v>
      </c>
      <c r="D20" s="151">
        <f t="shared" si="2"/>
        <v>2508462564.2816</v>
      </c>
      <c r="E20" s="155">
        <f t="shared" si="2"/>
        <v>1200000</v>
      </c>
      <c r="F20" s="155">
        <f t="shared" si="2"/>
        <v>9600000</v>
      </c>
    </row>
    <row r="21" spans="1:6" ht="12.75" customHeight="1">
      <c r="A21" s="102"/>
      <c r="B21" s="102"/>
      <c r="C21" s="158" t="s">
        <v>59</v>
      </c>
      <c r="D21" s="158" t="s">
        <v>60</v>
      </c>
      <c r="E21" s="140" t="s">
        <v>59</v>
      </c>
      <c r="F21" s="140" t="s">
        <v>60</v>
      </c>
    </row>
    <row r="22" spans="1:6" ht="12.75" customHeight="1">
      <c r="A22" s="102"/>
      <c r="B22" s="102"/>
      <c r="E22" s="102"/>
      <c r="F22" s="102"/>
    </row>
    <row r="23" spans="1:6" ht="22.5" customHeight="1">
      <c r="A23" s="102"/>
      <c r="B23" s="102"/>
      <c r="D23" s="219"/>
      <c r="E23" s="102"/>
      <c r="F23" s="102"/>
    </row>
    <row r="24" spans="1:6" ht="12.75" customHeight="1">
      <c r="A24" s="102"/>
      <c r="B24" s="102"/>
      <c r="E24" s="102"/>
      <c r="F24" s="102"/>
    </row>
  </sheetData>
  <sheetProtection algorithmName="SHA-512" hashValue="qzqAI4Fi+3Aws+OzIiSpx3+Om0WCD6IGEwghc/lv0q0hKMhVTm5XLkW0SuWIY6qNfw7DcL2p2DubMAqhoMoHew==" saltValue="ypfqL3qFvnPAAF6MBDHklw==" spinCount="100000" sheet="1" objects="1" scenarios="1"/>
  <mergeCells count="1">
    <mergeCell ref="B1:C2"/>
  </mergeCells>
  <pageMargins left="0.75" right="0.75" top="1" bottom="1" header="0.5" footer="0.5"/>
  <pageSetup paperSize="9" scale="59" fitToHeight="0" orientation="landscape"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20">
    <pageSetUpPr fitToPage="1"/>
  </sheetPr>
  <dimension ref="A1:R32"/>
  <sheetViews>
    <sheetView topLeftCell="B1" workbookViewId="0">
      <pane ySplit="7" topLeftCell="A8" activePane="bottomLeft" state="frozen"/>
      <selection activeCell="E173" sqref="E173"/>
      <selection pane="bottomLeft" activeCell="E10" sqref="E10"/>
    </sheetView>
  </sheetViews>
  <sheetFormatPr baseColWidth="10" defaultColWidth="9.1640625" defaultRowHeight="12.75" customHeight="1"/>
  <cols>
    <col min="1" max="1" width="9.1640625" hidden="1" customWidth="1"/>
    <col min="2" max="2" width="11.6640625" customWidth="1"/>
    <col min="3" max="3" width="14.6640625" customWidth="1"/>
    <col min="4" max="4" width="9.6640625" customWidth="1"/>
    <col min="5" max="5" width="70.6640625" customWidth="1"/>
    <col min="6" max="6" width="11.6640625" customWidth="1"/>
    <col min="7" max="9" width="16.6640625" customWidth="1"/>
    <col min="15" max="18" width="9.1640625" hidden="1" customWidth="1"/>
  </cols>
  <sheetData>
    <row r="1" spans="1:18" ht="12.75" customHeight="1">
      <c r="A1" t="s">
        <v>943</v>
      </c>
      <c r="B1" s="4"/>
      <c r="C1" s="4"/>
      <c r="D1" s="4"/>
      <c r="E1" s="4" t="s">
        <v>944</v>
      </c>
      <c r="F1" s="4"/>
      <c r="G1" s="4"/>
      <c r="H1" s="4"/>
      <c r="I1" s="4"/>
      <c r="P1" t="s">
        <v>78</v>
      </c>
    </row>
    <row r="2" spans="1:18" ht="25" customHeight="1">
      <c r="B2" s="4"/>
      <c r="C2" s="4"/>
      <c r="D2" s="4"/>
      <c r="E2" s="3" t="s">
        <v>945</v>
      </c>
      <c r="F2" s="4"/>
      <c r="G2" s="4"/>
      <c r="H2" s="2"/>
      <c r="I2" s="2"/>
      <c r="O2" t="e">
        <f>0+#REF!+#REF!+#REF!+#REF!+#REF!+#REF!+#REF!+#REF!+#REF!+#REF!+O8+#REF!+#REF!+#REF!+#REF!+#REF!+#REF!+#REF!+#REF!</f>
        <v>#REF!</v>
      </c>
      <c r="P2" t="s">
        <v>78</v>
      </c>
    </row>
    <row r="3" spans="1:18" ht="15" customHeight="1">
      <c r="A3" t="s">
        <v>946</v>
      </c>
      <c r="B3" s="8" t="s">
        <v>947</v>
      </c>
      <c r="C3" s="265" t="s">
        <v>948</v>
      </c>
      <c r="D3" s="283"/>
      <c r="E3" s="9" t="s">
        <v>949</v>
      </c>
      <c r="F3" s="4"/>
      <c r="G3" s="7"/>
      <c r="H3" s="6" t="s">
        <v>2270</v>
      </c>
      <c r="I3" s="30" t="e">
        <f>0+#REF!+#REF!+#REF!+#REF!+#REF!+#REF!+#REF!+#REF!+#REF!+#REF!+I8+#REF!+#REF!+#REF!+#REF!+#REF!+#REF!+#REF!+#REF!</f>
        <v>#REF!</v>
      </c>
      <c r="O3" t="s">
        <v>951</v>
      </c>
      <c r="P3" t="s">
        <v>5</v>
      </c>
    </row>
    <row r="4" spans="1:18" ht="15" customHeight="1">
      <c r="A4" t="s">
        <v>162</v>
      </c>
      <c r="B4" s="10" t="s">
        <v>952</v>
      </c>
      <c r="C4" s="287" t="s">
        <v>2270</v>
      </c>
      <c r="D4" s="288"/>
      <c r="E4" s="11" t="s">
        <v>2271</v>
      </c>
      <c r="F4" s="2"/>
      <c r="G4" s="2"/>
      <c r="H4" s="12"/>
      <c r="I4" s="12"/>
      <c r="O4" t="s">
        <v>164</v>
      </c>
      <c r="P4" t="s">
        <v>5</v>
      </c>
    </row>
    <row r="5" spans="1:18" ht="12.75" customHeight="1">
      <c r="A5" s="273" t="s">
        <v>165</v>
      </c>
      <c r="B5" s="273" t="s">
        <v>72</v>
      </c>
      <c r="C5" s="273" t="s">
        <v>73</v>
      </c>
      <c r="D5" s="273" t="s">
        <v>74</v>
      </c>
      <c r="E5" s="273" t="s">
        <v>75</v>
      </c>
      <c r="F5" s="273" t="s">
        <v>76</v>
      </c>
      <c r="G5" s="273" t="s">
        <v>77</v>
      </c>
      <c r="H5" s="273" t="s">
        <v>954</v>
      </c>
      <c r="I5" s="273"/>
      <c r="O5" t="s">
        <v>166</v>
      </c>
      <c r="P5" t="s">
        <v>5</v>
      </c>
    </row>
    <row r="6" spans="1:18" ht="12.75" customHeight="1">
      <c r="A6" s="273"/>
      <c r="B6" s="273"/>
      <c r="C6" s="273"/>
      <c r="D6" s="273"/>
      <c r="E6" s="273"/>
      <c r="F6" s="273"/>
      <c r="G6" s="273"/>
      <c r="H6" s="1" t="s">
        <v>955</v>
      </c>
      <c r="I6" s="1" t="s">
        <v>956</v>
      </c>
    </row>
    <row r="7" spans="1:18" ht="12.75" customHeight="1">
      <c r="A7" s="1" t="s">
        <v>167</v>
      </c>
      <c r="B7" s="1" t="s">
        <v>16</v>
      </c>
      <c r="C7" s="1" t="s">
        <v>5</v>
      </c>
      <c r="D7" s="1" t="s">
        <v>78</v>
      </c>
      <c r="E7" s="1" t="s">
        <v>79</v>
      </c>
      <c r="F7" s="1" t="s">
        <v>80</v>
      </c>
      <c r="G7" s="1" t="s">
        <v>81</v>
      </c>
      <c r="H7" s="1" t="s">
        <v>82</v>
      </c>
      <c r="I7" s="1" t="s">
        <v>83</v>
      </c>
    </row>
    <row r="8" spans="1:18" ht="12.75" customHeight="1">
      <c r="A8" s="2" t="s">
        <v>84</v>
      </c>
      <c r="B8" s="2"/>
      <c r="C8" s="28" t="s">
        <v>768</v>
      </c>
      <c r="D8" s="2"/>
      <c r="E8" s="16" t="s">
        <v>2750</v>
      </c>
      <c r="F8" s="2"/>
      <c r="G8" s="2"/>
      <c r="H8" s="2"/>
      <c r="I8" s="29" t="e">
        <f>0+Q8</f>
        <v>#REF!</v>
      </c>
      <c r="O8" t="e">
        <f>0+R8</f>
        <v>#REF!</v>
      </c>
      <c r="Q8" t="e">
        <f>0+BÚ_6_Mosty!#REF!+BÚ_6_Mosty!#REF!+BÚ_6_Mosty!#REF!+BÚ_6_Mosty!#REF!+#REF!+#REF!+#REF!+#REF!+#REF!+#REF!+#REF!+#REF!+#REF!+#REF!+#REF!+#REF!+#REF!+#REF!+#REF!</f>
        <v>#REF!</v>
      </c>
      <c r="R8" t="e">
        <f>0+O9+O13+O17+O21+#REF!+#REF!+#REF!+#REF!+#REF!+#REF!+#REF!+#REF!+#REF!+#REF!+#REF!+#REF!+#REF!+#REF!+#REF!</f>
        <v>#REF!</v>
      </c>
    </row>
    <row r="9" spans="1:18" ht="13">
      <c r="A9" s="14" t="s">
        <v>149</v>
      </c>
      <c r="O9" t="e">
        <f>(BÚ_6_Mosty!#REF!*21)/100</f>
        <v>#REF!</v>
      </c>
      <c r="P9" t="s">
        <v>5</v>
      </c>
    </row>
    <row r="10" spans="1:18" ht="13">
      <c r="A10" s="23" t="s">
        <v>150</v>
      </c>
      <c r="E10" s="39" t="s">
        <v>2968</v>
      </c>
    </row>
    <row r="11" spans="1:18" ht="13">
      <c r="A11" s="25" t="s">
        <v>144</v>
      </c>
    </row>
    <row r="12" spans="1:18" ht="13">
      <c r="A12" t="s">
        <v>147</v>
      </c>
    </row>
    <row r="13" spans="1:18" ht="13">
      <c r="A13" s="14" t="s">
        <v>149</v>
      </c>
      <c r="O13" t="e">
        <f>(BÚ_6_Mosty!#REF!*21)/100</f>
        <v>#REF!</v>
      </c>
      <c r="P13" t="s">
        <v>5</v>
      </c>
    </row>
    <row r="14" spans="1:18" ht="13">
      <c r="A14" s="23" t="s">
        <v>150</v>
      </c>
    </row>
    <row r="15" spans="1:18" ht="13">
      <c r="A15" s="25" t="s">
        <v>144</v>
      </c>
    </row>
    <row r="16" spans="1:18" ht="13">
      <c r="A16" t="s">
        <v>147</v>
      </c>
    </row>
    <row r="17" spans="1:16" ht="13">
      <c r="A17" s="14" t="s">
        <v>149</v>
      </c>
      <c r="O17" t="e">
        <f>(BÚ_6_Mosty!#REF!*21)/100</f>
        <v>#REF!</v>
      </c>
      <c r="P17" t="s">
        <v>5</v>
      </c>
    </row>
    <row r="18" spans="1:16" ht="13">
      <c r="A18" s="23" t="s">
        <v>150</v>
      </c>
    </row>
    <row r="19" spans="1:16" ht="13">
      <c r="A19" s="25" t="s">
        <v>144</v>
      </c>
    </row>
    <row r="20" spans="1:16" ht="13">
      <c r="A20" t="s">
        <v>147</v>
      </c>
    </row>
    <row r="21" spans="1:16" ht="13">
      <c r="A21" s="14" t="s">
        <v>149</v>
      </c>
      <c r="O21" t="e">
        <f>(BÚ_6_Mosty!#REF!*21)/100</f>
        <v>#REF!</v>
      </c>
      <c r="P21" t="s">
        <v>5</v>
      </c>
    </row>
    <row r="22" spans="1:16" ht="13">
      <c r="A22" s="23" t="s">
        <v>150</v>
      </c>
    </row>
    <row r="23" spans="1:16" ht="13">
      <c r="A23" s="25" t="s">
        <v>144</v>
      </c>
    </row>
    <row r="24" spans="1:16" ht="13">
      <c r="A24" t="s">
        <v>147</v>
      </c>
    </row>
    <row r="25" spans="1:16" ht="13">
      <c r="A25" s="14" t="s">
        <v>149</v>
      </c>
      <c r="O25" t="e">
        <f>(BÚ_6_Mosty!#REF!*21)/100</f>
        <v>#REF!</v>
      </c>
      <c r="P25" t="s">
        <v>5</v>
      </c>
    </row>
    <row r="26" spans="1:16" ht="13">
      <c r="A26" s="23" t="s">
        <v>150</v>
      </c>
    </row>
    <row r="27" spans="1:16" ht="13">
      <c r="A27" s="25" t="s">
        <v>144</v>
      </c>
    </row>
    <row r="28" spans="1:16" ht="13">
      <c r="A28" t="s">
        <v>147</v>
      </c>
    </row>
    <row r="29" spans="1:16" ht="13">
      <c r="A29" s="14" t="s">
        <v>149</v>
      </c>
      <c r="O29" t="e">
        <f>(BÚ_6_Mosty!#REF!*21)/100</f>
        <v>#REF!</v>
      </c>
      <c r="P29" t="s">
        <v>5</v>
      </c>
    </row>
    <row r="30" spans="1:16" ht="13">
      <c r="A30" s="23" t="s">
        <v>150</v>
      </c>
    </row>
    <row r="31" spans="1:16" ht="13">
      <c r="A31" s="25" t="s">
        <v>144</v>
      </c>
    </row>
    <row r="32" spans="1:16" ht="13">
      <c r="A32" t="s">
        <v>147</v>
      </c>
    </row>
  </sheetData>
  <autoFilter ref="C1:C24" xr:uid="{00000000-0009-0000-0000-000013000000}"/>
  <mergeCells count="10">
    <mergeCell ref="A5:A6"/>
    <mergeCell ref="B5:B6"/>
    <mergeCell ref="C5:C6"/>
    <mergeCell ref="D5:D6"/>
    <mergeCell ref="E5:E6"/>
    <mergeCell ref="F5:F6"/>
    <mergeCell ref="G5:G6"/>
    <mergeCell ref="H5:I5"/>
    <mergeCell ref="C3:D3"/>
    <mergeCell ref="C4:D4"/>
  </mergeCells>
  <pageMargins left="0.75" right="0.75" top="1" bottom="1" header="0.5" footer="0.5"/>
  <pageSetup paperSize="9" scale="52" fitToHeight="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1">
    <pageSetUpPr fitToPage="1"/>
  </sheetPr>
  <dimension ref="A1:G50"/>
  <sheetViews>
    <sheetView view="pageBreakPreview" zoomScaleNormal="100" zoomScaleSheetLayoutView="100" zoomScalePageLayoutView="110" workbookViewId="0">
      <selection activeCell="B47" sqref="B47:G47"/>
    </sheetView>
  </sheetViews>
  <sheetFormatPr baseColWidth="10" defaultColWidth="9.1640625" defaultRowHeight="13"/>
  <cols>
    <col min="1" max="1" width="11.6640625" style="102" customWidth="1"/>
    <col min="2" max="2" width="14.6640625" style="102" customWidth="1"/>
    <col min="3" max="3" width="9.6640625" style="102" customWidth="1"/>
    <col min="4" max="4" width="70.6640625" style="102" customWidth="1"/>
    <col min="5" max="5" width="11.6640625" style="102" customWidth="1"/>
    <col min="6" max="7" width="16.6640625" style="102" customWidth="1"/>
    <col min="8" max="16384" width="9.1640625" style="102"/>
  </cols>
  <sheetData>
    <row r="1" spans="1:7" ht="12.75" customHeight="1">
      <c r="A1" s="132"/>
      <c r="B1" s="132"/>
      <c r="C1" s="132"/>
      <c r="D1" s="9"/>
      <c r="E1" s="235"/>
      <c r="F1" s="132"/>
      <c r="G1" s="132"/>
    </row>
    <row r="2" spans="1:7" ht="12.75" customHeight="1">
      <c r="A2" s="132"/>
      <c r="B2" s="132"/>
      <c r="C2" s="132"/>
      <c r="D2" s="9"/>
      <c r="E2" s="235"/>
      <c r="F2" s="132"/>
      <c r="G2" s="132"/>
    </row>
    <row r="3" spans="1:7" ht="15" customHeight="1">
      <c r="A3" s="8"/>
      <c r="B3" s="265"/>
      <c r="C3" s="266"/>
      <c r="D3" s="9"/>
      <c r="E3" s="235"/>
      <c r="F3" s="235"/>
      <c r="G3" s="235"/>
    </row>
    <row r="4" spans="1:7" ht="35.25" customHeight="1">
      <c r="A4" s="8"/>
      <c r="B4" s="267"/>
      <c r="C4" s="268"/>
      <c r="D4" s="258" t="s">
        <v>3116</v>
      </c>
      <c r="E4" s="258"/>
      <c r="F4" s="235"/>
      <c r="G4" s="235"/>
    </row>
    <row r="5" spans="1:7" ht="35.25" customHeight="1">
      <c r="A5" s="259" t="s">
        <v>3112</v>
      </c>
      <c r="B5" s="260" t="s">
        <v>28</v>
      </c>
      <c r="C5" s="234"/>
      <c r="D5" s="258"/>
      <c r="E5" s="258"/>
      <c r="F5" s="236"/>
      <c r="G5" s="236"/>
    </row>
    <row r="6" spans="1:7">
      <c r="A6" s="273"/>
      <c r="B6" s="273"/>
      <c r="C6" s="273"/>
      <c r="D6" s="273"/>
      <c r="E6" s="273"/>
      <c r="F6" s="273"/>
      <c r="G6" s="1"/>
    </row>
    <row r="7" spans="1:7" ht="0.75" customHeight="1">
      <c r="A7" s="273"/>
      <c r="B7" s="273"/>
      <c r="C7" s="273"/>
      <c r="D7" s="273"/>
      <c r="E7" s="273"/>
      <c r="F7" s="273"/>
      <c r="G7" s="1"/>
    </row>
    <row r="9" spans="1:7">
      <c r="B9" s="275" t="s">
        <v>62</v>
      </c>
      <c r="C9" s="275"/>
      <c r="D9" s="275"/>
      <c r="E9" s="275"/>
      <c r="F9" s="275"/>
      <c r="G9" s="275"/>
    </row>
    <row r="10" spans="1:7" ht="75" customHeight="1">
      <c r="B10" s="276" t="s">
        <v>63</v>
      </c>
      <c r="C10" s="276"/>
      <c r="D10" s="276"/>
      <c r="E10" s="276"/>
      <c r="F10" s="276"/>
      <c r="G10" s="276"/>
    </row>
    <row r="11" spans="1:7" ht="51.75" customHeight="1">
      <c r="B11" s="270" t="s">
        <v>64</v>
      </c>
      <c r="C11" s="270"/>
      <c r="D11" s="270"/>
      <c r="E11" s="270"/>
      <c r="F11" s="270"/>
      <c r="G11" s="270"/>
    </row>
    <row r="12" spans="1:7" ht="20.25" customHeight="1">
      <c r="B12" s="269" t="s">
        <v>65</v>
      </c>
      <c r="C12" s="269"/>
      <c r="D12" s="269"/>
      <c r="E12" s="269"/>
      <c r="F12" s="269"/>
      <c r="G12" s="269"/>
    </row>
    <row r="13" spans="1:7" ht="114" customHeight="1">
      <c r="B13" s="269" t="s">
        <v>3044</v>
      </c>
      <c r="C13" s="269"/>
      <c r="D13" s="269"/>
      <c r="E13" s="269"/>
      <c r="F13" s="269"/>
      <c r="G13" s="269"/>
    </row>
    <row r="14" spans="1:7" ht="24" customHeight="1">
      <c r="B14" s="271" t="s">
        <v>3014</v>
      </c>
      <c r="C14" s="271"/>
      <c r="D14" s="271"/>
      <c r="E14" s="271"/>
      <c r="F14" s="271"/>
      <c r="G14" s="271"/>
    </row>
    <row r="15" spans="1:7" ht="13.5" customHeight="1">
      <c r="B15" s="269" t="s">
        <v>3017</v>
      </c>
      <c r="C15" s="269"/>
      <c r="D15" s="269"/>
      <c r="E15" s="269"/>
      <c r="F15" s="269"/>
      <c r="G15" s="269"/>
    </row>
    <row r="16" spans="1:7" ht="17.25" customHeight="1">
      <c r="B16" s="269" t="s">
        <v>3018</v>
      </c>
      <c r="C16" s="269"/>
      <c r="D16" s="269"/>
      <c r="E16" s="269"/>
      <c r="F16" s="269"/>
      <c r="G16" s="269"/>
    </row>
    <row r="17" spans="2:7" ht="16.5" customHeight="1">
      <c r="B17" s="269" t="s">
        <v>3016</v>
      </c>
      <c r="C17" s="269"/>
      <c r="D17" s="269"/>
      <c r="E17" s="269"/>
      <c r="F17" s="269"/>
      <c r="G17" s="269"/>
    </row>
    <row r="18" spans="2:7" ht="15.75" customHeight="1">
      <c r="B18" s="269" t="s">
        <v>3019</v>
      </c>
      <c r="C18" s="269"/>
      <c r="D18" s="269"/>
      <c r="E18" s="269"/>
      <c r="F18" s="269"/>
      <c r="G18" s="269"/>
    </row>
    <row r="19" spans="2:7" ht="15" customHeight="1">
      <c r="B19" s="269" t="s">
        <v>3013</v>
      </c>
      <c r="C19" s="269"/>
      <c r="D19" s="269"/>
      <c r="E19" s="269"/>
      <c r="F19" s="269"/>
      <c r="G19" s="269"/>
    </row>
    <row r="20" spans="2:7" ht="15" customHeight="1">
      <c r="B20" s="269" t="s">
        <v>3015</v>
      </c>
      <c r="C20" s="269"/>
      <c r="D20" s="269"/>
      <c r="E20" s="269"/>
      <c r="F20" s="269"/>
      <c r="G20" s="269"/>
    </row>
    <row r="21" spans="2:7" ht="90.75" customHeight="1">
      <c r="B21" s="277" t="s">
        <v>3061</v>
      </c>
      <c r="C21" s="278"/>
      <c r="D21" s="278"/>
      <c r="E21" s="278"/>
      <c r="F21" s="278"/>
      <c r="G21" s="278"/>
    </row>
    <row r="22" spans="2:7" s="220" customFormat="1" ht="22" customHeight="1">
      <c r="B22" s="272" t="s">
        <v>3045</v>
      </c>
      <c r="C22" s="272"/>
      <c r="D22" s="272"/>
      <c r="E22" s="272"/>
      <c r="F22" s="272"/>
      <c r="G22" s="272"/>
    </row>
    <row r="23" spans="2:7" s="220" customFormat="1" ht="22" customHeight="1">
      <c r="B23" s="262" t="s">
        <v>3046</v>
      </c>
      <c r="C23" s="261"/>
      <c r="D23" s="261"/>
      <c r="E23" s="261"/>
      <c r="F23" s="261"/>
      <c r="G23" s="261"/>
    </row>
    <row r="24" spans="2:7" s="220" customFormat="1" ht="22" customHeight="1">
      <c r="B24" s="272" t="s">
        <v>3047</v>
      </c>
      <c r="C24" s="272"/>
      <c r="D24" s="272"/>
      <c r="E24" s="272"/>
      <c r="F24" s="272"/>
      <c r="G24" s="272"/>
    </row>
    <row r="25" spans="2:7" s="220" customFormat="1" ht="22" customHeight="1">
      <c r="B25" s="272" t="s">
        <v>3048</v>
      </c>
      <c r="C25" s="272"/>
      <c r="D25" s="272"/>
      <c r="E25" s="272"/>
      <c r="F25" s="272"/>
      <c r="G25" s="272"/>
    </row>
    <row r="26" spans="2:7" s="220" customFormat="1" ht="27" customHeight="1">
      <c r="B26" s="272" t="s">
        <v>3058</v>
      </c>
      <c r="C26" s="272"/>
      <c r="D26" s="272"/>
      <c r="E26" s="272"/>
      <c r="F26" s="272"/>
      <c r="G26" s="272"/>
    </row>
    <row r="27" spans="2:7" s="220" customFormat="1" ht="27.75" customHeight="1">
      <c r="B27" s="272" t="s">
        <v>3059</v>
      </c>
      <c r="C27" s="272"/>
      <c r="D27" s="272"/>
      <c r="E27" s="272"/>
      <c r="F27" s="272"/>
      <c r="G27" s="272"/>
    </row>
    <row r="28" spans="2:7" s="220" customFormat="1" ht="47.25" customHeight="1">
      <c r="B28" s="272" t="s">
        <v>3049</v>
      </c>
      <c r="C28" s="272"/>
      <c r="D28" s="272"/>
      <c r="E28" s="272"/>
      <c r="F28" s="272"/>
      <c r="G28" s="272"/>
    </row>
    <row r="29" spans="2:7" s="220" customFormat="1" ht="22" customHeight="1">
      <c r="B29" s="272" t="s">
        <v>3050</v>
      </c>
      <c r="C29" s="272"/>
      <c r="D29" s="272"/>
      <c r="E29" s="272"/>
      <c r="F29" s="272"/>
      <c r="G29" s="272"/>
    </row>
    <row r="30" spans="2:7" s="220" customFormat="1" ht="22" customHeight="1">
      <c r="B30" s="272" t="s">
        <v>3051</v>
      </c>
      <c r="C30" s="272"/>
      <c r="D30" s="272"/>
      <c r="E30" s="272"/>
      <c r="F30" s="272"/>
      <c r="G30" s="272"/>
    </row>
    <row r="31" spans="2:7" s="220" customFormat="1" ht="31.5" customHeight="1">
      <c r="B31" s="272" t="s">
        <v>3052</v>
      </c>
      <c r="C31" s="272"/>
      <c r="D31" s="272"/>
      <c r="E31" s="272"/>
      <c r="F31" s="272"/>
      <c r="G31" s="272"/>
    </row>
    <row r="32" spans="2:7" s="220" customFormat="1" ht="22" customHeight="1">
      <c r="B32" s="272" t="s">
        <v>3053</v>
      </c>
      <c r="C32" s="272"/>
      <c r="D32" s="272"/>
      <c r="E32" s="272"/>
      <c r="F32" s="272"/>
      <c r="G32" s="272"/>
    </row>
    <row r="33" spans="2:7" s="220" customFormat="1" ht="22" customHeight="1">
      <c r="B33" s="272" t="s">
        <v>3054</v>
      </c>
      <c r="C33" s="272"/>
      <c r="D33" s="272"/>
      <c r="E33" s="272"/>
      <c r="F33" s="272"/>
      <c r="G33" s="272"/>
    </row>
    <row r="34" spans="2:7" s="220" customFormat="1" ht="36" customHeight="1">
      <c r="B34" s="272" t="s">
        <v>3060</v>
      </c>
      <c r="C34" s="272"/>
      <c r="D34" s="272"/>
      <c r="E34" s="272"/>
      <c r="F34" s="272"/>
      <c r="G34" s="272"/>
    </row>
    <row r="35" spans="2:7" s="220" customFormat="1" ht="33" customHeight="1">
      <c r="B35" s="272" t="s">
        <v>3055</v>
      </c>
      <c r="C35" s="272"/>
      <c r="D35" s="272"/>
      <c r="E35" s="272"/>
      <c r="F35" s="272"/>
      <c r="G35" s="272"/>
    </row>
    <row r="36" spans="2:7" s="220" customFormat="1" ht="22" customHeight="1">
      <c r="B36" s="272" t="s">
        <v>3056</v>
      </c>
      <c r="C36" s="272"/>
      <c r="D36" s="272"/>
      <c r="E36" s="272"/>
      <c r="F36" s="272"/>
      <c r="G36" s="272"/>
    </row>
    <row r="37" spans="2:7" s="220" customFormat="1" ht="22" customHeight="1">
      <c r="B37" s="272" t="s">
        <v>3057</v>
      </c>
      <c r="C37" s="272"/>
      <c r="D37" s="272"/>
      <c r="E37" s="272"/>
      <c r="F37" s="272"/>
      <c r="G37" s="272"/>
    </row>
    <row r="38" spans="2:7" s="220" customFormat="1" ht="22" customHeight="1">
      <c r="B38" s="261"/>
      <c r="C38" s="261"/>
      <c r="D38" s="261"/>
      <c r="E38" s="261"/>
      <c r="F38" s="261"/>
      <c r="G38" s="261"/>
    </row>
    <row r="39" spans="2:7" s="220" customFormat="1" ht="22" customHeight="1">
      <c r="B39" s="272" t="s">
        <v>3062</v>
      </c>
      <c r="C39" s="272"/>
      <c r="D39" s="272"/>
      <c r="E39" s="272"/>
      <c r="F39" s="272"/>
      <c r="G39" s="272"/>
    </row>
    <row r="40" spans="2:7" s="220" customFormat="1" ht="23.25" customHeight="1">
      <c r="B40" s="274" t="s">
        <v>3063</v>
      </c>
      <c r="C40" s="274"/>
      <c r="D40" s="274"/>
      <c r="E40" s="274"/>
      <c r="F40" s="274"/>
      <c r="G40" s="274"/>
    </row>
    <row r="41" spans="2:7">
      <c r="C41" s="133"/>
      <c r="D41" s="133"/>
      <c r="E41" s="133"/>
      <c r="F41" s="133"/>
      <c r="G41" s="133"/>
    </row>
    <row r="42" spans="2:7">
      <c r="B42" s="263"/>
      <c r="C42" s="133"/>
      <c r="D42" s="133"/>
      <c r="E42" s="133"/>
      <c r="F42" s="133"/>
      <c r="G42" s="133"/>
    </row>
    <row r="43" spans="2:7">
      <c r="B43" s="144" t="s">
        <v>66</v>
      </c>
      <c r="C43" s="133"/>
      <c r="D43" s="133"/>
      <c r="E43" s="133"/>
      <c r="F43" s="133"/>
      <c r="G43" s="133"/>
    </row>
    <row r="44" spans="2:7">
      <c r="B44" s="269" t="s">
        <v>67</v>
      </c>
      <c r="C44" s="269"/>
      <c r="D44" s="269"/>
      <c r="E44" s="134"/>
      <c r="F44" s="134"/>
      <c r="G44" s="134"/>
    </row>
    <row r="45" spans="2:7">
      <c r="B45" s="269" t="s">
        <v>68</v>
      </c>
      <c r="C45" s="269"/>
      <c r="D45" s="269"/>
      <c r="E45" s="134"/>
      <c r="F45" s="134"/>
      <c r="G45" s="134"/>
    </row>
    <row r="46" spans="2:7" ht="25.5" customHeight="1">
      <c r="B46" s="269" t="s">
        <v>69</v>
      </c>
      <c r="C46" s="269"/>
      <c r="D46" s="269"/>
      <c r="E46" s="269"/>
      <c r="F46" s="269"/>
      <c r="G46" s="269"/>
    </row>
    <row r="47" spans="2:7" ht="27" customHeight="1">
      <c r="B47" s="269" t="s">
        <v>3012</v>
      </c>
      <c r="C47" s="269"/>
      <c r="D47" s="269"/>
      <c r="E47" s="269"/>
      <c r="F47" s="269"/>
      <c r="G47" s="269"/>
    </row>
    <row r="48" spans="2:7">
      <c r="B48" s="269" t="s">
        <v>70</v>
      </c>
      <c r="C48" s="269"/>
      <c r="D48" s="269"/>
      <c r="E48" s="269"/>
      <c r="F48" s="269"/>
      <c r="G48" s="269"/>
    </row>
    <row r="49" spans="2:7">
      <c r="B49" s="149"/>
      <c r="C49" s="134"/>
      <c r="D49" s="134"/>
      <c r="E49" s="134"/>
      <c r="F49" s="134"/>
      <c r="G49" s="134"/>
    </row>
    <row r="50" spans="2:7" ht="17.5" customHeight="1"/>
  </sheetData>
  <sheetProtection algorithmName="SHA-512" hashValue="u/2J3Rw9fevSfvVyLeBB9n5acmif7RiOm3gktFAr+dRJKwMNQudxD3a5b9H7Rl1GBdUrbuyebNBF/gH9DgQIdg==" saltValue="3Vnm54678ctuMG/RJn/htA==" spinCount="100000" sheet="1" objects="1" scenarios="1"/>
  <mergeCells count="43">
    <mergeCell ref="B48:G48"/>
    <mergeCell ref="B40:G40"/>
    <mergeCell ref="F6:F7"/>
    <mergeCell ref="B47:G47"/>
    <mergeCell ref="B46:G46"/>
    <mergeCell ref="B9:G9"/>
    <mergeCell ref="B10:G10"/>
    <mergeCell ref="B39:G39"/>
    <mergeCell ref="B21:G21"/>
    <mergeCell ref="B26:G26"/>
    <mergeCell ref="B35:G35"/>
    <mergeCell ref="B36:G36"/>
    <mergeCell ref="B24:G24"/>
    <mergeCell ref="B22:G22"/>
    <mergeCell ref="B32:G32"/>
    <mergeCell ref="B45:D45"/>
    <mergeCell ref="A6:A7"/>
    <mergeCell ref="B6:B7"/>
    <mergeCell ref="C6:C7"/>
    <mergeCell ref="D6:D7"/>
    <mergeCell ref="E6:E7"/>
    <mergeCell ref="B29:G29"/>
    <mergeCell ref="B30:G30"/>
    <mergeCell ref="B37:G37"/>
    <mergeCell ref="B33:G33"/>
    <mergeCell ref="B34:G34"/>
    <mergeCell ref="B31:G31"/>
    <mergeCell ref="B3:C3"/>
    <mergeCell ref="B4:C4"/>
    <mergeCell ref="B44:D44"/>
    <mergeCell ref="B11:G11"/>
    <mergeCell ref="B14:G14"/>
    <mergeCell ref="B12:G12"/>
    <mergeCell ref="B13:G13"/>
    <mergeCell ref="B15:G15"/>
    <mergeCell ref="B16:G16"/>
    <mergeCell ref="B17:G17"/>
    <mergeCell ref="B18:G18"/>
    <mergeCell ref="B20:G20"/>
    <mergeCell ref="B25:G25"/>
    <mergeCell ref="B19:G19"/>
    <mergeCell ref="B27:G27"/>
    <mergeCell ref="B28:G28"/>
  </mergeCells>
  <hyperlinks>
    <hyperlink ref="B40" r:id="rId1" display="https://nature.cz/" xr:uid="{00000000-0004-0000-0200-000000000000}"/>
  </hyperlinks>
  <printOptions horizontalCentered="1"/>
  <pageMargins left="0.70866141732283472" right="0.70866141732283472" top="0.78740157480314965" bottom="0.78740157480314965" header="0.31496062992125984" footer="0.31496062992125984"/>
  <pageSetup paperSize="9" scale="77" fitToHeight="2" orientation="landscape" r:id="rId2"/>
  <headerFooter>
    <oddHeader>&amp;L&amp;A&amp;R&amp;F</oddHeader>
    <oddFooter>&amp;R&amp;P/&amp;N</oddFooter>
  </headerFooter>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A1:V107"/>
  <sheetViews>
    <sheetView view="pageBreakPreview" topLeftCell="B1" zoomScale="80" zoomScaleNormal="120" zoomScaleSheetLayoutView="80" workbookViewId="0">
      <pane ySplit="8" topLeftCell="A91" activePane="bottomLeft" state="frozen"/>
      <selection activeCell="B1" sqref="B1"/>
      <selection pane="bottomLeft" activeCell="J7" sqref="J7:K7"/>
    </sheetView>
  </sheetViews>
  <sheetFormatPr baseColWidth="10" defaultColWidth="8.83203125" defaultRowHeight="13"/>
  <cols>
    <col min="1" max="1" width="0" hidden="1" customWidth="1"/>
    <col min="2" max="2" width="11.6640625" customWidth="1"/>
    <col min="3" max="3" width="14.6640625" customWidth="1"/>
    <col min="4" max="4" width="9.6640625" customWidth="1"/>
    <col min="5" max="5" width="70.6640625" customWidth="1"/>
    <col min="6" max="6" width="11.6640625" customWidth="1"/>
    <col min="7" max="7" width="16.6640625" customWidth="1"/>
    <col min="8" max="8" width="19.33203125" style="190" customWidth="1"/>
    <col min="9" max="9" width="24.83203125" style="190" customWidth="1"/>
    <col min="10" max="10" width="16.6640625" customWidth="1"/>
    <col min="11" max="11" width="24.83203125" customWidth="1"/>
    <col min="13" max="16" width="0" hidden="1" customWidth="1"/>
    <col min="17" max="17" width="16.5" bestFit="1" customWidth="1"/>
    <col min="18" max="18" width="13.33203125" bestFit="1" customWidth="1"/>
  </cols>
  <sheetData>
    <row r="1" spans="1:17" ht="26.25" customHeight="1">
      <c r="B1" s="4"/>
      <c r="C1" s="4"/>
      <c r="D1" s="4"/>
      <c r="E1" s="282" t="s">
        <v>61</v>
      </c>
      <c r="F1" s="4"/>
      <c r="G1" s="4"/>
      <c r="H1" s="240" t="s">
        <v>3104</v>
      </c>
      <c r="I1" s="241"/>
      <c r="J1" s="241"/>
      <c r="K1" s="242">
        <f>SUM(I11:I107)</f>
        <v>13975655.5</v>
      </c>
    </row>
    <row r="2" spans="1:17" ht="8.25" customHeight="1">
      <c r="B2" s="4"/>
      <c r="C2" s="4"/>
      <c r="D2" s="4"/>
      <c r="E2" s="282"/>
      <c r="F2" s="4"/>
      <c r="G2" s="4"/>
      <c r="H2" s="245"/>
      <c r="I2" s="241"/>
      <c r="J2" s="150"/>
      <c r="K2" s="191"/>
      <c r="Q2" s="191"/>
    </row>
    <row r="3" spans="1:17" ht="15" customHeight="1">
      <c r="B3" s="8"/>
      <c r="C3" s="265"/>
      <c r="D3" s="283"/>
      <c r="E3" s="9"/>
      <c r="F3" s="4"/>
      <c r="G3" s="4"/>
      <c r="H3" s="240" t="s">
        <v>3105</v>
      </c>
      <c r="I3" s="241"/>
      <c r="J3" s="241"/>
      <c r="K3" s="242">
        <f>SUM(K11:K107)</f>
        <v>700000</v>
      </c>
      <c r="Q3" s="191"/>
    </row>
    <row r="4" spans="1:17" ht="23.25" customHeight="1">
      <c r="B4" s="8"/>
      <c r="C4" s="184"/>
      <c r="D4" s="4"/>
      <c r="E4" s="95" t="s">
        <v>28</v>
      </c>
      <c r="F4" s="4"/>
      <c r="G4" s="4"/>
      <c r="H4" s="245"/>
      <c r="I4" s="241"/>
      <c r="J4" s="243" t="s">
        <v>3106</v>
      </c>
      <c r="K4" s="244">
        <f>K1-K3</f>
        <v>13275655.5</v>
      </c>
      <c r="Q4" s="191"/>
    </row>
    <row r="5" spans="1:17" ht="16.5" customHeight="1">
      <c r="B5" s="8"/>
      <c r="C5" s="184"/>
      <c r="D5" s="4"/>
      <c r="E5" s="9"/>
      <c r="F5" s="95"/>
      <c r="G5" s="4"/>
      <c r="H5" s="150"/>
      <c r="I5" s="241"/>
      <c r="J5" s="150"/>
      <c r="K5" s="150"/>
    </row>
    <row r="6" spans="1:17" ht="54" customHeight="1">
      <c r="B6" s="10"/>
      <c r="C6" s="239" t="s">
        <v>3100</v>
      </c>
      <c r="D6" s="239">
        <v>0</v>
      </c>
      <c r="E6" s="237" t="s">
        <v>71</v>
      </c>
      <c r="F6" s="150"/>
      <c r="G6" s="2"/>
      <c r="H6" s="279" t="s">
        <v>3107</v>
      </c>
      <c r="I6" s="279"/>
      <c r="J6" s="279"/>
      <c r="K6" s="246">
        <f>K3*8</f>
        <v>5600000</v>
      </c>
    </row>
    <row r="7" spans="1:17" ht="12.75" customHeight="1">
      <c r="B7" s="273" t="s">
        <v>72</v>
      </c>
      <c r="C7" s="273" t="s">
        <v>73</v>
      </c>
      <c r="D7" s="273" t="s">
        <v>74</v>
      </c>
      <c r="E7" s="273" t="s">
        <v>75</v>
      </c>
      <c r="F7" s="273" t="s">
        <v>76</v>
      </c>
      <c r="G7" s="273" t="s">
        <v>77</v>
      </c>
      <c r="H7" s="280" t="s">
        <v>3098</v>
      </c>
      <c r="I7" s="281"/>
      <c r="J7" s="280" t="s">
        <v>3099</v>
      </c>
      <c r="K7" s="281"/>
    </row>
    <row r="8" spans="1:17" ht="52.5" customHeight="1">
      <c r="B8" s="273"/>
      <c r="C8" s="273"/>
      <c r="D8" s="273"/>
      <c r="E8" s="273"/>
      <c r="F8" s="273"/>
      <c r="G8" s="273"/>
      <c r="H8" s="1" t="s">
        <v>3095</v>
      </c>
      <c r="I8" s="1" t="s">
        <v>3096</v>
      </c>
      <c r="J8" s="1" t="s">
        <v>3097</v>
      </c>
      <c r="K8" s="1" t="s">
        <v>3096</v>
      </c>
    </row>
    <row r="9" spans="1:17" ht="14">
      <c r="B9" s="1" t="s">
        <v>16</v>
      </c>
      <c r="C9" s="1" t="s">
        <v>5</v>
      </c>
      <c r="D9" s="1" t="s">
        <v>78</v>
      </c>
      <c r="E9" s="1" t="s">
        <v>79</v>
      </c>
      <c r="F9" s="1" t="s">
        <v>80</v>
      </c>
      <c r="G9" s="1" t="s">
        <v>81</v>
      </c>
      <c r="H9" s="1">
        <v>7</v>
      </c>
      <c r="I9" s="1">
        <v>8</v>
      </c>
      <c r="J9" s="1" t="s">
        <v>82</v>
      </c>
      <c r="K9" s="1" t="s">
        <v>83</v>
      </c>
    </row>
    <row r="10" spans="1:17" ht="12.75" customHeight="1">
      <c r="A10" s="12" t="s">
        <v>84</v>
      </c>
      <c r="B10" s="12"/>
      <c r="C10" s="15" t="s">
        <v>85</v>
      </c>
      <c r="D10" s="12"/>
      <c r="E10" s="16" t="s">
        <v>71</v>
      </c>
      <c r="F10" s="55"/>
      <c r="G10" s="12"/>
      <c r="H10" s="12"/>
      <c r="I10" s="12"/>
      <c r="J10" s="12"/>
      <c r="K10" s="12"/>
    </row>
    <row r="11" spans="1:17" ht="14">
      <c r="B11" s="18">
        <v>1</v>
      </c>
      <c r="C11" s="88" t="s">
        <v>86</v>
      </c>
      <c r="D11" s="14"/>
      <c r="E11" s="19" t="s">
        <v>87</v>
      </c>
      <c r="F11" s="20" t="s">
        <v>25</v>
      </c>
      <c r="G11" s="21">
        <v>50</v>
      </c>
      <c r="H11" s="109">
        <v>500</v>
      </c>
      <c r="I11" s="22">
        <f>G11*H11</f>
        <v>25000</v>
      </c>
      <c r="J11" s="111"/>
      <c r="K11" s="22">
        <f>J11*G11</f>
        <v>0</v>
      </c>
    </row>
    <row r="12" spans="1:17" ht="14">
      <c r="B12" s="63"/>
      <c r="C12" s="119"/>
      <c r="D12" s="64"/>
      <c r="E12" s="217" t="s">
        <v>3009</v>
      </c>
      <c r="F12" s="65"/>
      <c r="G12" s="66"/>
      <c r="H12" s="185"/>
      <c r="I12" s="186"/>
      <c r="K12" s="185"/>
    </row>
    <row r="13" spans="1:17" ht="14">
      <c r="E13" s="26" t="s">
        <v>6</v>
      </c>
      <c r="H13" s="185"/>
      <c r="I13" s="186"/>
      <c r="K13" s="185"/>
    </row>
    <row r="14" spans="1:17" ht="42">
      <c r="E14" s="94" t="s">
        <v>88</v>
      </c>
      <c r="H14" s="185"/>
      <c r="I14" s="186"/>
      <c r="K14" s="185"/>
    </row>
    <row r="15" spans="1:17" ht="28">
      <c r="B15" s="18">
        <v>2</v>
      </c>
      <c r="C15" s="88" t="s">
        <v>89</v>
      </c>
      <c r="D15" s="58"/>
      <c r="E15" s="188" t="s">
        <v>2969</v>
      </c>
      <c r="F15" s="92" t="s">
        <v>90</v>
      </c>
      <c r="G15" s="21">
        <v>1</v>
      </c>
      <c r="H15" s="205">
        <v>500000</v>
      </c>
      <c r="I15" s="205">
        <f>G15*H15</f>
        <v>500000</v>
      </c>
      <c r="J15" s="205">
        <v>500000</v>
      </c>
      <c r="K15" s="205">
        <v>500000</v>
      </c>
    </row>
    <row r="16" spans="1:17" ht="42">
      <c r="B16" s="63"/>
      <c r="C16" s="119"/>
      <c r="E16" s="107" t="s">
        <v>3011</v>
      </c>
      <c r="F16" s="93"/>
      <c r="G16" s="66"/>
      <c r="H16" s="185"/>
      <c r="I16" s="186"/>
      <c r="K16" s="185"/>
    </row>
    <row r="17" spans="2:11" ht="14">
      <c r="E17" s="26" t="s">
        <v>6</v>
      </c>
      <c r="F17" s="93"/>
      <c r="H17" s="185"/>
      <c r="I17" s="186"/>
      <c r="K17" s="185"/>
    </row>
    <row r="18" spans="2:11" ht="124.5" customHeight="1">
      <c r="E18" s="94" t="s">
        <v>3101</v>
      </c>
      <c r="F18" s="93"/>
      <c r="H18" s="185"/>
      <c r="I18" s="186"/>
      <c r="K18" s="185"/>
    </row>
    <row r="19" spans="2:11" ht="28">
      <c r="B19" s="18">
        <v>3</v>
      </c>
      <c r="C19" s="120" t="s">
        <v>91</v>
      </c>
      <c r="D19" s="14" t="s">
        <v>1</v>
      </c>
      <c r="E19" s="99" t="s">
        <v>92</v>
      </c>
      <c r="F19" s="20" t="s">
        <v>93</v>
      </c>
      <c r="G19" s="21">
        <v>4600</v>
      </c>
      <c r="H19" s="109">
        <v>42</v>
      </c>
      <c r="I19" s="22">
        <f>G19*H19</f>
        <v>193200</v>
      </c>
      <c r="J19" s="111"/>
      <c r="K19" s="22">
        <f>J19*G19</f>
        <v>0</v>
      </c>
    </row>
    <row r="20" spans="2:11" ht="14">
      <c r="B20" s="63"/>
      <c r="E20" s="24" t="s">
        <v>94</v>
      </c>
      <c r="H20" s="185"/>
      <c r="I20" s="186"/>
      <c r="K20" s="185"/>
    </row>
    <row r="21" spans="2:11" ht="14">
      <c r="E21" s="26" t="s">
        <v>6</v>
      </c>
      <c r="H21" s="185"/>
      <c r="I21" s="186"/>
      <c r="K21" s="185"/>
    </row>
    <row r="22" spans="2:11" ht="42">
      <c r="E22" s="94" t="s">
        <v>95</v>
      </c>
      <c r="H22" s="185"/>
      <c r="I22" s="186"/>
      <c r="K22" s="185"/>
    </row>
    <row r="23" spans="2:11" ht="28">
      <c r="B23" s="18">
        <v>4</v>
      </c>
      <c r="C23" s="88" t="s">
        <v>96</v>
      </c>
      <c r="D23" s="14" t="s">
        <v>1</v>
      </c>
      <c r="E23" s="99" t="s">
        <v>97</v>
      </c>
      <c r="F23" s="20" t="s">
        <v>93</v>
      </c>
      <c r="G23" s="21">
        <v>8610</v>
      </c>
      <c r="H23" s="109">
        <v>60</v>
      </c>
      <c r="I23" s="22">
        <f>G23*H23</f>
        <v>516600</v>
      </c>
      <c r="J23" s="111"/>
      <c r="K23" s="22">
        <f>J23*G23</f>
        <v>0</v>
      </c>
    </row>
    <row r="24" spans="2:11" ht="14">
      <c r="B24" s="63"/>
      <c r="E24" s="94" t="s">
        <v>98</v>
      </c>
      <c r="H24" s="185"/>
      <c r="I24" s="186"/>
      <c r="K24" s="185"/>
    </row>
    <row r="25" spans="2:11" ht="14">
      <c r="E25" s="26" t="s">
        <v>6</v>
      </c>
      <c r="H25" s="185"/>
      <c r="I25" s="186"/>
      <c r="K25" s="185"/>
    </row>
    <row r="26" spans="2:11" ht="42">
      <c r="E26" s="94" t="s">
        <v>95</v>
      </c>
      <c r="H26" s="185"/>
      <c r="I26" s="186"/>
      <c r="K26" s="185"/>
    </row>
    <row r="27" spans="2:11" ht="28">
      <c r="B27" s="18">
        <v>5</v>
      </c>
      <c r="C27" s="88" t="s">
        <v>99</v>
      </c>
      <c r="D27" s="14" t="s">
        <v>1</v>
      </c>
      <c r="E27" s="99" t="s">
        <v>3090</v>
      </c>
      <c r="F27" s="100" t="s">
        <v>100</v>
      </c>
      <c r="G27" s="21">
        <v>250</v>
      </c>
      <c r="H27" s="109">
        <v>2000</v>
      </c>
      <c r="I27" s="22">
        <f>G27*H27</f>
        <v>500000</v>
      </c>
      <c r="J27" s="111"/>
      <c r="K27" s="22">
        <f>J27*G27</f>
        <v>0</v>
      </c>
    </row>
    <row r="28" spans="2:11" ht="14">
      <c r="B28" s="63"/>
      <c r="E28" s="24" t="s">
        <v>1</v>
      </c>
      <c r="H28" s="185"/>
      <c r="I28" s="186"/>
      <c r="K28" s="185"/>
    </row>
    <row r="29" spans="2:11" ht="14">
      <c r="E29" s="26" t="s">
        <v>6</v>
      </c>
      <c r="H29" s="185"/>
      <c r="I29" s="186"/>
      <c r="K29" s="185"/>
    </row>
    <row r="30" spans="2:11" ht="42">
      <c r="E30" s="94" t="s">
        <v>101</v>
      </c>
      <c r="H30" s="185"/>
      <c r="I30" s="186"/>
      <c r="K30" s="185"/>
    </row>
    <row r="31" spans="2:11" ht="28">
      <c r="B31" s="18">
        <v>6</v>
      </c>
      <c r="C31" s="88" t="s">
        <v>102</v>
      </c>
      <c r="D31" s="14" t="s">
        <v>1</v>
      </c>
      <c r="E31" s="99" t="s">
        <v>103</v>
      </c>
      <c r="F31" s="100" t="s">
        <v>100</v>
      </c>
      <c r="G31" s="21">
        <v>150</v>
      </c>
      <c r="H31" s="109">
        <v>5000</v>
      </c>
      <c r="I31" s="22">
        <f>G31*H31</f>
        <v>750000</v>
      </c>
      <c r="J31" s="111"/>
      <c r="K31" s="22">
        <f>J31*G31</f>
        <v>0</v>
      </c>
    </row>
    <row r="32" spans="2:11" ht="14">
      <c r="B32" s="63"/>
      <c r="E32" s="24" t="s">
        <v>1</v>
      </c>
      <c r="H32" s="185"/>
      <c r="I32" s="186"/>
      <c r="K32" s="185"/>
    </row>
    <row r="33" spans="2:22" ht="14">
      <c r="E33" s="26" t="s">
        <v>6</v>
      </c>
      <c r="H33" s="185"/>
      <c r="I33" s="186"/>
      <c r="K33" s="185"/>
    </row>
    <row r="34" spans="2:22" ht="56">
      <c r="E34" s="94" t="s">
        <v>104</v>
      </c>
      <c r="H34" s="185"/>
      <c r="I34" s="186"/>
      <c r="K34" s="185"/>
    </row>
    <row r="35" spans="2:22" ht="14">
      <c r="B35" s="18">
        <v>7</v>
      </c>
      <c r="C35" s="88" t="s">
        <v>105</v>
      </c>
      <c r="D35" s="14" t="s">
        <v>1</v>
      </c>
      <c r="E35" s="99" t="s">
        <v>106</v>
      </c>
      <c r="F35" s="100" t="s">
        <v>100</v>
      </c>
      <c r="G35" s="21">
        <v>5000</v>
      </c>
      <c r="H35" s="109">
        <v>600</v>
      </c>
      <c r="I35" s="22">
        <f>G35*H35</f>
        <v>3000000</v>
      </c>
      <c r="J35" s="111"/>
      <c r="K35" s="22">
        <f>J35*G35</f>
        <v>0</v>
      </c>
    </row>
    <row r="36" spans="2:22" ht="14">
      <c r="B36" s="63"/>
      <c r="E36" s="24" t="s">
        <v>107</v>
      </c>
      <c r="H36" s="185"/>
      <c r="I36" s="186"/>
      <c r="K36" s="185"/>
      <c r="R36" s="102"/>
      <c r="V36" s="102"/>
    </row>
    <row r="37" spans="2:22">
      <c r="B37" s="63"/>
      <c r="E37" s="182" t="s">
        <v>108</v>
      </c>
      <c r="H37" s="185"/>
      <c r="I37" s="186"/>
      <c r="K37" s="185"/>
      <c r="R37" s="102"/>
      <c r="V37" s="102"/>
    </row>
    <row r="38" spans="2:22" ht="14">
      <c r="E38" s="26" t="s">
        <v>6</v>
      </c>
      <c r="H38" s="185"/>
      <c r="I38" s="186"/>
      <c r="K38" s="185"/>
      <c r="R38" s="102"/>
      <c r="V38" s="102"/>
    </row>
    <row r="39" spans="2:22" ht="56">
      <c r="E39" s="94" t="s">
        <v>104</v>
      </c>
      <c r="H39" s="185"/>
      <c r="I39" s="186"/>
      <c r="K39" s="185"/>
      <c r="R39" s="183"/>
      <c r="V39" s="183"/>
    </row>
    <row r="40" spans="2:22" ht="14">
      <c r="B40" s="18">
        <v>8</v>
      </c>
      <c r="C40" s="88" t="s">
        <v>109</v>
      </c>
      <c r="D40" s="14" t="s">
        <v>1</v>
      </c>
      <c r="E40" s="99" t="s">
        <v>110</v>
      </c>
      <c r="F40" s="100" t="s">
        <v>100</v>
      </c>
      <c r="G40" s="21">
        <v>100</v>
      </c>
      <c r="H40" s="109">
        <v>800</v>
      </c>
      <c r="I40" s="22">
        <f>G40*H40</f>
        <v>80000</v>
      </c>
      <c r="J40" s="111"/>
      <c r="K40" s="22">
        <f>J40*G40</f>
        <v>0</v>
      </c>
    </row>
    <row r="41" spans="2:22" ht="14">
      <c r="B41" s="63"/>
      <c r="E41" s="94" t="s">
        <v>107</v>
      </c>
      <c r="H41" s="185"/>
      <c r="I41" s="186"/>
      <c r="K41" s="185"/>
      <c r="R41" s="102"/>
      <c r="V41" s="102"/>
    </row>
    <row r="42" spans="2:22">
      <c r="B42" s="63"/>
      <c r="E42" s="145" t="s">
        <v>108</v>
      </c>
      <c r="H42" s="185"/>
      <c r="I42" s="186"/>
      <c r="K42" s="185"/>
      <c r="R42" s="102"/>
      <c r="V42" s="102"/>
    </row>
    <row r="43" spans="2:22" ht="14">
      <c r="E43" s="26" t="s">
        <v>6</v>
      </c>
      <c r="H43" s="185"/>
      <c r="I43" s="186"/>
      <c r="K43" s="185"/>
      <c r="R43" s="102"/>
      <c r="V43" s="102"/>
    </row>
    <row r="44" spans="2:22" ht="56">
      <c r="E44" s="94" t="s">
        <v>104</v>
      </c>
      <c r="H44" s="185"/>
      <c r="I44" s="186"/>
      <c r="K44" s="185"/>
      <c r="R44" s="183"/>
      <c r="V44" s="183"/>
    </row>
    <row r="45" spans="2:22" ht="28">
      <c r="B45" s="18">
        <v>9</v>
      </c>
      <c r="C45" s="88" t="s">
        <v>111</v>
      </c>
      <c r="D45" s="14" t="s">
        <v>1</v>
      </c>
      <c r="E45" s="99" t="s">
        <v>112</v>
      </c>
      <c r="F45" s="100" t="s">
        <v>100</v>
      </c>
      <c r="G45" s="21">
        <v>1</v>
      </c>
      <c r="H45" s="109">
        <v>2050</v>
      </c>
      <c r="I45" s="22">
        <f>G45*H45</f>
        <v>2050</v>
      </c>
      <c r="J45" s="111"/>
      <c r="K45" s="22">
        <f>J45*G45</f>
        <v>0</v>
      </c>
    </row>
    <row r="46" spans="2:22" ht="14">
      <c r="E46" s="26" t="s">
        <v>6</v>
      </c>
      <c r="H46" s="185"/>
      <c r="I46" s="186"/>
      <c r="K46" s="185"/>
      <c r="R46" s="102"/>
      <c r="V46" s="102"/>
    </row>
    <row r="47" spans="2:22" ht="56">
      <c r="E47" s="94" t="s">
        <v>104</v>
      </c>
      <c r="H47" s="185"/>
      <c r="I47" s="186"/>
      <c r="K47" s="185"/>
      <c r="R47" s="183"/>
      <c r="V47" s="183"/>
    </row>
    <row r="48" spans="2:22" ht="28">
      <c r="B48" s="18">
        <v>10</v>
      </c>
      <c r="C48" s="88" t="s">
        <v>113</v>
      </c>
      <c r="D48" s="14" t="s">
        <v>1</v>
      </c>
      <c r="E48" s="99" t="s">
        <v>114</v>
      </c>
      <c r="F48" s="100" t="s">
        <v>100</v>
      </c>
      <c r="G48" s="21">
        <v>400</v>
      </c>
      <c r="H48" s="109">
        <v>8900</v>
      </c>
      <c r="I48" s="22">
        <f>G48*H48</f>
        <v>3560000</v>
      </c>
      <c r="J48" s="111"/>
      <c r="K48" s="22">
        <f>J48*G48</f>
        <v>0</v>
      </c>
    </row>
    <row r="49" spans="2:11" ht="14">
      <c r="B49" s="63"/>
      <c r="E49" s="24" t="s">
        <v>1</v>
      </c>
      <c r="H49" s="185"/>
      <c r="I49" s="186"/>
      <c r="K49" s="185"/>
    </row>
    <row r="50" spans="2:11" ht="14">
      <c r="E50" s="26" t="s">
        <v>6</v>
      </c>
      <c r="H50" s="185"/>
      <c r="I50" s="186"/>
      <c r="K50" s="185"/>
    </row>
    <row r="51" spans="2:11" ht="56">
      <c r="E51" s="94" t="s">
        <v>104</v>
      </c>
      <c r="H51" s="185"/>
      <c r="I51" s="186"/>
      <c r="K51" s="185"/>
    </row>
    <row r="52" spans="2:11" ht="14">
      <c r="B52" s="18">
        <v>11</v>
      </c>
      <c r="C52" s="88" t="s">
        <v>115</v>
      </c>
      <c r="D52" s="97" t="s">
        <v>1</v>
      </c>
      <c r="E52" s="99" t="s">
        <v>116</v>
      </c>
      <c r="F52" s="100" t="s">
        <v>100</v>
      </c>
      <c r="G52" s="21">
        <v>1</v>
      </c>
      <c r="H52" s="109">
        <v>1400</v>
      </c>
      <c r="I52" s="22">
        <f>G52*H52</f>
        <v>1400</v>
      </c>
      <c r="J52" s="111"/>
      <c r="K52" s="22">
        <f>J52*G52</f>
        <v>0</v>
      </c>
    </row>
    <row r="53" spans="2:11" ht="14">
      <c r="B53" s="63"/>
      <c r="C53" s="102"/>
      <c r="D53" s="102"/>
      <c r="E53" s="94" t="s">
        <v>1</v>
      </c>
      <c r="H53" s="185"/>
      <c r="I53" s="186"/>
      <c r="K53" s="185"/>
    </row>
    <row r="54" spans="2:11" ht="14">
      <c r="C54" s="102"/>
      <c r="D54" s="102"/>
      <c r="E54" s="26" t="s">
        <v>6</v>
      </c>
      <c r="H54" s="185"/>
      <c r="I54" s="186"/>
      <c r="K54" s="185"/>
    </row>
    <row r="55" spans="2:11" ht="56">
      <c r="C55" s="102"/>
      <c r="D55" s="102"/>
      <c r="E55" s="94" t="s">
        <v>117</v>
      </c>
      <c r="H55" s="185"/>
      <c r="I55" s="186"/>
      <c r="K55" s="185"/>
    </row>
    <row r="56" spans="2:11" ht="14">
      <c r="B56" s="18">
        <v>12</v>
      </c>
      <c r="C56" s="88" t="s">
        <v>118</v>
      </c>
      <c r="D56" s="14" t="s">
        <v>1</v>
      </c>
      <c r="E56" s="19" t="s">
        <v>119</v>
      </c>
      <c r="F56" s="20" t="s">
        <v>120</v>
      </c>
      <c r="G56" s="21">
        <v>200</v>
      </c>
      <c r="H56" s="109">
        <v>31</v>
      </c>
      <c r="I56" s="22">
        <f>G56*H56</f>
        <v>6200</v>
      </c>
      <c r="J56" s="111"/>
      <c r="K56" s="22">
        <f>J56*G56</f>
        <v>0</v>
      </c>
    </row>
    <row r="57" spans="2:11" ht="14">
      <c r="B57" s="63"/>
      <c r="E57" s="24" t="s">
        <v>1</v>
      </c>
      <c r="H57" s="185"/>
      <c r="I57" s="186"/>
      <c r="K57" s="185"/>
    </row>
    <row r="58" spans="2:11" ht="14">
      <c r="E58" s="26" t="s">
        <v>6</v>
      </c>
      <c r="H58" s="185"/>
      <c r="I58" s="186"/>
      <c r="K58" s="185"/>
    </row>
    <row r="59" spans="2:11" ht="100.5" customHeight="1">
      <c r="E59" s="94" t="s">
        <v>2978</v>
      </c>
      <c r="H59" s="185"/>
      <c r="I59" s="186"/>
      <c r="K59" s="185"/>
    </row>
    <row r="60" spans="2:11" ht="14">
      <c r="B60" s="18">
        <v>13</v>
      </c>
      <c r="C60" s="88" t="s">
        <v>121</v>
      </c>
      <c r="D60" s="58"/>
      <c r="E60" s="94" t="s">
        <v>3020</v>
      </c>
      <c r="F60" s="100" t="s">
        <v>122</v>
      </c>
      <c r="G60" s="207">
        <v>1000000</v>
      </c>
      <c r="H60" s="109">
        <v>4</v>
      </c>
      <c r="I60" s="22">
        <f>G60*H60</f>
        <v>4000000</v>
      </c>
      <c r="J60" s="111"/>
      <c r="K60" s="22">
        <f>J60*G60</f>
        <v>0</v>
      </c>
    </row>
    <row r="61" spans="2:11">
      <c r="B61" s="63"/>
      <c r="E61" s="108" t="s">
        <v>123</v>
      </c>
      <c r="H61" s="185"/>
      <c r="I61" s="186"/>
      <c r="K61" s="185"/>
    </row>
    <row r="62" spans="2:11" ht="14">
      <c r="E62" s="26" t="s">
        <v>6</v>
      </c>
      <c r="H62" s="185"/>
      <c r="I62" s="186"/>
      <c r="K62" s="185"/>
    </row>
    <row r="63" spans="2:11" ht="154">
      <c r="E63" s="94" t="s">
        <v>2977</v>
      </c>
      <c r="H63" s="185"/>
      <c r="I63" s="186"/>
      <c r="K63" s="185"/>
    </row>
    <row r="64" spans="2:11">
      <c r="B64" s="18">
        <v>14</v>
      </c>
      <c r="C64" s="88" t="s">
        <v>124</v>
      </c>
      <c r="D64" s="58"/>
      <c r="E64" s="108" t="s">
        <v>125</v>
      </c>
      <c r="F64" s="121" t="s">
        <v>122</v>
      </c>
      <c r="G64" s="21">
        <v>100</v>
      </c>
      <c r="H64" s="109">
        <v>155</v>
      </c>
      <c r="I64" s="22">
        <f>G64*H64</f>
        <v>15500</v>
      </c>
      <c r="J64" s="111"/>
      <c r="K64" s="22">
        <f>J64*G64</f>
        <v>0</v>
      </c>
    </row>
    <row r="65" spans="2:11">
      <c r="B65" s="63"/>
      <c r="E65" s="50"/>
      <c r="H65" s="185"/>
      <c r="I65" s="186"/>
      <c r="K65" s="185"/>
    </row>
    <row r="66" spans="2:11" ht="14">
      <c r="E66" s="26" t="s">
        <v>6</v>
      </c>
      <c r="H66" s="185"/>
      <c r="I66" s="186"/>
      <c r="K66" s="185"/>
    </row>
    <row r="67" spans="2:11" ht="70">
      <c r="E67" s="94" t="s">
        <v>126</v>
      </c>
      <c r="H67" s="185"/>
      <c r="I67" s="186"/>
      <c r="K67" s="185"/>
    </row>
    <row r="68" spans="2:11" ht="14">
      <c r="B68" s="18">
        <v>15</v>
      </c>
      <c r="C68" s="88" t="s">
        <v>127</v>
      </c>
      <c r="D68" s="145" t="s">
        <v>128</v>
      </c>
      <c r="E68" s="19" t="s">
        <v>129</v>
      </c>
      <c r="F68" s="59" t="s">
        <v>130</v>
      </c>
      <c r="G68" s="21">
        <v>4500</v>
      </c>
      <c r="H68" s="109">
        <v>85</v>
      </c>
      <c r="I68" s="22">
        <f>G68*H68</f>
        <v>382500</v>
      </c>
      <c r="J68" s="111"/>
      <c r="K68" s="22">
        <f>J68*G68</f>
        <v>0</v>
      </c>
    </row>
    <row r="69" spans="2:11" ht="14">
      <c r="B69" s="63"/>
      <c r="E69" s="24" t="s">
        <v>1</v>
      </c>
      <c r="H69" s="185"/>
      <c r="I69" s="186"/>
      <c r="K69" s="185"/>
    </row>
    <row r="70" spans="2:11" ht="14">
      <c r="E70" s="26" t="s">
        <v>6</v>
      </c>
      <c r="H70" s="185"/>
      <c r="I70" s="186"/>
      <c r="K70" s="185"/>
    </row>
    <row r="71" spans="2:11" ht="70">
      <c r="E71" s="94" t="s">
        <v>131</v>
      </c>
      <c r="H71" s="185"/>
      <c r="I71" s="186"/>
      <c r="K71" s="185"/>
    </row>
    <row r="72" spans="2:11">
      <c r="B72" s="18">
        <v>16</v>
      </c>
      <c r="C72" s="88" t="s">
        <v>132</v>
      </c>
      <c r="D72" s="58"/>
      <c r="E72" s="108" t="s">
        <v>133</v>
      </c>
      <c r="F72" s="92" t="s">
        <v>134</v>
      </c>
      <c r="G72" s="21">
        <v>20</v>
      </c>
      <c r="H72" s="109">
        <v>1350</v>
      </c>
      <c r="I72" s="22">
        <f>G72*H72</f>
        <v>27000</v>
      </c>
      <c r="J72" s="111"/>
      <c r="K72" s="22">
        <f>J72*G72</f>
        <v>0</v>
      </c>
    </row>
    <row r="73" spans="2:11">
      <c r="B73" s="63"/>
      <c r="E73" s="50"/>
      <c r="H73" s="185"/>
      <c r="I73" s="186"/>
      <c r="K73" s="185"/>
    </row>
    <row r="74" spans="2:11" ht="14">
      <c r="E74" s="26" t="s">
        <v>6</v>
      </c>
      <c r="H74" s="185"/>
      <c r="I74" s="186"/>
      <c r="K74" s="185"/>
    </row>
    <row r="75" spans="2:11" ht="70">
      <c r="E75" s="94" t="s">
        <v>135</v>
      </c>
      <c r="F75" s="93"/>
      <c r="H75" s="185"/>
      <c r="I75" s="186"/>
      <c r="K75" s="185"/>
    </row>
    <row r="76" spans="2:11">
      <c r="B76" s="18">
        <v>17</v>
      </c>
      <c r="C76" s="88" t="s">
        <v>136</v>
      </c>
      <c r="D76" s="58"/>
      <c r="E76" s="108" t="s">
        <v>137</v>
      </c>
      <c r="F76" s="92" t="s">
        <v>134</v>
      </c>
      <c r="G76" s="21">
        <v>10</v>
      </c>
      <c r="H76" s="109">
        <v>620</v>
      </c>
      <c r="I76" s="22">
        <f>G76*H76</f>
        <v>6200</v>
      </c>
      <c r="J76" s="111"/>
      <c r="K76" s="22">
        <f>J76*G76</f>
        <v>0</v>
      </c>
    </row>
    <row r="77" spans="2:11">
      <c r="B77" s="63"/>
      <c r="E77" s="50"/>
      <c r="F77" s="93"/>
      <c r="H77" s="185"/>
      <c r="I77" s="186"/>
      <c r="K77" s="185"/>
    </row>
    <row r="78" spans="2:11" ht="14">
      <c r="E78" s="26" t="s">
        <v>6</v>
      </c>
      <c r="F78" s="93"/>
      <c r="H78" s="185"/>
      <c r="I78" s="186"/>
      <c r="K78" s="185"/>
    </row>
    <row r="79" spans="2:11" ht="70">
      <c r="E79" s="94" t="s">
        <v>138</v>
      </c>
      <c r="F79" s="93"/>
      <c r="H79" s="185"/>
      <c r="I79" s="186"/>
      <c r="K79" s="185"/>
    </row>
    <row r="80" spans="2:11">
      <c r="B80" s="18">
        <v>18</v>
      </c>
      <c r="C80" s="88" t="s">
        <v>139</v>
      </c>
      <c r="D80" s="58"/>
      <c r="E80" s="108" t="s">
        <v>140</v>
      </c>
      <c r="F80" s="92" t="s">
        <v>120</v>
      </c>
      <c r="G80" s="21">
        <v>1</v>
      </c>
      <c r="H80" s="109">
        <v>5.5</v>
      </c>
      <c r="I80" s="22">
        <f>G80*H80</f>
        <v>5.5</v>
      </c>
      <c r="J80" s="111"/>
      <c r="K80" s="22">
        <f>J80*G80</f>
        <v>0</v>
      </c>
    </row>
    <row r="81" spans="1:14">
      <c r="B81" s="63"/>
      <c r="E81" s="50"/>
      <c r="F81" s="93"/>
      <c r="H81" s="185"/>
      <c r="I81" s="186"/>
      <c r="K81" s="185"/>
    </row>
    <row r="82" spans="1:14" ht="14">
      <c r="E82" s="26" t="s">
        <v>6</v>
      </c>
      <c r="F82" s="93"/>
      <c r="H82" s="185"/>
      <c r="I82" s="186"/>
      <c r="K82" s="185"/>
    </row>
    <row r="83" spans="1:14" ht="56">
      <c r="E83" s="94" t="s">
        <v>3010</v>
      </c>
      <c r="F83" s="93"/>
      <c r="H83" s="185"/>
      <c r="I83" s="186"/>
      <c r="K83" s="185"/>
    </row>
    <row r="84" spans="1:14" s="102" customFormat="1" ht="14">
      <c r="B84" s="98">
        <v>18</v>
      </c>
      <c r="C84" s="120" t="s">
        <v>141</v>
      </c>
      <c r="D84" s="145"/>
      <c r="E84" s="188" t="s">
        <v>142</v>
      </c>
      <c r="F84" s="121" t="s">
        <v>2970</v>
      </c>
      <c r="G84" s="101">
        <v>1</v>
      </c>
      <c r="H84" s="206">
        <v>100000</v>
      </c>
      <c r="I84" s="206">
        <f>G84*H84</f>
        <v>100000</v>
      </c>
      <c r="J84" s="205">
        <v>100000</v>
      </c>
      <c r="K84" s="206">
        <v>100000</v>
      </c>
    </row>
    <row r="85" spans="1:14" s="102" customFormat="1" ht="42">
      <c r="B85" s="124"/>
      <c r="E85" s="107" t="s">
        <v>3103</v>
      </c>
      <c r="F85" s="203"/>
      <c r="H85" s="192"/>
      <c r="I85" s="204"/>
      <c r="K85" s="192"/>
    </row>
    <row r="86" spans="1:14" s="102" customFormat="1" ht="14">
      <c r="E86" s="26" t="s">
        <v>6</v>
      </c>
      <c r="F86" s="203"/>
      <c r="H86" s="192"/>
      <c r="I86" s="204"/>
      <c r="K86" s="192"/>
    </row>
    <row r="87" spans="1:14" s="102" customFormat="1" ht="28">
      <c r="E87" s="94" t="s">
        <v>143</v>
      </c>
      <c r="F87" s="203"/>
      <c r="H87" s="192"/>
      <c r="I87" s="204"/>
      <c r="K87" s="192"/>
    </row>
    <row r="88" spans="1:14" ht="14">
      <c r="A88" s="25" t="s">
        <v>144</v>
      </c>
      <c r="B88" s="18">
        <v>19</v>
      </c>
      <c r="C88" s="120" t="s">
        <v>145</v>
      </c>
      <c r="D88" s="58"/>
      <c r="E88" s="208" t="s">
        <v>146</v>
      </c>
      <c r="F88" s="121" t="s">
        <v>25</v>
      </c>
      <c r="G88" s="21">
        <v>300</v>
      </c>
      <c r="H88" s="109">
        <v>550</v>
      </c>
      <c r="I88" s="22">
        <f>G88*H88</f>
        <v>165000</v>
      </c>
      <c r="J88" s="111"/>
      <c r="K88" s="22">
        <f>J88*G88</f>
        <v>0</v>
      </c>
    </row>
    <row r="89" spans="1:14">
      <c r="A89" t="s">
        <v>147</v>
      </c>
      <c r="B89" s="63"/>
      <c r="E89" s="50" t="s">
        <v>148</v>
      </c>
      <c r="F89" s="93"/>
      <c r="H89" s="185"/>
      <c r="I89" s="186"/>
      <c r="K89" s="185"/>
    </row>
    <row r="90" spans="1:14" ht="14">
      <c r="A90" s="14" t="s">
        <v>149</v>
      </c>
      <c r="E90" s="26" t="s">
        <v>6</v>
      </c>
      <c r="F90" s="93"/>
      <c r="H90" s="185"/>
      <c r="I90" s="186"/>
      <c r="K90" s="185"/>
      <c r="M90" t="e">
        <f>(#REF!*21)/100</f>
        <v>#REF!</v>
      </c>
      <c r="N90" t="s">
        <v>5</v>
      </c>
    </row>
    <row r="91" spans="1:14" ht="119.25" customHeight="1">
      <c r="A91" s="23" t="s">
        <v>150</v>
      </c>
      <c r="E91" s="94" t="s">
        <v>2981</v>
      </c>
      <c r="F91" s="93"/>
      <c r="H91" s="185"/>
      <c r="I91" s="186"/>
      <c r="K91" s="185"/>
    </row>
    <row r="92" spans="1:14" ht="14">
      <c r="B92" s="18">
        <v>20</v>
      </c>
      <c r="C92" s="120" t="s">
        <v>151</v>
      </c>
      <c r="D92" s="58" t="s">
        <v>128</v>
      </c>
      <c r="E92" s="107" t="s">
        <v>152</v>
      </c>
      <c r="F92" s="111"/>
      <c r="G92" s="111"/>
      <c r="H92" s="111"/>
      <c r="I92" s="111"/>
      <c r="J92" s="111"/>
      <c r="K92" s="111"/>
    </row>
    <row r="93" spans="1:14" ht="14">
      <c r="B93" s="63"/>
      <c r="E93" s="138" t="s">
        <v>153</v>
      </c>
      <c r="F93" s="57"/>
      <c r="H93" s="185"/>
      <c r="I93" s="186"/>
      <c r="K93" s="185"/>
    </row>
    <row r="94" spans="1:14" ht="14">
      <c r="E94" s="26" t="s">
        <v>6</v>
      </c>
      <c r="F94" s="93"/>
      <c r="H94" s="185"/>
      <c r="I94" s="186"/>
      <c r="K94" s="185"/>
    </row>
    <row r="95" spans="1:14" ht="70">
      <c r="E95" s="94" t="s">
        <v>2979</v>
      </c>
      <c r="F95" s="93"/>
      <c r="H95" s="185"/>
      <c r="I95" s="186"/>
      <c r="K95" s="185"/>
    </row>
    <row r="96" spans="1:14" ht="14">
      <c r="B96" s="18">
        <v>21</v>
      </c>
      <c r="C96" s="120" t="s">
        <v>154</v>
      </c>
      <c r="D96" s="14" t="s">
        <v>1</v>
      </c>
      <c r="E96" s="99" t="s">
        <v>155</v>
      </c>
      <c r="F96" s="111"/>
      <c r="G96" s="111"/>
      <c r="H96" s="111"/>
      <c r="I96" s="111"/>
      <c r="J96" s="111"/>
      <c r="K96" s="111"/>
    </row>
    <row r="97" spans="1:11" ht="14">
      <c r="B97" s="63"/>
      <c r="E97" s="138" t="s">
        <v>153</v>
      </c>
      <c r="F97" s="57"/>
      <c r="H97" s="185"/>
      <c r="I97" s="186"/>
      <c r="K97" s="185"/>
    </row>
    <row r="98" spans="1:11" ht="14">
      <c r="E98" s="26" t="s">
        <v>6</v>
      </c>
      <c r="F98" s="57"/>
      <c r="H98" s="185"/>
      <c r="I98" s="186"/>
      <c r="K98" s="185"/>
    </row>
    <row r="99" spans="1:11" ht="28">
      <c r="E99" s="94" t="s">
        <v>156</v>
      </c>
      <c r="F99" s="57"/>
      <c r="H99" s="185"/>
      <c r="I99" s="186"/>
      <c r="K99" s="185"/>
    </row>
    <row r="100" spans="1:11" ht="14">
      <c r="A100" s="25"/>
      <c r="B100" s="18">
        <v>22</v>
      </c>
      <c r="C100" s="120" t="s">
        <v>157</v>
      </c>
      <c r="D100" s="58" t="s">
        <v>1</v>
      </c>
      <c r="E100" s="107" t="s">
        <v>158</v>
      </c>
      <c r="F100" s="121" t="s">
        <v>25</v>
      </c>
      <c r="G100" s="21">
        <v>100</v>
      </c>
      <c r="H100" s="109">
        <v>450</v>
      </c>
      <c r="I100" s="22">
        <f>G100*H100</f>
        <v>45000</v>
      </c>
      <c r="J100" s="111"/>
      <c r="K100" s="22">
        <f>J100*G100</f>
        <v>0</v>
      </c>
    </row>
    <row r="101" spans="1:11">
      <c r="B101" s="63"/>
      <c r="E101" s="108"/>
      <c r="F101" s="93"/>
      <c r="H101" s="185"/>
      <c r="I101" s="186"/>
      <c r="K101" s="185"/>
    </row>
    <row r="102" spans="1:11" ht="14">
      <c r="E102" s="26" t="s">
        <v>6</v>
      </c>
      <c r="F102" s="57"/>
      <c r="H102" s="185"/>
      <c r="I102" s="186"/>
      <c r="K102" s="185"/>
    </row>
    <row r="103" spans="1:11" ht="154">
      <c r="E103" s="94" t="s">
        <v>2980</v>
      </c>
      <c r="F103" s="57"/>
      <c r="H103" s="185"/>
      <c r="I103" s="186"/>
      <c r="K103" s="185"/>
    </row>
    <row r="104" spans="1:11" ht="14">
      <c r="A104" s="25"/>
      <c r="B104" s="18">
        <v>23</v>
      </c>
      <c r="C104" s="120" t="s">
        <v>159</v>
      </c>
      <c r="D104" s="58" t="s">
        <v>1</v>
      </c>
      <c r="E104" s="188" t="s">
        <v>160</v>
      </c>
      <c r="F104" s="56" t="s">
        <v>90</v>
      </c>
      <c r="G104" s="21">
        <v>1</v>
      </c>
      <c r="H104" s="205">
        <v>100000</v>
      </c>
      <c r="I104" s="205">
        <f>G104*H104</f>
        <v>100000</v>
      </c>
      <c r="J104" s="205">
        <v>100000</v>
      </c>
      <c r="K104" s="205">
        <v>100000</v>
      </c>
    </row>
    <row r="105" spans="1:11" ht="42">
      <c r="B105" s="63"/>
      <c r="E105" s="107" t="s">
        <v>3102</v>
      </c>
      <c r="F105" s="93"/>
      <c r="H105" s="185"/>
      <c r="I105" s="186"/>
      <c r="K105" s="185"/>
    </row>
    <row r="106" spans="1:11" ht="14">
      <c r="E106" s="26" t="s">
        <v>6</v>
      </c>
      <c r="F106" s="57"/>
      <c r="H106" s="185"/>
      <c r="I106" s="186"/>
      <c r="K106" s="185"/>
    </row>
    <row r="107" spans="1:11" ht="107" customHeight="1">
      <c r="E107" s="94" t="s">
        <v>161</v>
      </c>
      <c r="F107" s="57"/>
      <c r="H107" s="185"/>
      <c r="I107" s="186"/>
      <c r="K107" s="185"/>
    </row>
  </sheetData>
  <sheetProtection algorithmName="SHA-512" hashValue="+HLav8Qf9cJ2lhJ77iGTnR6NvaRRfNEMk1mu/7nPmmquy85YPpJDXf7MSlNPXgDmPVM/kvBdxm9Bu50eol4dbg==" saltValue="Vm0pmYwXsRak4TEVwQrWMg==" spinCount="100000" sheet="1" objects="1" scenarios="1"/>
  <protectedRanges>
    <protectedRange sqref="J88:J100" name="Oblast3"/>
    <protectedRange sqref="J19:J80" name="Oblast2"/>
    <protectedRange sqref="J11" name="Oblast1"/>
  </protectedRanges>
  <autoFilter ref="A10:V107" xr:uid="{00000000-0001-0000-0300-000000000000}"/>
  <mergeCells count="11">
    <mergeCell ref="C3:D3"/>
    <mergeCell ref="B7:B8"/>
    <mergeCell ref="C7:C8"/>
    <mergeCell ref="D7:D8"/>
    <mergeCell ref="E7:E8"/>
    <mergeCell ref="H6:J6"/>
    <mergeCell ref="H7:I7"/>
    <mergeCell ref="J7:K7"/>
    <mergeCell ref="E1:E2"/>
    <mergeCell ref="G7:G8"/>
    <mergeCell ref="F7:F8"/>
  </mergeCells>
  <phoneticPr fontId="30" type="noConversion"/>
  <conditionalFormatting sqref="J11">
    <cfRule type="expression" dxfId="143" priority="61">
      <formula>J11&lt;H11</formula>
    </cfRule>
    <cfRule type="expression" dxfId="142" priority="60">
      <formula>J11&gt;H11</formula>
    </cfRule>
    <cfRule type="expression" dxfId="141" priority="59">
      <formula>AND(J11=H11,J11&lt;&gt;"")</formula>
    </cfRule>
  </conditionalFormatting>
  <conditionalFormatting sqref="J12:J14 J16:J18 J20:J22 J24:J26 J28:J30 J32:J34 J36:J39 J41:J44 J46:J47 J49:J51 J53:J55 J57:J59 J61:J63 J65:J67 J69:J71 J73:J75 J77:J79 J81:J83 J85:J87 J89:J91 J93:J95 J97:J99 J101:J103 J105:J99903">
    <cfRule type="expression" dxfId="140" priority="68">
      <formula>J12&lt;#REF!</formula>
    </cfRule>
    <cfRule type="expression" dxfId="139" priority="67">
      <formula>J12&gt;#REF!</formula>
    </cfRule>
    <cfRule type="expression" dxfId="138" priority="66">
      <formula>AND(J12=#REF!,J12&lt;&gt;"")</formula>
    </cfRule>
  </conditionalFormatting>
  <conditionalFormatting sqref="J19">
    <cfRule type="expression" dxfId="137" priority="58">
      <formula>J19&lt;H19</formula>
    </cfRule>
    <cfRule type="expression" dxfId="136" priority="57">
      <formula>J19&gt;H19</formula>
    </cfRule>
    <cfRule type="expression" dxfId="135" priority="56">
      <formula>AND(J19=H19,J19&lt;&gt;"")</formula>
    </cfRule>
  </conditionalFormatting>
  <conditionalFormatting sqref="J23">
    <cfRule type="expression" dxfId="134" priority="55">
      <formula>J23&lt;H23</formula>
    </cfRule>
    <cfRule type="expression" dxfId="133" priority="54">
      <formula>J23&gt;H23</formula>
    </cfRule>
    <cfRule type="expression" dxfId="132" priority="53">
      <formula>AND(J23=H23,J23&lt;&gt;"")</formula>
    </cfRule>
  </conditionalFormatting>
  <conditionalFormatting sqref="J27">
    <cfRule type="expression" dxfId="131" priority="51">
      <formula>J27&gt;H27</formula>
    </cfRule>
    <cfRule type="expression" dxfId="130" priority="52">
      <formula>J27&lt;H27</formula>
    </cfRule>
    <cfRule type="expression" dxfId="129" priority="50">
      <formula>AND(J27=H27,J27&lt;&gt;"")</formula>
    </cfRule>
  </conditionalFormatting>
  <conditionalFormatting sqref="J31">
    <cfRule type="expression" dxfId="128" priority="49">
      <formula>J31&lt;H31</formula>
    </cfRule>
    <cfRule type="expression" dxfId="127" priority="48">
      <formula>J31&gt;H31</formula>
    </cfRule>
    <cfRule type="expression" dxfId="126" priority="47">
      <formula>AND(J31=H31,J31&lt;&gt;"")</formula>
    </cfRule>
  </conditionalFormatting>
  <conditionalFormatting sqref="J35">
    <cfRule type="expression" dxfId="125" priority="46">
      <formula>J35&lt;H35</formula>
    </cfRule>
    <cfRule type="expression" dxfId="124" priority="45">
      <formula>J35&gt;H35</formula>
    </cfRule>
    <cfRule type="expression" dxfId="123" priority="44">
      <formula>AND(J35=H35,J35&lt;&gt;"")</formula>
    </cfRule>
  </conditionalFormatting>
  <conditionalFormatting sqref="J40">
    <cfRule type="expression" dxfId="122" priority="43">
      <formula>J40&lt;H40</formula>
    </cfRule>
    <cfRule type="expression" dxfId="121" priority="42">
      <formula>J40&gt;H40</formula>
    </cfRule>
    <cfRule type="expression" dxfId="120" priority="41">
      <formula>AND(J40=H40,J40&lt;&gt;"")</formula>
    </cfRule>
  </conditionalFormatting>
  <conditionalFormatting sqref="J45">
    <cfRule type="expression" dxfId="119" priority="40">
      <formula>J45&lt;H45</formula>
    </cfRule>
    <cfRule type="expression" dxfId="118" priority="39">
      <formula>J45&gt;H45</formula>
    </cfRule>
    <cfRule type="expression" dxfId="117" priority="38">
      <formula>AND(J45=H45,J45&lt;&gt;"")</formula>
    </cfRule>
  </conditionalFormatting>
  <conditionalFormatting sqref="J48">
    <cfRule type="expression" dxfId="116" priority="35">
      <formula>AND(J48=H48,J48&lt;&gt;"")</formula>
    </cfRule>
    <cfRule type="expression" dxfId="115" priority="36">
      <formula>J48&gt;H48</formula>
    </cfRule>
    <cfRule type="expression" dxfId="114" priority="37">
      <formula>J48&lt;H48</formula>
    </cfRule>
  </conditionalFormatting>
  <conditionalFormatting sqref="J52">
    <cfRule type="expression" dxfId="113" priority="33">
      <formula>J52&gt;H52</formula>
    </cfRule>
    <cfRule type="expression" dxfId="112" priority="34">
      <formula>J52&lt;H52</formula>
    </cfRule>
    <cfRule type="expression" dxfId="111" priority="32">
      <formula>AND(J52=H52,J52&lt;&gt;"")</formula>
    </cfRule>
  </conditionalFormatting>
  <conditionalFormatting sqref="J56">
    <cfRule type="expression" dxfId="110" priority="31">
      <formula>J56&lt;H56</formula>
    </cfRule>
    <cfRule type="expression" dxfId="109" priority="30">
      <formula>J56&gt;H56</formula>
    </cfRule>
    <cfRule type="expression" dxfId="108" priority="29">
      <formula>AND(J56=H56,J56&lt;&gt;"")</formula>
    </cfRule>
  </conditionalFormatting>
  <conditionalFormatting sqref="J60">
    <cfRule type="expression" dxfId="107" priority="28">
      <formula>J60&lt;H60</formula>
    </cfRule>
    <cfRule type="expression" dxfId="106" priority="27">
      <formula>J60&gt;H60</formula>
    </cfRule>
    <cfRule type="expression" dxfId="105" priority="26">
      <formula>AND(J60=H60,J60&lt;&gt;"")</formula>
    </cfRule>
  </conditionalFormatting>
  <conditionalFormatting sqref="J64">
    <cfRule type="expression" dxfId="104" priority="25">
      <formula>J64&lt;H64</formula>
    </cfRule>
    <cfRule type="expression" dxfId="103" priority="24">
      <formula>J64&gt;H64</formula>
    </cfRule>
    <cfRule type="expression" dxfId="102" priority="23">
      <formula>AND(J64=H64,J64&lt;&gt;"")</formula>
    </cfRule>
  </conditionalFormatting>
  <conditionalFormatting sqref="J68">
    <cfRule type="expression" dxfId="101" priority="20">
      <formula>AND(J68=H68,J68&lt;&gt;"")</formula>
    </cfRule>
    <cfRule type="expression" dxfId="100" priority="21">
      <formula>J68&gt;H68</formula>
    </cfRule>
    <cfRule type="expression" dxfId="99" priority="22">
      <formula>J68&lt;H68</formula>
    </cfRule>
  </conditionalFormatting>
  <conditionalFormatting sqref="J72">
    <cfRule type="expression" dxfId="98" priority="19">
      <formula>J72&lt;H72</formula>
    </cfRule>
    <cfRule type="expression" dxfId="97" priority="18">
      <formula>J72&gt;H72</formula>
    </cfRule>
    <cfRule type="expression" dxfId="96" priority="17">
      <formula>AND(J72=H72,J72&lt;&gt;"")</formula>
    </cfRule>
  </conditionalFormatting>
  <conditionalFormatting sqref="J76">
    <cfRule type="expression" dxfId="95" priority="16">
      <formula>J76&lt;H76</formula>
    </cfRule>
    <cfRule type="expression" dxfId="94" priority="15">
      <formula>J76&gt;H76</formula>
    </cfRule>
    <cfRule type="expression" dxfId="93" priority="14">
      <formula>AND(J76=H76,J76&lt;&gt;"")</formula>
    </cfRule>
  </conditionalFormatting>
  <conditionalFormatting sqref="J80">
    <cfRule type="expression" dxfId="92" priority="13">
      <formula>J80&lt;H80</formula>
    </cfRule>
    <cfRule type="expression" dxfId="91" priority="12">
      <formula>J80&gt;H80</formula>
    </cfRule>
    <cfRule type="expression" dxfId="90" priority="11">
      <formula>AND(J80=H80,J80&lt;&gt;"")</formula>
    </cfRule>
  </conditionalFormatting>
  <conditionalFormatting sqref="J88">
    <cfRule type="expression" dxfId="89" priority="10">
      <formula>J88&lt;H88</formula>
    </cfRule>
    <cfRule type="expression" dxfId="88" priority="9">
      <formula>J88&gt;H88</formula>
    </cfRule>
    <cfRule type="expression" dxfId="87" priority="8">
      <formula>AND(J88=H88,J88&lt;&gt;"")</formula>
    </cfRule>
  </conditionalFormatting>
  <conditionalFormatting sqref="J100">
    <cfRule type="expression" dxfId="86" priority="7">
      <formula>J100&lt;H100</formula>
    </cfRule>
    <cfRule type="expression" dxfId="85" priority="6">
      <formula>J100&gt;H100</formula>
    </cfRule>
    <cfRule type="expression" dxfId="84" priority="5">
      <formula>AND(J100=H100,J100&lt;&gt;"")</formula>
    </cfRule>
  </conditionalFormatting>
  <printOptions horizontalCentered="1"/>
  <pageMargins left="0.70866141732283472" right="0.70866141732283472" top="0.78740157480314965" bottom="0.78740157480314965" header="0.31496062992125984" footer="0.31496062992125984"/>
  <pageSetup paperSize="9" scale="49" fitToHeight="3" orientation="landscape" r:id="rId1"/>
  <headerFooter>
    <oddHeader>&amp;L&amp;A&amp;R&amp;F</oddHeader>
    <oddFooter>&amp;R&amp;P/&amp;N</oddFooter>
  </headerFooter>
  <rowBreaks count="1" manualBreakCount="1">
    <brk id="39"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pageSetUpPr fitToPage="1"/>
  </sheetPr>
  <dimension ref="A1:K132"/>
  <sheetViews>
    <sheetView tabSelected="1" view="pageBreakPreview" topLeftCell="C1" zoomScale="80" zoomScaleNormal="70" zoomScaleSheetLayoutView="80" workbookViewId="0">
      <pane ySplit="8" topLeftCell="A12" activePane="bottomLeft" state="frozen"/>
      <selection activeCell="B1" sqref="B1"/>
      <selection pane="bottomLeft" activeCell="J97" sqref="J97"/>
    </sheetView>
  </sheetViews>
  <sheetFormatPr baseColWidth="10" defaultColWidth="9.1640625" defaultRowHeight="12.75" customHeight="1"/>
  <cols>
    <col min="1" max="1" width="9.1640625" hidden="1" customWidth="1"/>
    <col min="2" max="2" width="15.33203125" customWidth="1"/>
    <col min="3" max="3" width="14.6640625" customWidth="1"/>
    <col min="4" max="4" width="9.6640625" customWidth="1"/>
    <col min="5" max="5" width="70.6640625" customWidth="1"/>
    <col min="6" max="6" width="11.6640625" style="57" customWidth="1"/>
    <col min="7" max="7" width="16.6640625" customWidth="1"/>
    <col min="8" max="8" width="16.6640625" style="190" customWidth="1"/>
    <col min="9" max="9" width="24.83203125" style="190" customWidth="1"/>
    <col min="10" max="10" width="16.6640625" customWidth="1"/>
    <col min="11" max="11" width="24.83203125" customWidth="1"/>
  </cols>
  <sheetData>
    <row r="1" spans="1:11" ht="12.75" customHeight="1">
      <c r="B1" s="4"/>
      <c r="C1" s="4"/>
      <c r="D1" s="4"/>
      <c r="E1" s="284" t="s">
        <v>61</v>
      </c>
      <c r="F1" s="4"/>
      <c r="G1" s="4"/>
      <c r="H1" s="240" t="s">
        <v>3104</v>
      </c>
      <c r="I1" s="241"/>
      <c r="J1" s="241"/>
      <c r="K1" s="242">
        <f>SUM(I11:I186)</f>
        <v>74949235</v>
      </c>
    </row>
    <row r="2" spans="1:11" ht="12.75" customHeight="1">
      <c r="B2" s="4"/>
      <c r="C2" s="4"/>
      <c r="D2" s="4"/>
      <c r="E2" s="284"/>
      <c r="F2" s="4"/>
      <c r="G2" s="4"/>
      <c r="H2" s="245"/>
      <c r="I2" s="241"/>
      <c r="J2" s="150"/>
      <c r="K2" s="191"/>
    </row>
    <row r="3" spans="1:11" ht="15" customHeight="1">
      <c r="B3" s="8"/>
      <c r="C3" s="265"/>
      <c r="D3" s="283"/>
      <c r="E3" s="9"/>
      <c r="F3" s="4"/>
      <c r="G3" s="4"/>
      <c r="H3" s="240" t="s">
        <v>3105</v>
      </c>
      <c r="I3" s="241"/>
      <c r="J3" s="241"/>
      <c r="K3" s="242">
        <f>SUM(K11:K200)</f>
        <v>0</v>
      </c>
    </row>
    <row r="4" spans="1:11" ht="15" customHeight="1">
      <c r="B4" s="8"/>
      <c r="C4" s="184"/>
      <c r="D4" s="4"/>
      <c r="E4" s="95" t="s">
        <v>28</v>
      </c>
      <c r="F4" s="4"/>
      <c r="G4" s="4"/>
      <c r="H4" s="245"/>
      <c r="I4" s="241"/>
      <c r="J4" s="243" t="s">
        <v>3106</v>
      </c>
      <c r="K4" s="244">
        <f>K1-K3</f>
        <v>74949235</v>
      </c>
    </row>
    <row r="5" spans="1:11" ht="15" customHeight="1">
      <c r="B5" s="8"/>
      <c r="C5" s="184"/>
      <c r="D5" s="4"/>
      <c r="E5" s="9"/>
      <c r="F5" s="4"/>
      <c r="G5" s="4"/>
      <c r="H5" s="150"/>
      <c r="I5" s="241"/>
      <c r="J5" s="150"/>
      <c r="K5" s="150"/>
    </row>
    <row r="6" spans="1:11" ht="54" customHeight="1">
      <c r="A6" t="s">
        <v>162</v>
      </c>
      <c r="B6" s="8"/>
      <c r="C6" s="239" t="s">
        <v>3100</v>
      </c>
      <c r="D6" s="239">
        <v>1</v>
      </c>
      <c r="E6" s="96" t="s">
        <v>3108</v>
      </c>
      <c r="F6" s="4"/>
      <c r="G6" s="2"/>
      <c r="H6" s="279" t="s">
        <v>3107</v>
      </c>
      <c r="I6" s="279"/>
      <c r="J6" s="279"/>
      <c r="K6" s="246">
        <f>K3*8</f>
        <v>0</v>
      </c>
    </row>
    <row r="7" spans="1:11" ht="12.75" customHeight="1">
      <c r="A7" s="273" t="s">
        <v>165</v>
      </c>
      <c r="B7" s="273" t="s">
        <v>72</v>
      </c>
      <c r="C7" s="273" t="s">
        <v>73</v>
      </c>
      <c r="D7" s="273" t="s">
        <v>74</v>
      </c>
      <c r="E7" s="273" t="s">
        <v>75</v>
      </c>
      <c r="F7" s="273" t="s">
        <v>76</v>
      </c>
      <c r="G7" s="273" t="s">
        <v>77</v>
      </c>
      <c r="H7" s="280" t="s">
        <v>3098</v>
      </c>
      <c r="I7" s="281"/>
      <c r="J7" s="280" t="s">
        <v>3099</v>
      </c>
      <c r="K7" s="281"/>
    </row>
    <row r="8" spans="1:11" ht="42">
      <c r="A8" s="273"/>
      <c r="B8" s="273"/>
      <c r="C8" s="273"/>
      <c r="D8" s="273"/>
      <c r="E8" s="273"/>
      <c r="F8" s="273"/>
      <c r="G8" s="273"/>
      <c r="H8" s="1" t="s">
        <v>3095</v>
      </c>
      <c r="I8" s="1" t="s">
        <v>3096</v>
      </c>
      <c r="J8" s="1" t="s">
        <v>3097</v>
      </c>
      <c r="K8" s="1" t="s">
        <v>3096</v>
      </c>
    </row>
    <row r="9" spans="1:11" ht="12.75" customHeight="1">
      <c r="A9" s="1" t="s">
        <v>167</v>
      </c>
      <c r="B9" s="1" t="s">
        <v>16</v>
      </c>
      <c r="C9" s="1" t="s">
        <v>5</v>
      </c>
      <c r="D9" s="1" t="s">
        <v>78</v>
      </c>
      <c r="E9" s="1" t="s">
        <v>79</v>
      </c>
      <c r="F9" s="1" t="s">
        <v>80</v>
      </c>
      <c r="G9" s="1" t="s">
        <v>81</v>
      </c>
      <c r="H9" s="1">
        <v>7</v>
      </c>
      <c r="I9" s="1">
        <v>8</v>
      </c>
      <c r="J9" s="1" t="s">
        <v>82</v>
      </c>
      <c r="K9" s="1" t="s">
        <v>83</v>
      </c>
    </row>
    <row r="10" spans="1:11" ht="12.75" customHeight="1">
      <c r="A10" s="12" t="s">
        <v>84</v>
      </c>
      <c r="B10" s="12"/>
      <c r="C10" s="15" t="s">
        <v>168</v>
      </c>
      <c r="D10" s="12"/>
      <c r="E10" s="16" t="s">
        <v>163</v>
      </c>
      <c r="F10" s="55"/>
      <c r="G10" s="12"/>
      <c r="H10" s="12"/>
      <c r="I10" s="12"/>
      <c r="J10" s="12"/>
      <c r="K10" s="12"/>
    </row>
    <row r="11" spans="1:11" ht="14">
      <c r="A11" s="14" t="s">
        <v>149</v>
      </c>
      <c r="B11" s="18">
        <v>1</v>
      </c>
      <c r="C11" s="18" t="s">
        <v>169</v>
      </c>
      <c r="D11" s="14" t="s">
        <v>1</v>
      </c>
      <c r="E11" s="99" t="s">
        <v>170</v>
      </c>
      <c r="F11" s="111"/>
      <c r="G11" s="111"/>
      <c r="H11" s="111"/>
      <c r="I11" s="111"/>
      <c r="J11" s="111"/>
      <c r="K11" s="111"/>
    </row>
    <row r="12" spans="1:11" ht="14">
      <c r="A12" s="23" t="s">
        <v>150</v>
      </c>
      <c r="E12" s="113" t="s">
        <v>171</v>
      </c>
      <c r="H12" s="185"/>
      <c r="I12" s="186"/>
    </row>
    <row r="13" spans="1:11" ht="14">
      <c r="A13" s="25" t="s">
        <v>144</v>
      </c>
      <c r="E13" s="26" t="s">
        <v>6</v>
      </c>
      <c r="H13" s="185"/>
      <c r="I13" s="186"/>
    </row>
    <row r="14" spans="1:11" ht="42">
      <c r="A14" t="s">
        <v>147</v>
      </c>
      <c r="E14" s="94" t="s">
        <v>172</v>
      </c>
      <c r="H14" s="185"/>
      <c r="I14" s="186"/>
    </row>
    <row r="15" spans="1:11" ht="14">
      <c r="A15" s="14" t="s">
        <v>149</v>
      </c>
      <c r="B15" s="18">
        <v>2</v>
      </c>
      <c r="C15" s="18" t="s">
        <v>173</v>
      </c>
      <c r="D15" s="14" t="s">
        <v>128</v>
      </c>
      <c r="E15" s="99" t="s">
        <v>174</v>
      </c>
      <c r="F15" s="116" t="s">
        <v>175</v>
      </c>
      <c r="G15" s="21">
        <v>550000</v>
      </c>
      <c r="H15" s="109">
        <v>2.2999999999999998</v>
      </c>
      <c r="I15" s="22">
        <f>G15*H15</f>
        <v>1265000</v>
      </c>
      <c r="J15" s="111"/>
      <c r="K15" s="22">
        <f>J15*G15</f>
        <v>0</v>
      </c>
    </row>
    <row r="16" spans="1:11" ht="14">
      <c r="A16" s="23" t="s">
        <v>150</v>
      </c>
      <c r="E16" s="94" t="s">
        <v>1</v>
      </c>
      <c r="H16" s="185"/>
      <c r="I16" s="186"/>
    </row>
    <row r="17" spans="1:11" ht="14">
      <c r="A17" s="25" t="s">
        <v>144</v>
      </c>
      <c r="E17" s="26" t="s">
        <v>6</v>
      </c>
      <c r="H17" s="185"/>
      <c r="I17" s="186"/>
    </row>
    <row r="18" spans="1:11" ht="70">
      <c r="A18" t="s">
        <v>147</v>
      </c>
      <c r="E18" s="94" t="s">
        <v>176</v>
      </c>
      <c r="H18" s="185"/>
      <c r="I18" s="186"/>
    </row>
    <row r="19" spans="1:11" ht="14">
      <c r="A19" s="14" t="s">
        <v>149</v>
      </c>
      <c r="B19" s="18">
        <v>3</v>
      </c>
      <c r="C19" s="18" t="s">
        <v>177</v>
      </c>
      <c r="D19" s="14" t="s">
        <v>128</v>
      </c>
      <c r="E19" s="99" t="s">
        <v>178</v>
      </c>
      <c r="F19" s="116" t="s">
        <v>175</v>
      </c>
      <c r="G19" s="21">
        <v>50000</v>
      </c>
      <c r="H19" s="109">
        <v>7.5</v>
      </c>
      <c r="I19" s="22">
        <f>G19*H19</f>
        <v>375000</v>
      </c>
      <c r="J19" s="111"/>
      <c r="K19" s="22">
        <f>J19*G19</f>
        <v>0</v>
      </c>
    </row>
    <row r="20" spans="1:11" ht="14">
      <c r="A20" s="23" t="s">
        <v>150</v>
      </c>
      <c r="E20" s="94" t="s">
        <v>1</v>
      </c>
      <c r="H20" s="185"/>
      <c r="I20" s="186"/>
    </row>
    <row r="21" spans="1:11" ht="14">
      <c r="A21" s="25" t="s">
        <v>144</v>
      </c>
      <c r="E21" s="26" t="s">
        <v>6</v>
      </c>
      <c r="H21" s="185"/>
      <c r="I21" s="186"/>
    </row>
    <row r="22" spans="1:11" ht="70">
      <c r="A22" t="s">
        <v>147</v>
      </c>
      <c r="E22" s="94" t="s">
        <v>176</v>
      </c>
      <c r="H22" s="185"/>
      <c r="I22" s="186"/>
    </row>
    <row r="23" spans="1:11" ht="14">
      <c r="B23" s="18">
        <v>4</v>
      </c>
      <c r="C23" s="18" t="s">
        <v>179</v>
      </c>
      <c r="D23" s="14" t="s">
        <v>128</v>
      </c>
      <c r="E23" s="99" t="s">
        <v>180</v>
      </c>
      <c r="F23" s="116" t="s">
        <v>100</v>
      </c>
      <c r="G23" s="21">
        <v>1600</v>
      </c>
      <c r="H23" s="109">
        <v>520</v>
      </c>
      <c r="I23" s="22">
        <f>G23*H23</f>
        <v>832000</v>
      </c>
      <c r="J23" s="111"/>
      <c r="K23" s="22">
        <f>J23*G23</f>
        <v>0</v>
      </c>
    </row>
    <row r="24" spans="1:11" ht="13">
      <c r="E24" s="99"/>
      <c r="H24" s="67"/>
      <c r="I24" s="67"/>
      <c r="J24" s="67"/>
      <c r="K24" s="67"/>
    </row>
    <row r="25" spans="1:11" ht="14">
      <c r="E25" s="26" t="s">
        <v>6</v>
      </c>
      <c r="H25" s="67"/>
      <c r="I25" s="67"/>
      <c r="J25" s="67"/>
      <c r="K25" s="67"/>
    </row>
    <row r="26" spans="1:11" ht="70">
      <c r="E26" s="94" t="s">
        <v>176</v>
      </c>
      <c r="H26" s="67"/>
      <c r="I26" s="67"/>
      <c r="J26" s="67"/>
      <c r="K26" s="67"/>
    </row>
    <row r="27" spans="1:11" ht="14">
      <c r="B27" s="18">
        <v>5</v>
      </c>
      <c r="C27" s="18" t="s">
        <v>181</v>
      </c>
      <c r="D27" s="14" t="s">
        <v>128</v>
      </c>
      <c r="E27" s="99" t="s">
        <v>182</v>
      </c>
      <c r="F27" s="116" t="s">
        <v>100</v>
      </c>
      <c r="G27" s="21">
        <v>450</v>
      </c>
      <c r="H27" s="109">
        <v>850</v>
      </c>
      <c r="I27" s="22">
        <f>G27*H27</f>
        <v>382500</v>
      </c>
      <c r="J27" s="111"/>
      <c r="K27" s="22">
        <f>J27*G27</f>
        <v>0</v>
      </c>
    </row>
    <row r="28" spans="1:11" ht="13">
      <c r="E28" s="99"/>
      <c r="H28" s="67"/>
      <c r="I28" s="67"/>
      <c r="J28" s="67"/>
      <c r="K28" s="67"/>
    </row>
    <row r="29" spans="1:11" ht="14">
      <c r="E29" s="26" t="s">
        <v>6</v>
      </c>
      <c r="H29" s="67"/>
      <c r="I29" s="67"/>
      <c r="J29" s="67"/>
      <c r="K29" s="67"/>
    </row>
    <row r="30" spans="1:11" ht="70">
      <c r="E30" s="94" t="s">
        <v>176</v>
      </c>
      <c r="H30" s="67"/>
      <c r="I30" s="67"/>
      <c r="J30" s="67"/>
      <c r="K30" s="67"/>
    </row>
    <row r="31" spans="1:11" ht="14">
      <c r="B31" s="18">
        <v>6</v>
      </c>
      <c r="C31" s="18" t="s">
        <v>183</v>
      </c>
      <c r="D31" s="14" t="s">
        <v>128</v>
      </c>
      <c r="E31" s="99" t="s">
        <v>184</v>
      </c>
      <c r="F31" s="116" t="s">
        <v>100</v>
      </c>
      <c r="G31" s="21">
        <v>3600</v>
      </c>
      <c r="H31" s="109">
        <v>3750</v>
      </c>
      <c r="I31" s="22">
        <f>G31*H31</f>
        <v>13500000</v>
      </c>
      <c r="J31" s="111"/>
      <c r="K31" s="22">
        <f>J31*G31</f>
        <v>0</v>
      </c>
    </row>
    <row r="32" spans="1:11" ht="14">
      <c r="E32" s="94" t="s">
        <v>1</v>
      </c>
      <c r="H32" s="67"/>
      <c r="I32" s="67"/>
      <c r="J32" s="67"/>
      <c r="K32" s="67"/>
    </row>
    <row r="33" spans="1:11" ht="14">
      <c r="E33" s="26" t="s">
        <v>6</v>
      </c>
      <c r="H33" s="67"/>
      <c r="I33" s="67"/>
      <c r="J33" s="67"/>
      <c r="K33" s="67"/>
    </row>
    <row r="34" spans="1:11" ht="70">
      <c r="E34" s="94" t="s">
        <v>176</v>
      </c>
      <c r="H34" s="67"/>
      <c r="I34" s="67"/>
      <c r="J34" s="67"/>
      <c r="K34" s="67"/>
    </row>
    <row r="35" spans="1:11" ht="14">
      <c r="A35" s="14" t="s">
        <v>149</v>
      </c>
      <c r="B35" s="18">
        <v>7</v>
      </c>
      <c r="C35" s="18" t="s">
        <v>185</v>
      </c>
      <c r="D35" s="14" t="s">
        <v>1</v>
      </c>
      <c r="E35" s="99" t="s">
        <v>186</v>
      </c>
      <c r="F35" s="56" t="s">
        <v>93</v>
      </c>
      <c r="G35" s="21">
        <v>800</v>
      </c>
      <c r="H35" s="109">
        <v>115</v>
      </c>
      <c r="I35" s="22">
        <f>G35*H35</f>
        <v>92000</v>
      </c>
      <c r="J35" s="111"/>
      <c r="K35" s="22">
        <f>J35*G35</f>
        <v>0</v>
      </c>
    </row>
    <row r="36" spans="1:11" ht="14">
      <c r="A36" s="23" t="s">
        <v>150</v>
      </c>
      <c r="E36" s="94" t="s">
        <v>1</v>
      </c>
      <c r="H36" s="67"/>
      <c r="I36" s="67"/>
      <c r="J36" s="67"/>
      <c r="K36" s="67"/>
    </row>
    <row r="37" spans="1:11" ht="14">
      <c r="A37" s="25" t="s">
        <v>144</v>
      </c>
      <c r="E37" s="26" t="s">
        <v>6</v>
      </c>
      <c r="H37" s="67"/>
      <c r="I37" s="67"/>
      <c r="J37" s="67"/>
      <c r="K37" s="67"/>
    </row>
    <row r="38" spans="1:11" ht="126">
      <c r="A38" t="s">
        <v>147</v>
      </c>
      <c r="E38" s="94" t="s">
        <v>187</v>
      </c>
      <c r="H38" s="67"/>
      <c r="I38" s="67"/>
      <c r="J38" s="67"/>
      <c r="K38" s="67"/>
    </row>
    <row r="39" spans="1:11" ht="14">
      <c r="B39" s="18">
        <v>8</v>
      </c>
      <c r="C39" s="18">
        <v>11112</v>
      </c>
      <c r="D39" s="14"/>
      <c r="E39" s="99" t="s">
        <v>188</v>
      </c>
      <c r="F39" s="56" t="s">
        <v>93</v>
      </c>
      <c r="G39" s="21">
        <v>5000</v>
      </c>
      <c r="H39" s="109">
        <v>105</v>
      </c>
      <c r="I39" s="22">
        <f>G39*H39</f>
        <v>525000</v>
      </c>
      <c r="J39" s="111"/>
      <c r="K39" s="22">
        <f>J39*G39</f>
        <v>0</v>
      </c>
    </row>
    <row r="40" spans="1:11" ht="13">
      <c r="E40" s="99"/>
      <c r="H40" s="67"/>
      <c r="I40" s="67"/>
      <c r="J40" s="67"/>
      <c r="K40" s="67"/>
    </row>
    <row r="41" spans="1:11" ht="14">
      <c r="E41" s="26" t="s">
        <v>6</v>
      </c>
      <c r="H41" s="67"/>
      <c r="I41" s="67"/>
      <c r="J41" s="67"/>
      <c r="K41" s="67"/>
    </row>
    <row r="42" spans="1:11" ht="126">
      <c r="E42" s="94" t="s">
        <v>187</v>
      </c>
      <c r="H42" s="67"/>
      <c r="I42" s="67"/>
      <c r="J42" s="67"/>
      <c r="K42" s="67"/>
    </row>
    <row r="43" spans="1:11" ht="14">
      <c r="B43" s="18">
        <v>9</v>
      </c>
      <c r="C43" s="18">
        <v>11113</v>
      </c>
      <c r="D43" s="14"/>
      <c r="E43" s="99" t="s">
        <v>189</v>
      </c>
      <c r="F43" s="56" t="s">
        <v>93</v>
      </c>
      <c r="G43" s="21">
        <v>4200</v>
      </c>
      <c r="H43" s="109">
        <v>155</v>
      </c>
      <c r="I43" s="22">
        <f>G43*H43</f>
        <v>651000</v>
      </c>
      <c r="J43" s="111"/>
      <c r="K43" s="22">
        <f>J43*G43</f>
        <v>0</v>
      </c>
    </row>
    <row r="44" spans="1:11" ht="13">
      <c r="E44" s="99"/>
      <c r="H44" s="67"/>
      <c r="I44" s="67"/>
      <c r="J44" s="67"/>
      <c r="K44" s="67"/>
    </row>
    <row r="45" spans="1:11" ht="14">
      <c r="E45" s="26" t="s">
        <v>6</v>
      </c>
      <c r="H45" s="67"/>
      <c r="I45" s="67"/>
      <c r="J45" s="67"/>
      <c r="K45" s="67"/>
    </row>
    <row r="46" spans="1:11" ht="126">
      <c r="E46" s="94" t="s">
        <v>187</v>
      </c>
      <c r="H46" s="67"/>
      <c r="I46" s="67"/>
      <c r="J46" s="67"/>
      <c r="K46" s="67"/>
    </row>
    <row r="47" spans="1:11" ht="14">
      <c r="B47" s="18">
        <v>10</v>
      </c>
      <c r="C47" s="18">
        <v>11114</v>
      </c>
      <c r="D47" s="14"/>
      <c r="E47" s="99" t="s">
        <v>190</v>
      </c>
      <c r="F47" s="56" t="s">
        <v>93</v>
      </c>
      <c r="G47" s="21">
        <v>40000</v>
      </c>
      <c r="H47" s="109">
        <v>80</v>
      </c>
      <c r="I47" s="22">
        <f>G47*H47</f>
        <v>3200000</v>
      </c>
      <c r="J47" s="111"/>
      <c r="K47" s="22">
        <f>J47*G47</f>
        <v>0</v>
      </c>
    </row>
    <row r="48" spans="1:11" ht="13">
      <c r="E48" s="99"/>
      <c r="H48" s="67"/>
      <c r="I48" s="67"/>
      <c r="J48" s="67"/>
      <c r="K48" s="67"/>
    </row>
    <row r="49" spans="1:11" ht="14">
      <c r="E49" s="26" t="s">
        <v>6</v>
      </c>
      <c r="H49" s="67"/>
      <c r="I49" s="67"/>
      <c r="J49" s="67"/>
      <c r="K49" s="67"/>
    </row>
    <row r="50" spans="1:11" ht="126">
      <c r="E50" s="94" t="s">
        <v>187</v>
      </c>
      <c r="H50" s="67"/>
      <c r="I50" s="67"/>
      <c r="J50" s="67"/>
      <c r="K50" s="67"/>
    </row>
    <row r="51" spans="1:11" ht="14">
      <c r="B51" s="18">
        <v>11</v>
      </c>
      <c r="C51" s="18">
        <v>11120</v>
      </c>
      <c r="D51" s="14"/>
      <c r="E51" s="99" t="s">
        <v>191</v>
      </c>
      <c r="F51" s="56" t="s">
        <v>93</v>
      </c>
      <c r="G51" s="21">
        <v>1</v>
      </c>
      <c r="H51" s="109">
        <v>370</v>
      </c>
      <c r="I51" s="22">
        <f>G51*H51</f>
        <v>370</v>
      </c>
      <c r="J51" s="111"/>
      <c r="K51" s="22">
        <f>J51*G51</f>
        <v>0</v>
      </c>
    </row>
    <row r="52" spans="1:11" ht="13">
      <c r="A52" s="14" t="s">
        <v>149</v>
      </c>
      <c r="E52" s="99"/>
      <c r="H52" s="67"/>
      <c r="I52" s="67"/>
      <c r="J52" s="67"/>
      <c r="K52" s="67"/>
    </row>
    <row r="53" spans="1:11" ht="14">
      <c r="A53" s="23" t="s">
        <v>150</v>
      </c>
      <c r="E53" s="26" t="s">
        <v>6</v>
      </c>
      <c r="H53" s="67"/>
      <c r="I53" s="67"/>
      <c r="J53" s="67"/>
      <c r="K53" s="67"/>
    </row>
    <row r="54" spans="1:11" ht="126">
      <c r="A54" s="25" t="s">
        <v>144</v>
      </c>
      <c r="E54" s="94" t="s">
        <v>187</v>
      </c>
      <c r="H54" s="67"/>
      <c r="I54" s="67"/>
      <c r="J54" s="67"/>
      <c r="K54" s="67"/>
    </row>
    <row r="55" spans="1:11" ht="14">
      <c r="A55" t="s">
        <v>147</v>
      </c>
      <c r="B55" s="18">
        <v>12</v>
      </c>
      <c r="C55" s="18" t="s">
        <v>192</v>
      </c>
      <c r="D55" s="14" t="s">
        <v>1</v>
      </c>
      <c r="E55" s="99" t="s">
        <v>193</v>
      </c>
      <c r="F55" s="56" t="s">
        <v>93</v>
      </c>
      <c r="G55" s="21">
        <v>28000</v>
      </c>
      <c r="H55" s="109">
        <v>60</v>
      </c>
      <c r="I55" s="22">
        <f>G55*H55</f>
        <v>1680000</v>
      </c>
      <c r="J55" s="111"/>
      <c r="K55" s="22">
        <f>J55*G55</f>
        <v>0</v>
      </c>
    </row>
    <row r="56" spans="1:11" ht="14">
      <c r="A56" s="14" t="s">
        <v>149</v>
      </c>
      <c r="E56" s="94" t="s">
        <v>194</v>
      </c>
      <c r="H56" s="67"/>
      <c r="I56" s="67"/>
      <c r="J56" s="67"/>
      <c r="K56" s="67"/>
    </row>
    <row r="57" spans="1:11" ht="14">
      <c r="A57" s="23" t="s">
        <v>150</v>
      </c>
      <c r="E57" s="26" t="s">
        <v>6</v>
      </c>
      <c r="H57" s="67"/>
      <c r="I57" s="67"/>
      <c r="J57" s="67"/>
      <c r="K57" s="67"/>
    </row>
    <row r="58" spans="1:11" ht="84">
      <c r="A58" s="25" t="s">
        <v>144</v>
      </c>
      <c r="E58" s="94" t="s">
        <v>195</v>
      </c>
      <c r="H58" s="67"/>
      <c r="I58" s="67"/>
      <c r="J58" s="67"/>
      <c r="K58" s="67"/>
    </row>
    <row r="59" spans="1:11" ht="14">
      <c r="A59" t="s">
        <v>147</v>
      </c>
      <c r="B59" s="18">
        <v>13</v>
      </c>
      <c r="C59" s="18">
        <v>12010</v>
      </c>
      <c r="D59" s="14" t="s">
        <v>1</v>
      </c>
      <c r="E59" s="99" t="s">
        <v>196</v>
      </c>
      <c r="F59" s="56" t="s">
        <v>93</v>
      </c>
      <c r="G59" s="21">
        <v>1000</v>
      </c>
      <c r="H59" s="109">
        <v>15.5</v>
      </c>
      <c r="I59" s="22">
        <f>G59*H59</f>
        <v>15500</v>
      </c>
      <c r="J59" s="111"/>
      <c r="K59" s="22">
        <f>J59*G59</f>
        <v>0</v>
      </c>
    </row>
    <row r="60" spans="1:11" ht="14">
      <c r="E60" s="94" t="s">
        <v>1</v>
      </c>
      <c r="H60" s="67"/>
      <c r="I60" s="67"/>
      <c r="J60" s="67"/>
      <c r="K60" s="67"/>
    </row>
    <row r="61" spans="1:11" ht="14">
      <c r="A61" s="52" t="s">
        <v>149</v>
      </c>
      <c r="E61" s="26" t="s">
        <v>6</v>
      </c>
      <c r="H61" s="67"/>
      <c r="I61" s="67"/>
      <c r="J61" s="67"/>
      <c r="K61" s="67"/>
    </row>
    <row r="62" spans="1:11" ht="84">
      <c r="A62" s="23" t="s">
        <v>150</v>
      </c>
      <c r="E62" s="94" t="s">
        <v>195</v>
      </c>
      <c r="H62" s="67"/>
      <c r="I62" s="67"/>
      <c r="J62" s="67"/>
      <c r="K62" s="67"/>
    </row>
    <row r="63" spans="1:11" ht="14">
      <c r="A63" s="25" t="s">
        <v>144</v>
      </c>
      <c r="B63" s="18">
        <v>14</v>
      </c>
      <c r="C63" s="18" t="s">
        <v>197</v>
      </c>
      <c r="D63" s="14"/>
      <c r="E63" s="99" t="s">
        <v>198</v>
      </c>
      <c r="F63" s="56" t="s">
        <v>25</v>
      </c>
      <c r="G63" s="21">
        <v>550</v>
      </c>
      <c r="H63" s="109">
        <v>1122</v>
      </c>
      <c r="I63" s="22">
        <f>G63*H63</f>
        <v>617100</v>
      </c>
      <c r="J63" s="111"/>
      <c r="K63" s="22">
        <f>J63*G63</f>
        <v>0</v>
      </c>
    </row>
    <row r="64" spans="1:11" ht="13">
      <c r="A64" t="s">
        <v>147</v>
      </c>
      <c r="E64" s="94"/>
      <c r="H64" s="67"/>
      <c r="I64" s="67"/>
      <c r="J64" s="67"/>
      <c r="K64" s="67"/>
    </row>
    <row r="65" spans="1:11" ht="14">
      <c r="A65" s="14" t="s">
        <v>149</v>
      </c>
      <c r="E65" s="26" t="s">
        <v>6</v>
      </c>
      <c r="H65" s="67"/>
      <c r="I65" s="67"/>
      <c r="J65" s="67"/>
      <c r="K65" s="67"/>
    </row>
    <row r="66" spans="1:11" ht="99" customHeight="1">
      <c r="A66" s="23" t="s">
        <v>150</v>
      </c>
      <c r="E66" s="94" t="s">
        <v>199</v>
      </c>
      <c r="H66" s="67"/>
      <c r="I66" s="67"/>
      <c r="J66" s="67"/>
      <c r="K66" s="67"/>
    </row>
    <row r="67" spans="1:11" ht="14">
      <c r="A67" s="25" t="s">
        <v>144</v>
      </c>
      <c r="B67" s="18">
        <v>15</v>
      </c>
      <c r="C67" s="18" t="s">
        <v>200</v>
      </c>
      <c r="D67" s="14"/>
      <c r="E67" s="99" t="s">
        <v>201</v>
      </c>
      <c r="F67" s="56" t="s">
        <v>25</v>
      </c>
      <c r="G67" s="21">
        <v>100</v>
      </c>
      <c r="H67" s="109">
        <v>3300</v>
      </c>
      <c r="I67" s="22">
        <f>G67*H67</f>
        <v>330000</v>
      </c>
      <c r="J67" s="111"/>
      <c r="K67" s="22">
        <f>J67*G67</f>
        <v>0</v>
      </c>
    </row>
    <row r="68" spans="1:11" ht="13">
      <c r="A68" t="s">
        <v>147</v>
      </c>
      <c r="E68" s="94"/>
      <c r="H68" s="67"/>
      <c r="I68" s="67"/>
      <c r="J68" s="67"/>
      <c r="K68" s="67"/>
    </row>
    <row r="69" spans="1:11" ht="14">
      <c r="A69" s="14" t="s">
        <v>149</v>
      </c>
      <c r="E69" s="26" t="s">
        <v>6</v>
      </c>
      <c r="H69" s="67"/>
      <c r="I69" s="67"/>
      <c r="J69" s="67"/>
      <c r="K69" s="67"/>
    </row>
    <row r="70" spans="1:11" ht="84">
      <c r="A70" s="23" t="s">
        <v>150</v>
      </c>
      <c r="E70" s="94" t="s">
        <v>199</v>
      </c>
      <c r="H70" s="67"/>
      <c r="I70" s="67"/>
      <c r="J70" s="67"/>
      <c r="K70" s="67"/>
    </row>
    <row r="71" spans="1:11" ht="14">
      <c r="A71" s="25" t="s">
        <v>144</v>
      </c>
      <c r="B71" s="18">
        <v>16</v>
      </c>
      <c r="C71" s="18" t="s">
        <v>202</v>
      </c>
      <c r="D71" s="14" t="s">
        <v>1</v>
      </c>
      <c r="E71" s="181" t="s">
        <v>203</v>
      </c>
      <c r="F71" s="56" t="s">
        <v>93</v>
      </c>
      <c r="G71" s="21">
        <v>1</v>
      </c>
      <c r="H71" s="109">
        <v>270</v>
      </c>
      <c r="I71" s="22">
        <f>G71*H71</f>
        <v>270</v>
      </c>
      <c r="J71" s="111"/>
      <c r="K71" s="22">
        <f>J71*G71</f>
        <v>0</v>
      </c>
    </row>
    <row r="72" spans="1:11" ht="14">
      <c r="A72" t="s">
        <v>147</v>
      </c>
      <c r="E72" s="94" t="s">
        <v>1</v>
      </c>
      <c r="H72" s="67"/>
      <c r="I72" s="67"/>
      <c r="J72" s="67"/>
      <c r="K72" s="67"/>
    </row>
    <row r="73" spans="1:11" ht="14">
      <c r="A73" s="14" t="s">
        <v>149</v>
      </c>
      <c r="E73" s="26" t="s">
        <v>6</v>
      </c>
      <c r="H73" s="67"/>
      <c r="I73" s="67"/>
      <c r="J73" s="67"/>
      <c r="K73" s="67"/>
    </row>
    <row r="74" spans="1:11" ht="92.25" customHeight="1">
      <c r="A74" s="23" t="s">
        <v>150</v>
      </c>
      <c r="E74" s="94" t="s">
        <v>204</v>
      </c>
      <c r="H74" s="67"/>
      <c r="I74" s="67"/>
      <c r="J74" s="67"/>
      <c r="K74" s="67"/>
    </row>
    <row r="75" spans="1:11" ht="14">
      <c r="A75" s="25" t="s">
        <v>144</v>
      </c>
      <c r="B75" s="18">
        <v>17</v>
      </c>
      <c r="C75" s="18" t="s">
        <v>205</v>
      </c>
      <c r="D75" s="14" t="s">
        <v>1</v>
      </c>
      <c r="E75" s="99" t="s">
        <v>206</v>
      </c>
      <c r="F75" s="56" t="s">
        <v>25</v>
      </c>
      <c r="G75" s="21">
        <v>50</v>
      </c>
      <c r="H75" s="109">
        <v>1020</v>
      </c>
      <c r="I75" s="22">
        <f>G75*H75</f>
        <v>51000</v>
      </c>
      <c r="J75" s="111"/>
      <c r="K75" s="22">
        <f>J75*G75</f>
        <v>0</v>
      </c>
    </row>
    <row r="76" spans="1:11" ht="14">
      <c r="A76" t="s">
        <v>147</v>
      </c>
      <c r="E76" s="94" t="s">
        <v>207</v>
      </c>
      <c r="H76" s="67"/>
      <c r="I76" s="67"/>
      <c r="J76" s="67"/>
      <c r="K76" s="67"/>
    </row>
    <row r="77" spans="1:11" ht="14">
      <c r="A77" s="14" t="s">
        <v>149</v>
      </c>
      <c r="E77" s="26" t="s">
        <v>6</v>
      </c>
      <c r="H77" s="67"/>
      <c r="I77" s="67"/>
      <c r="J77" s="67"/>
      <c r="K77" s="67"/>
    </row>
    <row r="78" spans="1:11" ht="95.25" customHeight="1">
      <c r="A78" s="23" t="s">
        <v>150</v>
      </c>
      <c r="E78" s="94" t="s">
        <v>208</v>
      </c>
      <c r="H78" s="67"/>
      <c r="I78" s="67"/>
      <c r="J78" s="67"/>
      <c r="K78" s="67"/>
    </row>
    <row r="79" spans="1:11" ht="14">
      <c r="A79" s="25" t="s">
        <v>144</v>
      </c>
      <c r="B79" s="18">
        <v>18</v>
      </c>
      <c r="C79" s="18" t="s">
        <v>209</v>
      </c>
      <c r="D79" s="14" t="s">
        <v>1</v>
      </c>
      <c r="E79" s="99" t="s">
        <v>210</v>
      </c>
      <c r="F79" s="56" t="s">
        <v>25</v>
      </c>
      <c r="G79" s="21">
        <v>50</v>
      </c>
      <c r="H79" s="109">
        <v>1122</v>
      </c>
      <c r="I79" s="22">
        <f>G79*H79</f>
        <v>56100</v>
      </c>
      <c r="J79" s="111"/>
      <c r="K79" s="22">
        <f>J79*G79</f>
        <v>0</v>
      </c>
    </row>
    <row r="80" spans="1:11" ht="14">
      <c r="A80" t="s">
        <v>147</v>
      </c>
      <c r="E80" s="94" t="s">
        <v>1</v>
      </c>
      <c r="H80" s="67"/>
      <c r="I80" s="67"/>
      <c r="J80" s="67"/>
      <c r="K80" s="67"/>
    </row>
    <row r="81" spans="1:11" ht="14">
      <c r="A81" s="14" t="s">
        <v>149</v>
      </c>
      <c r="E81" s="26" t="s">
        <v>6</v>
      </c>
      <c r="H81" s="67"/>
      <c r="I81" s="67"/>
      <c r="J81" s="67"/>
      <c r="K81" s="67"/>
    </row>
    <row r="82" spans="1:11" ht="98">
      <c r="A82" s="23" t="s">
        <v>150</v>
      </c>
      <c r="E82" s="94" t="s">
        <v>211</v>
      </c>
      <c r="H82" s="67"/>
      <c r="I82" s="67"/>
      <c r="J82" s="67"/>
      <c r="K82" s="67"/>
    </row>
    <row r="83" spans="1:11" ht="14">
      <c r="A83" s="25" t="s">
        <v>144</v>
      </c>
      <c r="B83" s="18">
        <v>19</v>
      </c>
      <c r="C83" s="18" t="s">
        <v>212</v>
      </c>
      <c r="D83" s="14" t="s">
        <v>1</v>
      </c>
      <c r="E83" s="99" t="s">
        <v>213</v>
      </c>
      <c r="F83" s="56" t="s">
        <v>25</v>
      </c>
      <c r="G83" s="21">
        <v>50</v>
      </c>
      <c r="H83" s="109">
        <v>730</v>
      </c>
      <c r="I83" s="22">
        <f>G83*H83</f>
        <v>36500</v>
      </c>
      <c r="J83" s="111"/>
      <c r="K83" s="22">
        <f>J83*G83</f>
        <v>0</v>
      </c>
    </row>
    <row r="84" spans="1:11" ht="14">
      <c r="A84" t="s">
        <v>147</v>
      </c>
      <c r="E84" s="94" t="s">
        <v>214</v>
      </c>
      <c r="H84" s="67"/>
      <c r="I84" s="67"/>
      <c r="J84" s="67"/>
      <c r="K84" s="67"/>
    </row>
    <row r="85" spans="1:11" ht="14">
      <c r="A85" s="14" t="s">
        <v>149</v>
      </c>
      <c r="E85" s="26" t="s">
        <v>6</v>
      </c>
      <c r="H85" s="67"/>
      <c r="I85" s="67"/>
      <c r="J85" s="67"/>
      <c r="K85" s="67"/>
    </row>
    <row r="86" spans="1:11" ht="70">
      <c r="A86" s="23" t="s">
        <v>150</v>
      </c>
      <c r="E86" s="94" t="s">
        <v>3064</v>
      </c>
      <c r="H86" s="67"/>
      <c r="I86" s="67"/>
      <c r="J86" s="67"/>
      <c r="K86" s="67"/>
    </row>
    <row r="87" spans="1:11" ht="14">
      <c r="A87" s="25" t="s">
        <v>144</v>
      </c>
      <c r="B87" s="18">
        <v>20</v>
      </c>
      <c r="C87" s="18" t="s">
        <v>215</v>
      </c>
      <c r="D87" s="14" t="s">
        <v>1</v>
      </c>
      <c r="E87" s="99" t="s">
        <v>216</v>
      </c>
      <c r="F87" s="116" t="s">
        <v>122</v>
      </c>
      <c r="G87" s="21">
        <v>4000</v>
      </c>
      <c r="H87" s="109">
        <v>708</v>
      </c>
      <c r="I87" s="22">
        <f>G87*H87</f>
        <v>2832000</v>
      </c>
      <c r="J87" s="111"/>
      <c r="K87" s="22">
        <f>J87*G87</f>
        <v>0</v>
      </c>
    </row>
    <row r="88" spans="1:11" ht="14">
      <c r="A88" t="s">
        <v>147</v>
      </c>
      <c r="E88" s="94" t="s">
        <v>1</v>
      </c>
      <c r="H88" s="67"/>
      <c r="I88" s="67"/>
      <c r="J88" s="67"/>
      <c r="K88" s="67"/>
    </row>
    <row r="89" spans="1:11" ht="14">
      <c r="A89" s="14" t="s">
        <v>149</v>
      </c>
      <c r="E89" s="26" t="s">
        <v>6</v>
      </c>
      <c r="H89" s="67"/>
      <c r="I89" s="67"/>
      <c r="J89" s="67"/>
      <c r="K89" s="67"/>
    </row>
    <row r="90" spans="1:11" ht="70">
      <c r="A90" s="23" t="s">
        <v>150</v>
      </c>
      <c r="E90" s="94" t="s">
        <v>217</v>
      </c>
      <c r="H90" s="67"/>
      <c r="I90" s="67"/>
      <c r="J90" s="67"/>
      <c r="K90" s="67"/>
    </row>
    <row r="91" spans="1:11" ht="14">
      <c r="A91" s="25" t="s">
        <v>144</v>
      </c>
      <c r="B91" s="18">
        <v>21</v>
      </c>
      <c r="C91" s="18" t="s">
        <v>218</v>
      </c>
      <c r="D91" s="14" t="s">
        <v>1</v>
      </c>
      <c r="E91" s="99" t="s">
        <v>219</v>
      </c>
      <c r="F91" s="56" t="s">
        <v>134</v>
      </c>
      <c r="G91" s="21">
        <v>80</v>
      </c>
      <c r="H91" s="109">
        <v>485</v>
      </c>
      <c r="I91" s="22">
        <f>G91*H91</f>
        <v>38800</v>
      </c>
      <c r="J91" s="111"/>
      <c r="K91" s="22">
        <f>J91*G91</f>
        <v>0</v>
      </c>
    </row>
    <row r="92" spans="1:11" ht="98">
      <c r="A92" t="s">
        <v>147</v>
      </c>
      <c r="E92" s="94" t="s">
        <v>220</v>
      </c>
      <c r="H92" s="67"/>
      <c r="I92" s="67"/>
      <c r="J92" s="67"/>
      <c r="K92" s="67"/>
    </row>
    <row r="93" spans="1:11" ht="14">
      <c r="A93" s="14" t="s">
        <v>149</v>
      </c>
      <c r="E93" s="26" t="s">
        <v>6</v>
      </c>
      <c r="H93" s="67"/>
      <c r="I93" s="67"/>
      <c r="J93" s="67"/>
      <c r="K93" s="67"/>
    </row>
    <row r="94" spans="1:11" s="220" customFormat="1" ht="14">
      <c r="A94" s="224" t="s">
        <v>144</v>
      </c>
      <c r="B94" s="18">
        <v>23</v>
      </c>
      <c r="C94" s="223">
        <v>13100</v>
      </c>
      <c r="D94" s="223" t="s">
        <v>1</v>
      </c>
      <c r="E94" s="94" t="s">
        <v>3067</v>
      </c>
      <c r="F94" s="116" t="s">
        <v>1187</v>
      </c>
      <c r="G94" s="21">
        <v>453</v>
      </c>
      <c r="H94" s="109">
        <v>13400</v>
      </c>
      <c r="I94" s="22">
        <f>G94*H94</f>
        <v>6070200</v>
      </c>
      <c r="J94" s="111"/>
      <c r="K94" s="22">
        <f>J94*G94</f>
        <v>0</v>
      </c>
    </row>
    <row r="95" spans="1:11" s="102" customFormat="1" ht="118.5" customHeight="1">
      <c r="A95" s="102" t="s">
        <v>147</v>
      </c>
      <c r="B95" s="63"/>
      <c r="E95" s="94" t="s">
        <v>3091</v>
      </c>
      <c r="F95" s="177"/>
      <c r="H95" s="67"/>
      <c r="I95" s="67"/>
      <c r="J95" s="67"/>
      <c r="K95" s="67"/>
    </row>
    <row r="96" spans="1:11" s="102" customFormat="1" ht="14">
      <c r="A96" s="131" t="s">
        <v>149</v>
      </c>
      <c r="B96" s="63"/>
      <c r="E96" s="26" t="s">
        <v>6</v>
      </c>
      <c r="F96" s="177"/>
      <c r="H96" s="67"/>
      <c r="I96" s="67"/>
      <c r="J96" s="67"/>
      <c r="K96" s="67"/>
    </row>
    <row r="97" spans="1:11" s="152" customFormat="1" ht="14">
      <c r="A97" s="222" t="s">
        <v>144</v>
      </c>
      <c r="B97" s="18">
        <v>24</v>
      </c>
      <c r="C97" s="230" t="s">
        <v>222</v>
      </c>
      <c r="D97" s="231" t="s">
        <v>1</v>
      </c>
      <c r="E97" s="226" t="s">
        <v>3068</v>
      </c>
      <c r="F97" s="116" t="s">
        <v>1187</v>
      </c>
      <c r="G97" s="126">
        <v>151</v>
      </c>
      <c r="H97" s="109">
        <v>242000</v>
      </c>
      <c r="I97" s="22">
        <f>G97*H97</f>
        <v>36542000</v>
      </c>
      <c r="J97" s="111"/>
      <c r="K97" s="22">
        <f>J97*G97</f>
        <v>0</v>
      </c>
    </row>
    <row r="98" spans="1:11" s="152" customFormat="1" ht="70.5" customHeight="1">
      <c r="A98" s="222"/>
      <c r="B98" s="63"/>
      <c r="C98" s="225"/>
      <c r="D98" s="222"/>
      <c r="E98" s="226" t="s">
        <v>3093</v>
      </c>
      <c r="F98" s="227"/>
      <c r="G98" s="228"/>
      <c r="H98" s="67"/>
      <c r="I98" s="67"/>
      <c r="J98" s="67"/>
      <c r="K98" s="67"/>
    </row>
    <row r="99" spans="1:11" ht="42">
      <c r="A99" t="s">
        <v>147</v>
      </c>
      <c r="B99" s="63"/>
      <c r="E99" s="94" t="s">
        <v>3092</v>
      </c>
      <c r="H99" s="67"/>
      <c r="I99" s="67"/>
      <c r="J99" s="67"/>
      <c r="K99" s="67"/>
    </row>
    <row r="100" spans="1:11" ht="14">
      <c r="A100" s="52" t="s">
        <v>149</v>
      </c>
      <c r="B100" s="63"/>
      <c r="E100" s="26" t="s">
        <v>6</v>
      </c>
      <c r="H100" s="67"/>
      <c r="I100" s="67"/>
      <c r="J100" s="67"/>
      <c r="K100" s="67"/>
    </row>
    <row r="101" spans="1:11" ht="14">
      <c r="A101" s="25" t="s">
        <v>144</v>
      </c>
      <c r="B101" s="18">
        <v>25</v>
      </c>
      <c r="C101" s="18" t="s">
        <v>224</v>
      </c>
      <c r="D101" s="14" t="s">
        <v>1</v>
      </c>
      <c r="E101" s="99" t="s">
        <v>225</v>
      </c>
      <c r="F101" s="116" t="s">
        <v>226</v>
      </c>
      <c r="G101" s="21">
        <v>600</v>
      </c>
      <c r="H101" s="109">
        <v>100</v>
      </c>
      <c r="I101" s="22">
        <f>G101*H101</f>
        <v>60000</v>
      </c>
      <c r="J101" s="111"/>
      <c r="K101" s="22">
        <f>J101*G101</f>
        <v>0</v>
      </c>
    </row>
    <row r="102" spans="1:11" ht="14">
      <c r="A102" t="s">
        <v>147</v>
      </c>
      <c r="E102" s="94" t="s">
        <v>1</v>
      </c>
      <c r="H102" s="67"/>
      <c r="I102" s="67"/>
      <c r="J102" s="67"/>
      <c r="K102" s="67"/>
    </row>
    <row r="103" spans="1:11" ht="14">
      <c r="A103" s="14" t="s">
        <v>149</v>
      </c>
      <c r="E103" s="26" t="s">
        <v>6</v>
      </c>
      <c r="H103" s="67"/>
      <c r="I103" s="67"/>
      <c r="J103" s="67"/>
      <c r="K103" s="67"/>
    </row>
    <row r="104" spans="1:11" ht="98">
      <c r="A104" s="23" t="s">
        <v>150</v>
      </c>
      <c r="E104" s="94" t="s">
        <v>2973</v>
      </c>
      <c r="H104" s="67"/>
      <c r="I104" s="67"/>
      <c r="J104" s="67"/>
      <c r="K104" s="67"/>
    </row>
    <row r="105" spans="1:11" ht="14">
      <c r="A105" s="25" t="s">
        <v>144</v>
      </c>
      <c r="B105" s="18">
        <v>26</v>
      </c>
      <c r="C105" s="18" t="s">
        <v>227</v>
      </c>
      <c r="D105" s="14" t="s">
        <v>1</v>
      </c>
      <c r="E105" s="99" t="s">
        <v>228</v>
      </c>
      <c r="F105" s="116" t="s">
        <v>226</v>
      </c>
      <c r="G105" s="21">
        <v>600</v>
      </c>
      <c r="H105" s="109">
        <v>85</v>
      </c>
      <c r="I105" s="22">
        <f>G105*H105</f>
        <v>51000</v>
      </c>
      <c r="J105" s="111"/>
      <c r="K105" s="22">
        <f>J105*G105</f>
        <v>0</v>
      </c>
    </row>
    <row r="106" spans="1:11" ht="14">
      <c r="A106" t="s">
        <v>147</v>
      </c>
      <c r="E106" s="94" t="s">
        <v>1</v>
      </c>
      <c r="H106" s="67"/>
      <c r="I106" s="67"/>
      <c r="J106" s="67"/>
      <c r="K106" s="67"/>
    </row>
    <row r="107" spans="1:11" ht="14">
      <c r="A107" s="14" t="s">
        <v>149</v>
      </c>
      <c r="E107" s="26" t="s">
        <v>6</v>
      </c>
      <c r="H107" s="67"/>
      <c r="I107" s="67"/>
      <c r="J107" s="67"/>
      <c r="K107" s="67"/>
    </row>
    <row r="108" spans="1:11" ht="84">
      <c r="A108" s="23" t="s">
        <v>150</v>
      </c>
      <c r="E108" s="94" t="s">
        <v>2972</v>
      </c>
      <c r="H108" s="67"/>
      <c r="I108" s="67"/>
      <c r="J108" s="67"/>
      <c r="K108" s="67"/>
    </row>
    <row r="109" spans="1:11" ht="14">
      <c r="A109" s="25" t="s">
        <v>144</v>
      </c>
      <c r="B109" s="18">
        <v>27</v>
      </c>
      <c r="C109" s="18" t="s">
        <v>229</v>
      </c>
      <c r="D109" s="97" t="s">
        <v>128</v>
      </c>
      <c r="E109" s="99" t="s">
        <v>230</v>
      </c>
      <c r="F109" s="56" t="s">
        <v>122</v>
      </c>
      <c r="G109" s="21">
        <v>600</v>
      </c>
      <c r="H109" s="109">
        <v>275</v>
      </c>
      <c r="I109" s="22">
        <f>G109*H109</f>
        <v>165000</v>
      </c>
      <c r="J109" s="111"/>
      <c r="K109" s="22">
        <f>J109*G109</f>
        <v>0</v>
      </c>
    </row>
    <row r="110" spans="1:11" ht="14">
      <c r="A110" t="s">
        <v>147</v>
      </c>
      <c r="E110" s="94" t="s">
        <v>1</v>
      </c>
      <c r="H110" s="67"/>
      <c r="I110" s="67"/>
      <c r="J110" s="67"/>
      <c r="K110" s="67"/>
    </row>
    <row r="111" spans="1:11" ht="14">
      <c r="A111" s="14" t="s">
        <v>149</v>
      </c>
      <c r="E111" s="26" t="s">
        <v>6</v>
      </c>
      <c r="H111" s="67"/>
      <c r="I111" s="67"/>
      <c r="J111" s="67"/>
      <c r="K111" s="67"/>
    </row>
    <row r="112" spans="1:11" ht="98">
      <c r="A112" s="23" t="s">
        <v>150</v>
      </c>
      <c r="E112" s="94" t="s">
        <v>2974</v>
      </c>
      <c r="H112" s="67"/>
      <c r="I112" s="67"/>
      <c r="J112" s="67"/>
      <c r="K112" s="67"/>
    </row>
    <row r="113" spans="1:11" ht="14">
      <c r="A113" s="25" t="s">
        <v>144</v>
      </c>
      <c r="B113" s="18">
        <v>28</v>
      </c>
      <c r="C113" s="18" t="s">
        <v>231</v>
      </c>
      <c r="D113" s="14" t="s">
        <v>1</v>
      </c>
      <c r="E113" s="99" t="s">
        <v>232</v>
      </c>
      <c r="F113" s="116" t="s">
        <v>233</v>
      </c>
      <c r="G113" s="21">
        <v>1</v>
      </c>
      <c r="H113" s="109">
        <v>175</v>
      </c>
      <c r="I113" s="22">
        <f>G113*H113</f>
        <v>175</v>
      </c>
      <c r="J113" s="111"/>
      <c r="K113" s="22">
        <f>J113*G113</f>
        <v>0</v>
      </c>
    </row>
    <row r="114" spans="1:11" ht="14">
      <c r="A114" t="s">
        <v>147</v>
      </c>
      <c r="E114" s="94" t="s">
        <v>1</v>
      </c>
      <c r="H114" s="67"/>
      <c r="I114" s="67"/>
      <c r="J114" s="67"/>
      <c r="K114" s="67"/>
    </row>
    <row r="115" spans="1:11" ht="14">
      <c r="A115" s="14" t="s">
        <v>149</v>
      </c>
      <c r="E115" s="26" t="s">
        <v>6</v>
      </c>
      <c r="H115" s="67"/>
      <c r="I115" s="67"/>
      <c r="J115" s="67"/>
      <c r="K115" s="67"/>
    </row>
    <row r="116" spans="1:11" ht="84">
      <c r="A116" s="23" t="s">
        <v>150</v>
      </c>
      <c r="E116" s="94" t="s">
        <v>2971</v>
      </c>
      <c r="H116" s="67"/>
      <c r="I116" s="67"/>
      <c r="J116" s="67"/>
      <c r="K116" s="67"/>
    </row>
    <row r="117" spans="1:11" ht="14">
      <c r="A117" s="25" t="s">
        <v>144</v>
      </c>
      <c r="B117" s="18">
        <v>29</v>
      </c>
      <c r="C117" s="18" t="s">
        <v>234</v>
      </c>
      <c r="D117" s="14" t="s">
        <v>1</v>
      </c>
      <c r="E117" s="99" t="s">
        <v>235</v>
      </c>
      <c r="F117" s="116" t="s">
        <v>233</v>
      </c>
      <c r="G117" s="21">
        <v>1</v>
      </c>
      <c r="H117" s="109">
        <v>160</v>
      </c>
      <c r="I117" s="22">
        <f>G117*H117</f>
        <v>160</v>
      </c>
      <c r="J117" s="111"/>
      <c r="K117" s="22">
        <f>J117*G117</f>
        <v>0</v>
      </c>
    </row>
    <row r="118" spans="1:11" ht="14">
      <c r="A118" t="s">
        <v>147</v>
      </c>
      <c r="E118" s="94" t="s">
        <v>1</v>
      </c>
      <c r="H118" s="67"/>
      <c r="I118" s="67"/>
      <c r="J118" s="67"/>
      <c r="K118" s="67"/>
    </row>
    <row r="119" spans="1:11" ht="14">
      <c r="A119" s="14" t="s">
        <v>149</v>
      </c>
      <c r="E119" s="26" t="s">
        <v>6</v>
      </c>
      <c r="H119" s="67"/>
      <c r="I119" s="67"/>
      <c r="J119" s="67"/>
      <c r="K119" s="67"/>
    </row>
    <row r="120" spans="1:11" ht="84">
      <c r="A120" s="23" t="s">
        <v>150</v>
      </c>
      <c r="E120" s="94" t="s">
        <v>2975</v>
      </c>
      <c r="H120" s="67"/>
      <c r="I120" s="67"/>
      <c r="J120" s="67"/>
      <c r="K120" s="67"/>
    </row>
    <row r="121" spans="1:11" ht="14">
      <c r="A121" s="25" t="s">
        <v>144</v>
      </c>
      <c r="B121" s="18">
        <v>30</v>
      </c>
      <c r="C121" s="18" t="s">
        <v>236</v>
      </c>
      <c r="D121" s="97" t="s">
        <v>128</v>
      </c>
      <c r="E121" s="99" t="s">
        <v>237</v>
      </c>
      <c r="F121" s="116" t="s">
        <v>233</v>
      </c>
      <c r="G121" s="21">
        <v>1</v>
      </c>
      <c r="H121" s="109">
        <v>560</v>
      </c>
      <c r="I121" s="22">
        <f>G121*H121</f>
        <v>560</v>
      </c>
      <c r="J121" s="111"/>
      <c r="K121" s="22">
        <f>J121*G121</f>
        <v>0</v>
      </c>
    </row>
    <row r="122" spans="1:11" ht="14">
      <c r="A122" t="s">
        <v>147</v>
      </c>
      <c r="E122" s="94" t="s">
        <v>1</v>
      </c>
      <c r="H122" s="67"/>
      <c r="I122" s="67"/>
      <c r="J122" s="67"/>
      <c r="K122" s="67"/>
    </row>
    <row r="123" spans="1:11" ht="14">
      <c r="A123" s="14" t="s">
        <v>149</v>
      </c>
      <c r="E123" s="26" t="s">
        <v>6</v>
      </c>
      <c r="H123" s="67"/>
      <c r="I123" s="67"/>
      <c r="J123" s="67"/>
      <c r="K123" s="67"/>
    </row>
    <row r="124" spans="1:11" ht="98">
      <c r="A124" s="23" t="s">
        <v>150</v>
      </c>
      <c r="E124" s="94" t="s">
        <v>2976</v>
      </c>
      <c r="H124" s="67"/>
      <c r="I124" s="67"/>
      <c r="J124" s="67"/>
      <c r="K124" s="67"/>
    </row>
    <row r="125" spans="1:11" ht="14">
      <c r="A125" s="25" t="s">
        <v>144</v>
      </c>
      <c r="B125" s="18">
        <v>31</v>
      </c>
      <c r="C125" s="18" t="s">
        <v>238</v>
      </c>
      <c r="D125" s="14"/>
      <c r="E125" s="99" t="s">
        <v>239</v>
      </c>
      <c r="F125" s="56" t="s">
        <v>93</v>
      </c>
      <c r="G125" s="21">
        <v>260</v>
      </c>
      <c r="H125" s="109">
        <v>9000</v>
      </c>
      <c r="I125" s="22">
        <f>G125*H125</f>
        <v>2340000</v>
      </c>
      <c r="J125" s="111"/>
      <c r="K125" s="22">
        <f>J125*G125</f>
        <v>0</v>
      </c>
    </row>
    <row r="126" spans="1:11" ht="14">
      <c r="A126" t="s">
        <v>147</v>
      </c>
      <c r="E126" s="94" t="s">
        <v>240</v>
      </c>
      <c r="H126" s="67"/>
      <c r="I126" s="67"/>
      <c r="J126" s="67"/>
      <c r="K126" s="67"/>
    </row>
    <row r="127" spans="1:11" ht="14">
      <c r="A127" s="14" t="s">
        <v>149</v>
      </c>
      <c r="E127" s="26" t="s">
        <v>6</v>
      </c>
      <c r="H127" s="67"/>
      <c r="I127" s="67"/>
      <c r="J127" s="67"/>
      <c r="K127" s="67"/>
    </row>
    <row r="128" spans="1:11" ht="98">
      <c r="A128" s="23" t="s">
        <v>150</v>
      </c>
      <c r="E128" s="94" t="s">
        <v>3071</v>
      </c>
      <c r="H128" s="67"/>
      <c r="I128" s="67"/>
      <c r="J128" s="67"/>
      <c r="K128" s="67"/>
    </row>
    <row r="129" spans="1:11" ht="14">
      <c r="A129" s="25" t="s">
        <v>144</v>
      </c>
      <c r="B129" s="18">
        <v>32</v>
      </c>
      <c r="C129" s="18">
        <v>17111</v>
      </c>
      <c r="D129" s="14"/>
      <c r="E129" s="99" t="s">
        <v>3088</v>
      </c>
      <c r="F129" s="56" t="s">
        <v>93</v>
      </c>
      <c r="G129" s="21">
        <v>360</v>
      </c>
      <c r="H129" s="109">
        <v>9000</v>
      </c>
      <c r="I129" s="22">
        <f>G129*H129</f>
        <v>3240000</v>
      </c>
      <c r="J129" s="111"/>
      <c r="K129" s="22">
        <f>J129*G129</f>
        <v>0</v>
      </c>
    </row>
    <row r="130" spans="1:11" ht="14">
      <c r="A130" t="s">
        <v>147</v>
      </c>
      <c r="E130" s="94" t="s">
        <v>3084</v>
      </c>
      <c r="H130" s="185"/>
      <c r="I130" s="186"/>
    </row>
    <row r="131" spans="1:11" ht="14">
      <c r="A131" s="14" t="s">
        <v>149</v>
      </c>
      <c r="E131" s="26" t="s">
        <v>6</v>
      </c>
      <c r="H131" s="185"/>
      <c r="I131" s="186"/>
    </row>
    <row r="132" spans="1:11" ht="98">
      <c r="A132" s="23" t="s">
        <v>150</v>
      </c>
      <c r="E132" s="94" t="s">
        <v>3071</v>
      </c>
      <c r="H132" s="185"/>
      <c r="I132" s="186"/>
    </row>
  </sheetData>
  <sheetProtection algorithmName="SHA-512" hashValue="N6AodtwuRLD+b252Dswtk+bDgYmWV/tlNEP8S+WIhnTzjWZt6dulgw+3e+xLUObYcVFgtJ8TtkcewUfPtGJ8oA==" saltValue="pZih6Zh0FYjdJCr6SwciPg==" spinCount="100000" sheet="1" objects="1" scenarios="1"/>
  <protectedRanges>
    <protectedRange sqref="J15:J132" name="Oblast1"/>
  </protectedRanges>
  <autoFilter ref="A9:K132" xr:uid="{00000000-0001-0000-0400-000000000000}"/>
  <mergeCells count="12">
    <mergeCell ref="C3:D3"/>
    <mergeCell ref="E1:E2"/>
    <mergeCell ref="H7:I7"/>
    <mergeCell ref="J7:K7"/>
    <mergeCell ref="H6:J6"/>
    <mergeCell ref="F7:F8"/>
    <mergeCell ref="G7:G8"/>
    <mergeCell ref="A7:A8"/>
    <mergeCell ref="B7:B8"/>
    <mergeCell ref="C7:C8"/>
    <mergeCell ref="D7:D8"/>
    <mergeCell ref="E7:E8"/>
  </mergeCells>
  <conditionalFormatting sqref="J12:J14 J16:J18 J20:J22 J130:J99971">
    <cfRule type="expression" dxfId="83" priority="80">
      <formula>J12&gt;#REF!</formula>
    </cfRule>
    <cfRule type="expression" dxfId="82" priority="81">
      <formula>J12&lt;#REF!</formula>
    </cfRule>
    <cfRule type="expression" dxfId="81" priority="87">
      <formula>AND(J12=#REF!,J12&lt;&gt;"")</formula>
    </cfRule>
  </conditionalFormatting>
  <conditionalFormatting sqref="J15">
    <cfRule type="expression" dxfId="80" priority="7">
      <formula>AND(J15=H15,J15&lt;&gt;"")</formula>
    </cfRule>
    <cfRule type="expression" dxfId="79" priority="8">
      <formula>J15&gt;H15</formula>
    </cfRule>
    <cfRule type="expression" dxfId="78" priority="9">
      <formula>J15&lt;H15</formula>
    </cfRule>
  </conditionalFormatting>
  <conditionalFormatting sqref="J19">
    <cfRule type="expression" dxfId="77" priority="4">
      <formula>AND(J19=H19,J19&lt;&gt;"")</formula>
    </cfRule>
    <cfRule type="expression" dxfId="76" priority="5">
      <formula>J19&gt;H19</formula>
    </cfRule>
    <cfRule type="expression" dxfId="75" priority="6">
      <formula>J19&lt;H19</formula>
    </cfRule>
  </conditionalFormatting>
  <conditionalFormatting sqref="J23:J129">
    <cfRule type="expression" dxfId="74" priority="1">
      <formula>AND(J23=H23,J23&lt;&gt;"")</formula>
    </cfRule>
    <cfRule type="expression" dxfId="73" priority="2">
      <formula>J23&gt;H23</formula>
    </cfRule>
    <cfRule type="expression" dxfId="72" priority="3">
      <formula>J23&lt;H23</formula>
    </cfRule>
  </conditionalFormatting>
  <printOptions horizontalCentered="1"/>
  <pageMargins left="0.74803149606299213" right="0.74803149606299213" top="0.98425196850393704" bottom="0.98425196850393704" header="0.51181102362204722" footer="0.51181102362204722"/>
  <pageSetup paperSize="9" scale="55" fitToHeight="6" orientation="landscape" r:id="rId1"/>
  <headerFooter>
    <oddHeader>&amp;L&amp;A&amp;R&amp;F</oddHeader>
    <oddFooter>&amp;R&amp;P/&amp;N</oddFooter>
  </headerFooter>
  <rowBreaks count="1" manualBreakCount="1">
    <brk id="132" min="1" max="1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pageSetUpPr fitToPage="1"/>
  </sheetPr>
  <dimension ref="A1:K255"/>
  <sheetViews>
    <sheetView view="pageBreakPreview" topLeftCell="B1" zoomScale="80" zoomScaleNormal="80" zoomScaleSheetLayoutView="80" workbookViewId="0">
      <pane ySplit="8" topLeftCell="A107" activePane="bottomLeft" state="frozen"/>
      <selection activeCell="B1" sqref="B1"/>
      <selection pane="bottomLeft" activeCell="G93" sqref="G93"/>
    </sheetView>
  </sheetViews>
  <sheetFormatPr baseColWidth="10" defaultColWidth="9.1640625" defaultRowHeight="13"/>
  <cols>
    <col min="1" max="1" width="9.1640625" hidden="1" customWidth="1"/>
    <col min="2" max="2" width="11.6640625" customWidth="1"/>
    <col min="3" max="3" width="14.6640625" customWidth="1"/>
    <col min="4" max="4" width="9.6640625" customWidth="1"/>
    <col min="5" max="5" width="70.6640625" customWidth="1"/>
    <col min="6" max="6" width="11.6640625" customWidth="1"/>
    <col min="7" max="7" width="16.6640625" customWidth="1"/>
    <col min="8" max="8" width="16.6640625" style="190" customWidth="1"/>
    <col min="9" max="9" width="24.5" style="190" customWidth="1"/>
    <col min="10" max="10" width="16.6640625" customWidth="1"/>
    <col min="11" max="11" width="24.83203125" customWidth="1"/>
  </cols>
  <sheetData>
    <row r="1" spans="1:11">
      <c r="B1" s="4"/>
      <c r="C1" s="4"/>
      <c r="D1" s="4"/>
      <c r="E1" s="284" t="s">
        <v>61</v>
      </c>
      <c r="F1" s="4"/>
      <c r="G1" s="4"/>
      <c r="H1" s="240" t="s">
        <v>3104</v>
      </c>
      <c r="I1" s="241"/>
      <c r="J1" s="241"/>
      <c r="K1" s="242">
        <f>SUM(I11:I255)</f>
        <v>75138650.200000003</v>
      </c>
    </row>
    <row r="2" spans="1:11" ht="12.75" customHeight="1">
      <c r="B2" s="4"/>
      <c r="C2" s="4"/>
      <c r="D2" s="4"/>
      <c r="E2" s="284"/>
      <c r="F2" s="4"/>
      <c r="G2" s="4"/>
      <c r="H2" s="245"/>
      <c r="I2" s="241"/>
      <c r="J2" s="150"/>
      <c r="K2" s="191"/>
    </row>
    <row r="3" spans="1:11" ht="15" customHeight="1">
      <c r="B3" s="8"/>
      <c r="C3" s="265"/>
      <c r="D3" s="283"/>
      <c r="E3" s="9"/>
      <c r="F3" s="4"/>
      <c r="G3" s="4"/>
      <c r="H3" s="240" t="s">
        <v>3105</v>
      </c>
      <c r="I3" s="241"/>
      <c r="J3" s="241"/>
      <c r="K3" s="242">
        <f>SUM(K11:K255)</f>
        <v>0</v>
      </c>
    </row>
    <row r="4" spans="1:11" ht="15" customHeight="1">
      <c r="B4" s="8"/>
      <c r="C4" s="184"/>
      <c r="D4" s="4"/>
      <c r="E4" s="95" t="s">
        <v>28</v>
      </c>
      <c r="F4" s="4"/>
      <c r="G4" s="4"/>
      <c r="H4" s="245"/>
      <c r="I4" s="241"/>
      <c r="J4" s="243" t="s">
        <v>3106</v>
      </c>
      <c r="K4" s="244">
        <f>K1-K3</f>
        <v>75138650.200000003</v>
      </c>
    </row>
    <row r="5" spans="1:11" ht="15" customHeight="1">
      <c r="B5" s="8"/>
      <c r="C5" s="184"/>
      <c r="D5" s="4"/>
      <c r="E5" s="9"/>
      <c r="F5" s="4"/>
      <c r="G5" s="4"/>
      <c r="H5" s="150"/>
      <c r="I5" s="241"/>
      <c r="J5" s="150"/>
      <c r="K5" s="150"/>
    </row>
    <row r="6" spans="1:11" ht="54" customHeight="1">
      <c r="A6" t="s">
        <v>162</v>
      </c>
      <c r="B6" s="10"/>
      <c r="C6" s="239" t="s">
        <v>3100</v>
      </c>
      <c r="D6" s="238">
        <v>2</v>
      </c>
      <c r="E6" s="96" t="s">
        <v>241</v>
      </c>
      <c r="F6" s="4"/>
      <c r="G6" s="2"/>
      <c r="H6" s="279" t="s">
        <v>3107</v>
      </c>
      <c r="I6" s="279"/>
      <c r="J6" s="279"/>
      <c r="K6" s="246">
        <f>K3*8</f>
        <v>0</v>
      </c>
    </row>
    <row r="7" spans="1:11" ht="12.75" customHeight="1">
      <c r="A7" s="273" t="s">
        <v>165</v>
      </c>
      <c r="B7" s="273" t="s">
        <v>72</v>
      </c>
      <c r="C7" s="273" t="s">
        <v>73</v>
      </c>
      <c r="D7" s="273" t="s">
        <v>74</v>
      </c>
      <c r="E7" s="273" t="s">
        <v>75</v>
      </c>
      <c r="F7" s="273" t="s">
        <v>76</v>
      </c>
      <c r="G7" s="273" t="s">
        <v>77</v>
      </c>
      <c r="H7" s="280" t="s">
        <v>3098</v>
      </c>
      <c r="I7" s="281"/>
      <c r="J7" s="280" t="s">
        <v>3099</v>
      </c>
      <c r="K7" s="281"/>
    </row>
    <row r="8" spans="1:11" ht="42">
      <c r="A8" s="273"/>
      <c r="B8" s="273"/>
      <c r="C8" s="273"/>
      <c r="D8" s="273"/>
      <c r="E8" s="273"/>
      <c r="F8" s="273"/>
      <c r="G8" s="273"/>
      <c r="H8" s="1" t="s">
        <v>3095</v>
      </c>
      <c r="I8" s="1" t="s">
        <v>3096</v>
      </c>
      <c r="J8" s="1" t="s">
        <v>3097</v>
      </c>
      <c r="K8" s="1" t="s">
        <v>3096</v>
      </c>
    </row>
    <row r="9" spans="1:11" ht="14">
      <c r="A9" s="1" t="s">
        <v>167</v>
      </c>
      <c r="B9" s="1" t="s">
        <v>16</v>
      </c>
      <c r="C9" s="1" t="s">
        <v>5</v>
      </c>
      <c r="D9" s="1" t="s">
        <v>78</v>
      </c>
      <c r="E9" s="1" t="s">
        <v>79</v>
      </c>
      <c r="F9" s="1" t="s">
        <v>80</v>
      </c>
      <c r="G9" s="1" t="s">
        <v>81</v>
      </c>
      <c r="H9" s="1">
        <v>7</v>
      </c>
      <c r="I9" s="1">
        <v>8</v>
      </c>
      <c r="J9" s="1" t="s">
        <v>82</v>
      </c>
      <c r="K9" s="1" t="s">
        <v>83</v>
      </c>
    </row>
    <row r="10" spans="1:11" ht="14">
      <c r="A10" s="2" t="s">
        <v>84</v>
      </c>
      <c r="B10" s="2"/>
      <c r="C10" s="28" t="s">
        <v>242</v>
      </c>
      <c r="D10" s="2"/>
      <c r="E10" s="16" t="s">
        <v>241</v>
      </c>
      <c r="F10" s="2"/>
      <c r="G10" s="2"/>
      <c r="H10" s="180"/>
      <c r="I10" s="180"/>
      <c r="J10" s="180"/>
      <c r="K10" s="180"/>
    </row>
    <row r="11" spans="1:11" s="102" customFormat="1" ht="14">
      <c r="A11" s="97" t="s">
        <v>149</v>
      </c>
      <c r="B11" s="98">
        <v>1</v>
      </c>
      <c r="C11" s="98">
        <v>26701</v>
      </c>
      <c r="D11" s="97"/>
      <c r="E11" s="99" t="s">
        <v>243</v>
      </c>
      <c r="F11" s="100" t="s">
        <v>90</v>
      </c>
      <c r="G11" s="111"/>
      <c r="H11" s="111"/>
      <c r="I11" s="111"/>
      <c r="J11" s="111"/>
      <c r="K11" s="111"/>
    </row>
    <row r="12" spans="1:11" s="102" customFormat="1" ht="14">
      <c r="A12" s="103" t="s">
        <v>150</v>
      </c>
      <c r="E12" s="113" t="s">
        <v>244</v>
      </c>
      <c r="H12"/>
      <c r="I12" s="186"/>
      <c r="J12"/>
      <c r="K12"/>
    </row>
    <row r="13" spans="1:11" s="102" customFormat="1" ht="14">
      <c r="A13" s="104" t="s">
        <v>144</v>
      </c>
      <c r="E13" s="26" t="s">
        <v>6</v>
      </c>
      <c r="H13"/>
      <c r="I13" s="186"/>
      <c r="J13"/>
      <c r="K13"/>
    </row>
    <row r="14" spans="1:11" s="102" customFormat="1" ht="28">
      <c r="A14" s="102" t="s">
        <v>147</v>
      </c>
      <c r="E14" s="94" t="s">
        <v>245</v>
      </c>
      <c r="H14"/>
      <c r="I14" s="186"/>
      <c r="J14"/>
      <c r="K14"/>
    </row>
    <row r="15" spans="1:11" ht="14">
      <c r="A15" s="14" t="s">
        <v>149</v>
      </c>
      <c r="B15" s="98">
        <v>2</v>
      </c>
      <c r="C15" s="18" t="s">
        <v>246</v>
      </c>
      <c r="D15" s="14"/>
      <c r="E15" s="19" t="s">
        <v>247</v>
      </c>
      <c r="F15" s="20" t="s">
        <v>120</v>
      </c>
      <c r="G15" s="21">
        <v>9500</v>
      </c>
      <c r="H15" s="109">
        <v>1.9</v>
      </c>
      <c r="I15" s="22">
        <f>G15*H15</f>
        <v>18050</v>
      </c>
      <c r="J15" s="111"/>
      <c r="K15" s="22">
        <f>G15*J15</f>
        <v>0</v>
      </c>
    </row>
    <row r="16" spans="1:11">
      <c r="A16" s="23" t="s">
        <v>150</v>
      </c>
      <c r="B16" s="102"/>
      <c r="E16" s="24"/>
      <c r="H16" s="67"/>
      <c r="I16" s="67"/>
      <c r="J16" s="67"/>
      <c r="K16" s="67"/>
    </row>
    <row r="17" spans="1:11" ht="14">
      <c r="A17" s="25" t="s">
        <v>144</v>
      </c>
      <c r="B17" s="102"/>
      <c r="E17" s="26" t="s">
        <v>6</v>
      </c>
      <c r="H17" s="67"/>
      <c r="I17" s="67"/>
      <c r="J17" s="67"/>
      <c r="K17" s="67"/>
    </row>
    <row r="18" spans="1:11" ht="56">
      <c r="A18" t="s">
        <v>147</v>
      </c>
      <c r="B18" s="102"/>
      <c r="E18" s="94" t="s">
        <v>248</v>
      </c>
      <c r="H18" s="67"/>
      <c r="I18" s="67"/>
      <c r="J18" s="67"/>
      <c r="K18" s="67"/>
    </row>
    <row r="19" spans="1:11" ht="14">
      <c r="A19" s="14" t="s">
        <v>149</v>
      </c>
      <c r="B19" s="98">
        <v>3</v>
      </c>
      <c r="C19" s="18" t="s">
        <v>249</v>
      </c>
      <c r="D19" s="14"/>
      <c r="E19" s="19" t="s">
        <v>250</v>
      </c>
      <c r="F19" s="20" t="s">
        <v>120</v>
      </c>
      <c r="G19" s="21">
        <v>600000</v>
      </c>
      <c r="H19" s="109">
        <v>3</v>
      </c>
      <c r="I19" s="22">
        <f>G19*H19</f>
        <v>1800000</v>
      </c>
      <c r="J19" s="111"/>
      <c r="K19" s="22">
        <f>G19*J19</f>
        <v>0</v>
      </c>
    </row>
    <row r="20" spans="1:11">
      <c r="A20" s="23" t="s">
        <v>150</v>
      </c>
      <c r="B20" s="102"/>
      <c r="E20" s="24"/>
      <c r="H20" s="67"/>
      <c r="I20" s="67"/>
      <c r="J20" s="67"/>
      <c r="K20" s="67"/>
    </row>
    <row r="21" spans="1:11" ht="14">
      <c r="A21" s="25" t="s">
        <v>144</v>
      </c>
      <c r="B21" s="102"/>
      <c r="E21" s="26" t="s">
        <v>6</v>
      </c>
      <c r="H21" s="67"/>
      <c r="I21" s="67"/>
      <c r="J21" s="67"/>
      <c r="K21" s="67"/>
    </row>
    <row r="22" spans="1:11" ht="56">
      <c r="A22" t="s">
        <v>147</v>
      </c>
      <c r="B22" s="102"/>
      <c r="E22" s="94" t="s">
        <v>248</v>
      </c>
      <c r="H22" s="67"/>
      <c r="I22" s="67"/>
      <c r="J22" s="67"/>
      <c r="K22" s="67"/>
    </row>
    <row r="23" spans="1:11" ht="14">
      <c r="A23" s="14" t="s">
        <v>149</v>
      </c>
      <c r="B23" s="98">
        <v>4</v>
      </c>
      <c r="C23" s="18" t="s">
        <v>251</v>
      </c>
      <c r="D23" s="14"/>
      <c r="E23" s="19" t="s">
        <v>252</v>
      </c>
      <c r="F23" s="20" t="s">
        <v>120</v>
      </c>
      <c r="G23" s="21">
        <v>360000</v>
      </c>
      <c r="H23" s="109">
        <v>2</v>
      </c>
      <c r="I23" s="22">
        <f>G23*H23</f>
        <v>720000</v>
      </c>
      <c r="J23" s="111"/>
      <c r="K23" s="22">
        <f>G23*J23</f>
        <v>0</v>
      </c>
    </row>
    <row r="24" spans="1:11">
      <c r="A24" s="23" t="s">
        <v>150</v>
      </c>
      <c r="B24" s="102"/>
      <c r="E24" s="24"/>
      <c r="H24" s="67"/>
      <c r="I24" s="67"/>
      <c r="J24" s="67"/>
      <c r="K24" s="67"/>
    </row>
    <row r="25" spans="1:11" ht="14">
      <c r="A25" s="25" t="s">
        <v>144</v>
      </c>
      <c r="B25" s="102"/>
      <c r="E25" s="26" t="s">
        <v>6</v>
      </c>
      <c r="H25" s="67"/>
      <c r="I25" s="67"/>
      <c r="J25" s="67"/>
      <c r="K25" s="67"/>
    </row>
    <row r="26" spans="1:11" ht="42">
      <c r="A26" t="s">
        <v>147</v>
      </c>
      <c r="B26" s="102"/>
      <c r="E26" s="94" t="s">
        <v>3005</v>
      </c>
      <c r="H26" s="67"/>
      <c r="I26" s="67"/>
      <c r="J26" s="67"/>
      <c r="K26" s="67"/>
    </row>
    <row r="27" spans="1:11" ht="14">
      <c r="A27" s="14" t="s">
        <v>149</v>
      </c>
      <c r="B27" s="98">
        <v>5</v>
      </c>
      <c r="C27" s="18" t="s">
        <v>253</v>
      </c>
      <c r="D27" s="14"/>
      <c r="E27" s="19" t="s">
        <v>254</v>
      </c>
      <c r="F27" s="20" t="s">
        <v>120</v>
      </c>
      <c r="G27" s="21">
        <v>12500</v>
      </c>
      <c r="H27" s="109">
        <v>22</v>
      </c>
      <c r="I27" s="22">
        <f>G27*H27</f>
        <v>275000</v>
      </c>
      <c r="J27" s="111"/>
      <c r="K27" s="22">
        <f>G27*J27</f>
        <v>0</v>
      </c>
    </row>
    <row r="28" spans="1:11">
      <c r="A28" s="23" t="s">
        <v>150</v>
      </c>
      <c r="B28" s="102"/>
      <c r="E28" s="24"/>
      <c r="H28" s="67"/>
      <c r="I28" s="67"/>
      <c r="J28" s="67"/>
      <c r="K28" s="67"/>
    </row>
    <row r="29" spans="1:11" ht="14">
      <c r="A29" s="25" t="s">
        <v>144</v>
      </c>
      <c r="B29" s="102"/>
      <c r="E29" s="26" t="s">
        <v>6</v>
      </c>
      <c r="H29" s="67"/>
      <c r="I29" s="67"/>
      <c r="J29" s="67"/>
      <c r="K29" s="67"/>
    </row>
    <row r="30" spans="1:11" ht="56">
      <c r="A30" t="s">
        <v>147</v>
      </c>
      <c r="B30" s="102"/>
      <c r="E30" s="94" t="s">
        <v>248</v>
      </c>
      <c r="H30" s="67"/>
      <c r="I30" s="67"/>
      <c r="J30" s="67"/>
      <c r="K30" s="67"/>
    </row>
    <row r="31" spans="1:11" ht="14">
      <c r="A31" s="14" t="s">
        <v>149</v>
      </c>
      <c r="B31" s="98">
        <v>6</v>
      </c>
      <c r="C31" s="18" t="s">
        <v>255</v>
      </c>
      <c r="D31" s="14"/>
      <c r="E31" s="19" t="s">
        <v>256</v>
      </c>
      <c r="F31" s="20" t="s">
        <v>25</v>
      </c>
      <c r="G31" s="21">
        <v>1800</v>
      </c>
      <c r="H31" s="109">
        <v>410</v>
      </c>
      <c r="I31" s="22">
        <f>G31*H31</f>
        <v>738000</v>
      </c>
      <c r="J31" s="111"/>
      <c r="K31" s="22">
        <f>G31*J31</f>
        <v>0</v>
      </c>
    </row>
    <row r="32" spans="1:11" ht="14">
      <c r="A32" s="23" t="s">
        <v>150</v>
      </c>
      <c r="B32" s="102"/>
      <c r="E32" s="94" t="s">
        <v>257</v>
      </c>
      <c r="H32" s="67"/>
      <c r="I32" s="67"/>
      <c r="J32" s="67"/>
      <c r="K32" s="67"/>
    </row>
    <row r="33" spans="1:11" ht="14">
      <c r="A33" s="25" t="s">
        <v>144</v>
      </c>
      <c r="B33" s="102"/>
      <c r="E33" s="26" t="s">
        <v>6</v>
      </c>
      <c r="H33" s="67"/>
      <c r="I33" s="67"/>
      <c r="J33" s="67"/>
      <c r="K33" s="67"/>
    </row>
    <row r="34" spans="1:11" ht="42.75" customHeight="1">
      <c r="A34" t="s">
        <v>147</v>
      </c>
      <c r="B34" s="102"/>
      <c r="E34" s="94" t="s">
        <v>3006</v>
      </c>
      <c r="H34" s="67"/>
      <c r="I34" s="67"/>
      <c r="J34" s="67"/>
      <c r="K34" s="67"/>
    </row>
    <row r="35" spans="1:11" ht="13.5" customHeight="1">
      <c r="A35" s="14" t="s">
        <v>149</v>
      </c>
      <c r="B35" s="98">
        <v>7</v>
      </c>
      <c r="C35" s="18" t="s">
        <v>258</v>
      </c>
      <c r="D35" s="14"/>
      <c r="E35" s="19" t="s">
        <v>259</v>
      </c>
      <c r="F35" s="20" t="s">
        <v>120</v>
      </c>
      <c r="G35" s="21">
        <v>97700</v>
      </c>
      <c r="H35" s="109">
        <v>3.8</v>
      </c>
      <c r="I35" s="22">
        <f>G35*H35</f>
        <v>371260</v>
      </c>
      <c r="J35" s="111"/>
      <c r="K35" s="22">
        <f>G35*J35</f>
        <v>0</v>
      </c>
    </row>
    <row r="36" spans="1:11" ht="13.5" customHeight="1">
      <c r="A36" s="23" t="s">
        <v>150</v>
      </c>
      <c r="B36" s="102"/>
      <c r="E36" s="24"/>
      <c r="H36" s="67"/>
      <c r="I36" s="67"/>
      <c r="J36" s="67"/>
      <c r="K36" s="67"/>
    </row>
    <row r="37" spans="1:11" ht="13.5" customHeight="1">
      <c r="A37" s="25" t="s">
        <v>144</v>
      </c>
      <c r="B37" s="102"/>
      <c r="E37" s="26" t="s">
        <v>6</v>
      </c>
      <c r="H37" s="67"/>
      <c r="I37" s="67"/>
      <c r="J37" s="67"/>
      <c r="K37" s="67"/>
    </row>
    <row r="38" spans="1:11" ht="140">
      <c r="A38" t="s">
        <v>147</v>
      </c>
      <c r="B38" s="102"/>
      <c r="C38" s="143"/>
      <c r="E38" s="94" t="s">
        <v>260</v>
      </c>
      <c r="H38" s="67"/>
      <c r="I38" s="67"/>
      <c r="J38" s="67"/>
      <c r="K38" s="67"/>
    </row>
    <row r="39" spans="1:11" ht="14">
      <c r="B39" s="98">
        <v>8</v>
      </c>
      <c r="C39" s="50">
        <v>21465</v>
      </c>
      <c r="D39" s="50"/>
      <c r="E39" s="94" t="s">
        <v>261</v>
      </c>
      <c r="F39" s="20" t="s">
        <v>120</v>
      </c>
      <c r="G39" s="21">
        <v>1</v>
      </c>
      <c r="H39" s="109">
        <v>30.2</v>
      </c>
      <c r="I39" s="22">
        <f>G39*H39</f>
        <v>30.2</v>
      </c>
      <c r="J39" s="111"/>
      <c r="K39" s="22">
        <f>G39*J39</f>
        <v>0</v>
      </c>
    </row>
    <row r="40" spans="1:11">
      <c r="A40" s="23" t="s">
        <v>150</v>
      </c>
      <c r="B40" s="102"/>
      <c r="E40" s="24"/>
      <c r="H40" s="67"/>
      <c r="I40" s="67"/>
      <c r="J40" s="67"/>
      <c r="K40" s="67"/>
    </row>
    <row r="41" spans="1:11" ht="14">
      <c r="A41" s="25" t="s">
        <v>144</v>
      </c>
      <c r="B41" s="102"/>
      <c r="E41" s="26" t="s">
        <v>6</v>
      </c>
      <c r="H41" s="67"/>
      <c r="I41" s="67"/>
      <c r="J41" s="67"/>
      <c r="K41" s="67"/>
    </row>
    <row r="42" spans="1:11" ht="42">
      <c r="A42" t="s">
        <v>147</v>
      </c>
      <c r="B42" s="102"/>
      <c r="E42" s="94" t="s">
        <v>262</v>
      </c>
      <c r="H42" s="67"/>
      <c r="I42" s="67"/>
      <c r="J42" s="67"/>
      <c r="K42" s="67"/>
    </row>
    <row r="43" spans="1:11" ht="14">
      <c r="B43" s="98">
        <v>9</v>
      </c>
      <c r="C43" s="50">
        <v>21466</v>
      </c>
      <c r="D43" s="50"/>
      <c r="E43" s="94" t="s">
        <v>263</v>
      </c>
      <c r="F43" s="20" t="s">
        <v>120</v>
      </c>
      <c r="G43" s="21">
        <v>1</v>
      </c>
      <c r="H43" s="109">
        <v>45</v>
      </c>
      <c r="I43" s="22">
        <f>G43*H43</f>
        <v>45</v>
      </c>
      <c r="J43" s="111"/>
      <c r="K43" s="22">
        <f>G43*J43</f>
        <v>0</v>
      </c>
    </row>
    <row r="44" spans="1:11">
      <c r="A44" s="23" t="s">
        <v>150</v>
      </c>
      <c r="B44" s="102"/>
      <c r="E44" s="24"/>
      <c r="H44" s="67"/>
      <c r="I44" s="67"/>
      <c r="J44" s="67"/>
      <c r="K44" s="67"/>
    </row>
    <row r="45" spans="1:11" ht="14">
      <c r="A45" s="25" t="s">
        <v>144</v>
      </c>
      <c r="B45" s="102"/>
      <c r="E45" s="26" t="s">
        <v>6</v>
      </c>
      <c r="H45" s="67"/>
      <c r="I45" s="67"/>
      <c r="J45" s="67"/>
      <c r="K45" s="67"/>
    </row>
    <row r="46" spans="1:11" ht="42">
      <c r="A46" t="s">
        <v>147</v>
      </c>
      <c r="B46" s="102"/>
      <c r="E46" s="94" t="s">
        <v>262</v>
      </c>
      <c r="H46" s="67"/>
      <c r="I46" s="67"/>
      <c r="J46" s="67"/>
      <c r="K46" s="67"/>
    </row>
    <row r="47" spans="1:11" ht="14">
      <c r="A47" s="14" t="s">
        <v>149</v>
      </c>
      <c r="B47" s="98">
        <v>10</v>
      </c>
      <c r="C47" s="18" t="s">
        <v>264</v>
      </c>
      <c r="D47" s="14"/>
      <c r="E47" s="19" t="s">
        <v>265</v>
      </c>
      <c r="F47" s="100" t="s">
        <v>100</v>
      </c>
      <c r="G47" s="21">
        <v>2000</v>
      </c>
      <c r="H47" s="109">
        <v>5800</v>
      </c>
      <c r="I47" s="22">
        <f>G47*H47</f>
        <v>11600000</v>
      </c>
      <c r="J47" s="111"/>
      <c r="K47" s="22">
        <f>G47*J47</f>
        <v>0</v>
      </c>
    </row>
    <row r="48" spans="1:11">
      <c r="A48" s="23" t="s">
        <v>150</v>
      </c>
      <c r="B48" s="102"/>
      <c r="E48" s="24"/>
      <c r="H48" s="67"/>
      <c r="I48" s="67"/>
      <c r="J48" s="67"/>
      <c r="K48" s="67"/>
    </row>
    <row r="49" spans="1:11" ht="14">
      <c r="A49" s="25" t="s">
        <v>144</v>
      </c>
      <c r="B49" s="102"/>
      <c r="E49" s="26" t="s">
        <v>6</v>
      </c>
      <c r="H49" s="67"/>
      <c r="I49" s="67"/>
      <c r="J49" s="67"/>
      <c r="K49" s="67"/>
    </row>
    <row r="50" spans="1:11" ht="159.75" customHeight="1">
      <c r="A50" t="s">
        <v>147</v>
      </c>
      <c r="B50" s="102"/>
      <c r="E50" s="94" t="s">
        <v>266</v>
      </c>
      <c r="H50" s="67"/>
      <c r="I50" s="67"/>
      <c r="J50" s="67"/>
      <c r="K50" s="67"/>
    </row>
    <row r="51" spans="1:11" ht="14">
      <c r="A51" s="14" t="s">
        <v>149</v>
      </c>
      <c r="B51" s="98">
        <v>11</v>
      </c>
      <c r="C51" s="18" t="s">
        <v>267</v>
      </c>
      <c r="D51" s="14" t="s">
        <v>1</v>
      </c>
      <c r="E51" s="19" t="s">
        <v>268</v>
      </c>
      <c r="F51" s="100" t="s">
        <v>100</v>
      </c>
      <c r="G51" s="21">
        <v>1</v>
      </c>
      <c r="H51" s="109">
        <v>9200</v>
      </c>
      <c r="I51" s="22">
        <f>G51*H51</f>
        <v>9200</v>
      </c>
      <c r="J51" s="111"/>
      <c r="K51" s="22">
        <f>G51*J51</f>
        <v>0</v>
      </c>
    </row>
    <row r="52" spans="1:11" ht="14">
      <c r="A52" s="23" t="s">
        <v>150</v>
      </c>
      <c r="B52" s="102"/>
      <c r="E52" s="24" t="s">
        <v>1</v>
      </c>
      <c r="H52" s="67"/>
      <c r="I52" s="67"/>
      <c r="J52" s="67"/>
      <c r="K52" s="67"/>
    </row>
    <row r="53" spans="1:11" ht="14">
      <c r="A53" s="25" t="s">
        <v>144</v>
      </c>
      <c r="B53" s="102"/>
      <c r="E53" s="26" t="s">
        <v>6</v>
      </c>
      <c r="H53" s="67"/>
      <c r="I53" s="67"/>
      <c r="J53" s="67"/>
      <c r="K53" s="67"/>
    </row>
    <row r="54" spans="1:11" ht="84">
      <c r="A54" t="s">
        <v>147</v>
      </c>
      <c r="B54" s="102"/>
      <c r="E54" s="94" t="s">
        <v>269</v>
      </c>
      <c r="H54" s="67"/>
      <c r="I54" s="67"/>
      <c r="J54" s="67"/>
      <c r="K54" s="67"/>
    </row>
    <row r="55" spans="1:11" ht="14">
      <c r="A55" s="14" t="s">
        <v>149</v>
      </c>
      <c r="B55" s="98">
        <v>12</v>
      </c>
      <c r="C55" s="18" t="s">
        <v>270</v>
      </c>
      <c r="D55" s="14"/>
      <c r="E55" s="99" t="s">
        <v>271</v>
      </c>
      <c r="F55" s="100" t="s">
        <v>100</v>
      </c>
      <c r="G55" s="21">
        <v>1300</v>
      </c>
      <c r="H55" s="109">
        <v>8500</v>
      </c>
      <c r="I55" s="22">
        <f>G55*H55</f>
        <v>11050000</v>
      </c>
      <c r="J55" s="111"/>
      <c r="K55" s="22">
        <f>G55*J55</f>
        <v>0</v>
      </c>
    </row>
    <row r="56" spans="1:11">
      <c r="A56" s="23" t="s">
        <v>150</v>
      </c>
      <c r="B56" s="102"/>
      <c r="E56" s="24"/>
      <c r="H56" s="67"/>
      <c r="I56" s="67"/>
      <c r="J56" s="67"/>
      <c r="K56" s="67"/>
    </row>
    <row r="57" spans="1:11" ht="14">
      <c r="A57" s="25" t="s">
        <v>144</v>
      </c>
      <c r="B57" s="102"/>
      <c r="E57" s="26" t="s">
        <v>6</v>
      </c>
      <c r="H57" s="67"/>
      <c r="I57" s="67"/>
      <c r="J57" s="67"/>
      <c r="K57" s="67"/>
    </row>
    <row r="58" spans="1:11" ht="84">
      <c r="A58" t="s">
        <v>147</v>
      </c>
      <c r="B58" s="102"/>
      <c r="E58" s="94" t="s">
        <v>272</v>
      </c>
      <c r="H58" s="67"/>
      <c r="I58" s="67"/>
      <c r="J58" s="67"/>
      <c r="K58" s="67"/>
    </row>
    <row r="59" spans="1:11" ht="14">
      <c r="A59" s="14" t="s">
        <v>149</v>
      </c>
      <c r="B59" s="98">
        <v>13</v>
      </c>
      <c r="C59" s="18" t="s">
        <v>273</v>
      </c>
      <c r="D59" s="14"/>
      <c r="E59" s="99" t="s">
        <v>274</v>
      </c>
      <c r="F59" s="100" t="s">
        <v>100</v>
      </c>
      <c r="G59" s="21">
        <v>2400</v>
      </c>
      <c r="H59" s="109">
        <v>7200</v>
      </c>
      <c r="I59" s="22">
        <f>G59*H59</f>
        <v>17280000</v>
      </c>
      <c r="J59" s="111"/>
      <c r="K59" s="22">
        <f>G59*J59</f>
        <v>0</v>
      </c>
    </row>
    <row r="60" spans="1:11">
      <c r="A60" s="23" t="s">
        <v>150</v>
      </c>
      <c r="B60" s="102"/>
      <c r="E60" s="24"/>
      <c r="H60" s="67"/>
      <c r="I60" s="67"/>
      <c r="J60" s="67"/>
      <c r="K60" s="67"/>
    </row>
    <row r="61" spans="1:11" ht="14">
      <c r="A61" s="25" t="s">
        <v>144</v>
      </c>
      <c r="B61" s="102"/>
      <c r="E61" s="26" t="s">
        <v>6</v>
      </c>
      <c r="H61" s="67"/>
      <c r="I61" s="67"/>
      <c r="J61" s="67"/>
      <c r="K61" s="67"/>
    </row>
    <row r="62" spans="1:11" ht="93.75" customHeight="1">
      <c r="A62" t="s">
        <v>147</v>
      </c>
      <c r="B62" s="102"/>
      <c r="E62" s="94" t="s">
        <v>272</v>
      </c>
      <c r="H62" s="67"/>
      <c r="I62" s="67"/>
      <c r="J62" s="67"/>
      <c r="K62" s="67"/>
    </row>
    <row r="63" spans="1:11" ht="28">
      <c r="A63" s="14" t="s">
        <v>149</v>
      </c>
      <c r="B63" s="98">
        <v>14</v>
      </c>
      <c r="C63" s="18" t="s">
        <v>275</v>
      </c>
      <c r="D63" s="14"/>
      <c r="E63" s="19" t="s">
        <v>276</v>
      </c>
      <c r="F63" s="100" t="s">
        <v>100</v>
      </c>
      <c r="G63" s="21">
        <v>40</v>
      </c>
      <c r="H63" s="109">
        <v>26800</v>
      </c>
      <c r="I63" s="22">
        <f>G63*H63</f>
        <v>1072000</v>
      </c>
      <c r="J63" s="111"/>
      <c r="K63" s="22">
        <f>G63*J63</f>
        <v>0</v>
      </c>
    </row>
    <row r="64" spans="1:11">
      <c r="A64" s="23" t="s">
        <v>150</v>
      </c>
      <c r="B64" s="102"/>
      <c r="E64" s="24"/>
      <c r="H64" s="67"/>
      <c r="I64" s="67"/>
      <c r="J64" s="67"/>
      <c r="K64" s="67"/>
    </row>
    <row r="65" spans="1:11" ht="14">
      <c r="A65" s="25" t="s">
        <v>144</v>
      </c>
      <c r="B65" s="102"/>
      <c r="E65" s="26" t="s">
        <v>6</v>
      </c>
      <c r="H65" s="67"/>
      <c r="I65" s="67"/>
      <c r="J65" s="67"/>
      <c r="K65" s="67"/>
    </row>
    <row r="66" spans="1:11" ht="112">
      <c r="A66" t="s">
        <v>147</v>
      </c>
      <c r="B66" s="102"/>
      <c r="E66" s="94" t="s">
        <v>277</v>
      </c>
      <c r="H66" s="67"/>
      <c r="I66" s="67"/>
      <c r="J66" s="67"/>
      <c r="K66" s="67"/>
    </row>
    <row r="67" spans="1:11" ht="14">
      <c r="A67" s="14" t="s">
        <v>149</v>
      </c>
      <c r="B67" s="98">
        <v>15</v>
      </c>
      <c r="C67" s="18">
        <v>217131</v>
      </c>
      <c r="D67" s="14"/>
      <c r="E67" s="19" t="s">
        <v>278</v>
      </c>
      <c r="F67" s="100" t="s">
        <v>100</v>
      </c>
      <c r="G67" s="21">
        <v>90</v>
      </c>
      <c r="H67" s="109">
        <v>22000</v>
      </c>
      <c r="I67" s="22">
        <f>G67*H67</f>
        <v>1980000</v>
      </c>
      <c r="J67" s="111"/>
      <c r="K67" s="22">
        <f>G67*J67</f>
        <v>0</v>
      </c>
    </row>
    <row r="68" spans="1:11">
      <c r="A68" s="23" t="s">
        <v>150</v>
      </c>
      <c r="B68" s="102"/>
      <c r="E68" s="24"/>
      <c r="H68" s="67"/>
      <c r="I68" s="67"/>
      <c r="J68" s="67"/>
      <c r="K68" s="67"/>
    </row>
    <row r="69" spans="1:11" ht="14">
      <c r="A69" s="25" t="s">
        <v>144</v>
      </c>
      <c r="B69" s="102"/>
      <c r="E69" s="26" t="s">
        <v>6</v>
      </c>
      <c r="H69" s="67"/>
      <c r="I69" s="67"/>
      <c r="J69" s="67"/>
      <c r="K69" s="67"/>
    </row>
    <row r="70" spans="1:11" ht="111.75" customHeight="1">
      <c r="A70" t="s">
        <v>147</v>
      </c>
      <c r="B70" s="102"/>
      <c r="E70" s="94" t="s">
        <v>279</v>
      </c>
      <c r="H70" s="67"/>
      <c r="I70" s="67"/>
      <c r="J70" s="67"/>
      <c r="K70" s="67"/>
    </row>
    <row r="71" spans="1:11" ht="14">
      <c r="B71" s="98">
        <v>19</v>
      </c>
      <c r="C71" s="18" t="s">
        <v>284</v>
      </c>
      <c r="D71" s="14"/>
      <c r="E71" s="94" t="s">
        <v>3030</v>
      </c>
      <c r="F71" s="100" t="s">
        <v>100</v>
      </c>
      <c r="G71" s="21">
        <v>80</v>
      </c>
      <c r="H71" s="109">
        <v>22100</v>
      </c>
      <c r="I71" s="22">
        <f>G71*H71</f>
        <v>1768000</v>
      </c>
      <c r="J71" s="111"/>
      <c r="K71" s="22">
        <f>G71*J71</f>
        <v>0</v>
      </c>
    </row>
    <row r="72" spans="1:11" ht="14">
      <c r="A72" s="23" t="s">
        <v>150</v>
      </c>
      <c r="B72" s="102"/>
      <c r="E72" s="24" t="s">
        <v>1</v>
      </c>
      <c r="F72" s="83"/>
      <c r="G72" s="84"/>
      <c r="H72" s="67"/>
      <c r="I72" s="67"/>
      <c r="J72" s="67"/>
      <c r="K72" s="67"/>
    </row>
    <row r="73" spans="1:11" ht="14">
      <c r="A73" s="25" t="s">
        <v>144</v>
      </c>
      <c r="B73" s="102"/>
      <c r="E73" s="26" t="s">
        <v>6</v>
      </c>
      <c r="F73" s="85"/>
      <c r="H73" s="67"/>
      <c r="I73" s="67"/>
      <c r="J73" s="67"/>
      <c r="K73" s="67"/>
    </row>
    <row r="74" spans="1:11" ht="98">
      <c r="A74" t="s">
        <v>147</v>
      </c>
      <c r="B74" s="102"/>
      <c r="E74" s="94" t="s">
        <v>281</v>
      </c>
      <c r="F74" s="86"/>
      <c r="G74" s="61"/>
      <c r="H74" s="67"/>
      <c r="I74" s="67"/>
      <c r="J74" s="67"/>
      <c r="K74" s="67"/>
    </row>
    <row r="75" spans="1:11" ht="14">
      <c r="B75" s="98">
        <v>20</v>
      </c>
      <c r="C75" s="18" t="s">
        <v>285</v>
      </c>
      <c r="D75" s="14"/>
      <c r="E75" s="94" t="s">
        <v>3031</v>
      </c>
      <c r="F75" s="100" t="s">
        <v>100</v>
      </c>
      <c r="G75" s="21">
        <v>650</v>
      </c>
      <c r="H75" s="109">
        <v>17800</v>
      </c>
      <c r="I75" s="22">
        <f>G75*H75</f>
        <v>11570000</v>
      </c>
      <c r="J75" s="111"/>
      <c r="K75" s="22">
        <f>G75*J75</f>
        <v>0</v>
      </c>
    </row>
    <row r="76" spans="1:11" ht="14">
      <c r="A76" s="23" t="s">
        <v>150</v>
      </c>
      <c r="B76" s="102"/>
      <c r="E76" s="24" t="s">
        <v>1</v>
      </c>
      <c r="F76" s="83"/>
      <c r="G76" s="84"/>
      <c r="H76" s="67"/>
      <c r="I76" s="67"/>
      <c r="J76" s="67"/>
      <c r="K76" s="67"/>
    </row>
    <row r="77" spans="1:11" ht="14">
      <c r="A77" s="25" t="s">
        <v>144</v>
      </c>
      <c r="B77" s="102"/>
      <c r="E77" s="26" t="s">
        <v>6</v>
      </c>
      <c r="F77" s="85"/>
      <c r="H77" s="67"/>
      <c r="I77" s="67"/>
      <c r="J77" s="67"/>
      <c r="K77" s="67"/>
    </row>
    <row r="78" spans="1:11" ht="98">
      <c r="A78" t="s">
        <v>147</v>
      </c>
      <c r="B78" s="102"/>
      <c r="E78" s="94" t="s">
        <v>281</v>
      </c>
      <c r="F78" s="86"/>
      <c r="G78" s="61"/>
      <c r="H78" s="67"/>
      <c r="I78" s="67"/>
      <c r="J78" s="67"/>
      <c r="K78" s="67"/>
    </row>
    <row r="79" spans="1:11" ht="14">
      <c r="B79" s="98">
        <v>21</v>
      </c>
      <c r="C79" s="18" t="s">
        <v>286</v>
      </c>
      <c r="D79" s="14"/>
      <c r="E79" s="94" t="s">
        <v>3032</v>
      </c>
      <c r="F79" s="100" t="s">
        <v>100</v>
      </c>
      <c r="G79" s="21">
        <v>8</v>
      </c>
      <c r="H79" s="109">
        <v>16800</v>
      </c>
      <c r="I79" s="22">
        <f>G79*H79</f>
        <v>134400</v>
      </c>
      <c r="J79" s="111"/>
      <c r="K79" s="22">
        <f>G79*J79</f>
        <v>0</v>
      </c>
    </row>
    <row r="80" spans="1:11" ht="14">
      <c r="A80" s="23" t="s">
        <v>150</v>
      </c>
      <c r="B80" s="102"/>
      <c r="E80" s="24" t="s">
        <v>1</v>
      </c>
      <c r="F80" s="83"/>
      <c r="G80" s="84"/>
      <c r="H80" s="67"/>
      <c r="I80" s="67"/>
      <c r="J80" s="67"/>
      <c r="K80" s="67"/>
    </row>
    <row r="81" spans="1:11" ht="14">
      <c r="A81" s="25" t="s">
        <v>144</v>
      </c>
      <c r="B81" s="102"/>
      <c r="E81" s="26" t="s">
        <v>6</v>
      </c>
      <c r="F81" s="85"/>
      <c r="H81" s="67"/>
      <c r="I81" s="67"/>
      <c r="J81" s="67"/>
      <c r="K81" s="67"/>
    </row>
    <row r="82" spans="1:11" ht="96" customHeight="1">
      <c r="A82" t="s">
        <v>147</v>
      </c>
      <c r="B82" s="102"/>
      <c r="E82" s="94" t="s">
        <v>281</v>
      </c>
      <c r="F82" s="86"/>
      <c r="G82" s="61"/>
      <c r="H82" s="67"/>
      <c r="I82" s="67"/>
      <c r="J82" s="67"/>
      <c r="K82" s="67"/>
    </row>
    <row r="83" spans="1:11" ht="14">
      <c r="B83" s="98">
        <v>22</v>
      </c>
      <c r="C83" s="18" t="s">
        <v>287</v>
      </c>
      <c r="D83" s="14"/>
      <c r="E83" s="94" t="s">
        <v>3028</v>
      </c>
      <c r="F83" s="100" t="s">
        <v>100</v>
      </c>
      <c r="G83" s="21">
        <v>85</v>
      </c>
      <c r="H83" s="109">
        <v>15800</v>
      </c>
      <c r="I83" s="22">
        <f>G83*H83</f>
        <v>1343000</v>
      </c>
      <c r="J83" s="111"/>
      <c r="K83" s="22">
        <f>G83*J83</f>
        <v>0</v>
      </c>
    </row>
    <row r="84" spans="1:11" ht="14">
      <c r="A84" s="23" t="s">
        <v>150</v>
      </c>
      <c r="B84" s="102"/>
      <c r="E84" s="24" t="s">
        <v>1</v>
      </c>
      <c r="F84" s="83"/>
      <c r="G84" s="84"/>
      <c r="H84" s="67"/>
      <c r="I84" s="67"/>
      <c r="J84" s="67"/>
      <c r="K84" s="67"/>
    </row>
    <row r="85" spans="1:11" ht="14">
      <c r="A85" s="25" t="s">
        <v>144</v>
      </c>
      <c r="B85" s="102"/>
      <c r="E85" s="26" t="s">
        <v>6</v>
      </c>
      <c r="F85" s="85"/>
      <c r="H85" s="67"/>
      <c r="I85" s="67"/>
      <c r="J85" s="67"/>
      <c r="K85" s="67"/>
    </row>
    <row r="86" spans="1:11" ht="96.75" customHeight="1">
      <c r="A86" t="s">
        <v>147</v>
      </c>
      <c r="B86" s="102"/>
      <c r="E86" s="94" t="s">
        <v>281</v>
      </c>
      <c r="F86" s="86"/>
      <c r="G86" s="61"/>
      <c r="H86" s="67"/>
      <c r="I86" s="67"/>
      <c r="J86" s="67"/>
      <c r="K86" s="67"/>
    </row>
    <row r="87" spans="1:11" ht="14">
      <c r="B87" s="98">
        <v>23</v>
      </c>
      <c r="C87" s="18" t="s">
        <v>288</v>
      </c>
      <c r="D87" s="14"/>
      <c r="E87" s="94" t="s">
        <v>3029</v>
      </c>
      <c r="F87" s="100" t="s">
        <v>100</v>
      </c>
      <c r="G87" s="21">
        <v>10</v>
      </c>
      <c r="H87" s="109">
        <v>15200</v>
      </c>
      <c r="I87" s="22">
        <f>G87*H87</f>
        <v>152000</v>
      </c>
      <c r="J87" s="111"/>
      <c r="K87" s="22">
        <f>G87*J87</f>
        <v>0</v>
      </c>
    </row>
    <row r="88" spans="1:11" ht="14">
      <c r="A88" s="23" t="s">
        <v>150</v>
      </c>
      <c r="B88" s="102"/>
      <c r="E88" s="24" t="s">
        <v>1</v>
      </c>
      <c r="F88" s="83"/>
      <c r="G88" s="84"/>
      <c r="H88" s="67"/>
      <c r="I88" s="67"/>
      <c r="J88" s="67"/>
      <c r="K88" s="67"/>
    </row>
    <row r="89" spans="1:11" ht="14">
      <c r="A89" s="25" t="s">
        <v>144</v>
      </c>
      <c r="B89" s="102"/>
      <c r="E89" s="26" t="s">
        <v>6</v>
      </c>
      <c r="F89" s="85"/>
      <c r="H89" s="67"/>
      <c r="I89" s="67"/>
      <c r="J89" s="67"/>
      <c r="K89" s="67"/>
    </row>
    <row r="90" spans="1:11" ht="99.75" customHeight="1">
      <c r="A90" t="s">
        <v>147</v>
      </c>
      <c r="B90" s="102"/>
      <c r="E90" s="94" t="s">
        <v>281</v>
      </c>
      <c r="F90" s="86"/>
      <c r="G90" s="61"/>
      <c r="H90" s="67"/>
      <c r="I90" s="67"/>
      <c r="J90" s="67"/>
      <c r="K90" s="67"/>
    </row>
    <row r="91" spans="1:11" ht="14">
      <c r="B91" s="98">
        <v>24</v>
      </c>
      <c r="C91" s="18" t="s">
        <v>289</v>
      </c>
      <c r="D91" s="14"/>
      <c r="E91" s="94" t="s">
        <v>3033</v>
      </c>
      <c r="F91" s="100" t="s">
        <v>100</v>
      </c>
      <c r="G91" s="21">
        <v>50</v>
      </c>
      <c r="H91" s="109">
        <v>15300</v>
      </c>
      <c r="I91" s="22">
        <f>G91*H91</f>
        <v>765000</v>
      </c>
      <c r="J91" s="111"/>
      <c r="K91" s="22">
        <f>G91*J91</f>
        <v>0</v>
      </c>
    </row>
    <row r="92" spans="1:11" ht="14">
      <c r="A92" s="23" t="s">
        <v>150</v>
      </c>
      <c r="B92" s="102"/>
      <c r="E92" s="24" t="s">
        <v>1</v>
      </c>
      <c r="F92" s="83"/>
      <c r="G92" s="84"/>
      <c r="H92" s="67"/>
      <c r="I92" s="67"/>
      <c r="J92" s="67"/>
      <c r="K92" s="67"/>
    </row>
    <row r="93" spans="1:11" ht="14">
      <c r="A93" s="25" t="s">
        <v>144</v>
      </c>
      <c r="B93" s="102"/>
      <c r="E93" s="26" t="s">
        <v>6</v>
      </c>
      <c r="F93" s="85"/>
      <c r="H93" s="67"/>
      <c r="I93" s="67"/>
      <c r="J93" s="67"/>
      <c r="K93" s="67"/>
    </row>
    <row r="94" spans="1:11" ht="93.75" customHeight="1">
      <c r="A94" t="s">
        <v>147</v>
      </c>
      <c r="B94" s="102"/>
      <c r="E94" s="94" t="s">
        <v>281</v>
      </c>
      <c r="F94" s="86"/>
      <c r="G94" s="61"/>
      <c r="H94" s="67"/>
      <c r="I94" s="67"/>
      <c r="J94" s="67"/>
      <c r="K94" s="67"/>
    </row>
    <row r="95" spans="1:11" ht="14">
      <c r="B95" s="98">
        <v>25</v>
      </c>
      <c r="C95" s="18" t="s">
        <v>290</v>
      </c>
      <c r="D95" s="14"/>
      <c r="E95" s="94" t="s">
        <v>3034</v>
      </c>
      <c r="F95" s="100" t="s">
        <v>100</v>
      </c>
      <c r="G95" s="21">
        <v>10</v>
      </c>
      <c r="H95" s="109">
        <v>15100</v>
      </c>
      <c r="I95" s="22">
        <f>G95*H95</f>
        <v>151000</v>
      </c>
      <c r="J95" s="111"/>
      <c r="K95" s="22">
        <f>G95*J95</f>
        <v>0</v>
      </c>
    </row>
    <row r="96" spans="1:11" ht="14">
      <c r="A96" s="23" t="s">
        <v>150</v>
      </c>
      <c r="B96" s="102"/>
      <c r="E96" s="24" t="s">
        <v>1</v>
      </c>
      <c r="F96" s="83"/>
      <c r="G96" s="84"/>
      <c r="H96" s="67"/>
      <c r="I96" s="67"/>
      <c r="J96" s="67"/>
      <c r="K96" s="67"/>
    </row>
    <row r="97" spans="1:11" ht="14">
      <c r="A97" s="25" t="s">
        <v>144</v>
      </c>
      <c r="B97" s="102"/>
      <c r="E97" s="26" t="s">
        <v>6</v>
      </c>
      <c r="F97" s="85"/>
      <c r="H97" s="67"/>
      <c r="I97" s="67"/>
      <c r="J97" s="67"/>
      <c r="K97" s="67"/>
    </row>
    <row r="98" spans="1:11" ht="95.25" customHeight="1">
      <c r="A98" t="s">
        <v>147</v>
      </c>
      <c r="B98" s="102"/>
      <c r="E98" s="94" t="s">
        <v>281</v>
      </c>
      <c r="F98" s="86"/>
      <c r="G98" s="61"/>
      <c r="H98" s="67"/>
      <c r="I98" s="67"/>
      <c r="J98" s="67"/>
      <c r="K98" s="67"/>
    </row>
    <row r="99" spans="1:11" ht="14">
      <c r="A99" s="14" t="s">
        <v>149</v>
      </c>
      <c r="B99" s="98">
        <v>26</v>
      </c>
      <c r="C99" s="18" t="s">
        <v>291</v>
      </c>
      <c r="D99" s="14"/>
      <c r="E99" s="99" t="s">
        <v>292</v>
      </c>
      <c r="F99" s="20" t="s">
        <v>120</v>
      </c>
      <c r="G99" s="21">
        <v>7000</v>
      </c>
      <c r="H99" s="109">
        <v>65</v>
      </c>
      <c r="I99" s="22">
        <f>G99*H99</f>
        <v>455000</v>
      </c>
      <c r="J99" s="111"/>
      <c r="K99" s="22">
        <f>G99*J99</f>
        <v>0</v>
      </c>
    </row>
    <row r="100" spans="1:11">
      <c r="A100" s="23" t="s">
        <v>150</v>
      </c>
      <c r="B100" s="102"/>
      <c r="E100" s="24"/>
      <c r="F100" s="83"/>
      <c r="G100" s="84"/>
      <c r="H100" s="67"/>
      <c r="I100" s="67"/>
      <c r="J100" s="67"/>
      <c r="K100" s="67"/>
    </row>
    <row r="101" spans="1:11" ht="14">
      <c r="A101" s="25" t="s">
        <v>144</v>
      </c>
      <c r="B101" s="102"/>
      <c r="E101" s="26" t="s">
        <v>6</v>
      </c>
      <c r="F101" s="85"/>
      <c r="H101" s="67"/>
      <c r="I101" s="67"/>
      <c r="J101" s="67"/>
      <c r="K101" s="67"/>
    </row>
    <row r="102" spans="1:11" ht="112">
      <c r="A102" t="s">
        <v>147</v>
      </c>
      <c r="B102" s="102"/>
      <c r="E102" s="94" t="s">
        <v>3065</v>
      </c>
      <c r="F102" s="86"/>
      <c r="G102" s="61"/>
      <c r="H102" s="67"/>
      <c r="I102" s="67"/>
      <c r="J102" s="67"/>
      <c r="K102" s="67"/>
    </row>
    <row r="103" spans="1:11" ht="14">
      <c r="A103" s="14" t="s">
        <v>149</v>
      </c>
      <c r="B103" s="98">
        <v>27</v>
      </c>
      <c r="C103" s="18" t="s">
        <v>293</v>
      </c>
      <c r="D103" s="14"/>
      <c r="E103" s="99" t="s">
        <v>294</v>
      </c>
      <c r="F103" s="20" t="s">
        <v>120</v>
      </c>
      <c r="G103" s="21">
        <v>8000</v>
      </c>
      <c r="H103" s="109">
        <v>92</v>
      </c>
      <c r="I103" s="22">
        <f>G103*H103</f>
        <v>736000</v>
      </c>
      <c r="J103" s="111"/>
      <c r="K103" s="22">
        <f>G103*J103</f>
        <v>0</v>
      </c>
    </row>
    <row r="104" spans="1:11">
      <c r="A104" s="23" t="s">
        <v>150</v>
      </c>
      <c r="B104" s="102"/>
      <c r="E104" s="24"/>
      <c r="F104" s="83"/>
      <c r="G104" s="84"/>
      <c r="H104" s="67"/>
      <c r="I104" s="67"/>
      <c r="J104" s="67"/>
      <c r="K104" s="67"/>
    </row>
    <row r="105" spans="1:11" ht="14">
      <c r="A105" s="25" t="s">
        <v>144</v>
      </c>
      <c r="B105" s="102"/>
      <c r="E105" s="26" t="s">
        <v>6</v>
      </c>
      <c r="F105" s="85"/>
      <c r="H105" s="67"/>
      <c r="I105" s="67"/>
      <c r="J105" s="67"/>
      <c r="K105" s="67"/>
    </row>
    <row r="106" spans="1:11" ht="150" customHeight="1">
      <c r="A106" t="s">
        <v>147</v>
      </c>
      <c r="B106" s="102"/>
      <c r="E106" s="94" t="s">
        <v>3065</v>
      </c>
      <c r="F106" s="86"/>
      <c r="G106" s="61"/>
      <c r="H106" s="67"/>
      <c r="I106" s="67"/>
      <c r="J106" s="67"/>
      <c r="K106" s="67"/>
    </row>
    <row r="107" spans="1:11" ht="14">
      <c r="A107" s="14" t="s">
        <v>149</v>
      </c>
      <c r="B107" s="98">
        <v>28</v>
      </c>
      <c r="C107" s="18" t="s">
        <v>295</v>
      </c>
      <c r="D107" s="14"/>
      <c r="E107" s="99" t="s">
        <v>296</v>
      </c>
      <c r="F107" s="20" t="s">
        <v>120</v>
      </c>
      <c r="G107" s="21">
        <v>1000</v>
      </c>
      <c r="H107" s="109">
        <v>350</v>
      </c>
      <c r="I107" s="22">
        <f>G107*H107</f>
        <v>350000</v>
      </c>
      <c r="J107" s="111"/>
      <c r="K107" s="22">
        <f>G107*J107</f>
        <v>0</v>
      </c>
    </row>
    <row r="108" spans="1:11">
      <c r="A108" s="23" t="s">
        <v>150</v>
      </c>
      <c r="B108" s="102"/>
      <c r="E108" s="24"/>
      <c r="F108" s="83"/>
      <c r="G108" s="84"/>
      <c r="H108" s="67"/>
      <c r="I108" s="67"/>
      <c r="J108" s="67"/>
      <c r="K108" s="67"/>
    </row>
    <row r="109" spans="1:11" ht="14">
      <c r="A109" s="25" t="s">
        <v>144</v>
      </c>
      <c r="B109" s="102"/>
      <c r="E109" s="26" t="s">
        <v>6</v>
      </c>
      <c r="F109" s="85"/>
      <c r="H109" s="67"/>
      <c r="I109" s="67"/>
      <c r="J109" s="67"/>
      <c r="K109" s="67"/>
    </row>
    <row r="110" spans="1:11" ht="56">
      <c r="A110" t="s">
        <v>147</v>
      </c>
      <c r="B110" s="102"/>
      <c r="E110" s="94" t="s">
        <v>2982</v>
      </c>
      <c r="F110" s="86"/>
      <c r="G110" s="61"/>
      <c r="H110" s="67"/>
      <c r="I110" s="67"/>
      <c r="J110" s="67"/>
      <c r="K110" s="67"/>
    </row>
    <row r="111" spans="1:11" ht="14">
      <c r="A111" s="14" t="s">
        <v>149</v>
      </c>
      <c r="B111" s="98">
        <v>29</v>
      </c>
      <c r="C111" s="18" t="s">
        <v>297</v>
      </c>
      <c r="D111" s="14"/>
      <c r="E111" s="99" t="s">
        <v>2983</v>
      </c>
      <c r="F111" s="100" t="s">
        <v>226</v>
      </c>
      <c r="G111" s="21">
        <v>210</v>
      </c>
      <c r="H111" s="109">
        <v>132.5</v>
      </c>
      <c r="I111" s="22">
        <f>G111*H111</f>
        <v>27825</v>
      </c>
      <c r="J111" s="111"/>
      <c r="K111" s="22">
        <f>G111*J111</f>
        <v>0</v>
      </c>
    </row>
    <row r="112" spans="1:11">
      <c r="A112" s="23" t="s">
        <v>150</v>
      </c>
      <c r="B112" s="102"/>
      <c r="E112" s="24"/>
      <c r="F112" s="83"/>
      <c r="G112" s="84"/>
      <c r="H112" s="67"/>
      <c r="I112" s="67"/>
      <c r="J112" s="67"/>
      <c r="K112" s="67"/>
    </row>
    <row r="113" spans="1:11" ht="14">
      <c r="A113" s="25" t="s">
        <v>144</v>
      </c>
      <c r="B113" s="102"/>
      <c r="E113" s="26" t="s">
        <v>6</v>
      </c>
      <c r="F113" s="85"/>
      <c r="H113" s="67"/>
      <c r="I113" s="67"/>
      <c r="J113" s="67"/>
      <c r="K113" s="67"/>
    </row>
    <row r="114" spans="1:11" ht="56">
      <c r="A114" t="s">
        <v>147</v>
      </c>
      <c r="B114" s="102"/>
      <c r="E114" s="94" t="s">
        <v>298</v>
      </c>
      <c r="F114" s="86"/>
      <c r="G114" s="61"/>
      <c r="H114" s="67"/>
      <c r="I114" s="67"/>
      <c r="J114" s="67"/>
      <c r="K114" s="67"/>
    </row>
    <row r="115" spans="1:11" ht="14">
      <c r="A115" s="14" t="s">
        <v>149</v>
      </c>
      <c r="B115" s="98">
        <v>30</v>
      </c>
      <c r="C115" s="18" t="s">
        <v>299</v>
      </c>
      <c r="D115" s="14"/>
      <c r="E115" s="99" t="s">
        <v>2984</v>
      </c>
      <c r="F115" s="100" t="s">
        <v>226</v>
      </c>
      <c r="G115" s="21">
        <v>950</v>
      </c>
      <c r="H115" s="109">
        <v>191</v>
      </c>
      <c r="I115" s="22">
        <f>G115*H115</f>
        <v>181450</v>
      </c>
      <c r="J115" s="111"/>
      <c r="K115" s="22">
        <f>G115*J115</f>
        <v>0</v>
      </c>
    </row>
    <row r="116" spans="1:11">
      <c r="A116" s="23" t="s">
        <v>150</v>
      </c>
      <c r="B116" s="102"/>
      <c r="E116" s="24"/>
      <c r="F116" s="83"/>
      <c r="G116" s="84"/>
      <c r="H116" s="67"/>
      <c r="I116" s="67"/>
      <c r="J116" s="67"/>
      <c r="K116" s="67"/>
    </row>
    <row r="117" spans="1:11" ht="14">
      <c r="A117" s="25" t="s">
        <v>144</v>
      </c>
      <c r="B117" s="102"/>
      <c r="E117" s="26" t="s">
        <v>6</v>
      </c>
      <c r="F117" s="85"/>
      <c r="H117" s="67"/>
      <c r="I117" s="67"/>
      <c r="J117" s="67"/>
      <c r="K117" s="67"/>
    </row>
    <row r="118" spans="1:11" ht="56">
      <c r="A118" t="s">
        <v>147</v>
      </c>
      <c r="B118" s="102"/>
      <c r="E118" s="94" t="s">
        <v>298</v>
      </c>
      <c r="F118" s="86"/>
      <c r="G118" s="61"/>
      <c r="H118" s="67"/>
      <c r="I118" s="67"/>
      <c r="J118" s="67"/>
      <c r="K118" s="67"/>
    </row>
    <row r="119" spans="1:11" ht="14">
      <c r="A119" s="14" t="s">
        <v>149</v>
      </c>
      <c r="B119" s="98">
        <v>31</v>
      </c>
      <c r="C119" s="18" t="s">
        <v>300</v>
      </c>
      <c r="D119" s="14"/>
      <c r="E119" s="99" t="s">
        <v>2985</v>
      </c>
      <c r="F119" s="100" t="s">
        <v>226</v>
      </c>
      <c r="G119" s="21">
        <v>100</v>
      </c>
      <c r="H119" s="109">
        <v>268</v>
      </c>
      <c r="I119" s="22">
        <f>G119*H119</f>
        <v>26800</v>
      </c>
      <c r="J119" s="111"/>
      <c r="K119" s="22">
        <f>G119*J119</f>
        <v>0</v>
      </c>
    </row>
    <row r="120" spans="1:11">
      <c r="A120" s="23" t="s">
        <v>150</v>
      </c>
      <c r="B120" s="102"/>
      <c r="E120" s="24"/>
      <c r="F120" s="83"/>
      <c r="G120" s="84"/>
      <c r="H120" s="67"/>
      <c r="I120" s="67"/>
      <c r="J120" s="67"/>
      <c r="K120" s="67"/>
    </row>
    <row r="121" spans="1:11" ht="14">
      <c r="A121" s="25" t="s">
        <v>144</v>
      </c>
      <c r="B121" s="102"/>
      <c r="E121" s="26" t="s">
        <v>6</v>
      </c>
      <c r="F121" s="85"/>
      <c r="H121" s="67"/>
      <c r="I121" s="67"/>
      <c r="J121" s="67"/>
      <c r="K121" s="67"/>
    </row>
    <row r="122" spans="1:11" ht="56">
      <c r="A122" t="s">
        <v>147</v>
      </c>
      <c r="B122" s="102"/>
      <c r="E122" s="94" t="s">
        <v>298</v>
      </c>
      <c r="F122" s="86"/>
      <c r="G122" s="61"/>
      <c r="H122" s="67"/>
      <c r="I122" s="67"/>
      <c r="J122" s="67"/>
      <c r="K122" s="67"/>
    </row>
    <row r="123" spans="1:11" ht="14">
      <c r="A123" s="14" t="s">
        <v>149</v>
      </c>
      <c r="B123" s="98">
        <v>32</v>
      </c>
      <c r="C123" s="18" t="s">
        <v>301</v>
      </c>
      <c r="D123" s="14"/>
      <c r="E123" s="99" t="s">
        <v>302</v>
      </c>
      <c r="F123" s="100" t="s">
        <v>226</v>
      </c>
      <c r="G123" s="21">
        <v>15000</v>
      </c>
      <c r="H123" s="109">
        <v>150</v>
      </c>
      <c r="I123" s="22">
        <f>G123*H123</f>
        <v>2250000</v>
      </c>
      <c r="J123" s="111"/>
      <c r="K123" s="22">
        <f>G123*J123</f>
        <v>0</v>
      </c>
    </row>
    <row r="124" spans="1:11">
      <c r="A124" s="23" t="s">
        <v>150</v>
      </c>
      <c r="B124" s="102"/>
      <c r="E124" s="24"/>
      <c r="F124" s="83"/>
      <c r="G124" s="84"/>
      <c r="H124" s="67"/>
      <c r="I124" s="67"/>
      <c r="J124" s="67"/>
      <c r="K124" s="67"/>
    </row>
    <row r="125" spans="1:11" ht="14">
      <c r="A125" s="25" t="s">
        <v>144</v>
      </c>
      <c r="B125" s="102"/>
      <c r="E125" s="26" t="s">
        <v>6</v>
      </c>
      <c r="F125" s="85"/>
      <c r="H125" s="67"/>
      <c r="I125" s="67"/>
      <c r="J125" s="67"/>
      <c r="K125" s="67"/>
    </row>
    <row r="126" spans="1:11" ht="56">
      <c r="A126" t="s">
        <v>147</v>
      </c>
      <c r="B126" s="102"/>
      <c r="E126" s="94" t="s">
        <v>303</v>
      </c>
      <c r="F126" s="86"/>
      <c r="G126" s="61"/>
      <c r="H126" s="67"/>
      <c r="I126" s="67"/>
      <c r="J126" s="67"/>
      <c r="K126" s="67"/>
    </row>
    <row r="127" spans="1:11" ht="14">
      <c r="A127" s="14" t="s">
        <v>149</v>
      </c>
      <c r="B127" s="98">
        <v>33</v>
      </c>
      <c r="C127" s="18" t="s">
        <v>304</v>
      </c>
      <c r="D127" s="14"/>
      <c r="E127" s="99" t="s">
        <v>305</v>
      </c>
      <c r="F127" s="100" t="s">
        <v>226</v>
      </c>
      <c r="G127" s="21">
        <v>10000</v>
      </c>
      <c r="H127" s="109">
        <v>110</v>
      </c>
      <c r="I127" s="22">
        <f>G127*H127</f>
        <v>1100000</v>
      </c>
      <c r="J127" s="111"/>
      <c r="K127" s="22">
        <f>G127*J127</f>
        <v>0</v>
      </c>
    </row>
    <row r="128" spans="1:11">
      <c r="A128" s="23" t="s">
        <v>150</v>
      </c>
      <c r="B128" s="102"/>
      <c r="E128" s="24"/>
      <c r="F128" s="83"/>
      <c r="G128" s="84"/>
      <c r="H128" s="67"/>
      <c r="I128" s="67"/>
      <c r="J128" s="67"/>
      <c r="K128" s="67"/>
    </row>
    <row r="129" spans="1:11" ht="14">
      <c r="A129" s="25" t="s">
        <v>144</v>
      </c>
      <c r="B129" s="102"/>
      <c r="E129" s="26" t="s">
        <v>6</v>
      </c>
      <c r="F129" s="85"/>
      <c r="H129" s="67"/>
      <c r="I129" s="67"/>
      <c r="J129" s="67"/>
      <c r="K129" s="67"/>
    </row>
    <row r="130" spans="1:11" ht="84">
      <c r="A130" t="s">
        <v>147</v>
      </c>
      <c r="B130" s="102"/>
      <c r="E130" s="94" t="s">
        <v>306</v>
      </c>
      <c r="F130" s="86"/>
      <c r="G130" s="61"/>
      <c r="H130" s="67"/>
      <c r="I130" s="67"/>
      <c r="J130" s="67"/>
      <c r="K130" s="67"/>
    </row>
    <row r="131" spans="1:11" ht="14">
      <c r="A131" s="14" t="s">
        <v>149</v>
      </c>
      <c r="B131" s="98">
        <v>34</v>
      </c>
      <c r="C131" s="18" t="s">
        <v>307</v>
      </c>
      <c r="D131" s="14"/>
      <c r="E131" s="99" t="s">
        <v>308</v>
      </c>
      <c r="F131" s="100" t="s">
        <v>226</v>
      </c>
      <c r="G131" s="21">
        <v>8000</v>
      </c>
      <c r="H131" s="109">
        <v>384</v>
      </c>
      <c r="I131" s="22">
        <f>G131*H131</f>
        <v>3072000</v>
      </c>
      <c r="J131" s="111"/>
      <c r="K131" s="22">
        <f>G131*J131</f>
        <v>0</v>
      </c>
    </row>
    <row r="132" spans="1:11">
      <c r="A132" s="23" t="s">
        <v>150</v>
      </c>
      <c r="B132" s="102"/>
      <c r="E132" s="24"/>
      <c r="F132" s="83"/>
      <c r="G132" s="84"/>
      <c r="H132" s="67"/>
      <c r="I132" s="67"/>
      <c r="J132" s="67"/>
      <c r="K132" s="67"/>
    </row>
    <row r="133" spans="1:11" ht="14">
      <c r="A133" s="25" t="s">
        <v>144</v>
      </c>
      <c r="B133" s="102"/>
      <c r="E133" s="26" t="s">
        <v>6</v>
      </c>
      <c r="F133" s="85"/>
      <c r="H133" s="67"/>
      <c r="I133" s="67"/>
      <c r="J133" s="67"/>
      <c r="K133" s="67"/>
    </row>
    <row r="134" spans="1:11" ht="98">
      <c r="A134" t="s">
        <v>147</v>
      </c>
      <c r="B134" s="102"/>
      <c r="E134" s="94" t="s">
        <v>309</v>
      </c>
      <c r="F134" s="86"/>
      <c r="G134" s="61"/>
      <c r="H134" s="67"/>
      <c r="I134" s="67"/>
      <c r="J134" s="67"/>
      <c r="K134" s="67"/>
    </row>
    <row r="135" spans="1:11" ht="14">
      <c r="A135" s="14" t="s">
        <v>149</v>
      </c>
      <c r="B135" s="98">
        <v>37</v>
      </c>
      <c r="C135" s="18">
        <v>23020</v>
      </c>
      <c r="D135" s="14" t="s">
        <v>1</v>
      </c>
      <c r="E135" s="99" t="s">
        <v>2986</v>
      </c>
      <c r="F135" s="20" t="s">
        <v>120</v>
      </c>
      <c r="G135" s="21">
        <v>250</v>
      </c>
      <c r="H135" s="109">
        <v>297</v>
      </c>
      <c r="I135" s="22">
        <f>G135*H135</f>
        <v>74250</v>
      </c>
      <c r="J135" s="111"/>
      <c r="K135" s="22">
        <f>G135*J135</f>
        <v>0</v>
      </c>
    </row>
    <row r="136" spans="1:11" ht="14">
      <c r="A136" s="23" t="s">
        <v>150</v>
      </c>
      <c r="B136" s="102"/>
      <c r="E136" s="94" t="s">
        <v>1</v>
      </c>
      <c r="F136" s="83"/>
      <c r="G136" s="84"/>
      <c r="H136" s="67"/>
      <c r="I136" s="67"/>
      <c r="J136" s="67"/>
      <c r="K136" s="67"/>
    </row>
    <row r="137" spans="1:11" ht="14">
      <c r="A137" s="25" t="s">
        <v>144</v>
      </c>
      <c r="B137" s="102"/>
      <c r="E137" s="26" t="s">
        <v>6</v>
      </c>
      <c r="F137" s="85"/>
      <c r="H137" s="67"/>
      <c r="I137" s="67"/>
      <c r="J137" s="67"/>
      <c r="K137" s="67"/>
    </row>
    <row r="138" spans="1:11" ht="70">
      <c r="A138" t="s">
        <v>147</v>
      </c>
      <c r="B138" s="102"/>
      <c r="E138" s="94" t="s">
        <v>311</v>
      </c>
      <c r="F138" s="86"/>
      <c r="G138" s="61"/>
      <c r="H138" s="67"/>
      <c r="I138" s="67"/>
      <c r="J138" s="67"/>
      <c r="K138" s="67"/>
    </row>
    <row r="139" spans="1:11" ht="14">
      <c r="A139" s="14" t="s">
        <v>149</v>
      </c>
      <c r="B139" s="98">
        <v>38</v>
      </c>
      <c r="C139" s="18">
        <v>23030</v>
      </c>
      <c r="D139" s="14" t="s">
        <v>1</v>
      </c>
      <c r="E139" s="99" t="s">
        <v>2988</v>
      </c>
      <c r="F139" s="20" t="s">
        <v>120</v>
      </c>
      <c r="G139" s="21">
        <v>150</v>
      </c>
      <c r="H139" s="109">
        <v>1311</v>
      </c>
      <c r="I139" s="22">
        <f>G139*H139</f>
        <v>196650</v>
      </c>
      <c r="J139" s="111"/>
      <c r="K139" s="22">
        <f>G139*J139</f>
        <v>0</v>
      </c>
    </row>
    <row r="140" spans="1:11" ht="14">
      <c r="A140" s="23" t="s">
        <v>150</v>
      </c>
      <c r="B140" s="102"/>
      <c r="E140" s="94" t="s">
        <v>1</v>
      </c>
      <c r="F140" s="83"/>
      <c r="G140" s="84"/>
      <c r="H140" s="67"/>
      <c r="I140" s="67"/>
      <c r="J140" s="67"/>
      <c r="K140" s="67"/>
    </row>
    <row r="141" spans="1:11" ht="14">
      <c r="A141" s="25" t="s">
        <v>144</v>
      </c>
      <c r="B141" s="102"/>
      <c r="E141" s="26" t="s">
        <v>6</v>
      </c>
      <c r="F141" s="85"/>
      <c r="H141" s="67"/>
      <c r="I141" s="67"/>
      <c r="J141" s="67"/>
      <c r="K141" s="67"/>
    </row>
    <row r="142" spans="1:11" ht="70">
      <c r="A142" t="s">
        <v>147</v>
      </c>
      <c r="B142" s="102"/>
      <c r="E142" s="94" t="s">
        <v>312</v>
      </c>
      <c r="F142" s="86"/>
      <c r="G142" s="61"/>
      <c r="H142" s="67"/>
      <c r="I142" s="67"/>
      <c r="J142" s="67"/>
      <c r="K142" s="67"/>
    </row>
    <row r="143" spans="1:11" ht="19.5" customHeight="1">
      <c r="A143" s="14" t="s">
        <v>149</v>
      </c>
      <c r="B143" s="98">
        <v>39</v>
      </c>
      <c r="C143" s="18">
        <v>23040</v>
      </c>
      <c r="D143" s="14" t="s">
        <v>1</v>
      </c>
      <c r="E143" s="99" t="s">
        <v>2987</v>
      </c>
      <c r="F143" s="20" t="s">
        <v>120</v>
      </c>
      <c r="G143" s="21">
        <v>60</v>
      </c>
      <c r="H143" s="109">
        <v>1761</v>
      </c>
      <c r="I143" s="22">
        <f>G143*H143</f>
        <v>105660</v>
      </c>
      <c r="J143" s="111"/>
      <c r="K143" s="22">
        <f>G143*J143</f>
        <v>0</v>
      </c>
    </row>
    <row r="144" spans="1:11" ht="14">
      <c r="A144" s="23" t="s">
        <v>150</v>
      </c>
      <c r="B144" s="102"/>
      <c r="E144" s="94" t="s">
        <v>1</v>
      </c>
      <c r="F144" s="83"/>
      <c r="G144" s="84"/>
      <c r="H144" s="67"/>
      <c r="I144" s="67"/>
      <c r="J144" s="67"/>
      <c r="K144" s="67"/>
    </row>
    <row r="145" spans="1:11" ht="14">
      <c r="A145" s="25" t="s">
        <v>144</v>
      </c>
      <c r="B145" s="102"/>
      <c r="E145" s="26" t="s">
        <v>6</v>
      </c>
      <c r="F145" s="85"/>
      <c r="H145" s="67"/>
      <c r="I145" s="67"/>
      <c r="J145" s="67"/>
      <c r="K145" s="67"/>
    </row>
    <row r="146" spans="1:11" ht="70">
      <c r="A146" t="s">
        <v>147</v>
      </c>
      <c r="B146" s="102"/>
      <c r="E146" s="94" t="s">
        <v>312</v>
      </c>
      <c r="F146" s="86"/>
      <c r="G146" s="61"/>
      <c r="H146" s="67"/>
      <c r="I146" s="67"/>
      <c r="J146" s="67"/>
      <c r="K146" s="67"/>
    </row>
    <row r="147" spans="1:11" ht="14">
      <c r="A147" s="14" t="s">
        <v>149</v>
      </c>
      <c r="B147" s="98">
        <v>40</v>
      </c>
      <c r="C147" s="18" t="s">
        <v>313</v>
      </c>
      <c r="D147" s="14"/>
      <c r="E147" s="99" t="s">
        <v>314</v>
      </c>
      <c r="F147" s="20" t="s">
        <v>120</v>
      </c>
      <c r="G147" s="21">
        <v>20</v>
      </c>
      <c r="H147" s="109">
        <v>2582</v>
      </c>
      <c r="I147" s="22">
        <f>G147*H147</f>
        <v>51640</v>
      </c>
      <c r="J147" s="111"/>
      <c r="K147" s="22">
        <f>G147*J147</f>
        <v>0</v>
      </c>
    </row>
    <row r="148" spans="1:11">
      <c r="A148" s="23" t="s">
        <v>150</v>
      </c>
      <c r="B148" s="102"/>
      <c r="E148" s="94"/>
      <c r="H148" s="67"/>
      <c r="I148" s="67"/>
      <c r="J148" s="67"/>
      <c r="K148" s="67"/>
    </row>
    <row r="149" spans="1:11" ht="14">
      <c r="A149" s="25" t="s">
        <v>144</v>
      </c>
      <c r="B149" s="102"/>
      <c r="E149" s="26" t="s">
        <v>6</v>
      </c>
      <c r="H149" s="67"/>
      <c r="I149" s="67"/>
      <c r="J149" s="67"/>
      <c r="K149" s="67"/>
    </row>
    <row r="150" spans="1:11" ht="135" customHeight="1">
      <c r="A150" t="s">
        <v>147</v>
      </c>
      <c r="B150" s="102"/>
      <c r="E150" s="94" t="s">
        <v>315</v>
      </c>
      <c r="H150" s="67"/>
      <c r="I150" s="67"/>
      <c r="J150" s="67"/>
      <c r="K150" s="67"/>
    </row>
    <row r="151" spans="1:11" ht="14">
      <c r="A151" s="14" t="s">
        <v>149</v>
      </c>
      <c r="B151" s="98">
        <v>41</v>
      </c>
      <c r="C151" s="18" t="s">
        <v>316</v>
      </c>
      <c r="D151" s="14"/>
      <c r="E151" s="99" t="s">
        <v>317</v>
      </c>
      <c r="F151" s="20" t="s">
        <v>120</v>
      </c>
      <c r="G151" s="21">
        <v>20</v>
      </c>
      <c r="H151" s="109">
        <v>1840</v>
      </c>
      <c r="I151" s="22">
        <f>G151*H151</f>
        <v>36800</v>
      </c>
      <c r="J151" s="111"/>
      <c r="K151" s="22">
        <f>G151*J151</f>
        <v>0</v>
      </c>
    </row>
    <row r="152" spans="1:11">
      <c r="A152" s="23" t="s">
        <v>150</v>
      </c>
      <c r="B152" s="102"/>
      <c r="E152" s="94"/>
      <c r="H152" s="67"/>
      <c r="I152" s="67"/>
      <c r="J152" s="67"/>
      <c r="K152" s="67"/>
    </row>
    <row r="153" spans="1:11" ht="14">
      <c r="A153" s="25" t="s">
        <v>144</v>
      </c>
      <c r="B153" s="102"/>
      <c r="E153" s="26" t="s">
        <v>6</v>
      </c>
      <c r="H153" s="67"/>
      <c r="I153" s="67"/>
      <c r="J153" s="67"/>
      <c r="K153" s="67"/>
    </row>
    <row r="154" spans="1:11" ht="131.25" customHeight="1">
      <c r="A154" t="s">
        <v>147</v>
      </c>
      <c r="B154" s="102"/>
      <c r="E154" s="94" t="s">
        <v>315</v>
      </c>
      <c r="H154" s="67"/>
      <c r="I154" s="67"/>
      <c r="J154" s="67"/>
      <c r="K154" s="67"/>
    </row>
    <row r="155" spans="1:11" ht="14">
      <c r="A155" s="14" t="s">
        <v>149</v>
      </c>
      <c r="B155" s="98">
        <v>42</v>
      </c>
      <c r="C155" s="18" t="s">
        <v>318</v>
      </c>
      <c r="D155" s="14"/>
      <c r="E155" s="99" t="s">
        <v>319</v>
      </c>
      <c r="F155" s="20" t="s">
        <v>120</v>
      </c>
      <c r="G155" s="21">
        <v>60</v>
      </c>
      <c r="H155" s="109">
        <v>420</v>
      </c>
      <c r="I155" s="22">
        <f>G155*H155</f>
        <v>25200</v>
      </c>
      <c r="J155" s="111"/>
      <c r="K155" s="22">
        <f>G155*J155</f>
        <v>0</v>
      </c>
    </row>
    <row r="156" spans="1:11">
      <c r="A156" s="23" t="s">
        <v>150</v>
      </c>
      <c r="B156" s="102"/>
      <c r="E156" s="94"/>
      <c r="H156" s="67"/>
      <c r="I156" s="67"/>
      <c r="J156" s="67"/>
      <c r="K156" s="67"/>
    </row>
    <row r="157" spans="1:11" ht="14">
      <c r="A157" s="25" t="s">
        <v>144</v>
      </c>
      <c r="B157" s="102"/>
      <c r="E157" s="26" t="s">
        <v>6</v>
      </c>
      <c r="H157" s="67"/>
      <c r="I157" s="67"/>
      <c r="J157" s="67"/>
      <c r="K157" s="67"/>
    </row>
    <row r="158" spans="1:11" ht="90.75" customHeight="1">
      <c r="A158" t="s">
        <v>147</v>
      </c>
      <c r="B158" s="102"/>
      <c r="E158" s="94" t="s">
        <v>320</v>
      </c>
      <c r="H158" s="67"/>
      <c r="I158" s="67"/>
      <c r="J158" s="67"/>
      <c r="K158" s="67"/>
    </row>
    <row r="159" spans="1:11" ht="14">
      <c r="A159" s="14" t="s">
        <v>149</v>
      </c>
      <c r="B159" s="98">
        <v>43</v>
      </c>
      <c r="C159" s="18" t="s">
        <v>321</v>
      </c>
      <c r="D159" s="14"/>
      <c r="E159" s="99" t="s">
        <v>322</v>
      </c>
      <c r="F159" s="20" t="s">
        <v>120</v>
      </c>
      <c r="G159" s="21">
        <v>150</v>
      </c>
      <c r="H159" s="109">
        <v>450</v>
      </c>
      <c r="I159" s="22">
        <f>G159*H159</f>
        <v>67500</v>
      </c>
      <c r="J159" s="111"/>
      <c r="K159" s="22">
        <f>G159*J159</f>
        <v>0</v>
      </c>
    </row>
    <row r="160" spans="1:11">
      <c r="A160" s="23" t="s">
        <v>150</v>
      </c>
      <c r="B160" s="102"/>
      <c r="E160" s="94"/>
      <c r="H160" s="67"/>
      <c r="I160" s="67"/>
      <c r="J160" s="67"/>
      <c r="K160" s="67"/>
    </row>
    <row r="161" spans="1:11" ht="14">
      <c r="A161" s="25" t="s">
        <v>144</v>
      </c>
      <c r="B161" s="102"/>
      <c r="E161" s="26" t="s">
        <v>6</v>
      </c>
      <c r="H161" s="67"/>
      <c r="I161" s="67"/>
      <c r="J161" s="67"/>
      <c r="K161" s="67"/>
    </row>
    <row r="162" spans="1:11" ht="84" customHeight="1">
      <c r="A162" t="s">
        <v>147</v>
      </c>
      <c r="B162" s="102"/>
      <c r="E162" s="94" t="s">
        <v>320</v>
      </c>
      <c r="H162" s="67"/>
      <c r="I162" s="67"/>
      <c r="J162" s="67"/>
      <c r="K162" s="67"/>
    </row>
    <row r="163" spans="1:11" ht="14">
      <c r="A163" s="14"/>
      <c r="B163" s="98">
        <v>44</v>
      </c>
      <c r="C163" s="18">
        <v>26125</v>
      </c>
      <c r="D163" s="14"/>
      <c r="E163" s="99" t="s">
        <v>323</v>
      </c>
      <c r="F163" s="100" t="s">
        <v>324</v>
      </c>
      <c r="G163" s="21">
        <v>1000</v>
      </c>
      <c r="H163" s="109">
        <v>135</v>
      </c>
      <c r="I163" s="22">
        <f>G163*H163</f>
        <v>135000</v>
      </c>
      <c r="J163" s="111"/>
      <c r="K163" s="22">
        <f>G163*J163</f>
        <v>0</v>
      </c>
    </row>
    <row r="164" spans="1:11">
      <c r="A164" s="23"/>
      <c r="B164" s="102"/>
      <c r="E164" s="24"/>
      <c r="H164" s="67"/>
      <c r="I164" s="67"/>
      <c r="J164" s="67"/>
      <c r="K164" s="67"/>
    </row>
    <row r="165" spans="1:11" ht="14">
      <c r="A165" s="25"/>
      <c r="B165" s="102"/>
      <c r="E165" s="26" t="s">
        <v>6</v>
      </c>
      <c r="H165" s="67"/>
      <c r="I165" s="67"/>
      <c r="J165" s="67"/>
      <c r="K165" s="67"/>
    </row>
    <row r="166" spans="1:11" ht="42">
      <c r="B166" s="102"/>
      <c r="E166" s="117" t="s">
        <v>325</v>
      </c>
      <c r="H166" s="67"/>
      <c r="I166" s="67"/>
      <c r="J166" s="67"/>
      <c r="K166" s="67"/>
    </row>
    <row r="167" spans="1:11" ht="14">
      <c r="A167" s="14" t="s">
        <v>149</v>
      </c>
      <c r="B167" s="98">
        <v>45</v>
      </c>
      <c r="C167" s="18" t="s">
        <v>326</v>
      </c>
      <c r="D167" s="14"/>
      <c r="E167" s="99" t="s">
        <v>327</v>
      </c>
      <c r="F167" s="20" t="s">
        <v>120</v>
      </c>
      <c r="G167" s="21">
        <v>20</v>
      </c>
      <c r="H167" s="109">
        <v>1650</v>
      </c>
      <c r="I167" s="22">
        <f>G167*H167</f>
        <v>33000</v>
      </c>
      <c r="J167" s="111"/>
      <c r="K167" s="22">
        <f>G167*J167</f>
        <v>0</v>
      </c>
    </row>
    <row r="168" spans="1:11">
      <c r="A168" s="23" t="s">
        <v>150</v>
      </c>
      <c r="B168" s="102"/>
      <c r="E168" s="24"/>
      <c r="H168" s="67"/>
      <c r="I168" s="67"/>
      <c r="J168" s="67"/>
      <c r="K168" s="67"/>
    </row>
    <row r="169" spans="1:11" ht="14">
      <c r="A169" s="25" t="s">
        <v>144</v>
      </c>
      <c r="B169" s="102"/>
      <c r="E169" s="26" t="s">
        <v>6</v>
      </c>
      <c r="H169" s="67"/>
      <c r="I169" s="67"/>
      <c r="J169" s="67"/>
      <c r="K169" s="67"/>
    </row>
    <row r="170" spans="1:11" ht="98">
      <c r="A170" t="s">
        <v>147</v>
      </c>
      <c r="B170" s="102"/>
      <c r="E170" s="94" t="s">
        <v>2989</v>
      </c>
      <c r="H170" s="67"/>
      <c r="I170" s="67"/>
      <c r="J170" s="67"/>
      <c r="K170" s="67"/>
    </row>
    <row r="171" spans="1:11" ht="14">
      <c r="A171" s="14" t="s">
        <v>149</v>
      </c>
      <c r="B171" s="98">
        <v>46</v>
      </c>
      <c r="C171" s="18" t="s">
        <v>328</v>
      </c>
      <c r="D171" s="14"/>
      <c r="E171" s="19" t="s">
        <v>329</v>
      </c>
      <c r="F171" s="20" t="s">
        <v>120</v>
      </c>
      <c r="G171" s="21">
        <v>20</v>
      </c>
      <c r="H171" s="109">
        <v>800</v>
      </c>
      <c r="I171" s="22">
        <f>G171*H171</f>
        <v>16000</v>
      </c>
      <c r="J171" s="111"/>
      <c r="K171" s="22">
        <f>G171*J171</f>
        <v>0</v>
      </c>
    </row>
    <row r="172" spans="1:11">
      <c r="A172" s="23" t="s">
        <v>150</v>
      </c>
      <c r="B172" s="102"/>
      <c r="E172" s="24"/>
      <c r="H172" s="67"/>
      <c r="I172" s="67"/>
      <c r="J172" s="67"/>
      <c r="K172" s="67"/>
    </row>
    <row r="173" spans="1:11" ht="14">
      <c r="A173" s="25" t="s">
        <v>144</v>
      </c>
      <c r="B173" s="102"/>
      <c r="E173" s="26" t="s">
        <v>6</v>
      </c>
      <c r="H173" s="67"/>
      <c r="I173" s="67"/>
      <c r="J173" s="67"/>
      <c r="K173" s="67"/>
    </row>
    <row r="174" spans="1:11" ht="70">
      <c r="A174" t="s">
        <v>147</v>
      </c>
      <c r="B174" s="102"/>
      <c r="E174" s="94" t="s">
        <v>330</v>
      </c>
      <c r="H174" s="67"/>
      <c r="I174" s="67"/>
      <c r="J174" s="67"/>
      <c r="K174" s="67"/>
    </row>
    <row r="175" spans="1:11" ht="14">
      <c r="A175" s="102"/>
      <c r="B175" s="98">
        <v>47</v>
      </c>
      <c r="C175" s="98">
        <v>26580</v>
      </c>
      <c r="D175" s="108"/>
      <c r="E175" s="94" t="s">
        <v>331</v>
      </c>
      <c r="F175" s="100" t="s">
        <v>120</v>
      </c>
      <c r="G175" s="101">
        <v>1200</v>
      </c>
      <c r="H175" s="109">
        <v>85</v>
      </c>
      <c r="I175" s="22">
        <f>G175*H175</f>
        <v>102000</v>
      </c>
      <c r="J175" s="111"/>
      <c r="K175" s="22">
        <f>G175*J175</f>
        <v>0</v>
      </c>
    </row>
    <row r="176" spans="1:11">
      <c r="A176" s="102"/>
      <c r="B176" s="102"/>
      <c r="C176" s="102"/>
      <c r="D176" s="102"/>
      <c r="E176" s="108"/>
      <c r="F176" s="102"/>
      <c r="G176" s="102"/>
      <c r="H176" s="67"/>
      <c r="I176" s="67"/>
      <c r="J176" s="67"/>
      <c r="K176" s="67"/>
    </row>
    <row r="177" spans="1:11" ht="14">
      <c r="A177" s="102"/>
      <c r="B177" s="102"/>
      <c r="C177" s="102"/>
      <c r="D177" s="102"/>
      <c r="E177" s="26" t="s">
        <v>6</v>
      </c>
      <c r="F177" s="102"/>
      <c r="G177" s="102"/>
      <c r="H177" s="67"/>
      <c r="I177" s="67"/>
      <c r="J177" s="67"/>
      <c r="K177" s="67"/>
    </row>
    <row r="178" spans="1:11" ht="124.5" customHeight="1">
      <c r="A178" s="102"/>
      <c r="B178" s="102"/>
      <c r="C178" s="102"/>
      <c r="D178" s="102"/>
      <c r="E178" s="94" t="s">
        <v>332</v>
      </c>
      <c r="F178" s="102"/>
      <c r="G178" s="102"/>
      <c r="H178" s="67"/>
      <c r="I178" s="67"/>
      <c r="J178" s="67"/>
      <c r="K178" s="67"/>
    </row>
    <row r="179" spans="1:11" ht="14">
      <c r="A179" s="102"/>
      <c r="B179" s="98">
        <v>48</v>
      </c>
      <c r="C179" s="98">
        <v>26590</v>
      </c>
      <c r="D179" s="108"/>
      <c r="E179" s="94" t="s">
        <v>333</v>
      </c>
      <c r="F179" s="100" t="s">
        <v>120</v>
      </c>
      <c r="G179" s="101">
        <v>800</v>
      </c>
      <c r="H179" s="109">
        <v>121.3</v>
      </c>
      <c r="I179" s="22">
        <f>G179*H179</f>
        <v>97040</v>
      </c>
      <c r="J179" s="111"/>
      <c r="K179" s="22">
        <f>G179*J179</f>
        <v>0</v>
      </c>
    </row>
    <row r="180" spans="1:11">
      <c r="A180" s="102"/>
      <c r="B180" s="102"/>
      <c r="C180" s="102"/>
      <c r="D180" s="102"/>
      <c r="E180" s="108"/>
      <c r="F180" s="102"/>
      <c r="G180" s="102"/>
      <c r="H180" s="67"/>
      <c r="I180" s="67"/>
      <c r="J180" s="67"/>
      <c r="K180" s="67"/>
    </row>
    <row r="181" spans="1:11" ht="14">
      <c r="A181" s="102"/>
      <c r="B181" s="102"/>
      <c r="C181" s="102"/>
      <c r="D181" s="102"/>
      <c r="E181" s="26" t="s">
        <v>6</v>
      </c>
      <c r="F181" s="102"/>
      <c r="G181" s="102"/>
      <c r="H181" s="67"/>
      <c r="I181" s="67"/>
      <c r="J181" s="67"/>
      <c r="K181" s="67"/>
    </row>
    <row r="182" spans="1:11" ht="121.5" customHeight="1">
      <c r="A182" s="102"/>
      <c r="B182" s="102"/>
      <c r="C182" s="102"/>
      <c r="D182" s="102"/>
      <c r="E182" s="94" t="s">
        <v>332</v>
      </c>
      <c r="F182" s="102"/>
      <c r="G182" s="102"/>
      <c r="H182" s="67"/>
      <c r="I182" s="67"/>
      <c r="J182" s="67"/>
      <c r="K182" s="67"/>
    </row>
    <row r="183" spans="1:11" ht="14">
      <c r="B183" s="98">
        <v>49</v>
      </c>
      <c r="C183" s="98">
        <v>26600</v>
      </c>
      <c r="D183" s="50"/>
      <c r="E183" s="94" t="s">
        <v>334</v>
      </c>
      <c r="F183" s="20" t="s">
        <v>120</v>
      </c>
      <c r="G183" s="21">
        <v>250</v>
      </c>
      <c r="H183" s="109">
        <v>175</v>
      </c>
      <c r="I183" s="22">
        <f>G183*H183</f>
        <v>43750</v>
      </c>
      <c r="J183" s="111"/>
      <c r="K183" s="22">
        <f>G183*J183</f>
        <v>0</v>
      </c>
    </row>
    <row r="184" spans="1:11">
      <c r="B184" s="102"/>
      <c r="C184" s="102"/>
      <c r="E184" s="50"/>
      <c r="H184" s="67"/>
      <c r="I184" s="67"/>
      <c r="J184" s="67"/>
      <c r="K184" s="67"/>
    </row>
    <row r="185" spans="1:11" ht="14">
      <c r="B185" s="102"/>
      <c r="C185" s="102"/>
      <c r="E185" s="26" t="s">
        <v>6</v>
      </c>
      <c r="H185" s="67"/>
      <c r="I185" s="67"/>
      <c r="J185" s="67"/>
      <c r="K185" s="67"/>
    </row>
    <row r="186" spans="1:11" ht="128.25" customHeight="1">
      <c r="B186" s="102"/>
      <c r="C186" s="102"/>
      <c r="E186" s="218" t="s">
        <v>3007</v>
      </c>
      <c r="H186" s="67"/>
      <c r="I186" s="67"/>
      <c r="J186" s="67"/>
      <c r="K186" s="67"/>
    </row>
    <row r="187" spans="1:11" ht="14">
      <c r="B187" s="98">
        <v>50</v>
      </c>
      <c r="C187" s="98">
        <v>26610</v>
      </c>
      <c r="D187" s="50"/>
      <c r="E187" s="99" t="s">
        <v>335</v>
      </c>
      <c r="F187" s="100" t="s">
        <v>134</v>
      </c>
      <c r="G187" s="21">
        <v>600</v>
      </c>
      <c r="H187" s="109">
        <v>2700</v>
      </c>
      <c r="I187" s="22">
        <f>G187*H187</f>
        <v>1620000</v>
      </c>
      <c r="J187" s="111"/>
      <c r="K187" s="22">
        <f>G187*J187</f>
        <v>0</v>
      </c>
    </row>
    <row r="188" spans="1:11">
      <c r="B188" s="102"/>
      <c r="C188" s="102"/>
      <c r="E188" s="24"/>
      <c r="H188" s="67"/>
      <c r="I188" s="67"/>
      <c r="J188" s="67"/>
      <c r="K188" s="67"/>
    </row>
    <row r="189" spans="1:11" ht="14">
      <c r="B189" s="102"/>
      <c r="C189" s="102"/>
      <c r="E189" s="26" t="s">
        <v>6</v>
      </c>
      <c r="H189" s="67"/>
      <c r="I189" s="67"/>
      <c r="J189" s="67"/>
      <c r="K189" s="67"/>
    </row>
    <row r="190" spans="1:11" ht="147" customHeight="1">
      <c r="B190" s="102"/>
      <c r="C190" s="102"/>
      <c r="E190" s="107" t="s">
        <v>336</v>
      </c>
      <c r="H190" s="67"/>
      <c r="I190" s="67"/>
      <c r="J190" s="67"/>
      <c r="K190" s="67"/>
    </row>
    <row r="191" spans="1:11" ht="14">
      <c r="B191" s="98">
        <v>51</v>
      </c>
      <c r="C191" s="98">
        <v>26640</v>
      </c>
      <c r="D191" s="14" t="s">
        <v>1</v>
      </c>
      <c r="E191" s="99" t="s">
        <v>337</v>
      </c>
      <c r="F191" s="100" t="s">
        <v>134</v>
      </c>
      <c r="G191" s="21">
        <v>600</v>
      </c>
      <c r="H191" s="109">
        <v>1105</v>
      </c>
      <c r="I191" s="22">
        <f>G191*H191</f>
        <v>663000</v>
      </c>
      <c r="J191" s="111"/>
      <c r="K191" s="22">
        <f>G191*J191</f>
        <v>0</v>
      </c>
    </row>
    <row r="192" spans="1:11" ht="14">
      <c r="B192" s="102"/>
      <c r="C192" s="102"/>
      <c r="E192" s="24" t="s">
        <v>1</v>
      </c>
      <c r="H192" s="67"/>
      <c r="I192" s="67"/>
      <c r="J192" s="67"/>
      <c r="K192" s="67"/>
    </row>
    <row r="193" spans="2:11" ht="14">
      <c r="B193" s="102"/>
      <c r="C193" s="102"/>
      <c r="E193" s="26" t="s">
        <v>6</v>
      </c>
      <c r="H193" s="67"/>
      <c r="I193" s="67"/>
      <c r="J193" s="67"/>
      <c r="K193" s="67"/>
    </row>
    <row r="194" spans="2:11" ht="84">
      <c r="B194" s="102"/>
      <c r="C194" s="102"/>
      <c r="E194" s="94" t="s">
        <v>338</v>
      </c>
      <c r="H194" s="67"/>
      <c r="I194" s="67"/>
      <c r="J194" s="67"/>
      <c r="K194" s="67"/>
    </row>
    <row r="195" spans="2:11" ht="14">
      <c r="B195" s="98">
        <v>52</v>
      </c>
      <c r="C195" s="98">
        <v>26650</v>
      </c>
      <c r="D195" s="14" t="s">
        <v>1</v>
      </c>
      <c r="E195" s="99" t="s">
        <v>339</v>
      </c>
      <c r="F195" s="100" t="s">
        <v>134</v>
      </c>
      <c r="G195" s="21">
        <v>500</v>
      </c>
      <c r="H195" s="109">
        <v>1230</v>
      </c>
      <c r="I195" s="22">
        <f>G195*H195</f>
        <v>615000</v>
      </c>
      <c r="J195" s="111"/>
      <c r="K195" s="22">
        <f>G195*J195</f>
        <v>0</v>
      </c>
    </row>
    <row r="196" spans="2:11" ht="14">
      <c r="B196" s="102"/>
      <c r="C196" s="102"/>
      <c r="E196" s="24" t="s">
        <v>1</v>
      </c>
      <c r="H196" s="67"/>
      <c r="I196" s="67"/>
      <c r="J196" s="67"/>
      <c r="K196" s="67"/>
    </row>
    <row r="197" spans="2:11" ht="14">
      <c r="B197" s="102"/>
      <c r="C197" s="102"/>
      <c r="E197" s="26" t="s">
        <v>6</v>
      </c>
      <c r="H197" s="67"/>
      <c r="I197" s="67"/>
      <c r="J197" s="67"/>
      <c r="K197" s="67"/>
    </row>
    <row r="198" spans="2:11" ht="84">
      <c r="B198" s="102"/>
      <c r="C198" s="102"/>
      <c r="E198" s="94" t="s">
        <v>338</v>
      </c>
      <c r="H198" s="67"/>
      <c r="I198" s="67"/>
      <c r="J198" s="67"/>
      <c r="K198" s="67"/>
    </row>
    <row r="199" spans="2:11" ht="14">
      <c r="B199" s="98">
        <v>53</v>
      </c>
      <c r="C199" s="98">
        <v>26660</v>
      </c>
      <c r="D199" s="14" t="s">
        <v>1</v>
      </c>
      <c r="E199" s="99" t="s">
        <v>340</v>
      </c>
      <c r="F199" s="100" t="s">
        <v>134</v>
      </c>
      <c r="G199" s="21">
        <v>120</v>
      </c>
      <c r="H199" s="109">
        <v>430</v>
      </c>
      <c r="I199" s="22">
        <f>G199*H199</f>
        <v>51600</v>
      </c>
      <c r="J199" s="111"/>
      <c r="K199" s="22">
        <f>G199*J199</f>
        <v>0</v>
      </c>
    </row>
    <row r="200" spans="2:11">
      <c r="B200" s="102"/>
      <c r="C200" s="102"/>
      <c r="E200" s="51"/>
      <c r="H200" s="67"/>
      <c r="I200" s="67"/>
      <c r="J200" s="67"/>
      <c r="K200" s="67"/>
    </row>
    <row r="201" spans="2:11" ht="14">
      <c r="B201" s="102"/>
      <c r="C201" s="102"/>
      <c r="E201" s="26" t="s">
        <v>6</v>
      </c>
      <c r="H201" s="67"/>
      <c r="I201" s="67"/>
      <c r="J201" s="67"/>
      <c r="K201" s="67"/>
    </row>
    <row r="202" spans="2:11" ht="112">
      <c r="B202" s="102"/>
      <c r="C202" s="102"/>
      <c r="E202" s="107" t="s">
        <v>341</v>
      </c>
      <c r="H202" s="67"/>
      <c r="I202" s="67"/>
      <c r="J202" s="67"/>
      <c r="K202" s="67"/>
    </row>
    <row r="203" spans="2:11" ht="14">
      <c r="B203" s="98">
        <v>54</v>
      </c>
      <c r="C203" s="98">
        <v>26670</v>
      </c>
      <c r="D203" s="14" t="s">
        <v>1</v>
      </c>
      <c r="E203" s="19" t="s">
        <v>342</v>
      </c>
      <c r="F203" s="20" t="s">
        <v>343</v>
      </c>
      <c r="G203" s="21">
        <v>25</v>
      </c>
      <c r="H203" s="109">
        <v>2500</v>
      </c>
      <c r="I203" s="22">
        <f>G203*H203</f>
        <v>62500</v>
      </c>
      <c r="J203" s="111"/>
      <c r="K203" s="22">
        <f>G203*J203</f>
        <v>0</v>
      </c>
    </row>
    <row r="204" spans="2:11" ht="14">
      <c r="B204" s="102"/>
      <c r="C204" s="102"/>
      <c r="E204" s="24" t="s">
        <v>1</v>
      </c>
      <c r="H204" s="67"/>
      <c r="I204" s="67"/>
      <c r="J204" s="67"/>
      <c r="K204" s="67"/>
    </row>
    <row r="205" spans="2:11" ht="14">
      <c r="B205" s="102"/>
      <c r="C205" s="102"/>
      <c r="E205" s="26" t="s">
        <v>6</v>
      </c>
      <c r="H205" s="67"/>
      <c r="I205" s="67"/>
      <c r="J205" s="67"/>
      <c r="K205" s="67"/>
    </row>
    <row r="206" spans="2:11" ht="70">
      <c r="B206" s="102"/>
      <c r="C206" s="102"/>
      <c r="E206" s="94" t="s">
        <v>344</v>
      </c>
      <c r="H206" s="67"/>
      <c r="I206" s="67"/>
      <c r="J206" s="67"/>
      <c r="K206" s="67"/>
    </row>
    <row r="207" spans="2:11" ht="14">
      <c r="B207" s="98">
        <v>55</v>
      </c>
      <c r="C207" s="98">
        <v>26680</v>
      </c>
      <c r="D207" s="14"/>
      <c r="E207" s="19" t="s">
        <v>345</v>
      </c>
      <c r="F207" s="20" t="s">
        <v>343</v>
      </c>
      <c r="G207" s="21">
        <v>40</v>
      </c>
      <c r="H207" s="109">
        <v>2500</v>
      </c>
      <c r="I207" s="22">
        <f>G207*H207</f>
        <v>100000</v>
      </c>
      <c r="J207" s="111"/>
      <c r="K207" s="22">
        <f>G207*J207</f>
        <v>0</v>
      </c>
    </row>
    <row r="208" spans="2:11" ht="14">
      <c r="B208" s="102"/>
      <c r="C208" s="102"/>
      <c r="E208" s="24" t="s">
        <v>1</v>
      </c>
      <c r="H208" s="67"/>
      <c r="I208" s="67"/>
      <c r="J208" s="67"/>
      <c r="K208" s="67"/>
    </row>
    <row r="209" spans="2:11" ht="14">
      <c r="B209" s="102"/>
      <c r="C209" s="102"/>
      <c r="E209" s="26" t="s">
        <v>6</v>
      </c>
      <c r="H209" s="67"/>
      <c r="I209" s="67"/>
      <c r="J209" s="67"/>
      <c r="K209" s="67"/>
    </row>
    <row r="210" spans="2:11" ht="70">
      <c r="B210" s="102"/>
      <c r="C210" s="102"/>
      <c r="E210" s="94" t="s">
        <v>344</v>
      </c>
      <c r="H210" s="67"/>
      <c r="I210" s="67"/>
      <c r="J210" s="67"/>
      <c r="K210" s="67"/>
    </row>
    <row r="211" spans="2:11" ht="14">
      <c r="B211" s="98">
        <v>56</v>
      </c>
      <c r="C211" s="98">
        <v>26690</v>
      </c>
      <c r="D211" s="14"/>
      <c r="E211" s="19" t="s">
        <v>346</v>
      </c>
      <c r="F211" s="20" t="s">
        <v>343</v>
      </c>
      <c r="G211" s="21">
        <v>40</v>
      </c>
      <c r="H211" s="109">
        <v>1150</v>
      </c>
      <c r="I211" s="22">
        <f>G211*H211</f>
        <v>46000</v>
      </c>
      <c r="J211" s="111"/>
      <c r="K211" s="22">
        <f>G211*J211</f>
        <v>0</v>
      </c>
    </row>
    <row r="212" spans="2:11" ht="14">
      <c r="B212" s="102"/>
      <c r="C212" s="102"/>
      <c r="E212" s="24" t="s">
        <v>1</v>
      </c>
      <c r="H212" s="67"/>
      <c r="I212" s="67"/>
      <c r="J212" s="67"/>
      <c r="K212" s="67"/>
    </row>
    <row r="213" spans="2:11" ht="14">
      <c r="C213" s="102"/>
      <c r="E213" s="26" t="s">
        <v>6</v>
      </c>
      <c r="H213" s="67"/>
      <c r="I213" s="67"/>
      <c r="J213" s="67"/>
      <c r="K213" s="67"/>
    </row>
    <row r="214" spans="2:11" ht="70">
      <c r="C214" s="102"/>
      <c r="E214" s="94" t="s">
        <v>344</v>
      </c>
      <c r="H214" s="67"/>
      <c r="I214" s="67"/>
      <c r="J214" s="67"/>
      <c r="K214" s="67"/>
    </row>
    <row r="215" spans="2:11">
      <c r="H215" s="67"/>
      <c r="I215" s="67"/>
      <c r="J215" s="67"/>
      <c r="K215" s="67"/>
    </row>
    <row r="216" spans="2:11">
      <c r="H216" s="67"/>
      <c r="I216" s="67"/>
      <c r="J216" s="67"/>
      <c r="K216" s="67"/>
    </row>
    <row r="217" spans="2:11">
      <c r="H217" s="67"/>
      <c r="I217" s="67"/>
      <c r="J217" s="67"/>
      <c r="K217" s="67"/>
    </row>
    <row r="218" spans="2:11">
      <c r="H218" s="67"/>
      <c r="I218" s="67"/>
      <c r="J218" s="67"/>
      <c r="K218" s="67"/>
    </row>
    <row r="219" spans="2:11">
      <c r="H219" s="67"/>
      <c r="I219" s="67"/>
      <c r="J219" s="67"/>
      <c r="K219" s="67"/>
    </row>
    <row r="220" spans="2:11">
      <c r="H220" s="67"/>
      <c r="I220" s="67"/>
      <c r="J220" s="67"/>
      <c r="K220" s="67"/>
    </row>
    <row r="221" spans="2:11">
      <c r="H221" s="67"/>
      <c r="I221" s="67"/>
      <c r="J221" s="67"/>
      <c r="K221" s="67"/>
    </row>
    <row r="222" spans="2:11">
      <c r="H222" s="67"/>
      <c r="I222" s="67"/>
      <c r="J222" s="67"/>
      <c r="K222" s="67"/>
    </row>
    <row r="223" spans="2:11">
      <c r="H223" s="67"/>
      <c r="I223" s="67"/>
      <c r="J223" s="67"/>
      <c r="K223" s="67"/>
    </row>
    <row r="224" spans="2:11">
      <c r="H224" s="67"/>
      <c r="I224" s="67"/>
      <c r="J224" s="67"/>
      <c r="K224" s="67"/>
    </row>
    <row r="225" spans="8:11">
      <c r="H225" s="67"/>
      <c r="I225" s="67"/>
      <c r="J225" s="67"/>
      <c r="K225" s="67"/>
    </row>
    <row r="226" spans="8:11">
      <c r="H226" s="67"/>
      <c r="I226" s="67"/>
      <c r="J226" s="67"/>
      <c r="K226" s="67"/>
    </row>
    <row r="227" spans="8:11">
      <c r="H227" s="67"/>
      <c r="I227" s="67"/>
      <c r="J227" s="67"/>
      <c r="K227" s="67"/>
    </row>
    <row r="228" spans="8:11">
      <c r="H228" s="67"/>
      <c r="I228" s="67"/>
      <c r="J228" s="67"/>
      <c r="K228" s="67"/>
    </row>
    <row r="229" spans="8:11">
      <c r="H229" s="67"/>
      <c r="I229" s="67"/>
      <c r="J229" s="67"/>
      <c r="K229" s="67"/>
    </row>
    <row r="230" spans="8:11">
      <c r="H230" s="67"/>
      <c r="I230" s="67"/>
      <c r="J230" s="67"/>
      <c r="K230" s="67"/>
    </row>
    <row r="231" spans="8:11">
      <c r="H231" s="67"/>
      <c r="I231" s="67"/>
      <c r="J231" s="67"/>
      <c r="K231" s="67"/>
    </row>
    <row r="232" spans="8:11">
      <c r="H232" s="67"/>
      <c r="I232" s="67"/>
      <c r="J232" s="67"/>
      <c r="K232" s="67"/>
    </row>
    <row r="233" spans="8:11">
      <c r="H233" s="67"/>
      <c r="I233" s="67"/>
      <c r="J233" s="67"/>
      <c r="K233" s="67"/>
    </row>
    <row r="234" spans="8:11">
      <c r="H234" s="67"/>
      <c r="I234" s="67"/>
      <c r="J234" s="67"/>
      <c r="K234" s="67"/>
    </row>
    <row r="235" spans="8:11">
      <c r="H235" s="67"/>
      <c r="I235" s="67"/>
      <c r="J235" s="67"/>
      <c r="K235" s="67"/>
    </row>
    <row r="236" spans="8:11">
      <c r="H236" s="67"/>
      <c r="I236" s="67"/>
      <c r="J236" s="67"/>
      <c r="K236" s="67"/>
    </row>
    <row r="237" spans="8:11">
      <c r="H237" s="67"/>
      <c r="I237" s="67"/>
      <c r="J237" s="67"/>
      <c r="K237" s="67"/>
    </row>
    <row r="238" spans="8:11">
      <c r="H238" s="67"/>
      <c r="I238" s="67"/>
      <c r="J238" s="67"/>
      <c r="K238" s="67"/>
    </row>
    <row r="239" spans="8:11">
      <c r="H239" s="67"/>
      <c r="I239" s="67"/>
      <c r="J239" s="67"/>
      <c r="K239" s="67"/>
    </row>
    <row r="240" spans="8:11">
      <c r="H240" s="67"/>
      <c r="I240" s="67"/>
      <c r="J240" s="67"/>
      <c r="K240" s="67"/>
    </row>
    <row r="241" spans="8:11">
      <c r="H241" s="67"/>
      <c r="I241" s="67"/>
      <c r="J241" s="67"/>
      <c r="K241" s="67"/>
    </row>
    <row r="242" spans="8:11">
      <c r="H242" s="67"/>
      <c r="I242" s="67"/>
      <c r="J242" s="67"/>
      <c r="K242" s="67"/>
    </row>
    <row r="243" spans="8:11">
      <c r="H243" s="67"/>
      <c r="I243" s="67"/>
      <c r="J243" s="67"/>
      <c r="K243" s="67"/>
    </row>
    <row r="244" spans="8:11">
      <c r="H244" s="67"/>
      <c r="I244" s="67"/>
      <c r="J244" s="67"/>
      <c r="K244" s="67"/>
    </row>
    <row r="245" spans="8:11">
      <c r="H245" s="67"/>
      <c r="I245" s="67"/>
      <c r="J245" s="67"/>
      <c r="K245" s="67"/>
    </row>
    <row r="246" spans="8:11">
      <c r="H246" s="67"/>
      <c r="I246" s="67"/>
      <c r="J246" s="67"/>
      <c r="K246" s="67"/>
    </row>
    <row r="247" spans="8:11">
      <c r="H247" s="67"/>
      <c r="I247" s="67"/>
      <c r="J247" s="67"/>
      <c r="K247" s="67"/>
    </row>
    <row r="248" spans="8:11">
      <c r="H248" s="67"/>
      <c r="I248" s="67"/>
      <c r="J248" s="67"/>
      <c r="K248" s="67"/>
    </row>
    <row r="249" spans="8:11">
      <c r="H249" s="67"/>
      <c r="I249" s="67"/>
      <c r="J249" s="67"/>
      <c r="K249" s="67"/>
    </row>
    <row r="250" spans="8:11">
      <c r="H250" s="67"/>
      <c r="I250" s="67"/>
      <c r="J250" s="67"/>
      <c r="K250" s="67"/>
    </row>
    <row r="251" spans="8:11">
      <c r="H251" s="67"/>
      <c r="I251" s="67"/>
      <c r="J251" s="67"/>
      <c r="K251" s="67"/>
    </row>
    <row r="252" spans="8:11">
      <c r="H252" s="67"/>
      <c r="I252" s="67"/>
      <c r="J252" s="67"/>
      <c r="K252" s="67"/>
    </row>
    <row r="253" spans="8:11">
      <c r="H253" s="67"/>
      <c r="I253" s="67"/>
      <c r="J253" s="67"/>
      <c r="K253" s="67"/>
    </row>
    <row r="254" spans="8:11">
      <c r="H254" s="67"/>
      <c r="I254" s="67"/>
      <c r="J254" s="67"/>
      <c r="K254" s="67"/>
    </row>
    <row r="255" spans="8:11">
      <c r="H255" s="67"/>
      <c r="I255" s="67"/>
    </row>
  </sheetData>
  <sheetProtection algorithmName="SHA-512" hashValue="91J1aMZGW8vpi8ao3DT6atFXFifVMlnPendS+AJRLiirxYZBIBCt/ehHSRqXucXdL/RikhXx4rvVc74VrYKJhQ==" saltValue="fXRcqjhb8VFqH1yWEf/0ag==" spinCount="100000" sheet="1" objects="1" scenarios="1"/>
  <protectedRanges>
    <protectedRange sqref="J15:J214" name="Oblast1"/>
  </protectedRanges>
  <autoFilter ref="A10:K253" xr:uid="{00000000-0001-0000-0500-000000000000}"/>
  <mergeCells count="12">
    <mergeCell ref="C3:D3"/>
    <mergeCell ref="E1:E2"/>
    <mergeCell ref="A7:A8"/>
    <mergeCell ref="B7:B8"/>
    <mergeCell ref="C7:C8"/>
    <mergeCell ref="D7:D8"/>
    <mergeCell ref="E7:E8"/>
    <mergeCell ref="H7:I7"/>
    <mergeCell ref="J7:K7"/>
    <mergeCell ref="H6:J6"/>
    <mergeCell ref="F7:F8"/>
    <mergeCell ref="G7:G8"/>
  </mergeCells>
  <phoneticPr fontId="14" type="noConversion"/>
  <conditionalFormatting sqref="G11:I11 K11 J11:J14 J255:J99981">
    <cfRule type="expression" dxfId="71" priority="94">
      <formula>AND(G11=#REF!,G11&lt;&gt;"")</formula>
    </cfRule>
    <cfRule type="expression" dxfId="70" priority="95">
      <formula>G11&gt;#REF!</formula>
    </cfRule>
    <cfRule type="expression" dxfId="69" priority="96">
      <formula>G11&lt;#REF!</formula>
    </cfRule>
  </conditionalFormatting>
  <conditionalFormatting sqref="J15:J254">
    <cfRule type="expression" dxfId="68" priority="1">
      <formula>AND(J15=H15,J15&lt;&gt;"")</formula>
    </cfRule>
    <cfRule type="expression" dxfId="67" priority="2">
      <formula>J15&gt;H15</formula>
    </cfRule>
    <cfRule type="expression" dxfId="66" priority="3">
      <formula>J15&lt;H15</formula>
    </cfRule>
  </conditionalFormatting>
  <printOptions horizontalCentered="1"/>
  <pageMargins left="0.74803149606299213" right="0.74803149606299213" top="0.98425196850393704" bottom="0.98425196850393704" header="0.51181102362204722" footer="0.51181102362204722"/>
  <pageSetup paperSize="9" scale="45" fitToHeight="7" orientation="landscape" r:id="rId1"/>
  <headerFooter>
    <oddHeader>&amp;L&amp;A&amp;R&amp;F</oddHeader>
    <oddFooter>&amp;R&amp;P/&amp;N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pageSetUpPr fitToPage="1"/>
  </sheetPr>
  <dimension ref="A1:K439"/>
  <sheetViews>
    <sheetView view="pageBreakPreview" topLeftCell="C416" zoomScale="80" zoomScaleNormal="80" zoomScaleSheetLayoutView="80" workbookViewId="0">
      <selection activeCell="J446" sqref="J446"/>
    </sheetView>
  </sheetViews>
  <sheetFormatPr baseColWidth="10" defaultColWidth="9.1640625" defaultRowHeight="13"/>
  <cols>
    <col min="1" max="1" width="9.1640625" hidden="1" customWidth="1"/>
    <col min="2" max="2" width="11.6640625" customWidth="1"/>
    <col min="3" max="3" width="14.6640625" customWidth="1"/>
    <col min="4" max="4" width="9.6640625" customWidth="1"/>
    <col min="5" max="5" width="63.6640625" style="62" customWidth="1"/>
    <col min="6" max="6" width="11.6640625" customWidth="1"/>
    <col min="7" max="7" width="16.6640625" customWidth="1"/>
    <col min="8" max="8" width="16.6640625" style="190" customWidth="1"/>
    <col min="9" max="9" width="24.83203125" style="190" customWidth="1"/>
    <col min="10" max="10" width="16.6640625" customWidth="1"/>
    <col min="11" max="11" width="24.83203125" customWidth="1"/>
  </cols>
  <sheetData>
    <row r="1" spans="1:11" ht="12.75" customHeight="1">
      <c r="B1" s="4"/>
      <c r="C1" s="4"/>
      <c r="D1" s="4"/>
      <c r="E1" s="286" t="s">
        <v>61</v>
      </c>
      <c r="F1" s="4"/>
      <c r="G1" s="4"/>
      <c r="H1" s="240" t="s">
        <v>3104</v>
      </c>
      <c r="I1" s="241"/>
      <c r="J1" s="241"/>
      <c r="K1" s="242">
        <f>SUM(I11:I456)</f>
        <v>7284052.8351999996</v>
      </c>
    </row>
    <row r="2" spans="1:11" ht="12.75" customHeight="1">
      <c r="B2" s="4"/>
      <c r="C2" s="4"/>
      <c r="D2" s="4"/>
      <c r="E2" s="286"/>
      <c r="F2" s="4"/>
      <c r="G2" s="4"/>
      <c r="H2" s="245"/>
      <c r="I2" s="241"/>
      <c r="J2" s="150"/>
      <c r="K2" s="191"/>
    </row>
    <row r="3" spans="1:11" ht="15" customHeight="1">
      <c r="B3" s="8"/>
      <c r="C3" s="265"/>
      <c r="D3" s="283"/>
      <c r="E3" s="141"/>
      <c r="F3" s="4"/>
      <c r="G3" s="4"/>
      <c r="H3" s="240" t="s">
        <v>3105</v>
      </c>
      <c r="I3" s="241"/>
      <c r="J3" s="241"/>
      <c r="K3" s="242">
        <f>SUM(K11:K456)</f>
        <v>0</v>
      </c>
    </row>
    <row r="4" spans="1:11" ht="15" customHeight="1">
      <c r="B4" s="8"/>
      <c r="C4" s="184"/>
      <c r="D4" s="4"/>
      <c r="E4" s="95" t="s">
        <v>28</v>
      </c>
      <c r="F4" s="4"/>
      <c r="G4" s="4"/>
      <c r="H4" s="245"/>
      <c r="I4" s="241"/>
      <c r="J4" s="243" t="s">
        <v>3106</v>
      </c>
      <c r="K4" s="244">
        <f>K1-K3</f>
        <v>7284052.8351999996</v>
      </c>
    </row>
    <row r="5" spans="1:11" ht="15" customHeight="1">
      <c r="B5" s="8"/>
      <c r="C5" s="184"/>
      <c r="D5" s="4"/>
      <c r="E5" s="141"/>
      <c r="F5" s="4"/>
      <c r="G5" s="4"/>
      <c r="H5" s="150"/>
      <c r="I5" s="241"/>
      <c r="J5" s="150"/>
      <c r="K5" s="150"/>
    </row>
    <row r="6" spans="1:11" ht="25.5" customHeight="1">
      <c r="B6" s="8"/>
      <c r="C6" s="184"/>
      <c r="D6" s="4"/>
      <c r="E6" s="141"/>
      <c r="F6" s="4"/>
      <c r="G6" s="4"/>
      <c r="H6" s="285" t="s">
        <v>3107</v>
      </c>
      <c r="I6" s="285"/>
      <c r="J6" s="285"/>
      <c r="K6" s="246">
        <f>K3*8</f>
        <v>0</v>
      </c>
    </row>
    <row r="7" spans="1:11" ht="54" customHeight="1">
      <c r="A7" t="s">
        <v>162</v>
      </c>
      <c r="B7" s="10"/>
      <c r="C7" s="239" t="s">
        <v>3100</v>
      </c>
      <c r="D7" s="238">
        <v>3</v>
      </c>
      <c r="E7" s="96" t="s">
        <v>347</v>
      </c>
      <c r="F7" s="4"/>
      <c r="G7" s="4"/>
      <c r="H7" s="4"/>
      <c r="I7" s="4"/>
      <c r="J7" s="4"/>
      <c r="K7" s="4"/>
    </row>
    <row r="8" spans="1:11">
      <c r="A8" s="273" t="s">
        <v>165</v>
      </c>
      <c r="B8" s="273" t="s">
        <v>72</v>
      </c>
      <c r="C8" s="273" t="s">
        <v>73</v>
      </c>
      <c r="D8" s="273" t="s">
        <v>74</v>
      </c>
      <c r="E8" s="273" t="s">
        <v>75</v>
      </c>
      <c r="F8" s="273" t="s">
        <v>76</v>
      </c>
      <c r="G8" s="273" t="s">
        <v>77</v>
      </c>
      <c r="H8" s="280" t="s">
        <v>3098</v>
      </c>
      <c r="I8" s="281"/>
      <c r="J8" s="280" t="s">
        <v>3099</v>
      </c>
      <c r="K8" s="281"/>
    </row>
    <row r="9" spans="1:11" ht="42">
      <c r="A9" s="273"/>
      <c r="B9" s="273"/>
      <c r="C9" s="273"/>
      <c r="D9" s="273"/>
      <c r="E9" s="273"/>
      <c r="F9" s="273"/>
      <c r="G9" s="273"/>
      <c r="H9" s="1" t="s">
        <v>3095</v>
      </c>
      <c r="I9" s="1" t="s">
        <v>3096</v>
      </c>
      <c r="J9" s="1" t="s">
        <v>3097</v>
      </c>
      <c r="K9" s="1" t="s">
        <v>3096</v>
      </c>
    </row>
    <row r="10" spans="1:11" ht="14">
      <c r="A10" s="1" t="s">
        <v>167</v>
      </c>
      <c r="B10" s="1" t="s">
        <v>16</v>
      </c>
      <c r="C10" s="1" t="s">
        <v>5</v>
      </c>
      <c r="D10" s="1" t="s">
        <v>78</v>
      </c>
      <c r="E10" s="1" t="s">
        <v>79</v>
      </c>
      <c r="F10" s="1" t="s">
        <v>80</v>
      </c>
      <c r="G10" s="1" t="s">
        <v>81</v>
      </c>
      <c r="H10" s="1">
        <v>7</v>
      </c>
      <c r="I10" s="1">
        <v>8</v>
      </c>
      <c r="J10" s="1" t="s">
        <v>82</v>
      </c>
      <c r="K10" s="1" t="s">
        <v>83</v>
      </c>
    </row>
    <row r="11" spans="1:11" ht="14">
      <c r="A11" s="2" t="s">
        <v>84</v>
      </c>
      <c r="B11" s="2"/>
      <c r="C11" s="28" t="s">
        <v>348</v>
      </c>
      <c r="D11" s="2"/>
      <c r="E11" s="16" t="s">
        <v>347</v>
      </c>
      <c r="F11" s="2"/>
      <c r="G11" s="2"/>
      <c r="H11" s="2"/>
      <c r="I11" s="27"/>
      <c r="J11" s="189"/>
      <c r="K11" s="27"/>
    </row>
    <row r="12" spans="1:11" ht="14">
      <c r="A12" t="s">
        <v>147</v>
      </c>
      <c r="B12" s="18" t="s">
        <v>5</v>
      </c>
      <c r="C12" s="18" t="s">
        <v>349</v>
      </c>
      <c r="D12" s="14"/>
      <c r="E12" s="19" t="s">
        <v>350</v>
      </c>
      <c r="F12" s="100" t="s">
        <v>233</v>
      </c>
      <c r="G12" s="21">
        <v>700</v>
      </c>
      <c r="H12" s="109">
        <v>72</v>
      </c>
      <c r="I12" s="22">
        <f>H12*G12</f>
        <v>50400</v>
      </c>
      <c r="J12" s="111"/>
      <c r="K12" s="22">
        <f>J12*G12</f>
        <v>0</v>
      </c>
    </row>
    <row r="13" spans="1:11">
      <c r="A13" s="14" t="s">
        <v>149</v>
      </c>
      <c r="E13" s="24"/>
      <c r="H13" s="185"/>
      <c r="I13" s="186"/>
      <c r="K13" s="185"/>
    </row>
    <row r="14" spans="1:11" ht="14">
      <c r="A14" s="23" t="s">
        <v>150</v>
      </c>
      <c r="E14" s="26" t="s">
        <v>6</v>
      </c>
      <c r="H14" s="185"/>
      <c r="I14" s="186"/>
      <c r="K14" s="185"/>
    </row>
    <row r="15" spans="1:11" ht="42">
      <c r="A15" s="25" t="s">
        <v>144</v>
      </c>
      <c r="E15" s="94" t="s">
        <v>351</v>
      </c>
      <c r="H15" s="185"/>
      <c r="I15" s="186"/>
      <c r="K15" s="185"/>
    </row>
    <row r="16" spans="1:11" ht="14">
      <c r="A16" t="s">
        <v>147</v>
      </c>
      <c r="B16" s="18" t="s">
        <v>78</v>
      </c>
      <c r="C16" s="18" t="s">
        <v>352</v>
      </c>
      <c r="D16" s="14"/>
      <c r="E16" s="19" t="s">
        <v>353</v>
      </c>
      <c r="F16" s="251" t="s">
        <v>233</v>
      </c>
      <c r="G16" s="21">
        <v>300</v>
      </c>
      <c r="H16" s="109">
        <v>137</v>
      </c>
      <c r="I16" s="22">
        <f>H16*G16</f>
        <v>41100</v>
      </c>
      <c r="J16" s="111"/>
      <c r="K16" s="22">
        <f>J16*G16</f>
        <v>0</v>
      </c>
    </row>
    <row r="17" spans="1:11">
      <c r="A17" s="14" t="s">
        <v>149</v>
      </c>
      <c r="E17" s="24"/>
      <c r="H17" s="67"/>
      <c r="I17" s="67"/>
      <c r="J17" s="67"/>
      <c r="K17" s="67"/>
    </row>
    <row r="18" spans="1:11" ht="14">
      <c r="A18" s="23" t="s">
        <v>150</v>
      </c>
      <c r="E18" s="26" t="s">
        <v>6</v>
      </c>
      <c r="H18" s="67"/>
      <c r="I18" s="67"/>
      <c r="J18" s="67"/>
      <c r="K18" s="67"/>
    </row>
    <row r="19" spans="1:11" ht="42">
      <c r="A19" s="25" t="s">
        <v>144</v>
      </c>
      <c r="E19" s="94" t="s">
        <v>351</v>
      </c>
      <c r="H19" s="67"/>
      <c r="I19" s="67"/>
      <c r="J19" s="67"/>
      <c r="K19" s="67"/>
    </row>
    <row r="20" spans="1:11" ht="14">
      <c r="A20" t="s">
        <v>147</v>
      </c>
      <c r="B20" s="18" t="s">
        <v>79</v>
      </c>
      <c r="C20" s="18" t="s">
        <v>354</v>
      </c>
      <c r="D20" s="14" t="s">
        <v>1</v>
      </c>
      <c r="E20" s="19" t="s">
        <v>355</v>
      </c>
      <c r="F20" s="252" t="s">
        <v>120</v>
      </c>
      <c r="G20" s="21">
        <v>400</v>
      </c>
      <c r="H20" s="109">
        <v>71</v>
      </c>
      <c r="I20" s="22">
        <f>H20*G20</f>
        <v>28400</v>
      </c>
      <c r="J20" s="111"/>
      <c r="K20" s="22">
        <f>J20*G20</f>
        <v>0</v>
      </c>
    </row>
    <row r="21" spans="1:11" ht="14">
      <c r="A21" t="s">
        <v>147</v>
      </c>
      <c r="E21" s="24" t="s">
        <v>1</v>
      </c>
      <c r="H21" s="67"/>
      <c r="I21" s="67"/>
      <c r="J21" s="67"/>
      <c r="K21" s="67"/>
    </row>
    <row r="22" spans="1:11" ht="14">
      <c r="A22" s="14" t="s">
        <v>149</v>
      </c>
      <c r="E22" s="26" t="s">
        <v>6</v>
      </c>
      <c r="H22" s="67"/>
      <c r="I22" s="67"/>
      <c r="J22" s="67"/>
      <c r="K22" s="67"/>
    </row>
    <row r="23" spans="1:11" ht="42">
      <c r="A23" s="23" t="s">
        <v>150</v>
      </c>
      <c r="E23" s="94" t="s">
        <v>351</v>
      </c>
      <c r="H23" s="67"/>
      <c r="I23" s="67"/>
      <c r="J23" s="67"/>
      <c r="K23" s="67"/>
    </row>
    <row r="24" spans="1:11" ht="14">
      <c r="A24" s="25" t="s">
        <v>144</v>
      </c>
      <c r="B24" s="18" t="s">
        <v>80</v>
      </c>
      <c r="C24" s="18" t="s">
        <v>356</v>
      </c>
      <c r="D24" s="52" t="s">
        <v>1</v>
      </c>
      <c r="E24" s="99" t="s">
        <v>357</v>
      </c>
      <c r="F24" s="251" t="s">
        <v>233</v>
      </c>
      <c r="G24" s="21">
        <v>1000</v>
      </c>
      <c r="H24" s="109">
        <v>315</v>
      </c>
      <c r="I24" s="22">
        <f>H24*G24</f>
        <v>315000</v>
      </c>
      <c r="J24" s="111"/>
      <c r="K24" s="22">
        <f>J24*G24</f>
        <v>0</v>
      </c>
    </row>
    <row r="25" spans="1:11">
      <c r="A25" s="14" t="s">
        <v>149</v>
      </c>
      <c r="E25" s="24"/>
      <c r="H25" s="67"/>
      <c r="I25" s="67"/>
      <c r="J25" s="67"/>
      <c r="K25" s="67"/>
    </row>
    <row r="26" spans="1:11" ht="14">
      <c r="A26" s="23" t="s">
        <v>150</v>
      </c>
      <c r="E26" s="26" t="s">
        <v>6</v>
      </c>
      <c r="H26" s="67"/>
      <c r="I26" s="67"/>
      <c r="J26" s="67"/>
      <c r="K26" s="67"/>
    </row>
    <row r="27" spans="1:11" ht="84">
      <c r="A27" s="25" t="s">
        <v>144</v>
      </c>
      <c r="E27" s="94" t="s">
        <v>358</v>
      </c>
      <c r="H27" s="67"/>
      <c r="I27" s="67"/>
      <c r="J27" s="67"/>
      <c r="K27" s="67"/>
    </row>
    <row r="28" spans="1:11" ht="14">
      <c r="A28" t="s">
        <v>147</v>
      </c>
      <c r="B28" s="18" t="s">
        <v>81</v>
      </c>
      <c r="C28" s="18">
        <v>31710</v>
      </c>
      <c r="D28" s="52" t="s">
        <v>1</v>
      </c>
      <c r="E28" s="107" t="s">
        <v>359</v>
      </c>
      <c r="F28" s="251" t="s">
        <v>233</v>
      </c>
      <c r="G28" s="21">
        <v>50</v>
      </c>
      <c r="H28" s="109">
        <v>2587</v>
      </c>
      <c r="I28" s="22">
        <f>H28*G28</f>
        <v>129350</v>
      </c>
      <c r="J28" s="111"/>
      <c r="K28" s="22">
        <f>J28*G28</f>
        <v>0</v>
      </c>
    </row>
    <row r="29" spans="1:11">
      <c r="E29" s="142"/>
      <c r="H29" s="67"/>
      <c r="I29" s="67"/>
      <c r="J29" s="67"/>
      <c r="K29" s="67"/>
    </row>
    <row r="30" spans="1:11" ht="14">
      <c r="E30" s="26" t="s">
        <v>6</v>
      </c>
      <c r="H30" s="67"/>
      <c r="I30" s="67"/>
      <c r="J30" s="67"/>
      <c r="K30" s="67"/>
    </row>
    <row r="31" spans="1:11" ht="112">
      <c r="E31" s="105" t="s">
        <v>360</v>
      </c>
      <c r="H31" s="67"/>
      <c r="I31" s="67"/>
      <c r="J31" s="67"/>
      <c r="K31" s="67"/>
    </row>
    <row r="32" spans="1:11" ht="14">
      <c r="B32" s="18" t="s">
        <v>361</v>
      </c>
      <c r="C32" s="18">
        <v>31720</v>
      </c>
      <c r="D32" s="52" t="s">
        <v>1</v>
      </c>
      <c r="E32" s="107" t="s">
        <v>362</v>
      </c>
      <c r="F32" s="251" t="s">
        <v>233</v>
      </c>
      <c r="G32" s="21">
        <v>50</v>
      </c>
      <c r="H32" s="109">
        <v>2460</v>
      </c>
      <c r="I32" s="22">
        <f>H32*G32</f>
        <v>123000</v>
      </c>
      <c r="J32" s="111"/>
      <c r="K32" s="22">
        <f>J32*G32</f>
        <v>0</v>
      </c>
    </row>
    <row r="33" spans="2:11">
      <c r="E33" s="142"/>
      <c r="H33" s="67"/>
      <c r="I33" s="67"/>
      <c r="J33" s="67"/>
      <c r="K33" s="67"/>
    </row>
    <row r="34" spans="2:11" ht="14">
      <c r="E34" s="26" t="s">
        <v>6</v>
      </c>
      <c r="H34" s="67"/>
      <c r="I34" s="67"/>
      <c r="J34" s="67"/>
      <c r="K34" s="67"/>
    </row>
    <row r="35" spans="2:11" ht="112">
      <c r="E35" s="105" t="s">
        <v>360</v>
      </c>
      <c r="H35" s="67"/>
      <c r="I35" s="67"/>
      <c r="J35" s="67"/>
      <c r="K35" s="67"/>
    </row>
    <row r="36" spans="2:11" ht="14">
      <c r="B36" s="18" t="s">
        <v>363</v>
      </c>
      <c r="C36" s="18">
        <v>31730</v>
      </c>
      <c r="D36" s="52" t="s">
        <v>1</v>
      </c>
      <c r="E36" s="107" t="s">
        <v>364</v>
      </c>
      <c r="F36" s="251" t="s">
        <v>233</v>
      </c>
      <c r="G36" s="21">
        <v>30</v>
      </c>
      <c r="H36" s="109">
        <v>2342</v>
      </c>
      <c r="I36" s="22">
        <f>H36*G36</f>
        <v>70260</v>
      </c>
      <c r="J36" s="111"/>
      <c r="K36" s="22">
        <f>J36*G36</f>
        <v>0</v>
      </c>
    </row>
    <row r="37" spans="2:11" ht="14">
      <c r="E37" s="107" t="s">
        <v>365</v>
      </c>
      <c r="H37" s="67"/>
      <c r="I37" s="67"/>
      <c r="J37" s="67"/>
      <c r="K37" s="67"/>
    </row>
    <row r="38" spans="2:11" ht="14">
      <c r="E38" s="26" t="s">
        <v>6</v>
      </c>
      <c r="H38" s="67"/>
      <c r="I38" s="67"/>
      <c r="J38" s="67"/>
      <c r="K38" s="67"/>
    </row>
    <row r="39" spans="2:11" ht="112">
      <c r="E39" s="105" t="s">
        <v>360</v>
      </c>
      <c r="H39" s="67"/>
      <c r="I39" s="67"/>
      <c r="J39" s="67"/>
      <c r="K39" s="67"/>
    </row>
    <row r="40" spans="2:11" ht="14">
      <c r="B40" s="18" t="s">
        <v>82</v>
      </c>
      <c r="C40" s="18">
        <v>31740</v>
      </c>
      <c r="D40" s="52" t="s">
        <v>1</v>
      </c>
      <c r="E40" s="107" t="s">
        <v>366</v>
      </c>
      <c r="F40" s="251" t="s">
        <v>233</v>
      </c>
      <c r="G40" s="21">
        <v>30</v>
      </c>
      <c r="H40" s="109">
        <v>2455</v>
      </c>
      <c r="I40" s="22">
        <f>H40*G40</f>
        <v>73650</v>
      </c>
      <c r="J40" s="111"/>
      <c r="K40" s="22">
        <f>J40*G40</f>
        <v>0</v>
      </c>
    </row>
    <row r="41" spans="2:11" ht="14">
      <c r="E41" s="107" t="s">
        <v>367</v>
      </c>
      <c r="H41" s="67"/>
      <c r="I41" s="67"/>
      <c r="J41" s="67"/>
      <c r="K41" s="67"/>
    </row>
    <row r="42" spans="2:11" ht="14">
      <c r="E42" s="26" t="s">
        <v>6</v>
      </c>
      <c r="H42" s="67"/>
      <c r="I42" s="67"/>
      <c r="J42" s="67"/>
      <c r="K42" s="67"/>
    </row>
    <row r="43" spans="2:11" ht="112">
      <c r="E43" s="105" t="s">
        <v>360</v>
      </c>
      <c r="H43" s="67"/>
      <c r="I43" s="67"/>
      <c r="J43" s="67"/>
      <c r="K43" s="67"/>
    </row>
    <row r="44" spans="2:11" ht="14">
      <c r="B44" s="18" t="s">
        <v>83</v>
      </c>
      <c r="C44" s="18">
        <v>31750</v>
      </c>
      <c r="D44" s="52" t="s">
        <v>1</v>
      </c>
      <c r="E44" s="107" t="s">
        <v>368</v>
      </c>
      <c r="F44" s="251" t="s">
        <v>233</v>
      </c>
      <c r="G44" s="21">
        <v>30</v>
      </c>
      <c r="H44" s="109">
        <v>2458</v>
      </c>
      <c r="I44" s="22">
        <f>H44*G44</f>
        <v>73740</v>
      </c>
      <c r="J44" s="111"/>
      <c r="K44" s="22">
        <f>J44*G44</f>
        <v>0</v>
      </c>
    </row>
    <row r="45" spans="2:11">
      <c r="E45" s="142"/>
      <c r="H45" s="67"/>
      <c r="I45" s="67"/>
      <c r="J45" s="67"/>
      <c r="K45" s="67"/>
    </row>
    <row r="46" spans="2:11" ht="14">
      <c r="E46" s="26" t="s">
        <v>6</v>
      </c>
      <c r="H46" s="67"/>
      <c r="I46" s="67"/>
      <c r="J46" s="67"/>
      <c r="K46" s="67"/>
    </row>
    <row r="47" spans="2:11" ht="112">
      <c r="E47" s="105" t="s">
        <v>360</v>
      </c>
      <c r="H47" s="67"/>
      <c r="I47" s="67"/>
      <c r="J47" s="67"/>
      <c r="K47" s="67"/>
    </row>
    <row r="48" spans="2:11" ht="14">
      <c r="B48" s="18" t="s">
        <v>369</v>
      </c>
      <c r="C48" s="18">
        <v>31760</v>
      </c>
      <c r="D48" s="52" t="s">
        <v>1</v>
      </c>
      <c r="E48" s="107" t="s">
        <v>370</v>
      </c>
      <c r="F48" s="251" t="s">
        <v>233</v>
      </c>
      <c r="G48" s="21">
        <v>30</v>
      </c>
      <c r="H48" s="109">
        <v>2342</v>
      </c>
      <c r="I48" s="22">
        <f>H48*G48</f>
        <v>70260</v>
      </c>
      <c r="J48" s="111"/>
      <c r="K48" s="22">
        <f>J48*G48</f>
        <v>0</v>
      </c>
    </row>
    <row r="49" spans="2:11">
      <c r="E49" s="142"/>
      <c r="H49" s="67"/>
      <c r="I49" s="67"/>
      <c r="J49" s="67"/>
      <c r="K49" s="67"/>
    </row>
    <row r="50" spans="2:11" ht="14">
      <c r="E50" s="26" t="s">
        <v>6</v>
      </c>
      <c r="H50" s="67"/>
      <c r="I50" s="67"/>
      <c r="J50" s="67"/>
      <c r="K50" s="67"/>
    </row>
    <row r="51" spans="2:11" ht="112">
      <c r="E51" s="105" t="s">
        <v>360</v>
      </c>
      <c r="H51" s="67"/>
      <c r="I51" s="67"/>
      <c r="J51" s="67"/>
      <c r="K51" s="67"/>
    </row>
    <row r="52" spans="2:11" ht="14">
      <c r="B52" s="18" t="s">
        <v>371</v>
      </c>
      <c r="C52" s="18">
        <v>31770</v>
      </c>
      <c r="D52" s="52" t="s">
        <v>1</v>
      </c>
      <c r="E52" s="107" t="s">
        <v>372</v>
      </c>
      <c r="F52" s="251" t="s">
        <v>233</v>
      </c>
      <c r="G52" s="21">
        <v>4</v>
      </c>
      <c r="H52" s="109">
        <v>2234</v>
      </c>
      <c r="I52" s="22">
        <f>H52*G52</f>
        <v>8936</v>
      </c>
      <c r="J52" s="111"/>
      <c r="K52" s="22">
        <f>J52*G52</f>
        <v>0</v>
      </c>
    </row>
    <row r="53" spans="2:11">
      <c r="E53" s="142"/>
      <c r="H53" s="67"/>
      <c r="I53" s="67"/>
      <c r="J53" s="67"/>
      <c r="K53" s="67"/>
    </row>
    <row r="54" spans="2:11" ht="14">
      <c r="E54" s="26" t="s">
        <v>6</v>
      </c>
      <c r="H54" s="67"/>
      <c r="I54" s="67"/>
      <c r="J54" s="67"/>
      <c r="K54" s="67"/>
    </row>
    <row r="55" spans="2:11" ht="112">
      <c r="E55" s="105" t="s">
        <v>360</v>
      </c>
      <c r="H55" s="67"/>
      <c r="I55" s="67"/>
      <c r="J55" s="67"/>
      <c r="K55" s="67"/>
    </row>
    <row r="56" spans="2:11" ht="14">
      <c r="B56" s="18" t="s">
        <v>373</v>
      </c>
      <c r="C56" s="18">
        <v>31780</v>
      </c>
      <c r="D56" s="52" t="s">
        <v>1</v>
      </c>
      <c r="E56" s="107" t="s">
        <v>374</v>
      </c>
      <c r="F56" s="251" t="s">
        <v>233</v>
      </c>
      <c r="G56" s="21">
        <v>10</v>
      </c>
      <c r="H56" s="109">
        <v>2228</v>
      </c>
      <c r="I56" s="22">
        <f>H56*G56</f>
        <v>22280</v>
      </c>
      <c r="J56" s="111"/>
      <c r="K56" s="22">
        <f>J56*G56</f>
        <v>0</v>
      </c>
    </row>
    <row r="57" spans="2:11" ht="14">
      <c r="E57" s="107" t="s">
        <v>375</v>
      </c>
      <c r="H57" s="67"/>
      <c r="I57" s="67"/>
      <c r="J57" s="67"/>
      <c r="K57" s="67"/>
    </row>
    <row r="58" spans="2:11" ht="14">
      <c r="E58" s="26" t="s">
        <v>6</v>
      </c>
      <c r="H58" s="67"/>
      <c r="I58" s="67"/>
      <c r="J58" s="67"/>
      <c r="K58" s="67"/>
    </row>
    <row r="59" spans="2:11" ht="112">
      <c r="E59" s="105" t="s">
        <v>360</v>
      </c>
      <c r="H59" s="67"/>
      <c r="I59" s="67"/>
      <c r="J59" s="67"/>
      <c r="K59" s="67"/>
    </row>
    <row r="60" spans="2:11" ht="14">
      <c r="B60" s="18" t="s">
        <v>376</v>
      </c>
      <c r="C60" s="18">
        <v>31790</v>
      </c>
      <c r="D60" s="52" t="s">
        <v>1</v>
      </c>
      <c r="E60" s="107" t="s">
        <v>377</v>
      </c>
      <c r="F60" s="251" t="s">
        <v>233</v>
      </c>
      <c r="G60" s="21">
        <v>12</v>
      </c>
      <c r="H60" s="109">
        <v>2240</v>
      </c>
      <c r="I60" s="22">
        <f>H60*G60</f>
        <v>26880</v>
      </c>
      <c r="J60" s="111"/>
      <c r="K60" s="22">
        <f>J60*G60</f>
        <v>0</v>
      </c>
    </row>
    <row r="61" spans="2:11" ht="14">
      <c r="E61" s="107" t="s">
        <v>378</v>
      </c>
      <c r="H61" s="67"/>
      <c r="I61" s="67"/>
      <c r="J61" s="67"/>
      <c r="K61" s="67"/>
    </row>
    <row r="62" spans="2:11" ht="14">
      <c r="E62" s="26" t="s">
        <v>6</v>
      </c>
      <c r="H62" s="67"/>
      <c r="I62" s="67"/>
      <c r="J62" s="67"/>
      <c r="K62" s="67"/>
    </row>
    <row r="63" spans="2:11" ht="112">
      <c r="E63" s="105" t="s">
        <v>360</v>
      </c>
      <c r="H63" s="67"/>
      <c r="I63" s="67"/>
      <c r="J63" s="67"/>
      <c r="K63" s="67"/>
    </row>
    <row r="64" spans="2:11" ht="14">
      <c r="B64" s="18" t="s">
        <v>379</v>
      </c>
      <c r="C64" s="18">
        <v>31800</v>
      </c>
      <c r="D64" s="52" t="s">
        <v>1</v>
      </c>
      <c r="E64" s="107" t="s">
        <v>380</v>
      </c>
      <c r="F64" s="251" t="s">
        <v>233</v>
      </c>
      <c r="G64" s="21">
        <v>4</v>
      </c>
      <c r="H64" s="109">
        <v>3264</v>
      </c>
      <c r="I64" s="22">
        <f>H64*G64</f>
        <v>13056</v>
      </c>
      <c r="J64" s="111"/>
      <c r="K64" s="22">
        <f>J64*G64</f>
        <v>0</v>
      </c>
    </row>
    <row r="65" spans="2:11" ht="14">
      <c r="E65" s="107" t="s">
        <v>381</v>
      </c>
      <c r="H65" s="67"/>
      <c r="I65" s="67"/>
      <c r="J65" s="67"/>
      <c r="K65" s="67"/>
    </row>
    <row r="66" spans="2:11" ht="14">
      <c r="E66" s="26" t="s">
        <v>6</v>
      </c>
      <c r="H66" s="67"/>
      <c r="I66" s="67"/>
      <c r="J66" s="67"/>
      <c r="K66" s="67"/>
    </row>
    <row r="67" spans="2:11" ht="112">
      <c r="E67" s="105" t="s">
        <v>360</v>
      </c>
      <c r="H67" s="67"/>
      <c r="I67" s="67"/>
      <c r="J67" s="67"/>
      <c r="K67" s="67"/>
    </row>
    <row r="68" spans="2:11" ht="14">
      <c r="B68" s="18" t="s">
        <v>382</v>
      </c>
      <c r="C68" s="18">
        <v>31810</v>
      </c>
      <c r="D68" s="52" t="s">
        <v>1</v>
      </c>
      <c r="E68" s="107" t="s">
        <v>383</v>
      </c>
      <c r="F68" s="251" t="s">
        <v>233</v>
      </c>
      <c r="G68" s="21">
        <v>5</v>
      </c>
      <c r="H68" s="109">
        <v>3832</v>
      </c>
      <c r="I68" s="22">
        <f>H68*G68</f>
        <v>19160</v>
      </c>
      <c r="J68" s="111"/>
      <c r="K68" s="22">
        <f>J68*G68</f>
        <v>0</v>
      </c>
    </row>
    <row r="69" spans="2:11" ht="14">
      <c r="E69" s="107" t="s">
        <v>384</v>
      </c>
      <c r="H69" s="67"/>
      <c r="I69" s="67"/>
      <c r="J69" s="67"/>
      <c r="K69" s="67"/>
    </row>
    <row r="70" spans="2:11" ht="14">
      <c r="E70" s="26" t="s">
        <v>6</v>
      </c>
      <c r="H70" s="67"/>
      <c r="I70" s="67"/>
      <c r="J70" s="67"/>
      <c r="K70" s="67"/>
    </row>
    <row r="71" spans="2:11" ht="112">
      <c r="E71" s="105" t="s">
        <v>360</v>
      </c>
      <c r="H71" s="67"/>
      <c r="I71" s="67"/>
      <c r="J71" s="67"/>
      <c r="K71" s="67"/>
    </row>
    <row r="72" spans="2:11" ht="14">
      <c r="B72" s="18" t="s">
        <v>385</v>
      </c>
      <c r="C72" s="18">
        <v>31820</v>
      </c>
      <c r="D72" s="52" t="s">
        <v>1</v>
      </c>
      <c r="E72" s="107" t="s">
        <v>386</v>
      </c>
      <c r="F72" s="251" t="s">
        <v>233</v>
      </c>
      <c r="G72" s="21">
        <v>10</v>
      </c>
      <c r="H72" s="109">
        <v>2404</v>
      </c>
      <c r="I72" s="22">
        <f>H72*G72</f>
        <v>24040</v>
      </c>
      <c r="J72" s="111"/>
      <c r="K72" s="22">
        <f>J72*G72</f>
        <v>0</v>
      </c>
    </row>
    <row r="73" spans="2:11">
      <c r="E73" s="142"/>
      <c r="H73" s="67"/>
      <c r="I73" s="67"/>
      <c r="J73" s="67"/>
      <c r="K73" s="67"/>
    </row>
    <row r="74" spans="2:11" ht="14">
      <c r="E74" s="26" t="s">
        <v>6</v>
      </c>
      <c r="H74" s="67"/>
      <c r="I74" s="67"/>
      <c r="J74" s="67"/>
      <c r="K74" s="67"/>
    </row>
    <row r="75" spans="2:11" ht="112">
      <c r="E75" s="105" t="s">
        <v>360</v>
      </c>
      <c r="H75" s="67"/>
      <c r="I75" s="67"/>
      <c r="J75" s="67"/>
      <c r="K75" s="67"/>
    </row>
    <row r="76" spans="2:11" ht="14">
      <c r="B76" s="18" t="s">
        <v>387</v>
      </c>
      <c r="C76" s="18">
        <v>31830</v>
      </c>
      <c r="D76" s="52" t="s">
        <v>1</v>
      </c>
      <c r="E76" s="107" t="s">
        <v>388</v>
      </c>
      <c r="F76" s="251" t="s">
        <v>233</v>
      </c>
      <c r="G76" s="21">
        <v>10</v>
      </c>
      <c r="H76" s="109">
        <v>4268</v>
      </c>
      <c r="I76" s="22">
        <f>H76*G76</f>
        <v>42680</v>
      </c>
      <c r="J76" s="111"/>
      <c r="K76" s="22">
        <f>J76*G76</f>
        <v>0</v>
      </c>
    </row>
    <row r="77" spans="2:11">
      <c r="E77" s="142"/>
      <c r="H77" s="67"/>
      <c r="I77" s="67"/>
      <c r="J77" s="67"/>
      <c r="K77" s="67"/>
    </row>
    <row r="78" spans="2:11" ht="14">
      <c r="E78" s="26" t="s">
        <v>6</v>
      </c>
      <c r="H78" s="67"/>
      <c r="I78" s="67"/>
      <c r="J78" s="67"/>
      <c r="K78" s="67"/>
    </row>
    <row r="79" spans="2:11" ht="112">
      <c r="E79" s="105" t="s">
        <v>360</v>
      </c>
      <c r="H79" s="67"/>
      <c r="I79" s="67"/>
      <c r="J79" s="67"/>
      <c r="K79" s="67"/>
    </row>
    <row r="80" spans="2:11" ht="14">
      <c r="B80" s="18" t="s">
        <v>389</v>
      </c>
      <c r="C80" s="18">
        <v>31840</v>
      </c>
      <c r="D80" s="52" t="s">
        <v>1</v>
      </c>
      <c r="E80" s="107" t="s">
        <v>390</v>
      </c>
      <c r="F80" s="251" t="s">
        <v>233</v>
      </c>
      <c r="G80" s="21">
        <v>10</v>
      </c>
      <c r="H80" s="109">
        <v>2903</v>
      </c>
      <c r="I80" s="22">
        <f>H80*G80</f>
        <v>29030</v>
      </c>
      <c r="J80" s="111"/>
      <c r="K80" s="22">
        <f>J80*G80</f>
        <v>0</v>
      </c>
    </row>
    <row r="81" spans="1:11">
      <c r="C81" s="18"/>
      <c r="E81" s="142"/>
      <c r="H81" s="67"/>
      <c r="I81" s="67"/>
      <c r="J81" s="67"/>
      <c r="K81" s="67"/>
    </row>
    <row r="82" spans="1:11" ht="14">
      <c r="C82" s="18"/>
      <c r="E82" s="26" t="s">
        <v>6</v>
      </c>
      <c r="H82" s="67"/>
      <c r="I82" s="67"/>
      <c r="J82" s="67"/>
      <c r="K82" s="67"/>
    </row>
    <row r="83" spans="1:11" ht="112">
      <c r="C83" s="18"/>
      <c r="E83" s="105" t="s">
        <v>360</v>
      </c>
      <c r="H83" s="67"/>
      <c r="I83" s="67"/>
      <c r="J83" s="67"/>
      <c r="K83" s="67"/>
    </row>
    <row r="84" spans="1:11" ht="14">
      <c r="B84" s="18" t="s">
        <v>391</v>
      </c>
      <c r="C84" s="18">
        <v>31850</v>
      </c>
      <c r="D84" s="52" t="s">
        <v>1</v>
      </c>
      <c r="E84" s="107" t="s">
        <v>392</v>
      </c>
      <c r="F84" s="251" t="s">
        <v>233</v>
      </c>
      <c r="G84" s="21">
        <v>4</v>
      </c>
      <c r="H84" s="109">
        <v>3254</v>
      </c>
      <c r="I84" s="22">
        <f>H84*G84</f>
        <v>13016</v>
      </c>
      <c r="J84" s="111"/>
      <c r="K84" s="22">
        <f>J84*G84</f>
        <v>0</v>
      </c>
    </row>
    <row r="85" spans="1:11" ht="14">
      <c r="E85" s="107" t="s">
        <v>393</v>
      </c>
      <c r="H85" s="67"/>
      <c r="I85" s="67"/>
      <c r="J85" s="67"/>
      <c r="K85" s="67"/>
    </row>
    <row r="86" spans="1:11" ht="14">
      <c r="E86" s="26" t="s">
        <v>6</v>
      </c>
      <c r="H86" s="67"/>
      <c r="I86" s="67"/>
      <c r="J86" s="67"/>
      <c r="K86" s="67"/>
    </row>
    <row r="87" spans="1:11" ht="112">
      <c r="E87" s="105" t="s">
        <v>360</v>
      </c>
      <c r="H87" s="67"/>
      <c r="I87" s="67"/>
      <c r="J87" s="67"/>
      <c r="K87" s="67"/>
    </row>
    <row r="88" spans="1:11" ht="14">
      <c r="B88" s="18" t="s">
        <v>394</v>
      </c>
      <c r="C88" s="18">
        <v>31860</v>
      </c>
      <c r="D88" s="52" t="s">
        <v>1</v>
      </c>
      <c r="E88" s="107" t="s">
        <v>395</v>
      </c>
      <c r="F88" s="251" t="s">
        <v>233</v>
      </c>
      <c r="G88" s="21">
        <v>6</v>
      </c>
      <c r="H88" s="109">
        <v>2897</v>
      </c>
      <c r="I88" s="22">
        <f>H88*G88</f>
        <v>17382</v>
      </c>
      <c r="J88" s="111"/>
      <c r="K88" s="22">
        <f>J88*G88</f>
        <v>0</v>
      </c>
    </row>
    <row r="89" spans="1:11">
      <c r="E89" s="142"/>
      <c r="H89" s="67"/>
      <c r="I89" s="67"/>
      <c r="J89" s="67"/>
      <c r="K89" s="67"/>
    </row>
    <row r="90" spans="1:11" ht="14">
      <c r="E90" s="26" t="s">
        <v>6</v>
      </c>
      <c r="H90" s="67"/>
      <c r="I90" s="67"/>
      <c r="J90" s="67"/>
      <c r="K90" s="67"/>
    </row>
    <row r="91" spans="1:11" ht="112">
      <c r="E91" s="105" t="s">
        <v>360</v>
      </c>
      <c r="H91" s="67"/>
      <c r="I91" s="67"/>
      <c r="J91" s="67"/>
      <c r="K91" s="67"/>
    </row>
    <row r="92" spans="1:11" s="152" customFormat="1" ht="14">
      <c r="A92"/>
      <c r="B92" s="230" t="s">
        <v>396</v>
      </c>
      <c r="C92" s="230">
        <v>31870</v>
      </c>
      <c r="D92" s="248" t="s">
        <v>1</v>
      </c>
      <c r="E92" s="249" t="s">
        <v>397</v>
      </c>
      <c r="F92" s="253" t="s">
        <v>233</v>
      </c>
      <c r="G92" s="126">
        <v>4</v>
      </c>
      <c r="H92" s="110">
        <v>3297</v>
      </c>
      <c r="I92" s="127">
        <f>H92*G92</f>
        <v>13188</v>
      </c>
      <c r="J92" s="250"/>
      <c r="K92" s="127">
        <f>J92*G92</f>
        <v>0</v>
      </c>
    </row>
    <row r="93" spans="1:11">
      <c r="E93" s="142"/>
      <c r="H93" s="67"/>
      <c r="I93" s="67"/>
      <c r="J93" s="67"/>
      <c r="K93" s="67"/>
    </row>
    <row r="94" spans="1:11" ht="14">
      <c r="E94" s="26" t="s">
        <v>6</v>
      </c>
      <c r="H94" s="67"/>
      <c r="I94" s="67"/>
      <c r="J94" s="67"/>
      <c r="K94" s="67"/>
    </row>
    <row r="95" spans="1:11" ht="112">
      <c r="E95" s="105" t="s">
        <v>360</v>
      </c>
      <c r="H95" s="67"/>
      <c r="I95" s="67"/>
      <c r="J95" s="67"/>
      <c r="K95" s="67"/>
    </row>
    <row r="96" spans="1:11" ht="14">
      <c r="B96" s="18" t="s">
        <v>398</v>
      </c>
      <c r="C96" s="18">
        <v>31880</v>
      </c>
      <c r="D96" s="52" t="s">
        <v>1</v>
      </c>
      <c r="E96" s="107" t="s">
        <v>399</v>
      </c>
      <c r="F96" s="251" t="s">
        <v>233</v>
      </c>
      <c r="G96" s="21">
        <v>2</v>
      </c>
      <c r="H96" s="109">
        <v>2901</v>
      </c>
      <c r="I96" s="22">
        <f>H96*G96</f>
        <v>5802</v>
      </c>
      <c r="J96" s="111"/>
      <c r="K96" s="22">
        <f>J96*G96</f>
        <v>0</v>
      </c>
    </row>
    <row r="97" spans="2:11">
      <c r="E97" s="142"/>
      <c r="H97" s="67"/>
      <c r="I97" s="67"/>
      <c r="J97" s="67"/>
      <c r="K97" s="67"/>
    </row>
    <row r="98" spans="2:11" ht="14">
      <c r="E98" s="26" t="s">
        <v>6</v>
      </c>
      <c r="H98" s="67"/>
      <c r="I98" s="67"/>
      <c r="J98" s="67"/>
      <c r="K98" s="67"/>
    </row>
    <row r="99" spans="2:11" ht="112">
      <c r="E99" s="105" t="s">
        <v>360</v>
      </c>
      <c r="H99" s="67"/>
      <c r="I99" s="67"/>
      <c r="J99" s="67"/>
      <c r="K99" s="67"/>
    </row>
    <row r="100" spans="2:11" ht="14">
      <c r="B100" s="18" t="s">
        <v>400</v>
      </c>
      <c r="C100" s="18">
        <v>31890</v>
      </c>
      <c r="D100" s="52" t="s">
        <v>1</v>
      </c>
      <c r="E100" s="107" t="s">
        <v>401</v>
      </c>
      <c r="F100" s="251" t="s">
        <v>233</v>
      </c>
      <c r="G100" s="21">
        <v>4</v>
      </c>
      <c r="H100" s="109">
        <v>2801</v>
      </c>
      <c r="I100" s="22">
        <f>H100*G100</f>
        <v>11204</v>
      </c>
      <c r="J100" s="111"/>
      <c r="K100" s="22">
        <f>J100*G100</f>
        <v>0</v>
      </c>
    </row>
    <row r="101" spans="2:11" ht="14">
      <c r="E101" s="107" t="s">
        <v>402</v>
      </c>
      <c r="H101" s="67"/>
      <c r="I101" s="67"/>
      <c r="J101" s="67"/>
      <c r="K101" s="67"/>
    </row>
    <row r="102" spans="2:11" ht="14">
      <c r="E102" s="26" t="s">
        <v>6</v>
      </c>
      <c r="H102" s="67"/>
      <c r="I102" s="67"/>
      <c r="J102" s="67"/>
      <c r="K102" s="67"/>
    </row>
    <row r="103" spans="2:11" ht="112">
      <c r="E103" s="105" t="s">
        <v>360</v>
      </c>
      <c r="H103" s="67"/>
      <c r="I103" s="67"/>
      <c r="J103" s="67"/>
      <c r="K103" s="67"/>
    </row>
    <row r="104" spans="2:11" ht="14">
      <c r="B104" s="18" t="s">
        <v>403</v>
      </c>
      <c r="C104" s="18">
        <v>31900</v>
      </c>
      <c r="D104" s="52" t="s">
        <v>1</v>
      </c>
      <c r="E104" s="107" t="s">
        <v>404</v>
      </c>
      <c r="F104" s="251" t="s">
        <v>233</v>
      </c>
      <c r="G104" s="21">
        <v>4</v>
      </c>
      <c r="H104" s="109">
        <v>3254</v>
      </c>
      <c r="I104" s="22">
        <f>H104*G104</f>
        <v>13016</v>
      </c>
      <c r="J104" s="111"/>
      <c r="K104" s="22">
        <f>J104*G104</f>
        <v>0</v>
      </c>
    </row>
    <row r="105" spans="2:11">
      <c r="E105" s="142"/>
      <c r="H105" s="67"/>
      <c r="I105" s="67"/>
      <c r="J105" s="67"/>
      <c r="K105" s="67"/>
    </row>
    <row r="106" spans="2:11" ht="14">
      <c r="E106" s="26" t="s">
        <v>6</v>
      </c>
      <c r="H106" s="67"/>
      <c r="I106" s="67"/>
      <c r="J106" s="67"/>
      <c r="K106" s="67"/>
    </row>
    <row r="107" spans="2:11" ht="112">
      <c r="E107" s="105" t="s">
        <v>360</v>
      </c>
      <c r="H107" s="67"/>
      <c r="I107" s="67"/>
      <c r="J107" s="67"/>
      <c r="K107" s="67"/>
    </row>
    <row r="108" spans="2:11" ht="14">
      <c r="B108" s="18" t="s">
        <v>405</v>
      </c>
      <c r="C108" s="18">
        <v>31910</v>
      </c>
      <c r="D108" s="52" t="s">
        <v>1</v>
      </c>
      <c r="E108" s="107" t="s">
        <v>406</v>
      </c>
      <c r="F108" s="251" t="s">
        <v>233</v>
      </c>
      <c r="G108" s="21">
        <v>15</v>
      </c>
      <c r="H108" s="109">
        <v>1505</v>
      </c>
      <c r="I108" s="22">
        <f>H108*G108</f>
        <v>22575</v>
      </c>
      <c r="J108" s="111"/>
      <c r="K108" s="22">
        <f>J108*G108</f>
        <v>0</v>
      </c>
    </row>
    <row r="109" spans="2:11">
      <c r="E109" s="142"/>
      <c r="H109" s="67"/>
      <c r="I109" s="67"/>
      <c r="J109" s="67"/>
      <c r="K109" s="67"/>
    </row>
    <row r="110" spans="2:11" ht="14">
      <c r="E110" s="26" t="s">
        <v>6</v>
      </c>
      <c r="H110" s="67"/>
      <c r="I110" s="67"/>
      <c r="J110" s="67"/>
      <c r="K110" s="67"/>
    </row>
    <row r="111" spans="2:11" ht="112">
      <c r="E111" s="105" t="s">
        <v>360</v>
      </c>
      <c r="H111" s="67"/>
      <c r="I111" s="67"/>
      <c r="J111" s="67"/>
      <c r="K111" s="67"/>
    </row>
    <row r="112" spans="2:11" ht="14">
      <c r="B112" s="18" t="s">
        <v>407</v>
      </c>
      <c r="C112" s="18">
        <v>32010</v>
      </c>
      <c r="D112" s="52" t="s">
        <v>1</v>
      </c>
      <c r="E112" s="107" t="s">
        <v>408</v>
      </c>
      <c r="F112" s="251" t="s">
        <v>233</v>
      </c>
      <c r="G112" s="21">
        <v>5</v>
      </c>
      <c r="H112" s="109">
        <v>2492</v>
      </c>
      <c r="I112" s="22">
        <f>H112*G112</f>
        <v>12460</v>
      </c>
      <c r="J112" s="111"/>
      <c r="K112" s="22">
        <f>J112*G112</f>
        <v>0</v>
      </c>
    </row>
    <row r="113" spans="2:11">
      <c r="E113" s="142"/>
      <c r="H113" s="67"/>
      <c r="I113" s="67"/>
      <c r="J113" s="67"/>
      <c r="K113" s="67"/>
    </row>
    <row r="114" spans="2:11" ht="14">
      <c r="E114" s="26" t="s">
        <v>6</v>
      </c>
      <c r="H114" s="67"/>
      <c r="I114" s="67"/>
      <c r="J114" s="67"/>
      <c r="K114" s="67"/>
    </row>
    <row r="115" spans="2:11" ht="42">
      <c r="E115" s="105" t="s">
        <v>409</v>
      </c>
      <c r="H115" s="67"/>
      <c r="I115" s="67"/>
      <c r="J115" s="67"/>
      <c r="K115" s="67"/>
    </row>
    <row r="116" spans="2:11" ht="14">
      <c r="B116" s="18" t="s">
        <v>410</v>
      </c>
      <c r="C116" s="18">
        <v>32020</v>
      </c>
      <c r="D116" s="52" t="s">
        <v>1</v>
      </c>
      <c r="E116" s="107" t="s">
        <v>411</v>
      </c>
      <c r="F116" s="251" t="s">
        <v>233</v>
      </c>
      <c r="G116" s="21">
        <v>5</v>
      </c>
      <c r="H116" s="109">
        <v>1970</v>
      </c>
      <c r="I116" s="22">
        <f>H116*G116</f>
        <v>9850</v>
      </c>
      <c r="J116" s="111"/>
      <c r="K116" s="22">
        <f>J116*G116</f>
        <v>0</v>
      </c>
    </row>
    <row r="117" spans="2:11">
      <c r="E117" s="142"/>
      <c r="H117" s="67"/>
      <c r="I117" s="67"/>
      <c r="J117" s="67"/>
      <c r="K117" s="67"/>
    </row>
    <row r="118" spans="2:11" ht="14">
      <c r="E118" s="26" t="s">
        <v>6</v>
      </c>
      <c r="H118" s="67"/>
      <c r="I118" s="67"/>
      <c r="J118" s="67"/>
      <c r="K118" s="67"/>
    </row>
    <row r="119" spans="2:11" ht="42">
      <c r="E119" s="105" t="s">
        <v>409</v>
      </c>
      <c r="H119" s="67"/>
      <c r="I119" s="67"/>
      <c r="J119" s="67"/>
      <c r="K119" s="67"/>
    </row>
    <row r="120" spans="2:11" ht="14">
      <c r="B120" s="18" t="s">
        <v>412</v>
      </c>
      <c r="C120" s="18">
        <v>32030</v>
      </c>
      <c r="D120" s="52" t="s">
        <v>1</v>
      </c>
      <c r="E120" s="107" t="s">
        <v>413</v>
      </c>
      <c r="F120" s="251" t="s">
        <v>233</v>
      </c>
      <c r="G120" s="21">
        <v>5</v>
      </c>
      <c r="H120" s="109">
        <v>1970</v>
      </c>
      <c r="I120" s="22">
        <f>H120*G120</f>
        <v>9850</v>
      </c>
      <c r="J120" s="111"/>
      <c r="K120" s="22">
        <f>J120*G120</f>
        <v>0</v>
      </c>
    </row>
    <row r="121" spans="2:11" ht="14">
      <c r="E121" s="107" t="s">
        <v>414</v>
      </c>
      <c r="H121" s="67"/>
      <c r="I121" s="67"/>
      <c r="J121" s="67"/>
      <c r="K121" s="67"/>
    </row>
    <row r="122" spans="2:11" ht="14">
      <c r="E122" s="26" t="s">
        <v>6</v>
      </c>
      <c r="H122" s="67"/>
      <c r="I122" s="67"/>
      <c r="J122" s="67"/>
      <c r="K122" s="67"/>
    </row>
    <row r="123" spans="2:11" ht="42">
      <c r="E123" s="105" t="s">
        <v>409</v>
      </c>
      <c r="H123" s="67"/>
      <c r="I123" s="67"/>
      <c r="J123" s="67"/>
      <c r="K123" s="67"/>
    </row>
    <row r="124" spans="2:11" ht="14">
      <c r="B124" s="18" t="s">
        <v>415</v>
      </c>
      <c r="C124" s="18">
        <v>32040</v>
      </c>
      <c r="D124" s="52" t="s">
        <v>1</v>
      </c>
      <c r="E124" s="107" t="s">
        <v>416</v>
      </c>
      <c r="F124" s="251" t="s">
        <v>233</v>
      </c>
      <c r="G124" s="21">
        <v>3</v>
      </c>
      <c r="H124" s="109">
        <v>1964</v>
      </c>
      <c r="I124" s="22">
        <f>H124*G124</f>
        <v>5892</v>
      </c>
      <c r="J124" s="111"/>
      <c r="K124" s="22">
        <f>J124*G124</f>
        <v>0</v>
      </c>
    </row>
    <row r="125" spans="2:11" ht="14">
      <c r="E125" s="107" t="s">
        <v>417</v>
      </c>
      <c r="H125" s="67"/>
      <c r="I125" s="67"/>
      <c r="J125" s="67"/>
      <c r="K125" s="67"/>
    </row>
    <row r="126" spans="2:11" ht="14">
      <c r="E126" s="26" t="s">
        <v>6</v>
      </c>
      <c r="H126" s="67"/>
      <c r="I126" s="67"/>
      <c r="J126" s="67"/>
      <c r="K126" s="67"/>
    </row>
    <row r="127" spans="2:11" ht="42">
      <c r="E127" s="105" t="s">
        <v>409</v>
      </c>
      <c r="H127" s="67"/>
      <c r="I127" s="67"/>
      <c r="J127" s="67"/>
      <c r="K127" s="67"/>
    </row>
    <row r="128" spans="2:11" ht="14">
      <c r="B128" s="18" t="s">
        <v>418</v>
      </c>
      <c r="C128" s="18">
        <v>32050</v>
      </c>
      <c r="D128" s="52" t="s">
        <v>1</v>
      </c>
      <c r="E128" s="107" t="s">
        <v>419</v>
      </c>
      <c r="F128" s="251" t="s">
        <v>233</v>
      </c>
      <c r="G128" s="21">
        <v>5</v>
      </c>
      <c r="H128" s="109">
        <v>1963</v>
      </c>
      <c r="I128" s="22">
        <f>H128*G128</f>
        <v>9815</v>
      </c>
      <c r="J128" s="111"/>
      <c r="K128" s="22">
        <f>J128*G128</f>
        <v>0</v>
      </c>
    </row>
    <row r="129" spans="2:11">
      <c r="E129" s="142"/>
      <c r="H129" s="67"/>
      <c r="I129" s="67"/>
      <c r="J129" s="67"/>
      <c r="K129" s="67"/>
    </row>
    <row r="130" spans="2:11" ht="14">
      <c r="E130" s="26" t="s">
        <v>6</v>
      </c>
      <c r="H130" s="67"/>
      <c r="I130" s="67"/>
      <c r="J130" s="67"/>
      <c r="K130" s="67"/>
    </row>
    <row r="131" spans="2:11" ht="42">
      <c r="E131" s="105" t="s">
        <v>409</v>
      </c>
      <c r="H131" s="67"/>
      <c r="I131" s="67"/>
      <c r="J131" s="67"/>
      <c r="K131" s="67"/>
    </row>
    <row r="132" spans="2:11" ht="14">
      <c r="B132" s="18" t="s">
        <v>420</v>
      </c>
      <c r="C132" s="18">
        <v>32060</v>
      </c>
      <c r="D132" s="52" t="s">
        <v>1</v>
      </c>
      <c r="E132" s="107" t="s">
        <v>421</v>
      </c>
      <c r="F132" s="251" t="s">
        <v>233</v>
      </c>
      <c r="G132" s="21">
        <v>5</v>
      </c>
      <c r="H132" s="109">
        <v>1939</v>
      </c>
      <c r="I132" s="22">
        <f>H132*G132</f>
        <v>9695</v>
      </c>
      <c r="J132" s="111"/>
      <c r="K132" s="22">
        <f>J132*G132</f>
        <v>0</v>
      </c>
    </row>
    <row r="133" spans="2:11">
      <c r="E133" s="142"/>
      <c r="H133" s="67"/>
      <c r="I133" s="67"/>
      <c r="J133" s="67"/>
      <c r="K133" s="67"/>
    </row>
    <row r="134" spans="2:11" ht="14">
      <c r="E134" s="26" t="s">
        <v>6</v>
      </c>
      <c r="H134" s="67"/>
      <c r="I134" s="67"/>
      <c r="J134" s="67"/>
      <c r="K134" s="67"/>
    </row>
    <row r="135" spans="2:11" ht="42">
      <c r="E135" s="105" t="s">
        <v>409</v>
      </c>
      <c r="H135" s="67"/>
      <c r="I135" s="67"/>
      <c r="J135" s="67"/>
      <c r="K135" s="67"/>
    </row>
    <row r="136" spans="2:11" ht="14">
      <c r="B136" s="18" t="s">
        <v>422</v>
      </c>
      <c r="C136" s="18">
        <v>32070</v>
      </c>
      <c r="D136" s="52" t="s">
        <v>1</v>
      </c>
      <c r="E136" s="107" t="s">
        <v>423</v>
      </c>
      <c r="F136" s="251" t="s">
        <v>233</v>
      </c>
      <c r="G136" s="21">
        <v>5</v>
      </c>
      <c r="H136" s="109">
        <v>1939</v>
      </c>
      <c r="I136" s="22">
        <f>H136*G136</f>
        <v>9695</v>
      </c>
      <c r="J136" s="111"/>
      <c r="K136" s="22">
        <f>J136*G136</f>
        <v>0</v>
      </c>
    </row>
    <row r="137" spans="2:11">
      <c r="E137" s="142"/>
      <c r="H137" s="67"/>
      <c r="I137" s="67"/>
      <c r="J137" s="67"/>
      <c r="K137" s="67"/>
    </row>
    <row r="138" spans="2:11" ht="14">
      <c r="E138" s="26" t="s">
        <v>6</v>
      </c>
      <c r="H138" s="67"/>
      <c r="I138" s="67"/>
      <c r="J138" s="67"/>
      <c r="K138" s="67"/>
    </row>
    <row r="139" spans="2:11" ht="42">
      <c r="E139" s="105" t="s">
        <v>409</v>
      </c>
      <c r="H139" s="67"/>
      <c r="I139" s="67"/>
      <c r="J139" s="67"/>
      <c r="K139" s="67"/>
    </row>
    <row r="140" spans="2:11" ht="14">
      <c r="B140" s="18" t="s">
        <v>424</v>
      </c>
      <c r="C140" s="18">
        <v>32080</v>
      </c>
      <c r="D140" s="52" t="s">
        <v>1</v>
      </c>
      <c r="E140" s="107" t="s">
        <v>425</v>
      </c>
      <c r="F140" s="251" t="s">
        <v>233</v>
      </c>
      <c r="G140" s="21">
        <v>5</v>
      </c>
      <c r="H140" s="109">
        <v>2021</v>
      </c>
      <c r="I140" s="22">
        <f>H140*G140</f>
        <v>10105</v>
      </c>
      <c r="J140" s="111"/>
      <c r="K140" s="22">
        <f>J140*G140</f>
        <v>0</v>
      </c>
    </row>
    <row r="141" spans="2:11" ht="14">
      <c r="E141" s="107" t="s">
        <v>426</v>
      </c>
      <c r="H141" s="67"/>
      <c r="I141" s="67"/>
      <c r="J141" s="67"/>
      <c r="K141" s="67"/>
    </row>
    <row r="142" spans="2:11" ht="14">
      <c r="E142" s="26" t="s">
        <v>6</v>
      </c>
      <c r="H142" s="67"/>
      <c r="I142" s="67"/>
      <c r="J142" s="67"/>
      <c r="K142" s="67"/>
    </row>
    <row r="143" spans="2:11" ht="42">
      <c r="E143" s="105" t="s">
        <v>409</v>
      </c>
      <c r="H143" s="67"/>
      <c r="I143" s="67"/>
      <c r="J143" s="67"/>
      <c r="K143" s="67"/>
    </row>
    <row r="144" spans="2:11" ht="14">
      <c r="B144" s="18" t="s">
        <v>427</v>
      </c>
      <c r="C144" s="18">
        <v>32090</v>
      </c>
      <c r="D144" s="52" t="s">
        <v>1</v>
      </c>
      <c r="E144" s="107" t="s">
        <v>428</v>
      </c>
      <c r="F144" s="251" t="s">
        <v>233</v>
      </c>
      <c r="G144" s="21">
        <v>5</v>
      </c>
      <c r="H144" s="109">
        <v>1943</v>
      </c>
      <c r="I144" s="22">
        <f>H144*G144</f>
        <v>9715</v>
      </c>
      <c r="J144" s="111"/>
      <c r="K144" s="22">
        <f>J144*G144</f>
        <v>0</v>
      </c>
    </row>
    <row r="145" spans="2:11" ht="14">
      <c r="E145" s="107" t="s">
        <v>429</v>
      </c>
      <c r="H145" s="67"/>
      <c r="I145" s="67"/>
      <c r="J145" s="67"/>
      <c r="K145" s="67"/>
    </row>
    <row r="146" spans="2:11" ht="14">
      <c r="E146" s="26" t="s">
        <v>6</v>
      </c>
      <c r="H146" s="67"/>
      <c r="I146" s="67"/>
      <c r="J146" s="67"/>
      <c r="K146" s="67"/>
    </row>
    <row r="147" spans="2:11" ht="42">
      <c r="E147" s="105" t="s">
        <v>409</v>
      </c>
      <c r="H147" s="67"/>
      <c r="I147" s="67"/>
      <c r="J147" s="67"/>
      <c r="K147" s="67"/>
    </row>
    <row r="148" spans="2:11" ht="14">
      <c r="B148" s="18" t="s">
        <v>430</v>
      </c>
      <c r="C148" s="18">
        <v>32100</v>
      </c>
      <c r="D148" s="52" t="s">
        <v>1</v>
      </c>
      <c r="E148" s="107" t="s">
        <v>431</v>
      </c>
      <c r="F148" s="251" t="s">
        <v>233</v>
      </c>
      <c r="G148" s="21">
        <v>1</v>
      </c>
      <c r="H148" s="109">
        <v>2990</v>
      </c>
      <c r="I148" s="22">
        <f>H148*G148</f>
        <v>2990</v>
      </c>
      <c r="J148" s="111"/>
      <c r="K148" s="22">
        <f>J148*G148</f>
        <v>0</v>
      </c>
    </row>
    <row r="149" spans="2:11" ht="14">
      <c r="E149" s="107" t="s">
        <v>432</v>
      </c>
      <c r="H149" s="67"/>
      <c r="I149" s="67"/>
      <c r="J149" s="67"/>
      <c r="K149" s="67"/>
    </row>
    <row r="150" spans="2:11" ht="14">
      <c r="E150" s="26" t="s">
        <v>6</v>
      </c>
      <c r="H150" s="67"/>
      <c r="I150" s="67"/>
      <c r="J150" s="67"/>
      <c r="K150" s="67"/>
    </row>
    <row r="151" spans="2:11" ht="42">
      <c r="E151" s="105" t="s">
        <v>409</v>
      </c>
      <c r="H151" s="67"/>
      <c r="I151" s="67"/>
      <c r="J151" s="67"/>
      <c r="K151" s="67"/>
    </row>
    <row r="152" spans="2:11" ht="14">
      <c r="B152" s="18" t="s">
        <v>22</v>
      </c>
      <c r="C152" s="18">
        <v>32110</v>
      </c>
      <c r="D152" s="52" t="s">
        <v>1</v>
      </c>
      <c r="E152" s="107" t="s">
        <v>433</v>
      </c>
      <c r="F152" s="251" t="s">
        <v>233</v>
      </c>
      <c r="G152" s="21">
        <v>5</v>
      </c>
      <c r="H152" s="109">
        <v>3477</v>
      </c>
      <c r="I152" s="22">
        <f>H152*G152</f>
        <v>17385</v>
      </c>
      <c r="J152" s="111"/>
      <c r="K152" s="22">
        <f>J152*G152</f>
        <v>0</v>
      </c>
    </row>
    <row r="153" spans="2:11" ht="14">
      <c r="E153" s="107" t="s">
        <v>434</v>
      </c>
      <c r="H153" s="67"/>
      <c r="I153" s="67"/>
      <c r="J153" s="67"/>
      <c r="K153" s="67"/>
    </row>
    <row r="154" spans="2:11" ht="14">
      <c r="E154" s="26" t="s">
        <v>6</v>
      </c>
      <c r="H154" s="67"/>
      <c r="I154" s="67"/>
      <c r="J154" s="67"/>
      <c r="K154" s="67"/>
    </row>
    <row r="155" spans="2:11" ht="42">
      <c r="E155" s="105" t="s">
        <v>409</v>
      </c>
      <c r="H155" s="67"/>
      <c r="I155" s="67"/>
      <c r="J155" s="67"/>
      <c r="K155" s="67"/>
    </row>
    <row r="156" spans="2:11" ht="14">
      <c r="B156" s="18" t="s">
        <v>435</v>
      </c>
      <c r="C156" s="18">
        <v>32120</v>
      </c>
      <c r="D156" s="52" t="s">
        <v>1</v>
      </c>
      <c r="E156" s="107" t="s">
        <v>436</v>
      </c>
      <c r="F156" s="251" t="s">
        <v>233</v>
      </c>
      <c r="G156" s="21">
        <v>5</v>
      </c>
      <c r="H156" s="109">
        <v>2004</v>
      </c>
      <c r="I156" s="22">
        <f>H156*G156</f>
        <v>10020</v>
      </c>
      <c r="J156" s="111"/>
      <c r="K156" s="22">
        <f>J156*G156</f>
        <v>0</v>
      </c>
    </row>
    <row r="157" spans="2:11">
      <c r="E157" s="142"/>
      <c r="H157" s="67"/>
      <c r="I157" s="67"/>
      <c r="J157" s="67"/>
      <c r="K157" s="67"/>
    </row>
    <row r="158" spans="2:11" ht="14">
      <c r="E158" s="26" t="s">
        <v>6</v>
      </c>
      <c r="H158" s="67"/>
      <c r="I158" s="67"/>
      <c r="J158" s="67"/>
      <c r="K158" s="67"/>
    </row>
    <row r="159" spans="2:11" ht="42">
      <c r="E159" s="105" t="s">
        <v>409</v>
      </c>
      <c r="H159" s="67"/>
      <c r="I159" s="67"/>
      <c r="J159" s="67"/>
      <c r="K159" s="67"/>
    </row>
    <row r="160" spans="2:11" ht="14">
      <c r="B160" s="18" t="s">
        <v>437</v>
      </c>
      <c r="C160" s="18">
        <v>32130</v>
      </c>
      <c r="D160" s="52" t="s">
        <v>1</v>
      </c>
      <c r="E160" s="107" t="s">
        <v>438</v>
      </c>
      <c r="F160" s="251" t="s">
        <v>233</v>
      </c>
      <c r="G160" s="21">
        <v>5</v>
      </c>
      <c r="H160" s="109">
        <v>3455</v>
      </c>
      <c r="I160" s="22">
        <f>H160*G160</f>
        <v>17275</v>
      </c>
      <c r="J160" s="111"/>
      <c r="K160" s="22">
        <f>J160*G160</f>
        <v>0</v>
      </c>
    </row>
    <row r="161" spans="2:11">
      <c r="E161" s="142"/>
      <c r="H161" s="67"/>
      <c r="I161" s="67"/>
      <c r="J161" s="67"/>
      <c r="K161" s="67"/>
    </row>
    <row r="162" spans="2:11" ht="14">
      <c r="E162" s="26" t="s">
        <v>6</v>
      </c>
      <c r="H162" s="67"/>
      <c r="I162" s="67"/>
      <c r="J162" s="67"/>
      <c r="K162" s="67"/>
    </row>
    <row r="163" spans="2:11" ht="42">
      <c r="E163" s="105" t="s">
        <v>409</v>
      </c>
      <c r="H163" s="67"/>
      <c r="I163" s="67"/>
      <c r="J163" s="67"/>
      <c r="K163" s="67"/>
    </row>
    <row r="164" spans="2:11" ht="14">
      <c r="B164" s="18" t="s">
        <v>439</v>
      </c>
      <c r="C164" s="18">
        <v>32140</v>
      </c>
      <c r="D164" s="52" t="s">
        <v>1</v>
      </c>
      <c r="E164" s="107" t="s">
        <v>440</v>
      </c>
      <c r="F164" s="251" t="s">
        <v>233</v>
      </c>
      <c r="G164" s="21">
        <v>5</v>
      </c>
      <c r="H164" s="109">
        <v>2486</v>
      </c>
      <c r="I164" s="22">
        <f>H164*G164</f>
        <v>12430</v>
      </c>
      <c r="J164" s="111"/>
      <c r="K164" s="22">
        <f>J164*G164</f>
        <v>0</v>
      </c>
    </row>
    <row r="165" spans="2:11">
      <c r="E165" s="142"/>
      <c r="H165" s="67"/>
      <c r="I165" s="67"/>
      <c r="J165" s="67"/>
      <c r="K165" s="67"/>
    </row>
    <row r="166" spans="2:11" ht="14">
      <c r="E166" s="26" t="s">
        <v>6</v>
      </c>
      <c r="H166" s="67"/>
      <c r="I166" s="67"/>
      <c r="J166" s="67"/>
      <c r="K166" s="67"/>
    </row>
    <row r="167" spans="2:11" ht="42">
      <c r="E167" s="105" t="s">
        <v>409</v>
      </c>
      <c r="H167" s="67"/>
      <c r="I167" s="67"/>
      <c r="J167" s="67"/>
      <c r="K167" s="67"/>
    </row>
    <row r="168" spans="2:11" ht="14">
      <c r="B168" s="18" t="s">
        <v>441</v>
      </c>
      <c r="C168" s="18">
        <v>32150</v>
      </c>
      <c r="D168" s="52" t="s">
        <v>1</v>
      </c>
      <c r="E168" s="107" t="s">
        <v>442</v>
      </c>
      <c r="F168" s="251" t="s">
        <v>233</v>
      </c>
      <c r="G168" s="21">
        <v>1</v>
      </c>
      <c r="H168" s="109">
        <v>2973</v>
      </c>
      <c r="I168" s="22">
        <f>H168*G168</f>
        <v>2973</v>
      </c>
      <c r="J168" s="111"/>
      <c r="K168" s="22">
        <f>J168*G168</f>
        <v>0</v>
      </c>
    </row>
    <row r="169" spans="2:11" ht="14">
      <c r="E169" s="107" t="s">
        <v>443</v>
      </c>
      <c r="H169" s="67"/>
      <c r="I169" s="67"/>
      <c r="J169" s="67"/>
      <c r="K169" s="67"/>
    </row>
    <row r="170" spans="2:11" ht="14">
      <c r="E170" s="26" t="s">
        <v>6</v>
      </c>
      <c r="H170" s="67"/>
      <c r="I170" s="67"/>
      <c r="J170" s="67"/>
      <c r="K170" s="67"/>
    </row>
    <row r="171" spans="2:11" ht="42">
      <c r="E171" s="105" t="s">
        <v>409</v>
      </c>
      <c r="H171" s="67"/>
      <c r="I171" s="67"/>
      <c r="J171" s="67"/>
      <c r="K171" s="67"/>
    </row>
    <row r="172" spans="2:11" ht="14">
      <c r="B172" s="18" t="s">
        <v>444</v>
      </c>
      <c r="C172" s="18">
        <v>32160</v>
      </c>
      <c r="D172" s="52" t="s">
        <v>1</v>
      </c>
      <c r="E172" s="107" t="s">
        <v>445</v>
      </c>
      <c r="F172" s="251" t="s">
        <v>233</v>
      </c>
      <c r="G172" s="21">
        <v>5</v>
      </c>
      <c r="H172" s="109">
        <v>2484</v>
      </c>
      <c r="I172" s="22">
        <f>H172*G172</f>
        <v>12420</v>
      </c>
      <c r="J172" s="111"/>
      <c r="K172" s="22">
        <f>J172*G172</f>
        <v>0</v>
      </c>
    </row>
    <row r="173" spans="2:11">
      <c r="E173" s="142"/>
      <c r="H173" s="67"/>
      <c r="I173" s="67"/>
      <c r="J173" s="67"/>
      <c r="K173" s="67"/>
    </row>
    <row r="174" spans="2:11" ht="14">
      <c r="E174" s="26" t="s">
        <v>6</v>
      </c>
      <c r="H174" s="67"/>
      <c r="I174" s="67"/>
      <c r="J174" s="67"/>
      <c r="K174" s="67"/>
    </row>
    <row r="175" spans="2:11" ht="42">
      <c r="E175" s="105" t="s">
        <v>409</v>
      </c>
      <c r="H175" s="67"/>
      <c r="I175" s="67"/>
      <c r="J175" s="67"/>
      <c r="K175" s="67"/>
    </row>
    <row r="176" spans="2:11" ht="14">
      <c r="B176" s="18" t="s">
        <v>446</v>
      </c>
      <c r="C176" s="18">
        <v>32170</v>
      </c>
      <c r="D176" s="52" t="s">
        <v>1</v>
      </c>
      <c r="E176" s="107" t="s">
        <v>447</v>
      </c>
      <c r="F176" s="251" t="s">
        <v>233</v>
      </c>
      <c r="G176" s="21">
        <v>5</v>
      </c>
      <c r="H176" s="109">
        <v>2490</v>
      </c>
      <c r="I176" s="22">
        <f>H176*G176</f>
        <v>12450</v>
      </c>
      <c r="J176" s="111"/>
      <c r="K176" s="22">
        <f>J176*G176</f>
        <v>0</v>
      </c>
    </row>
    <row r="177" spans="2:11">
      <c r="E177" s="142"/>
      <c r="H177" s="67"/>
      <c r="I177" s="67"/>
      <c r="J177" s="67"/>
      <c r="K177" s="67"/>
    </row>
    <row r="178" spans="2:11" ht="14">
      <c r="E178" s="26" t="s">
        <v>6</v>
      </c>
      <c r="H178" s="67"/>
      <c r="I178" s="67"/>
      <c r="J178" s="67"/>
      <c r="K178" s="67"/>
    </row>
    <row r="179" spans="2:11" ht="42">
      <c r="E179" s="105" t="s">
        <v>409</v>
      </c>
      <c r="H179" s="67"/>
      <c r="I179" s="67"/>
      <c r="J179" s="67"/>
      <c r="K179" s="67"/>
    </row>
    <row r="180" spans="2:11" ht="14">
      <c r="B180" s="18" t="s">
        <v>448</v>
      </c>
      <c r="C180" s="18">
        <v>32180</v>
      </c>
      <c r="D180" s="52" t="s">
        <v>1</v>
      </c>
      <c r="E180" s="107" t="s">
        <v>449</v>
      </c>
      <c r="F180" s="251" t="s">
        <v>233</v>
      </c>
      <c r="G180" s="21">
        <v>2</v>
      </c>
      <c r="H180" s="109">
        <v>2489</v>
      </c>
      <c r="I180" s="22">
        <f>H180*G180</f>
        <v>4978</v>
      </c>
      <c r="J180" s="111"/>
      <c r="K180" s="22">
        <f>J180*G180</f>
        <v>0</v>
      </c>
    </row>
    <row r="181" spans="2:11">
      <c r="E181" s="142"/>
      <c r="H181" s="67"/>
      <c r="I181" s="67"/>
      <c r="J181" s="67"/>
      <c r="K181" s="67"/>
    </row>
    <row r="182" spans="2:11" ht="14">
      <c r="E182" s="26" t="s">
        <v>6</v>
      </c>
      <c r="H182" s="67"/>
      <c r="I182" s="67"/>
      <c r="J182" s="67"/>
      <c r="K182" s="67"/>
    </row>
    <row r="183" spans="2:11" ht="42">
      <c r="E183" s="105" t="s">
        <v>409</v>
      </c>
      <c r="H183" s="67"/>
      <c r="I183" s="67"/>
      <c r="J183" s="67"/>
      <c r="K183" s="67"/>
    </row>
    <row r="184" spans="2:11" ht="14">
      <c r="B184" s="18" t="s">
        <v>450</v>
      </c>
      <c r="C184" s="18">
        <v>32190</v>
      </c>
      <c r="D184" s="52" t="s">
        <v>1</v>
      </c>
      <c r="E184" s="107" t="s">
        <v>451</v>
      </c>
      <c r="F184" s="251" t="s">
        <v>233</v>
      </c>
      <c r="G184" s="21">
        <v>5</v>
      </c>
      <c r="H184" s="109">
        <v>2497</v>
      </c>
      <c r="I184" s="22">
        <f>H184*G184</f>
        <v>12485</v>
      </c>
      <c r="J184" s="111"/>
      <c r="K184" s="22">
        <f>J184*G184</f>
        <v>0</v>
      </c>
    </row>
    <row r="185" spans="2:11" ht="14">
      <c r="E185" s="107" t="s">
        <v>452</v>
      </c>
      <c r="H185" s="67"/>
      <c r="I185" s="67"/>
      <c r="J185" s="67"/>
      <c r="K185" s="67"/>
    </row>
    <row r="186" spans="2:11" ht="14">
      <c r="E186" s="26" t="s">
        <v>6</v>
      </c>
      <c r="H186" s="67"/>
      <c r="I186" s="67"/>
      <c r="J186" s="67"/>
      <c r="K186" s="67"/>
    </row>
    <row r="187" spans="2:11" ht="42">
      <c r="E187" s="105" t="s">
        <v>409</v>
      </c>
      <c r="H187" s="67"/>
      <c r="I187" s="67"/>
      <c r="J187" s="67"/>
      <c r="K187" s="67"/>
    </row>
    <row r="188" spans="2:11" ht="14">
      <c r="B188" s="18" t="s">
        <v>453</v>
      </c>
      <c r="C188" s="18">
        <v>32200</v>
      </c>
      <c r="D188" s="52" t="s">
        <v>1</v>
      </c>
      <c r="E188" s="107" t="s">
        <v>454</v>
      </c>
      <c r="F188" s="251" t="s">
        <v>233</v>
      </c>
      <c r="G188" s="21">
        <v>5</v>
      </c>
      <c r="H188" s="109">
        <v>3022</v>
      </c>
      <c r="I188" s="22">
        <f>H188*G188</f>
        <v>15110</v>
      </c>
      <c r="J188" s="111"/>
      <c r="K188" s="22">
        <f>J188*G188</f>
        <v>0</v>
      </c>
    </row>
    <row r="189" spans="2:11">
      <c r="E189" s="142"/>
      <c r="H189" s="67"/>
      <c r="I189" s="67"/>
      <c r="J189" s="67"/>
      <c r="K189" s="67"/>
    </row>
    <row r="190" spans="2:11" ht="14">
      <c r="E190" s="26" t="s">
        <v>6</v>
      </c>
      <c r="H190" s="67"/>
      <c r="I190" s="67"/>
      <c r="J190" s="67"/>
      <c r="K190" s="67"/>
    </row>
    <row r="191" spans="2:11" ht="42">
      <c r="E191" s="105" t="s">
        <v>409</v>
      </c>
      <c r="H191" s="67"/>
      <c r="I191" s="67"/>
      <c r="J191" s="67"/>
      <c r="K191" s="67"/>
    </row>
    <row r="192" spans="2:11" ht="14">
      <c r="B192" s="18" t="s">
        <v>455</v>
      </c>
      <c r="C192" s="18">
        <v>32210</v>
      </c>
      <c r="D192" s="52" t="s">
        <v>1</v>
      </c>
      <c r="E192" s="107" t="s">
        <v>456</v>
      </c>
      <c r="F192" s="251" t="s">
        <v>233</v>
      </c>
      <c r="G192" s="21">
        <v>5</v>
      </c>
      <c r="H192" s="109">
        <v>1394</v>
      </c>
      <c r="I192" s="22">
        <f>H192*G192</f>
        <v>6970</v>
      </c>
      <c r="J192" s="111"/>
      <c r="K192" s="22">
        <f>J192*G192</f>
        <v>0</v>
      </c>
    </row>
    <row r="193" spans="2:11">
      <c r="E193" s="142"/>
      <c r="H193" s="67"/>
      <c r="I193" s="67"/>
      <c r="J193" s="67"/>
      <c r="K193" s="67"/>
    </row>
    <row r="194" spans="2:11" ht="14">
      <c r="E194" s="26" t="s">
        <v>6</v>
      </c>
      <c r="H194" s="67"/>
      <c r="I194" s="67"/>
      <c r="J194" s="67"/>
      <c r="K194" s="67"/>
    </row>
    <row r="195" spans="2:11" ht="42">
      <c r="E195" s="105" t="s">
        <v>409</v>
      </c>
      <c r="H195" s="67"/>
      <c r="I195" s="67"/>
      <c r="J195" s="67"/>
      <c r="K195" s="67"/>
    </row>
    <row r="196" spans="2:11" ht="28">
      <c r="B196" s="18" t="s">
        <v>457</v>
      </c>
      <c r="C196" s="18">
        <v>32510</v>
      </c>
      <c r="D196" s="52" t="s">
        <v>1</v>
      </c>
      <c r="E196" s="107" t="s">
        <v>458</v>
      </c>
      <c r="F196" s="251" t="s">
        <v>233</v>
      </c>
      <c r="G196" s="21">
        <v>6</v>
      </c>
      <c r="H196" s="109">
        <v>4163</v>
      </c>
      <c r="I196" s="22">
        <f>H196*G196</f>
        <v>24978</v>
      </c>
      <c r="J196" s="111"/>
      <c r="K196" s="22">
        <f>J196*G196</f>
        <v>0</v>
      </c>
    </row>
    <row r="197" spans="2:11">
      <c r="E197" s="142"/>
      <c r="H197" s="67"/>
      <c r="I197" s="67"/>
      <c r="J197" s="67"/>
      <c r="K197" s="67"/>
    </row>
    <row r="198" spans="2:11" ht="14">
      <c r="E198" s="26" t="s">
        <v>6</v>
      </c>
      <c r="H198" s="67"/>
      <c r="I198" s="67"/>
      <c r="J198" s="67"/>
      <c r="K198" s="67"/>
    </row>
    <row r="199" spans="2:11" ht="126">
      <c r="E199" s="105" t="s">
        <v>459</v>
      </c>
      <c r="H199" s="67"/>
      <c r="I199" s="67"/>
      <c r="J199" s="67"/>
      <c r="K199" s="67"/>
    </row>
    <row r="200" spans="2:11" ht="28">
      <c r="B200" s="18" t="s">
        <v>457</v>
      </c>
      <c r="C200" s="18">
        <v>32520</v>
      </c>
      <c r="D200" s="52" t="s">
        <v>1</v>
      </c>
      <c r="E200" s="107" t="s">
        <v>460</v>
      </c>
      <c r="F200" s="251" t="s">
        <v>233</v>
      </c>
      <c r="G200" s="21">
        <v>10</v>
      </c>
      <c r="H200" s="109">
        <v>5658</v>
      </c>
      <c r="I200" s="22">
        <f>H200*G200</f>
        <v>56580</v>
      </c>
      <c r="J200" s="111"/>
      <c r="K200" s="22">
        <f>J200*G200</f>
        <v>0</v>
      </c>
    </row>
    <row r="201" spans="2:11">
      <c r="E201" s="142"/>
      <c r="H201" s="67"/>
      <c r="I201" s="67"/>
      <c r="J201" s="67"/>
      <c r="K201" s="67"/>
    </row>
    <row r="202" spans="2:11" ht="14">
      <c r="E202" s="26" t="s">
        <v>6</v>
      </c>
      <c r="H202" s="67"/>
      <c r="I202" s="67"/>
      <c r="J202" s="67"/>
      <c r="K202" s="67"/>
    </row>
    <row r="203" spans="2:11" ht="126">
      <c r="E203" s="105" t="s">
        <v>459</v>
      </c>
      <c r="H203" s="67"/>
      <c r="I203" s="67"/>
      <c r="J203" s="67"/>
      <c r="K203" s="67"/>
    </row>
    <row r="204" spans="2:11" ht="28">
      <c r="B204" s="18" t="s">
        <v>461</v>
      </c>
      <c r="C204" s="18">
        <v>32530</v>
      </c>
      <c r="D204" s="52" t="s">
        <v>1</v>
      </c>
      <c r="E204" s="107" t="s">
        <v>462</v>
      </c>
      <c r="F204" s="251" t="s">
        <v>233</v>
      </c>
      <c r="G204" s="21">
        <v>4</v>
      </c>
      <c r="H204" s="109">
        <v>4683</v>
      </c>
      <c r="I204" s="22">
        <f>H204*G204</f>
        <v>18732</v>
      </c>
      <c r="J204" s="111"/>
      <c r="K204" s="22">
        <f>J204*G204</f>
        <v>0</v>
      </c>
    </row>
    <row r="205" spans="2:11" ht="14">
      <c r="E205" s="107" t="s">
        <v>365</v>
      </c>
      <c r="H205" s="67"/>
      <c r="I205" s="67"/>
      <c r="J205" s="67"/>
      <c r="K205" s="67"/>
    </row>
    <row r="206" spans="2:11" ht="14">
      <c r="E206" s="26" t="s">
        <v>6</v>
      </c>
      <c r="H206" s="67"/>
      <c r="I206" s="67"/>
      <c r="J206" s="67"/>
      <c r="K206" s="67"/>
    </row>
    <row r="207" spans="2:11" ht="126">
      <c r="E207" s="105" t="s">
        <v>459</v>
      </c>
      <c r="H207" s="67"/>
      <c r="I207" s="67"/>
      <c r="J207" s="67"/>
      <c r="K207" s="67"/>
    </row>
    <row r="208" spans="2:11" ht="28">
      <c r="B208" s="18" t="s">
        <v>463</v>
      </c>
      <c r="C208" s="18">
        <v>32540</v>
      </c>
      <c r="D208" s="52" t="s">
        <v>1</v>
      </c>
      <c r="E208" s="107" t="s">
        <v>464</v>
      </c>
      <c r="F208" s="251" t="s">
        <v>233</v>
      </c>
      <c r="G208" s="21">
        <v>2</v>
      </c>
      <c r="H208" s="109">
        <v>5691</v>
      </c>
      <c r="I208" s="22">
        <f>H208*G208</f>
        <v>11382</v>
      </c>
      <c r="J208" s="111"/>
      <c r="K208" s="22">
        <f>J208*G208</f>
        <v>0</v>
      </c>
    </row>
    <row r="209" spans="2:11" ht="14">
      <c r="E209" s="107" t="s">
        <v>367</v>
      </c>
      <c r="H209" s="67"/>
      <c r="I209" s="67"/>
      <c r="J209" s="67"/>
      <c r="K209" s="67"/>
    </row>
    <row r="210" spans="2:11" ht="14">
      <c r="E210" s="26" t="s">
        <v>6</v>
      </c>
      <c r="H210" s="67"/>
      <c r="I210" s="67"/>
      <c r="J210" s="67"/>
      <c r="K210" s="67"/>
    </row>
    <row r="211" spans="2:11" ht="126">
      <c r="E211" s="105" t="s">
        <v>459</v>
      </c>
      <c r="H211" s="67"/>
      <c r="I211" s="67"/>
      <c r="J211" s="67"/>
      <c r="K211" s="67"/>
    </row>
    <row r="212" spans="2:11" ht="28">
      <c r="B212" s="18" t="s">
        <v>465</v>
      </c>
      <c r="C212" s="18">
        <v>32550</v>
      </c>
      <c r="D212" s="52" t="s">
        <v>1</v>
      </c>
      <c r="E212" s="107" t="s">
        <v>466</v>
      </c>
      <c r="F212" s="251" t="s">
        <v>233</v>
      </c>
      <c r="G212" s="21">
        <v>2</v>
      </c>
      <c r="H212" s="109">
        <v>5030</v>
      </c>
      <c r="I212" s="22">
        <f>H212*G212</f>
        <v>10060</v>
      </c>
      <c r="J212" s="111"/>
      <c r="K212" s="22">
        <f>J212*G212</f>
        <v>0</v>
      </c>
    </row>
    <row r="213" spans="2:11">
      <c r="E213" s="142"/>
      <c r="H213" s="67"/>
      <c r="I213" s="67"/>
      <c r="J213" s="67"/>
      <c r="K213" s="67"/>
    </row>
    <row r="214" spans="2:11" ht="14">
      <c r="E214" s="26" t="s">
        <v>6</v>
      </c>
      <c r="H214" s="67"/>
      <c r="I214" s="67"/>
      <c r="J214" s="67"/>
      <c r="K214" s="67"/>
    </row>
    <row r="215" spans="2:11" ht="126">
      <c r="E215" s="105" t="s">
        <v>459</v>
      </c>
      <c r="H215" s="67"/>
      <c r="I215" s="67"/>
      <c r="J215" s="67"/>
      <c r="K215" s="67"/>
    </row>
    <row r="216" spans="2:11" ht="28">
      <c r="B216" s="18" t="s">
        <v>467</v>
      </c>
      <c r="C216" s="18">
        <v>32560</v>
      </c>
      <c r="D216" s="52" t="s">
        <v>1</v>
      </c>
      <c r="E216" s="107" t="s">
        <v>468</v>
      </c>
      <c r="F216" s="251" t="s">
        <v>233</v>
      </c>
      <c r="G216" s="21">
        <v>2</v>
      </c>
      <c r="H216" s="109">
        <v>4609</v>
      </c>
      <c r="I216" s="22">
        <f>H216*G216</f>
        <v>9218</v>
      </c>
      <c r="J216" s="111"/>
      <c r="K216" s="22">
        <f>J216*G216</f>
        <v>0</v>
      </c>
    </row>
    <row r="217" spans="2:11">
      <c r="E217" s="142"/>
      <c r="H217" s="67"/>
      <c r="I217" s="67"/>
      <c r="J217" s="67"/>
      <c r="K217" s="67"/>
    </row>
    <row r="218" spans="2:11" ht="14">
      <c r="E218" s="26" t="s">
        <v>6</v>
      </c>
      <c r="H218" s="67"/>
      <c r="I218" s="67"/>
      <c r="J218" s="67"/>
      <c r="K218" s="67"/>
    </row>
    <row r="219" spans="2:11" ht="126">
      <c r="E219" s="105" t="s">
        <v>459</v>
      </c>
      <c r="H219" s="67"/>
      <c r="I219" s="67"/>
      <c r="J219" s="67"/>
      <c r="K219" s="67"/>
    </row>
    <row r="220" spans="2:11" ht="28">
      <c r="B220" s="18" t="s">
        <v>469</v>
      </c>
      <c r="C220" s="18">
        <v>32570</v>
      </c>
      <c r="D220" s="52" t="s">
        <v>1</v>
      </c>
      <c r="E220" s="107" t="s">
        <v>470</v>
      </c>
      <c r="F220" s="251" t="s">
        <v>233</v>
      </c>
      <c r="G220" s="21">
        <v>2</v>
      </c>
      <c r="H220" s="109">
        <v>3542</v>
      </c>
      <c r="I220" s="22">
        <f>H220*G220</f>
        <v>7084</v>
      </c>
      <c r="J220" s="111"/>
      <c r="K220" s="22">
        <f>J220*G220</f>
        <v>0</v>
      </c>
    </row>
    <row r="221" spans="2:11">
      <c r="E221" s="142"/>
      <c r="H221" s="67"/>
      <c r="I221" s="67"/>
      <c r="J221" s="67"/>
      <c r="K221" s="67"/>
    </row>
    <row r="222" spans="2:11" ht="14">
      <c r="E222" s="26" t="s">
        <v>6</v>
      </c>
      <c r="H222" s="67"/>
      <c r="I222" s="67"/>
      <c r="J222" s="67"/>
      <c r="K222" s="67"/>
    </row>
    <row r="223" spans="2:11" ht="126">
      <c r="E223" s="105" t="s">
        <v>459</v>
      </c>
      <c r="H223" s="67"/>
      <c r="I223" s="67"/>
      <c r="J223" s="67"/>
      <c r="K223" s="67"/>
    </row>
    <row r="224" spans="2:11" ht="28">
      <c r="B224" s="18" t="s">
        <v>471</v>
      </c>
      <c r="C224" s="18">
        <v>32620</v>
      </c>
      <c r="D224" s="52" t="s">
        <v>1</v>
      </c>
      <c r="E224" s="107" t="s">
        <v>472</v>
      </c>
      <c r="F224" s="251" t="s">
        <v>233</v>
      </c>
      <c r="G224" s="21">
        <v>6</v>
      </c>
      <c r="H224" s="109">
        <v>3545</v>
      </c>
      <c r="I224" s="22">
        <f>H224*G224</f>
        <v>21270</v>
      </c>
      <c r="J224" s="111"/>
      <c r="K224" s="22">
        <f>J224*G224</f>
        <v>0</v>
      </c>
    </row>
    <row r="225" spans="2:11">
      <c r="E225" s="142"/>
      <c r="H225" s="67"/>
      <c r="I225" s="67"/>
      <c r="J225" s="67"/>
      <c r="K225" s="67"/>
    </row>
    <row r="226" spans="2:11" ht="14">
      <c r="E226" s="26" t="s">
        <v>6</v>
      </c>
      <c r="H226" s="67"/>
      <c r="I226" s="67"/>
      <c r="J226" s="67"/>
      <c r="K226" s="67"/>
    </row>
    <row r="227" spans="2:11" ht="126">
      <c r="E227" s="105" t="s">
        <v>459</v>
      </c>
      <c r="H227" s="67"/>
      <c r="I227" s="67"/>
      <c r="J227" s="67"/>
      <c r="K227" s="67"/>
    </row>
    <row r="228" spans="2:11" ht="28">
      <c r="B228" s="18" t="s">
        <v>473</v>
      </c>
      <c r="C228" s="18">
        <v>32640</v>
      </c>
      <c r="D228" s="52" t="s">
        <v>1</v>
      </c>
      <c r="E228" s="107" t="s">
        <v>474</v>
      </c>
      <c r="F228" s="251" t="s">
        <v>233</v>
      </c>
      <c r="G228" s="21">
        <v>6</v>
      </c>
      <c r="H228" s="109">
        <v>4460</v>
      </c>
      <c r="I228" s="22">
        <f>H228*G228</f>
        <v>26760</v>
      </c>
      <c r="J228" s="111"/>
      <c r="K228" s="22">
        <f>J228*G228</f>
        <v>0</v>
      </c>
    </row>
    <row r="229" spans="2:11">
      <c r="E229" s="142"/>
      <c r="H229" s="67"/>
      <c r="I229" s="67"/>
      <c r="J229" s="67"/>
      <c r="K229" s="67"/>
    </row>
    <row r="230" spans="2:11" ht="14">
      <c r="E230" s="26" t="s">
        <v>6</v>
      </c>
      <c r="H230" s="67"/>
      <c r="I230" s="67"/>
      <c r="J230" s="67"/>
      <c r="K230" s="67"/>
    </row>
    <row r="231" spans="2:11" ht="126">
      <c r="E231" s="105" t="s">
        <v>459</v>
      </c>
      <c r="H231" s="67"/>
      <c r="I231" s="67"/>
      <c r="J231" s="67"/>
      <c r="K231" s="67"/>
    </row>
    <row r="232" spans="2:11" ht="28">
      <c r="B232" s="18" t="s">
        <v>475</v>
      </c>
      <c r="C232" s="18">
        <v>32660</v>
      </c>
      <c r="D232" s="52" t="s">
        <v>1</v>
      </c>
      <c r="E232" s="107" t="s">
        <v>476</v>
      </c>
      <c r="F232" s="251" t="s">
        <v>233</v>
      </c>
      <c r="G232" s="21">
        <v>4</v>
      </c>
      <c r="H232" s="109">
        <v>4434</v>
      </c>
      <c r="I232" s="22">
        <f>H232*G232</f>
        <v>17736</v>
      </c>
      <c r="J232" s="111"/>
      <c r="K232" s="22">
        <f>J232*G232</f>
        <v>0</v>
      </c>
    </row>
    <row r="233" spans="2:11">
      <c r="E233" s="142"/>
      <c r="H233" s="67"/>
      <c r="I233" s="67"/>
      <c r="J233" s="67"/>
      <c r="K233" s="67"/>
    </row>
    <row r="234" spans="2:11" ht="14">
      <c r="E234" s="26" t="s">
        <v>6</v>
      </c>
      <c r="H234" s="67"/>
      <c r="I234" s="67"/>
      <c r="J234" s="67"/>
      <c r="K234" s="67"/>
    </row>
    <row r="235" spans="2:11" ht="126">
      <c r="E235" s="105" t="s">
        <v>459</v>
      </c>
      <c r="H235" s="67"/>
      <c r="I235" s="67"/>
      <c r="J235" s="67"/>
      <c r="K235" s="67"/>
    </row>
    <row r="236" spans="2:11" ht="28">
      <c r="B236" s="18" t="s">
        <v>477</v>
      </c>
      <c r="C236" s="18">
        <v>32690</v>
      </c>
      <c r="D236" s="52" t="s">
        <v>1</v>
      </c>
      <c r="E236" s="107" t="s">
        <v>478</v>
      </c>
      <c r="F236" s="251" t="s">
        <v>233</v>
      </c>
      <c r="G236" s="21">
        <v>4</v>
      </c>
      <c r="H236" s="109">
        <v>4429</v>
      </c>
      <c r="I236" s="22">
        <f>H236*G236</f>
        <v>17716</v>
      </c>
      <c r="J236" s="111"/>
      <c r="K236" s="22">
        <f>J236*G236</f>
        <v>0</v>
      </c>
    </row>
    <row r="237" spans="2:11" ht="14">
      <c r="E237" s="107" t="s">
        <v>402</v>
      </c>
      <c r="H237" s="67"/>
      <c r="I237" s="67"/>
      <c r="J237" s="67"/>
      <c r="K237" s="67"/>
    </row>
    <row r="238" spans="2:11" ht="14">
      <c r="E238" s="26" t="s">
        <v>6</v>
      </c>
      <c r="H238" s="67"/>
      <c r="I238" s="67"/>
      <c r="J238" s="67"/>
      <c r="K238" s="67"/>
    </row>
    <row r="239" spans="2:11" ht="126">
      <c r="E239" s="105" t="s">
        <v>459</v>
      </c>
      <c r="H239" s="67"/>
      <c r="I239" s="67"/>
      <c r="J239" s="67"/>
      <c r="K239" s="67"/>
    </row>
    <row r="240" spans="2:11" ht="28">
      <c r="B240" s="18" t="s">
        <v>479</v>
      </c>
      <c r="C240" s="18">
        <v>32700</v>
      </c>
      <c r="D240" s="52" t="s">
        <v>1</v>
      </c>
      <c r="E240" s="107" t="s">
        <v>480</v>
      </c>
      <c r="F240" s="251" t="s">
        <v>233</v>
      </c>
      <c r="G240" s="21">
        <v>4</v>
      </c>
      <c r="H240" s="109">
        <v>5330</v>
      </c>
      <c r="I240" s="22">
        <f>H240*G240</f>
        <v>21320</v>
      </c>
      <c r="J240" s="111"/>
      <c r="K240" s="22">
        <f>J240*G240</f>
        <v>0</v>
      </c>
    </row>
    <row r="241" spans="2:11">
      <c r="E241" s="142"/>
      <c r="H241" s="67"/>
      <c r="I241" s="67"/>
      <c r="J241" s="67"/>
      <c r="K241" s="67"/>
    </row>
    <row r="242" spans="2:11" ht="14">
      <c r="E242" s="26" t="s">
        <v>6</v>
      </c>
      <c r="H242" s="67"/>
      <c r="I242" s="67"/>
      <c r="J242" s="67"/>
      <c r="K242" s="67"/>
    </row>
    <row r="243" spans="2:11" ht="126">
      <c r="E243" s="105" t="s">
        <v>459</v>
      </c>
      <c r="H243" s="67"/>
      <c r="I243" s="67"/>
      <c r="J243" s="67"/>
      <c r="K243" s="67"/>
    </row>
    <row r="244" spans="2:11" ht="28">
      <c r="B244" s="18" t="s">
        <v>481</v>
      </c>
      <c r="C244" s="18">
        <v>32710</v>
      </c>
      <c r="D244" s="52" t="s">
        <v>1</v>
      </c>
      <c r="E244" s="107" t="s">
        <v>482</v>
      </c>
      <c r="F244" s="251" t="s">
        <v>233</v>
      </c>
      <c r="G244" s="21">
        <v>4</v>
      </c>
      <c r="H244" s="109">
        <v>2465</v>
      </c>
      <c r="I244" s="22">
        <f>H244*G244</f>
        <v>9860</v>
      </c>
      <c r="J244" s="111"/>
      <c r="K244" s="22">
        <f>J244*G244</f>
        <v>0</v>
      </c>
    </row>
    <row r="245" spans="2:11">
      <c r="E245" s="142"/>
      <c r="H245" s="67"/>
      <c r="I245" s="67"/>
      <c r="J245" s="67"/>
      <c r="K245" s="67"/>
    </row>
    <row r="246" spans="2:11" ht="14">
      <c r="E246" s="26" t="s">
        <v>6</v>
      </c>
      <c r="H246" s="67"/>
      <c r="I246" s="67"/>
      <c r="J246" s="67"/>
      <c r="K246" s="67"/>
    </row>
    <row r="247" spans="2:11" ht="126">
      <c r="E247" s="105" t="s">
        <v>459</v>
      </c>
      <c r="H247" s="67"/>
      <c r="I247" s="67"/>
      <c r="J247" s="67"/>
      <c r="K247" s="67"/>
    </row>
    <row r="248" spans="2:11" ht="28">
      <c r="B248" s="18" t="s">
        <v>483</v>
      </c>
      <c r="C248" s="18">
        <v>32720</v>
      </c>
      <c r="D248" s="52" t="s">
        <v>1</v>
      </c>
      <c r="E248" s="107" t="s">
        <v>458</v>
      </c>
      <c r="F248" s="251" t="s">
        <v>233</v>
      </c>
      <c r="G248" s="21">
        <v>8</v>
      </c>
      <c r="H248" s="109">
        <v>5789.7240000000002</v>
      </c>
      <c r="I248" s="22">
        <f>H248*G248</f>
        <v>46317.792000000001</v>
      </c>
      <c r="J248" s="111"/>
      <c r="K248" s="22">
        <f>J248*G248</f>
        <v>0</v>
      </c>
    </row>
    <row r="249" spans="2:11">
      <c r="E249" s="142"/>
      <c r="H249" s="67"/>
      <c r="I249" s="67"/>
      <c r="J249" s="67"/>
      <c r="K249" s="67"/>
    </row>
    <row r="250" spans="2:11" ht="14">
      <c r="E250" s="26" t="s">
        <v>6</v>
      </c>
      <c r="H250" s="67"/>
      <c r="I250" s="67"/>
      <c r="J250" s="67"/>
      <c r="K250" s="67"/>
    </row>
    <row r="251" spans="2:11" ht="126">
      <c r="E251" s="105" t="s">
        <v>459</v>
      </c>
      <c r="H251" s="67"/>
      <c r="I251" s="67"/>
      <c r="J251" s="67"/>
      <c r="K251" s="67"/>
    </row>
    <row r="252" spans="2:11" ht="28">
      <c r="B252" s="18" t="s">
        <v>484</v>
      </c>
      <c r="C252" s="18">
        <v>32730</v>
      </c>
      <c r="D252" s="52" t="s">
        <v>1</v>
      </c>
      <c r="E252" s="107" t="s">
        <v>485</v>
      </c>
      <c r="F252" s="251" t="s">
        <v>233</v>
      </c>
      <c r="G252" s="21">
        <v>8</v>
      </c>
      <c r="H252" s="109">
        <v>5730.3804000000009</v>
      </c>
      <c r="I252" s="22">
        <f>H252*G252</f>
        <v>45843.043200000007</v>
      </c>
      <c r="J252" s="111"/>
      <c r="K252" s="22">
        <f>J252*G252</f>
        <v>0</v>
      </c>
    </row>
    <row r="253" spans="2:11">
      <c r="E253" s="142"/>
      <c r="H253" s="67"/>
      <c r="I253" s="67"/>
      <c r="J253" s="67"/>
      <c r="K253" s="67"/>
    </row>
    <row r="254" spans="2:11" ht="14">
      <c r="E254" s="26" t="s">
        <v>6</v>
      </c>
      <c r="H254" s="67"/>
      <c r="I254" s="67"/>
      <c r="J254" s="67"/>
      <c r="K254" s="67"/>
    </row>
    <row r="255" spans="2:11" ht="42">
      <c r="E255" s="105" t="s">
        <v>409</v>
      </c>
      <c r="H255" s="67"/>
      <c r="I255" s="67"/>
      <c r="J255" s="67"/>
      <c r="K255" s="67"/>
    </row>
    <row r="256" spans="2:11" ht="28">
      <c r="B256" s="18" t="s">
        <v>486</v>
      </c>
      <c r="C256" s="18">
        <v>32740</v>
      </c>
      <c r="D256" s="52" t="s">
        <v>1</v>
      </c>
      <c r="E256" s="107" t="s">
        <v>487</v>
      </c>
      <c r="F256" s="251" t="s">
        <v>233</v>
      </c>
      <c r="G256" s="21">
        <v>8</v>
      </c>
      <c r="H256" s="109">
        <v>4305</v>
      </c>
      <c r="I256" s="22">
        <f>H256*G256</f>
        <v>34440</v>
      </c>
      <c r="J256" s="111"/>
      <c r="K256" s="22">
        <f>J256*G256</f>
        <v>0</v>
      </c>
    </row>
    <row r="257" spans="2:11" ht="14">
      <c r="E257" s="107" t="s">
        <v>365</v>
      </c>
      <c r="H257" s="67"/>
      <c r="I257" s="67"/>
      <c r="J257" s="67"/>
      <c r="K257" s="67"/>
    </row>
    <row r="258" spans="2:11" ht="14">
      <c r="E258" s="26" t="s">
        <v>6</v>
      </c>
      <c r="H258" s="67"/>
      <c r="I258" s="67"/>
      <c r="J258" s="67"/>
      <c r="K258" s="67"/>
    </row>
    <row r="259" spans="2:11" ht="42">
      <c r="E259" s="105" t="s">
        <v>409</v>
      </c>
      <c r="H259" s="67"/>
      <c r="I259" s="67"/>
      <c r="J259" s="67"/>
      <c r="K259" s="67"/>
    </row>
    <row r="260" spans="2:11" ht="28">
      <c r="B260" s="18" t="s">
        <v>488</v>
      </c>
      <c r="C260" s="18">
        <v>32750</v>
      </c>
      <c r="D260" s="52" t="s">
        <v>1</v>
      </c>
      <c r="E260" s="107" t="s">
        <v>489</v>
      </c>
      <c r="F260" s="251" t="s">
        <v>233</v>
      </c>
      <c r="G260" s="21">
        <v>4</v>
      </c>
      <c r="H260" s="109">
        <v>4273</v>
      </c>
      <c r="I260" s="22">
        <f>H260*G260</f>
        <v>17092</v>
      </c>
      <c r="J260" s="111"/>
      <c r="K260" s="22">
        <f>J260*G260</f>
        <v>0</v>
      </c>
    </row>
    <row r="261" spans="2:11" ht="14">
      <c r="E261" s="107" t="s">
        <v>367</v>
      </c>
      <c r="H261" s="67"/>
      <c r="I261" s="67"/>
      <c r="J261" s="67"/>
      <c r="K261" s="67"/>
    </row>
    <row r="262" spans="2:11" ht="14">
      <c r="E262" s="26" t="s">
        <v>6</v>
      </c>
      <c r="H262" s="67"/>
      <c r="I262" s="67"/>
      <c r="J262" s="67"/>
      <c r="K262" s="67"/>
    </row>
    <row r="263" spans="2:11" ht="42">
      <c r="E263" s="105" t="s">
        <v>409</v>
      </c>
      <c r="H263" s="67"/>
      <c r="I263" s="67"/>
      <c r="J263" s="67"/>
      <c r="K263" s="67"/>
    </row>
    <row r="264" spans="2:11" ht="28">
      <c r="B264" s="18" t="s">
        <v>490</v>
      </c>
      <c r="C264" s="18">
        <v>32760</v>
      </c>
      <c r="D264" s="52" t="s">
        <v>1</v>
      </c>
      <c r="E264" s="107" t="s">
        <v>491</v>
      </c>
      <c r="F264" s="251" t="s">
        <v>233</v>
      </c>
      <c r="G264" s="21">
        <v>8</v>
      </c>
      <c r="H264" s="109">
        <v>3037</v>
      </c>
      <c r="I264" s="22">
        <f>H264*G264</f>
        <v>24296</v>
      </c>
      <c r="J264" s="111"/>
      <c r="K264" s="22">
        <f>J264*G264</f>
        <v>0</v>
      </c>
    </row>
    <row r="265" spans="2:11">
      <c r="E265" s="142"/>
      <c r="H265" s="67"/>
      <c r="I265" s="67"/>
      <c r="J265" s="67"/>
      <c r="K265" s="67"/>
    </row>
    <row r="266" spans="2:11" ht="14">
      <c r="E266" s="26" t="s">
        <v>6</v>
      </c>
      <c r="H266" s="67"/>
      <c r="I266" s="67"/>
      <c r="J266" s="67"/>
      <c r="K266" s="67"/>
    </row>
    <row r="267" spans="2:11" ht="42">
      <c r="E267" s="105" t="s">
        <v>409</v>
      </c>
      <c r="H267" s="67"/>
      <c r="I267" s="67"/>
      <c r="J267" s="67"/>
      <c r="K267" s="67"/>
    </row>
    <row r="268" spans="2:11" ht="28">
      <c r="B268" s="18" t="s">
        <v>492</v>
      </c>
      <c r="C268" s="18">
        <v>32770</v>
      </c>
      <c r="D268" s="52" t="s">
        <v>1</v>
      </c>
      <c r="E268" s="107" t="s">
        <v>493</v>
      </c>
      <c r="F268" s="251" t="s">
        <v>233</v>
      </c>
      <c r="G268" s="21">
        <v>6</v>
      </c>
      <c r="H268" s="109">
        <v>3479</v>
      </c>
      <c r="I268" s="22">
        <f>H268*G268</f>
        <v>20874</v>
      </c>
      <c r="J268" s="111"/>
      <c r="K268" s="22">
        <f>J268*G268</f>
        <v>0</v>
      </c>
    </row>
    <row r="269" spans="2:11">
      <c r="E269" s="142"/>
      <c r="H269" s="67"/>
      <c r="I269" s="67"/>
      <c r="J269" s="67"/>
      <c r="K269" s="67"/>
    </row>
    <row r="270" spans="2:11" ht="14">
      <c r="E270" s="26" t="s">
        <v>6</v>
      </c>
      <c r="H270" s="67"/>
      <c r="I270" s="67"/>
      <c r="J270" s="67"/>
      <c r="K270" s="67"/>
    </row>
    <row r="271" spans="2:11" ht="42">
      <c r="E271" s="105" t="s">
        <v>409</v>
      </c>
      <c r="H271" s="67"/>
      <c r="I271" s="67"/>
      <c r="J271" s="67"/>
      <c r="K271" s="67"/>
    </row>
    <row r="272" spans="2:11" ht="28">
      <c r="B272" s="18" t="s">
        <v>494</v>
      </c>
      <c r="C272" s="18">
        <v>32780</v>
      </c>
      <c r="D272" s="52" t="s">
        <v>1</v>
      </c>
      <c r="E272" s="107" t="s">
        <v>495</v>
      </c>
      <c r="F272" s="251" t="s">
        <v>233</v>
      </c>
      <c r="G272" s="21">
        <v>2</v>
      </c>
      <c r="H272" s="109">
        <v>3028</v>
      </c>
      <c r="I272" s="22">
        <f>H272*G272</f>
        <v>6056</v>
      </c>
      <c r="J272" s="111"/>
      <c r="K272" s="22">
        <f>J272*G272</f>
        <v>0</v>
      </c>
    </row>
    <row r="273" spans="2:11">
      <c r="E273" s="142"/>
      <c r="H273" s="67"/>
      <c r="I273" s="67"/>
      <c r="J273" s="67"/>
      <c r="K273" s="67"/>
    </row>
    <row r="274" spans="2:11" ht="14">
      <c r="E274" s="26" t="s">
        <v>6</v>
      </c>
      <c r="H274" s="67"/>
      <c r="I274" s="67"/>
      <c r="J274" s="67"/>
      <c r="K274" s="67"/>
    </row>
    <row r="275" spans="2:11" ht="42">
      <c r="E275" s="105" t="s">
        <v>409</v>
      </c>
      <c r="H275" s="67"/>
      <c r="I275" s="67"/>
      <c r="J275" s="67"/>
      <c r="K275" s="67"/>
    </row>
    <row r="276" spans="2:11" ht="28">
      <c r="B276" s="18" t="s">
        <v>496</v>
      </c>
      <c r="C276" s="18">
        <v>32790</v>
      </c>
      <c r="D276" s="52" t="s">
        <v>1</v>
      </c>
      <c r="E276" s="107" t="s">
        <v>497</v>
      </c>
      <c r="F276" s="251" t="s">
        <v>233</v>
      </c>
      <c r="G276" s="21">
        <v>2</v>
      </c>
      <c r="H276" s="109">
        <v>3015</v>
      </c>
      <c r="I276" s="22">
        <f>H276*G276</f>
        <v>6030</v>
      </c>
      <c r="J276" s="111"/>
      <c r="K276" s="22">
        <f>J276*G276</f>
        <v>0</v>
      </c>
    </row>
    <row r="277" spans="2:11" ht="14">
      <c r="E277" s="107" t="s">
        <v>375</v>
      </c>
      <c r="H277" s="67"/>
      <c r="I277" s="67"/>
      <c r="J277" s="67"/>
      <c r="K277" s="67"/>
    </row>
    <row r="278" spans="2:11" ht="14">
      <c r="E278" s="26" t="s">
        <v>6</v>
      </c>
      <c r="H278" s="67"/>
      <c r="I278" s="67"/>
      <c r="J278" s="67"/>
      <c r="K278" s="67"/>
    </row>
    <row r="279" spans="2:11" ht="42">
      <c r="E279" s="105" t="s">
        <v>409</v>
      </c>
      <c r="H279" s="67"/>
      <c r="I279" s="67"/>
      <c r="J279" s="67"/>
      <c r="K279" s="67"/>
    </row>
    <row r="280" spans="2:11" ht="28">
      <c r="B280" s="18" t="s">
        <v>498</v>
      </c>
      <c r="C280" s="18">
        <v>32820</v>
      </c>
      <c r="D280" s="52" t="s">
        <v>1</v>
      </c>
      <c r="E280" s="107" t="s">
        <v>499</v>
      </c>
      <c r="F280" s="251" t="s">
        <v>233</v>
      </c>
      <c r="G280" s="21">
        <v>1</v>
      </c>
      <c r="H280" s="109">
        <v>5269</v>
      </c>
      <c r="I280" s="22">
        <f>H280*G280</f>
        <v>5269</v>
      </c>
      <c r="J280" s="111"/>
      <c r="K280" s="22">
        <f>J280*G280</f>
        <v>0</v>
      </c>
    </row>
    <row r="281" spans="2:11" ht="14">
      <c r="E281" s="107" t="s">
        <v>384</v>
      </c>
      <c r="H281" s="67"/>
      <c r="I281" s="67"/>
      <c r="J281" s="67"/>
      <c r="K281" s="67"/>
    </row>
    <row r="282" spans="2:11" ht="14">
      <c r="E282" s="26" t="s">
        <v>6</v>
      </c>
      <c r="H282" s="67"/>
      <c r="I282" s="67"/>
      <c r="J282" s="67"/>
      <c r="K282" s="67"/>
    </row>
    <row r="283" spans="2:11" ht="42">
      <c r="E283" s="105" t="s">
        <v>409</v>
      </c>
      <c r="H283" s="67"/>
      <c r="I283" s="67"/>
      <c r="J283" s="67"/>
      <c r="K283" s="67"/>
    </row>
    <row r="284" spans="2:11" ht="28">
      <c r="B284" s="18" t="s">
        <v>500</v>
      </c>
      <c r="C284" s="18">
        <v>32830</v>
      </c>
      <c r="D284" s="52" t="s">
        <v>1</v>
      </c>
      <c r="E284" s="107" t="s">
        <v>501</v>
      </c>
      <c r="F284" s="251" t="s">
        <v>233</v>
      </c>
      <c r="G284" s="21">
        <v>1</v>
      </c>
      <c r="H284" s="109">
        <v>3011</v>
      </c>
      <c r="I284" s="22">
        <f>H284*G284</f>
        <v>3011</v>
      </c>
      <c r="J284" s="111"/>
      <c r="K284" s="22">
        <f>J284*G284</f>
        <v>0</v>
      </c>
    </row>
    <row r="285" spans="2:11">
      <c r="E285" s="142"/>
      <c r="H285" s="67"/>
      <c r="I285" s="67"/>
      <c r="J285" s="67"/>
      <c r="K285" s="67"/>
    </row>
    <row r="286" spans="2:11" ht="14">
      <c r="E286" s="26" t="s">
        <v>6</v>
      </c>
      <c r="H286" s="67"/>
      <c r="I286" s="67"/>
      <c r="J286" s="67"/>
      <c r="K286" s="67"/>
    </row>
    <row r="287" spans="2:11" ht="42">
      <c r="E287" s="105" t="s">
        <v>409</v>
      </c>
      <c r="H287" s="67"/>
      <c r="I287" s="67"/>
      <c r="J287" s="67"/>
      <c r="K287" s="67"/>
    </row>
    <row r="288" spans="2:11" ht="28">
      <c r="B288" s="18" t="s">
        <v>502</v>
      </c>
      <c r="C288" s="18">
        <v>32840</v>
      </c>
      <c r="D288" s="52" t="s">
        <v>1</v>
      </c>
      <c r="E288" s="107" t="s">
        <v>503</v>
      </c>
      <c r="F288" s="251" t="s">
        <v>233</v>
      </c>
      <c r="G288" s="21">
        <v>1</v>
      </c>
      <c r="H288" s="109">
        <v>5315</v>
      </c>
      <c r="I288" s="22">
        <f>H288*G288</f>
        <v>5315</v>
      </c>
      <c r="J288" s="111"/>
      <c r="K288" s="22">
        <f>J288*G288</f>
        <v>0</v>
      </c>
    </row>
    <row r="289" spans="1:11">
      <c r="E289" s="142"/>
      <c r="H289" s="67"/>
      <c r="I289" s="67"/>
      <c r="J289" s="67"/>
      <c r="K289" s="67"/>
    </row>
    <row r="290" spans="1:11" ht="14">
      <c r="A290" s="14"/>
      <c r="E290" s="26" t="s">
        <v>6</v>
      </c>
      <c r="H290" s="67"/>
      <c r="I290" s="67"/>
      <c r="J290" s="67"/>
      <c r="K290" s="67"/>
    </row>
    <row r="291" spans="1:11" ht="42">
      <c r="A291" s="23" t="s">
        <v>150</v>
      </c>
      <c r="E291" s="105" t="s">
        <v>409</v>
      </c>
      <c r="H291" s="67"/>
      <c r="I291" s="67"/>
      <c r="J291" s="67"/>
      <c r="K291" s="67"/>
    </row>
    <row r="292" spans="1:11" ht="28">
      <c r="A292" s="25" t="s">
        <v>144</v>
      </c>
      <c r="B292" s="18" t="s">
        <v>504</v>
      </c>
      <c r="C292" s="18">
        <v>32850</v>
      </c>
      <c r="D292" s="52" t="s">
        <v>1</v>
      </c>
      <c r="E292" s="107" t="s">
        <v>505</v>
      </c>
      <c r="F292" s="251" t="s">
        <v>233</v>
      </c>
      <c r="G292" s="21">
        <v>1</v>
      </c>
      <c r="H292" s="109">
        <v>3778</v>
      </c>
      <c r="I292" s="22">
        <f>H292*G292</f>
        <v>3778</v>
      </c>
      <c r="J292" s="111"/>
      <c r="K292" s="22">
        <f>J292*G292</f>
        <v>0</v>
      </c>
    </row>
    <row r="293" spans="1:11">
      <c r="A293" t="s">
        <v>147</v>
      </c>
      <c r="E293" s="142"/>
      <c r="H293" s="67"/>
      <c r="I293" s="67"/>
      <c r="J293" s="67"/>
      <c r="K293" s="67"/>
    </row>
    <row r="294" spans="1:11" ht="14">
      <c r="A294" s="14"/>
      <c r="E294" s="26" t="s">
        <v>6</v>
      </c>
      <c r="H294" s="67"/>
      <c r="I294" s="67"/>
      <c r="J294" s="67"/>
      <c r="K294" s="67"/>
    </row>
    <row r="295" spans="1:11" ht="42">
      <c r="A295" s="23" t="s">
        <v>150</v>
      </c>
      <c r="E295" s="105" t="s">
        <v>409</v>
      </c>
      <c r="H295" s="67"/>
      <c r="I295" s="67"/>
      <c r="J295" s="67"/>
      <c r="K295" s="67"/>
    </row>
    <row r="296" spans="1:11" ht="28">
      <c r="A296" s="25" t="s">
        <v>144</v>
      </c>
      <c r="B296" s="18" t="s">
        <v>506</v>
      </c>
      <c r="C296" s="18">
        <v>32870</v>
      </c>
      <c r="D296" s="52" t="s">
        <v>1</v>
      </c>
      <c r="E296" s="107" t="s">
        <v>507</v>
      </c>
      <c r="F296" s="251" t="s">
        <v>233</v>
      </c>
      <c r="G296" s="21">
        <v>2</v>
      </c>
      <c r="H296" s="109">
        <v>3776</v>
      </c>
      <c r="I296" s="22">
        <f>H296*G296</f>
        <v>7552</v>
      </c>
      <c r="J296" s="111"/>
      <c r="K296" s="22">
        <f>J296*G296</f>
        <v>0</v>
      </c>
    </row>
    <row r="297" spans="1:11">
      <c r="A297" t="s">
        <v>147</v>
      </c>
      <c r="E297" s="142"/>
      <c r="H297" s="67"/>
      <c r="I297" s="67"/>
      <c r="J297" s="67"/>
      <c r="K297" s="67"/>
    </row>
    <row r="298" spans="1:11" ht="14">
      <c r="A298" s="14"/>
      <c r="E298" s="26" t="s">
        <v>6</v>
      </c>
      <c r="H298" s="67"/>
      <c r="I298" s="67"/>
      <c r="J298" s="67"/>
      <c r="K298" s="67"/>
    </row>
    <row r="299" spans="1:11" ht="42">
      <c r="A299" s="23" t="s">
        <v>150</v>
      </c>
      <c r="E299" s="105" t="s">
        <v>409</v>
      </c>
      <c r="H299" s="67"/>
      <c r="I299" s="67"/>
      <c r="J299" s="67"/>
      <c r="K299" s="67"/>
    </row>
    <row r="300" spans="1:11" ht="28">
      <c r="A300" s="25" t="s">
        <v>144</v>
      </c>
      <c r="B300" s="18" t="s">
        <v>508</v>
      </c>
      <c r="C300" s="18">
        <v>32880</v>
      </c>
      <c r="D300" s="52" t="s">
        <v>1</v>
      </c>
      <c r="E300" s="107" t="s">
        <v>509</v>
      </c>
      <c r="F300" s="251" t="s">
        <v>233</v>
      </c>
      <c r="G300" s="21">
        <v>1</v>
      </c>
      <c r="H300" s="109">
        <v>3776</v>
      </c>
      <c r="I300" s="22">
        <f>H300*G300</f>
        <v>3776</v>
      </c>
      <c r="J300" s="111"/>
      <c r="K300" s="22">
        <f>J300*G300</f>
        <v>0</v>
      </c>
    </row>
    <row r="301" spans="1:11">
      <c r="A301" t="s">
        <v>147</v>
      </c>
      <c r="E301" s="142"/>
      <c r="H301" s="67"/>
      <c r="I301" s="67"/>
      <c r="J301" s="67"/>
      <c r="K301" s="67"/>
    </row>
    <row r="302" spans="1:11" ht="14">
      <c r="A302" s="14"/>
      <c r="E302" s="26" t="s">
        <v>6</v>
      </c>
      <c r="H302" s="67"/>
      <c r="I302" s="67"/>
      <c r="J302" s="67"/>
      <c r="K302" s="67"/>
    </row>
    <row r="303" spans="1:11" ht="42">
      <c r="A303" s="23" t="s">
        <v>150</v>
      </c>
      <c r="E303" s="105" t="s">
        <v>409</v>
      </c>
      <c r="H303" s="67"/>
      <c r="I303" s="67"/>
      <c r="J303" s="67"/>
      <c r="K303" s="67"/>
    </row>
    <row r="304" spans="1:11" ht="28">
      <c r="A304" s="25" t="s">
        <v>144</v>
      </c>
      <c r="B304" s="18" t="s">
        <v>510</v>
      </c>
      <c r="C304" s="18">
        <v>32900</v>
      </c>
      <c r="D304" s="52" t="s">
        <v>1</v>
      </c>
      <c r="E304" s="107" t="s">
        <v>511</v>
      </c>
      <c r="F304" s="251" t="s">
        <v>233</v>
      </c>
      <c r="G304" s="21">
        <v>1</v>
      </c>
      <c r="H304" s="109">
        <v>3787</v>
      </c>
      <c r="I304" s="22">
        <f>H304*G304</f>
        <v>3787</v>
      </c>
      <c r="J304" s="111"/>
      <c r="K304" s="22">
        <f>J304*G304</f>
        <v>0</v>
      </c>
    </row>
    <row r="305" spans="1:11" ht="14">
      <c r="A305" t="s">
        <v>147</v>
      </c>
      <c r="E305" s="107" t="s">
        <v>402</v>
      </c>
      <c r="H305" s="67"/>
      <c r="I305" s="67"/>
      <c r="J305" s="67"/>
      <c r="K305" s="67"/>
    </row>
    <row r="306" spans="1:11" ht="14">
      <c r="A306" s="14"/>
      <c r="E306" s="26" t="s">
        <v>6</v>
      </c>
      <c r="H306" s="67"/>
      <c r="I306" s="67"/>
      <c r="J306" s="67"/>
      <c r="K306" s="67"/>
    </row>
    <row r="307" spans="1:11" ht="42">
      <c r="A307" s="23" t="s">
        <v>150</v>
      </c>
      <c r="E307" s="105" t="s">
        <v>409</v>
      </c>
      <c r="H307" s="67"/>
      <c r="I307" s="67"/>
      <c r="J307" s="67"/>
      <c r="K307" s="67"/>
    </row>
    <row r="308" spans="1:11" ht="28">
      <c r="A308" s="25"/>
      <c r="B308" s="18" t="s">
        <v>512</v>
      </c>
      <c r="C308" s="18">
        <v>32910</v>
      </c>
      <c r="D308" s="52" t="s">
        <v>1</v>
      </c>
      <c r="E308" s="107" t="s">
        <v>513</v>
      </c>
      <c r="F308" s="251" t="s">
        <v>233</v>
      </c>
      <c r="G308" s="21">
        <v>1</v>
      </c>
      <c r="H308" s="109">
        <v>4496</v>
      </c>
      <c r="I308" s="22">
        <f>H308*G308</f>
        <v>4496</v>
      </c>
      <c r="J308" s="111"/>
      <c r="K308" s="22">
        <f>J308*G308</f>
        <v>0</v>
      </c>
    </row>
    <row r="309" spans="1:11">
      <c r="A309" s="25" t="s">
        <v>144</v>
      </c>
      <c r="E309" s="142"/>
      <c r="H309" s="67"/>
      <c r="I309" s="67"/>
      <c r="J309" s="67"/>
      <c r="K309" s="67"/>
    </row>
    <row r="310" spans="1:11" ht="14">
      <c r="A310" t="s">
        <v>147</v>
      </c>
      <c r="E310" s="26" t="s">
        <v>6</v>
      </c>
      <c r="H310" s="67"/>
      <c r="I310" s="67"/>
      <c r="J310" s="67"/>
      <c r="K310" s="67"/>
    </row>
    <row r="311" spans="1:11" ht="42">
      <c r="A311" s="14"/>
      <c r="E311" s="105" t="s">
        <v>409</v>
      </c>
      <c r="H311" s="67"/>
      <c r="I311" s="67"/>
      <c r="J311" s="67"/>
      <c r="K311" s="67"/>
    </row>
    <row r="312" spans="1:11" ht="28">
      <c r="A312" s="23" t="s">
        <v>150</v>
      </c>
      <c r="B312" s="18" t="s">
        <v>514</v>
      </c>
      <c r="C312" s="18">
        <v>32920</v>
      </c>
      <c r="D312" s="52" t="s">
        <v>1</v>
      </c>
      <c r="E312" s="107" t="s">
        <v>515</v>
      </c>
      <c r="F312" s="251" t="s">
        <v>233</v>
      </c>
      <c r="G312" s="21">
        <v>2</v>
      </c>
      <c r="H312" s="109">
        <v>2065</v>
      </c>
      <c r="I312" s="22">
        <f>H312*G312</f>
        <v>4130</v>
      </c>
      <c r="J312" s="111"/>
      <c r="K312" s="22">
        <f>J312*G312</f>
        <v>0</v>
      </c>
    </row>
    <row r="313" spans="1:11">
      <c r="A313" s="25" t="s">
        <v>144</v>
      </c>
      <c r="E313" s="107"/>
      <c r="H313" s="67"/>
      <c r="I313" s="67"/>
      <c r="J313" s="67"/>
      <c r="K313" s="67"/>
    </row>
    <row r="314" spans="1:11" ht="14">
      <c r="A314" t="s">
        <v>147</v>
      </c>
      <c r="E314" s="26" t="s">
        <v>6</v>
      </c>
      <c r="H314" s="67"/>
      <c r="I314" s="67"/>
      <c r="J314" s="67"/>
      <c r="K314" s="67"/>
    </row>
    <row r="315" spans="1:11" ht="42">
      <c r="E315" s="105" t="s">
        <v>409</v>
      </c>
      <c r="H315" s="67"/>
      <c r="I315" s="67"/>
      <c r="J315" s="67"/>
      <c r="K315" s="67"/>
    </row>
    <row r="316" spans="1:11" ht="14">
      <c r="B316" s="18">
        <v>89</v>
      </c>
      <c r="C316" s="18">
        <v>39020</v>
      </c>
      <c r="D316" s="14" t="s">
        <v>1</v>
      </c>
      <c r="E316" s="19" t="s">
        <v>516</v>
      </c>
      <c r="F316" s="252" t="s">
        <v>122</v>
      </c>
      <c r="G316" s="21">
        <v>900</v>
      </c>
      <c r="H316" s="109">
        <v>950</v>
      </c>
      <c r="I316" s="22">
        <f>H316*G316</f>
        <v>855000</v>
      </c>
      <c r="J316" s="111"/>
      <c r="K316" s="22">
        <f>J316*G316</f>
        <v>0</v>
      </c>
    </row>
    <row r="317" spans="1:11" ht="14">
      <c r="E317" s="24" t="s">
        <v>1</v>
      </c>
      <c r="H317" s="67"/>
      <c r="I317" s="67"/>
      <c r="J317" s="67"/>
      <c r="K317" s="67"/>
    </row>
    <row r="318" spans="1:11" ht="14">
      <c r="E318" s="26" t="s">
        <v>6</v>
      </c>
      <c r="H318" s="67"/>
      <c r="I318" s="67"/>
      <c r="J318" s="67"/>
      <c r="K318" s="67"/>
    </row>
    <row r="319" spans="1:11" ht="81" customHeight="1">
      <c r="E319" s="94" t="s">
        <v>517</v>
      </c>
      <c r="H319" s="67"/>
      <c r="I319" s="67"/>
      <c r="J319" s="67"/>
      <c r="K319" s="67"/>
    </row>
    <row r="320" spans="1:11" ht="14">
      <c r="B320" s="18">
        <v>90</v>
      </c>
      <c r="C320" s="18">
        <v>39021</v>
      </c>
      <c r="D320" s="14" t="s">
        <v>1</v>
      </c>
      <c r="E320" s="19" t="s">
        <v>518</v>
      </c>
      <c r="F320" s="252" t="s">
        <v>343</v>
      </c>
      <c r="G320" s="21">
        <v>20</v>
      </c>
      <c r="H320" s="109">
        <v>391</v>
      </c>
      <c r="I320" s="22">
        <f>H320*G320</f>
        <v>7820</v>
      </c>
      <c r="J320" s="111"/>
      <c r="K320" s="22">
        <f>J320*G320</f>
        <v>0</v>
      </c>
    </row>
    <row r="321" spans="2:11" ht="14">
      <c r="E321" s="24" t="s">
        <v>1</v>
      </c>
      <c r="H321" s="67"/>
      <c r="I321" s="67"/>
      <c r="J321" s="67"/>
      <c r="K321" s="67"/>
    </row>
    <row r="322" spans="2:11" ht="14">
      <c r="E322" s="26" t="s">
        <v>6</v>
      </c>
      <c r="H322" s="67"/>
      <c r="I322" s="67"/>
      <c r="J322" s="67"/>
      <c r="K322" s="67"/>
    </row>
    <row r="323" spans="2:11" ht="98">
      <c r="E323" s="94" t="s">
        <v>519</v>
      </c>
      <c r="H323" s="67"/>
      <c r="I323" s="67"/>
      <c r="J323" s="67"/>
      <c r="K323" s="67"/>
    </row>
    <row r="324" spans="2:11" ht="14">
      <c r="B324" s="18">
        <v>91</v>
      </c>
      <c r="C324" s="18">
        <v>39030</v>
      </c>
      <c r="D324" s="14" t="s">
        <v>1</v>
      </c>
      <c r="E324" s="19" t="s">
        <v>520</v>
      </c>
      <c r="F324" s="252" t="s">
        <v>343</v>
      </c>
      <c r="G324" s="21">
        <v>100</v>
      </c>
      <c r="H324" s="109">
        <v>1392</v>
      </c>
      <c r="I324" s="22">
        <f>H324*G324</f>
        <v>139200</v>
      </c>
      <c r="J324" s="111"/>
      <c r="K324" s="22">
        <f>J324*G324</f>
        <v>0</v>
      </c>
    </row>
    <row r="325" spans="2:11" ht="14">
      <c r="E325" s="24" t="s">
        <v>1</v>
      </c>
      <c r="H325" s="67"/>
      <c r="I325" s="67"/>
      <c r="J325" s="67"/>
      <c r="K325" s="67"/>
    </row>
    <row r="326" spans="2:11" ht="14">
      <c r="E326" s="26" t="s">
        <v>6</v>
      </c>
      <c r="H326" s="67"/>
      <c r="I326" s="67"/>
      <c r="J326" s="67"/>
      <c r="K326" s="67"/>
    </row>
    <row r="327" spans="2:11" ht="55.5" customHeight="1">
      <c r="E327" s="94" t="s">
        <v>521</v>
      </c>
      <c r="H327" s="67"/>
      <c r="I327" s="67"/>
      <c r="J327" s="67"/>
      <c r="K327" s="67"/>
    </row>
    <row r="328" spans="2:11" ht="14">
      <c r="B328" s="18">
        <v>92</v>
      </c>
      <c r="C328" s="18">
        <v>39031</v>
      </c>
      <c r="D328" s="14" t="s">
        <v>1</v>
      </c>
      <c r="E328" s="19" t="s">
        <v>522</v>
      </c>
      <c r="F328" s="252" t="s">
        <v>343</v>
      </c>
      <c r="G328" s="21">
        <v>80</v>
      </c>
      <c r="H328" s="109">
        <v>1534</v>
      </c>
      <c r="I328" s="22">
        <f>H328*G328</f>
        <v>122720</v>
      </c>
      <c r="J328" s="111"/>
      <c r="K328" s="22">
        <f>J328*G328</f>
        <v>0</v>
      </c>
    </row>
    <row r="329" spans="2:11" ht="14">
      <c r="E329" s="24" t="s">
        <v>1</v>
      </c>
      <c r="H329" s="67"/>
      <c r="I329" s="67"/>
      <c r="J329" s="67"/>
      <c r="K329" s="67"/>
    </row>
    <row r="330" spans="2:11" ht="14">
      <c r="E330" s="26" t="s">
        <v>6</v>
      </c>
      <c r="H330" s="67"/>
      <c r="I330" s="67"/>
      <c r="J330" s="67"/>
      <c r="K330" s="67"/>
    </row>
    <row r="331" spans="2:11" ht="112">
      <c r="E331" s="94" t="s">
        <v>523</v>
      </c>
      <c r="H331" s="67"/>
      <c r="I331" s="67"/>
      <c r="J331" s="67"/>
      <c r="K331" s="67"/>
    </row>
    <row r="332" spans="2:11" ht="14">
      <c r="B332" s="18">
        <v>93</v>
      </c>
      <c r="C332" s="18">
        <v>39040</v>
      </c>
      <c r="D332" s="14" t="s">
        <v>1</v>
      </c>
      <c r="E332" s="99" t="s">
        <v>524</v>
      </c>
      <c r="F332" s="251" t="s">
        <v>134</v>
      </c>
      <c r="G332" s="21">
        <v>150</v>
      </c>
      <c r="H332" s="109">
        <v>5300</v>
      </c>
      <c r="I332" s="22">
        <f>H332*G332</f>
        <v>795000</v>
      </c>
      <c r="J332" s="111"/>
      <c r="K332" s="22">
        <f>J332*G332</f>
        <v>0</v>
      </c>
    </row>
    <row r="333" spans="2:11" ht="14">
      <c r="E333" s="94" t="s">
        <v>525</v>
      </c>
      <c r="H333" s="67"/>
      <c r="I333" s="67"/>
      <c r="J333" s="67"/>
      <c r="K333" s="67"/>
    </row>
    <row r="334" spans="2:11" ht="14">
      <c r="E334" s="26" t="s">
        <v>6</v>
      </c>
      <c r="H334" s="67"/>
      <c r="I334" s="67"/>
      <c r="J334" s="67"/>
      <c r="K334" s="67"/>
    </row>
    <row r="335" spans="2:11" ht="84">
      <c r="E335" s="94" t="s">
        <v>526</v>
      </c>
      <c r="H335" s="67"/>
      <c r="I335" s="67"/>
      <c r="J335" s="67"/>
      <c r="K335" s="67"/>
    </row>
    <row r="336" spans="2:11" ht="14">
      <c r="B336" s="18">
        <v>94</v>
      </c>
      <c r="C336" s="18">
        <v>39050</v>
      </c>
      <c r="D336" s="14" t="s">
        <v>1</v>
      </c>
      <c r="E336" s="19" t="s">
        <v>527</v>
      </c>
      <c r="F336" s="252" t="s">
        <v>134</v>
      </c>
      <c r="G336" s="21">
        <v>12</v>
      </c>
      <c r="H336" s="109">
        <v>8120</v>
      </c>
      <c r="I336" s="22">
        <f>H336*G336</f>
        <v>97440</v>
      </c>
      <c r="J336" s="111"/>
      <c r="K336" s="22">
        <f>J336*G336</f>
        <v>0</v>
      </c>
    </row>
    <row r="337" spans="1:11" ht="14">
      <c r="E337" s="24" t="s">
        <v>1</v>
      </c>
      <c r="H337" s="67"/>
      <c r="I337" s="67"/>
      <c r="J337" s="67"/>
      <c r="K337" s="67"/>
    </row>
    <row r="338" spans="1:11" ht="14">
      <c r="E338" s="26" t="s">
        <v>6</v>
      </c>
      <c r="H338" s="67"/>
      <c r="I338" s="67"/>
      <c r="J338" s="67"/>
      <c r="K338" s="67"/>
    </row>
    <row r="339" spans="1:11" ht="84">
      <c r="E339" s="94" t="s">
        <v>526</v>
      </c>
      <c r="H339" s="67"/>
      <c r="I339" s="67"/>
      <c r="J339" s="67"/>
      <c r="K339" s="67"/>
    </row>
    <row r="340" spans="1:11" ht="14">
      <c r="B340" s="18">
        <v>95</v>
      </c>
      <c r="C340" s="18">
        <v>39060</v>
      </c>
      <c r="D340" s="14" t="s">
        <v>1</v>
      </c>
      <c r="E340" s="19" t="s">
        <v>528</v>
      </c>
      <c r="F340" s="252" t="s">
        <v>343</v>
      </c>
      <c r="G340" s="21">
        <v>300</v>
      </c>
      <c r="H340" s="109">
        <v>32</v>
      </c>
      <c r="I340" s="22">
        <f>H340*G340</f>
        <v>9600</v>
      </c>
      <c r="J340" s="111"/>
      <c r="K340" s="22">
        <f>J340*G340</f>
        <v>0</v>
      </c>
    </row>
    <row r="341" spans="1:11" ht="14">
      <c r="E341" s="24" t="s">
        <v>1</v>
      </c>
      <c r="H341" s="67"/>
      <c r="I341" s="67"/>
      <c r="J341" s="67"/>
      <c r="K341" s="67"/>
    </row>
    <row r="342" spans="1:11" ht="14">
      <c r="E342" s="26" t="s">
        <v>6</v>
      </c>
      <c r="H342" s="67"/>
      <c r="I342" s="67"/>
      <c r="J342" s="67"/>
      <c r="K342" s="67"/>
    </row>
    <row r="343" spans="1:11" ht="28">
      <c r="E343" s="94" t="s">
        <v>529</v>
      </c>
      <c r="H343" s="67"/>
      <c r="I343" s="67"/>
      <c r="J343" s="67"/>
      <c r="K343" s="67"/>
    </row>
    <row r="344" spans="1:11" ht="14">
      <c r="B344" s="18">
        <v>96</v>
      </c>
      <c r="C344" s="18">
        <v>39070</v>
      </c>
      <c r="D344" s="14" t="s">
        <v>1</v>
      </c>
      <c r="E344" s="19" t="s">
        <v>530</v>
      </c>
      <c r="F344" s="252" t="s">
        <v>343</v>
      </c>
      <c r="G344" s="21">
        <v>50</v>
      </c>
      <c r="H344" s="109">
        <v>107</v>
      </c>
      <c r="I344" s="22">
        <f>H344*G344</f>
        <v>5350</v>
      </c>
      <c r="J344" s="111"/>
      <c r="K344" s="22">
        <f>J344*G344</f>
        <v>0</v>
      </c>
    </row>
    <row r="345" spans="1:11" ht="14">
      <c r="E345" s="24" t="s">
        <v>1</v>
      </c>
      <c r="H345" s="67"/>
      <c r="I345" s="67"/>
      <c r="J345" s="67"/>
      <c r="K345" s="67"/>
    </row>
    <row r="346" spans="1:11" ht="14">
      <c r="E346" s="26" t="s">
        <v>6</v>
      </c>
      <c r="H346" s="67"/>
      <c r="I346" s="67"/>
      <c r="J346" s="67"/>
      <c r="K346" s="67"/>
    </row>
    <row r="347" spans="1:11" ht="42">
      <c r="E347" s="94" t="s">
        <v>531</v>
      </c>
      <c r="H347" s="67"/>
      <c r="I347" s="67"/>
      <c r="J347" s="67"/>
      <c r="K347" s="67"/>
    </row>
    <row r="348" spans="1:11" ht="14">
      <c r="A348" s="14" t="s">
        <v>149</v>
      </c>
      <c r="B348" s="18">
        <v>97</v>
      </c>
      <c r="C348" s="18">
        <v>39120</v>
      </c>
      <c r="D348" s="14"/>
      <c r="E348" s="99" t="s">
        <v>532</v>
      </c>
      <c r="F348" s="251" t="s">
        <v>233</v>
      </c>
      <c r="G348" s="21">
        <v>3</v>
      </c>
      <c r="H348" s="109">
        <v>16332</v>
      </c>
      <c r="I348" s="22">
        <f>H348*G348</f>
        <v>48996</v>
      </c>
      <c r="J348" s="111"/>
      <c r="K348" s="22">
        <f>J348*G348</f>
        <v>0</v>
      </c>
    </row>
    <row r="349" spans="1:11">
      <c r="A349" s="14"/>
      <c r="E349" s="24"/>
      <c r="H349" s="67"/>
      <c r="I349" s="67"/>
      <c r="J349" s="67"/>
      <c r="K349" s="67"/>
    </row>
    <row r="350" spans="1:11" ht="14">
      <c r="A350" s="23"/>
      <c r="E350" s="26" t="s">
        <v>6</v>
      </c>
      <c r="H350" s="67"/>
      <c r="I350" s="67"/>
      <c r="J350" s="67"/>
      <c r="K350" s="67"/>
    </row>
    <row r="351" spans="1:11" ht="56">
      <c r="A351" s="25"/>
      <c r="E351" s="94" t="s">
        <v>533</v>
      </c>
      <c r="H351" s="67"/>
      <c r="I351" s="67"/>
      <c r="J351" s="67"/>
      <c r="K351" s="67"/>
    </row>
    <row r="352" spans="1:11" ht="14">
      <c r="B352" s="18">
        <v>98</v>
      </c>
      <c r="C352" s="18">
        <v>39130</v>
      </c>
      <c r="D352" s="14"/>
      <c r="E352" s="99" t="s">
        <v>534</v>
      </c>
      <c r="F352" s="251" t="s">
        <v>233</v>
      </c>
      <c r="G352" s="21">
        <v>5</v>
      </c>
      <c r="H352" s="109">
        <v>21963</v>
      </c>
      <c r="I352" s="22">
        <f>H352*G352</f>
        <v>109815</v>
      </c>
      <c r="J352" s="111"/>
      <c r="K352" s="22">
        <f>J352*G352</f>
        <v>0</v>
      </c>
    </row>
    <row r="353" spans="1:11">
      <c r="A353" s="23"/>
      <c r="E353" s="24"/>
      <c r="H353" s="67"/>
      <c r="I353" s="67"/>
      <c r="J353" s="67"/>
      <c r="K353" s="67"/>
    </row>
    <row r="354" spans="1:11" ht="14">
      <c r="A354" s="25" t="s">
        <v>144</v>
      </c>
      <c r="E354" s="26" t="s">
        <v>6</v>
      </c>
      <c r="H354" s="67"/>
      <c r="I354" s="67"/>
      <c r="J354" s="67"/>
      <c r="K354" s="67"/>
    </row>
    <row r="355" spans="1:11" ht="56">
      <c r="A355" t="s">
        <v>147</v>
      </c>
      <c r="E355" s="94" t="s">
        <v>533</v>
      </c>
      <c r="H355" s="67"/>
      <c r="I355" s="67"/>
      <c r="J355" s="67"/>
      <c r="K355" s="67"/>
    </row>
    <row r="356" spans="1:11" ht="14">
      <c r="A356" s="14" t="s">
        <v>149</v>
      </c>
      <c r="B356" s="18">
        <v>99</v>
      </c>
      <c r="C356" s="18">
        <v>39140</v>
      </c>
      <c r="D356" s="14"/>
      <c r="E356" s="99" t="s">
        <v>535</v>
      </c>
      <c r="F356" s="251" t="s">
        <v>233</v>
      </c>
      <c r="G356" s="21">
        <v>2</v>
      </c>
      <c r="H356" s="109">
        <v>25237</v>
      </c>
      <c r="I356" s="22">
        <f>H356*G356</f>
        <v>50474</v>
      </c>
      <c r="J356" s="111"/>
      <c r="K356" s="22">
        <f>J356*G356</f>
        <v>0</v>
      </c>
    </row>
    <row r="357" spans="1:11">
      <c r="A357" s="23" t="s">
        <v>150</v>
      </c>
      <c r="E357" s="24"/>
      <c r="H357" s="67"/>
      <c r="I357" s="67"/>
      <c r="J357" s="67"/>
      <c r="K357" s="67"/>
    </row>
    <row r="358" spans="1:11" ht="14">
      <c r="A358" s="25" t="s">
        <v>144</v>
      </c>
      <c r="E358" s="26" t="s">
        <v>6</v>
      </c>
      <c r="H358" s="67"/>
      <c r="I358" s="67"/>
      <c r="J358" s="67"/>
      <c r="K358" s="67"/>
    </row>
    <row r="359" spans="1:11" ht="56">
      <c r="A359" t="s">
        <v>147</v>
      </c>
      <c r="E359" s="94" t="s">
        <v>533</v>
      </c>
      <c r="H359" s="67"/>
      <c r="I359" s="67"/>
      <c r="J359" s="67"/>
      <c r="K359" s="67"/>
    </row>
    <row r="360" spans="1:11" ht="14">
      <c r="A360" s="14" t="s">
        <v>149</v>
      </c>
      <c r="B360" s="18">
        <v>100</v>
      </c>
      <c r="C360" s="18">
        <v>39150</v>
      </c>
      <c r="D360" s="14"/>
      <c r="E360" s="19" t="s">
        <v>536</v>
      </c>
      <c r="F360" s="251" t="s">
        <v>233</v>
      </c>
      <c r="G360" s="21">
        <v>5</v>
      </c>
      <c r="H360" s="109">
        <v>1659</v>
      </c>
      <c r="I360" s="22">
        <f>H360*G360</f>
        <v>8295</v>
      </c>
      <c r="J360" s="111"/>
      <c r="K360" s="22">
        <f>J360*G360</f>
        <v>0</v>
      </c>
    </row>
    <row r="361" spans="1:11">
      <c r="A361" s="23" t="s">
        <v>150</v>
      </c>
      <c r="E361" s="24"/>
      <c r="H361" s="67"/>
      <c r="I361" s="67"/>
      <c r="J361" s="67"/>
      <c r="K361" s="67"/>
    </row>
    <row r="362" spans="1:11" ht="14">
      <c r="A362" s="25" t="s">
        <v>144</v>
      </c>
      <c r="E362" s="26" t="s">
        <v>6</v>
      </c>
      <c r="H362" s="67"/>
      <c r="I362" s="67"/>
      <c r="J362" s="67"/>
      <c r="K362" s="67"/>
    </row>
    <row r="363" spans="1:11" ht="84">
      <c r="A363" t="s">
        <v>147</v>
      </c>
      <c r="E363" s="94" t="s">
        <v>537</v>
      </c>
      <c r="H363" s="67"/>
      <c r="I363" s="67"/>
      <c r="J363" s="67"/>
      <c r="K363" s="67"/>
    </row>
    <row r="364" spans="1:11" ht="14">
      <c r="A364" t="s">
        <v>147</v>
      </c>
      <c r="B364" s="18">
        <v>101</v>
      </c>
      <c r="C364" s="18">
        <v>39200</v>
      </c>
      <c r="D364" s="14"/>
      <c r="E364" s="99" t="s">
        <v>538</v>
      </c>
      <c r="F364" s="251" t="s">
        <v>233</v>
      </c>
      <c r="G364" s="21">
        <v>10</v>
      </c>
      <c r="H364" s="109">
        <v>1990</v>
      </c>
      <c r="I364" s="22">
        <f>H364*G364</f>
        <v>19900</v>
      </c>
      <c r="J364" s="111"/>
      <c r="K364" s="22">
        <f>J364*G364</f>
        <v>0</v>
      </c>
    </row>
    <row r="365" spans="1:11">
      <c r="A365" s="14" t="s">
        <v>149</v>
      </c>
      <c r="E365" s="24"/>
      <c r="H365" s="67"/>
      <c r="I365" s="67"/>
      <c r="J365" s="67"/>
      <c r="K365" s="67"/>
    </row>
    <row r="366" spans="1:11" ht="14">
      <c r="A366" s="23" t="s">
        <v>150</v>
      </c>
      <c r="E366" s="26" t="s">
        <v>6</v>
      </c>
      <c r="H366" s="67"/>
      <c r="I366" s="67"/>
      <c r="J366" s="67"/>
      <c r="K366" s="67"/>
    </row>
    <row r="367" spans="1:11" ht="41.25" customHeight="1">
      <c r="A367" s="25" t="s">
        <v>144</v>
      </c>
      <c r="E367" s="94" t="s">
        <v>539</v>
      </c>
      <c r="H367" s="67"/>
      <c r="I367" s="67"/>
      <c r="J367" s="67"/>
      <c r="K367" s="67"/>
    </row>
    <row r="368" spans="1:11" ht="14">
      <c r="B368" s="18">
        <v>102</v>
      </c>
      <c r="C368" s="18">
        <v>38010</v>
      </c>
      <c r="D368" s="14"/>
      <c r="E368" s="19" t="s">
        <v>540</v>
      </c>
      <c r="F368" s="251" t="s">
        <v>233</v>
      </c>
      <c r="G368" s="21">
        <v>110</v>
      </c>
      <c r="H368" s="109">
        <v>567</v>
      </c>
      <c r="I368" s="22">
        <f>H368*G368</f>
        <v>62370</v>
      </c>
      <c r="J368" s="111"/>
      <c r="K368" s="22">
        <f>J368*G368</f>
        <v>0</v>
      </c>
    </row>
    <row r="369" spans="1:11">
      <c r="A369" t="s">
        <v>147</v>
      </c>
      <c r="E369" s="24"/>
      <c r="H369" s="67"/>
      <c r="I369" s="67"/>
      <c r="J369" s="67"/>
      <c r="K369" s="67"/>
    </row>
    <row r="370" spans="1:11" ht="14">
      <c r="A370" s="14" t="s">
        <v>149</v>
      </c>
      <c r="E370" s="26" t="s">
        <v>6</v>
      </c>
      <c r="H370" s="67"/>
      <c r="I370" s="67"/>
      <c r="J370" s="67"/>
      <c r="K370" s="67"/>
    </row>
    <row r="371" spans="1:11" ht="112">
      <c r="A371" s="23" t="s">
        <v>150</v>
      </c>
      <c r="E371" s="94" t="s">
        <v>541</v>
      </c>
      <c r="H371" s="67"/>
      <c r="I371" s="67"/>
      <c r="J371" s="67"/>
      <c r="K371" s="67"/>
    </row>
    <row r="372" spans="1:11" ht="14">
      <c r="B372" s="18">
        <v>103</v>
      </c>
      <c r="C372" s="18">
        <v>38011</v>
      </c>
      <c r="D372" s="14"/>
      <c r="E372" s="19" t="s">
        <v>542</v>
      </c>
      <c r="F372" s="251" t="s">
        <v>233</v>
      </c>
      <c r="G372" s="21">
        <v>200</v>
      </c>
      <c r="H372" s="109">
        <v>186</v>
      </c>
      <c r="I372" s="22">
        <f>H372*G372</f>
        <v>37200</v>
      </c>
      <c r="J372" s="111"/>
      <c r="K372" s="22">
        <f>J372*G372</f>
        <v>0</v>
      </c>
    </row>
    <row r="373" spans="1:11">
      <c r="A373" t="s">
        <v>147</v>
      </c>
      <c r="E373" s="24"/>
      <c r="H373" s="67"/>
      <c r="I373" s="67"/>
      <c r="J373" s="67"/>
      <c r="K373" s="67"/>
    </row>
    <row r="374" spans="1:11" ht="14">
      <c r="A374" s="14" t="s">
        <v>149</v>
      </c>
      <c r="E374" s="26" t="s">
        <v>6</v>
      </c>
      <c r="H374" s="67"/>
      <c r="I374" s="67"/>
      <c r="J374" s="67"/>
      <c r="K374" s="67"/>
    </row>
    <row r="375" spans="1:11" ht="56">
      <c r="A375" s="23" t="s">
        <v>150</v>
      </c>
      <c r="E375" s="94" t="s">
        <v>543</v>
      </c>
      <c r="H375" s="67"/>
      <c r="I375" s="67"/>
      <c r="J375" s="67"/>
      <c r="K375" s="67"/>
    </row>
    <row r="376" spans="1:11" ht="14">
      <c r="A376" s="25" t="s">
        <v>144</v>
      </c>
      <c r="B376" s="18">
        <v>104</v>
      </c>
      <c r="C376" s="18" t="s">
        <v>544</v>
      </c>
      <c r="D376" s="14" t="s">
        <v>1</v>
      </c>
      <c r="E376" s="19" t="s">
        <v>545</v>
      </c>
      <c r="F376" s="252" t="s">
        <v>120</v>
      </c>
      <c r="G376" s="21">
        <v>12</v>
      </c>
      <c r="H376" s="109">
        <v>759</v>
      </c>
      <c r="I376" s="22">
        <f>H376*G376</f>
        <v>9108</v>
      </c>
      <c r="J376" s="111"/>
      <c r="K376" s="22">
        <f>J376*G376</f>
        <v>0</v>
      </c>
    </row>
    <row r="377" spans="1:11" ht="14">
      <c r="A377" t="s">
        <v>147</v>
      </c>
      <c r="E377" s="24" t="s">
        <v>1</v>
      </c>
      <c r="H377" s="67"/>
      <c r="I377" s="67"/>
      <c r="J377" s="67"/>
      <c r="K377" s="67"/>
    </row>
    <row r="378" spans="1:11" ht="14">
      <c r="A378" s="14" t="s">
        <v>149</v>
      </c>
      <c r="E378" s="26" t="s">
        <v>6</v>
      </c>
      <c r="H378" s="67"/>
      <c r="I378" s="67"/>
      <c r="J378" s="67"/>
      <c r="K378" s="67"/>
    </row>
    <row r="379" spans="1:11" ht="112">
      <c r="A379" s="23" t="s">
        <v>150</v>
      </c>
      <c r="E379" s="94" t="s">
        <v>541</v>
      </c>
      <c r="H379" s="67"/>
      <c r="I379" s="67"/>
      <c r="J379" s="67"/>
      <c r="K379" s="67"/>
    </row>
    <row r="380" spans="1:11" ht="14">
      <c r="A380" s="25" t="s">
        <v>144</v>
      </c>
      <c r="B380" s="18">
        <v>105</v>
      </c>
      <c r="C380" s="18" t="s">
        <v>546</v>
      </c>
      <c r="D380" s="14"/>
      <c r="E380" s="19" t="s">
        <v>547</v>
      </c>
      <c r="F380" s="252" t="s">
        <v>120</v>
      </c>
      <c r="G380" s="21">
        <v>12</v>
      </c>
      <c r="H380" s="109">
        <v>8599</v>
      </c>
      <c r="I380" s="22">
        <f>H380*G380</f>
        <v>103188</v>
      </c>
      <c r="J380" s="111"/>
      <c r="K380" s="22">
        <f>J380*G380</f>
        <v>0</v>
      </c>
    </row>
    <row r="381" spans="1:11">
      <c r="A381" t="s">
        <v>147</v>
      </c>
      <c r="E381" s="24"/>
      <c r="H381" s="67"/>
      <c r="I381" s="67"/>
      <c r="J381" s="67"/>
      <c r="K381" s="67"/>
    </row>
    <row r="382" spans="1:11" ht="14">
      <c r="A382" s="14" t="s">
        <v>149</v>
      </c>
      <c r="E382" s="26" t="s">
        <v>6</v>
      </c>
      <c r="H382" s="67"/>
      <c r="I382" s="67"/>
      <c r="J382" s="67"/>
      <c r="K382" s="67"/>
    </row>
    <row r="383" spans="1:11" ht="112">
      <c r="A383" s="23" t="s">
        <v>150</v>
      </c>
      <c r="E383" s="105" t="s">
        <v>548</v>
      </c>
      <c r="H383" s="67"/>
      <c r="I383" s="67"/>
      <c r="J383" s="67"/>
      <c r="K383" s="67"/>
    </row>
    <row r="384" spans="1:11" ht="14">
      <c r="A384" s="25" t="s">
        <v>144</v>
      </c>
      <c r="B384" s="18">
        <v>106</v>
      </c>
      <c r="C384" s="18" t="s">
        <v>549</v>
      </c>
      <c r="D384" s="14"/>
      <c r="E384" s="19" t="s">
        <v>550</v>
      </c>
      <c r="F384" s="252" t="s">
        <v>120</v>
      </c>
      <c r="G384" s="21">
        <v>3</v>
      </c>
      <c r="H384" s="109">
        <v>7767</v>
      </c>
      <c r="I384" s="22">
        <f>H384*G384</f>
        <v>23301</v>
      </c>
      <c r="J384" s="111"/>
      <c r="K384" s="22">
        <f>J384*G384</f>
        <v>0</v>
      </c>
    </row>
    <row r="385" spans="1:11">
      <c r="A385" t="s">
        <v>147</v>
      </c>
      <c r="E385" s="24"/>
      <c r="H385" s="67"/>
      <c r="I385" s="67"/>
      <c r="J385" s="67"/>
      <c r="K385" s="67"/>
    </row>
    <row r="386" spans="1:11" ht="14">
      <c r="A386" s="14" t="s">
        <v>149</v>
      </c>
      <c r="E386" s="26" t="s">
        <v>6</v>
      </c>
      <c r="H386" s="67"/>
      <c r="I386" s="67"/>
      <c r="J386" s="67"/>
      <c r="K386" s="67"/>
    </row>
    <row r="387" spans="1:11" ht="84">
      <c r="A387" s="23" t="s">
        <v>150</v>
      </c>
      <c r="E387" s="94" t="s">
        <v>551</v>
      </c>
      <c r="H387" s="67"/>
      <c r="I387" s="67"/>
      <c r="J387" s="67"/>
      <c r="K387" s="67"/>
    </row>
    <row r="388" spans="1:11" ht="14">
      <c r="A388" s="25" t="s">
        <v>144</v>
      </c>
      <c r="B388" s="18">
        <v>107</v>
      </c>
      <c r="C388" s="18" t="s">
        <v>552</v>
      </c>
      <c r="D388" s="14"/>
      <c r="E388" s="19" t="s">
        <v>553</v>
      </c>
      <c r="F388" s="252" t="s">
        <v>120</v>
      </c>
      <c r="G388" s="21">
        <v>1</v>
      </c>
      <c r="H388" s="109">
        <v>13859</v>
      </c>
      <c r="I388" s="22">
        <f>H388*G388</f>
        <v>13859</v>
      </c>
      <c r="J388" s="111"/>
      <c r="K388" s="22">
        <f>J388*G388</f>
        <v>0</v>
      </c>
    </row>
    <row r="389" spans="1:11">
      <c r="A389" t="s">
        <v>147</v>
      </c>
      <c r="E389" s="24"/>
      <c r="H389" s="67"/>
      <c r="I389" s="67"/>
      <c r="J389" s="67"/>
      <c r="K389" s="67"/>
    </row>
    <row r="390" spans="1:11" ht="14">
      <c r="A390" s="14" t="s">
        <v>149</v>
      </c>
      <c r="E390" s="26" t="s">
        <v>6</v>
      </c>
      <c r="H390" s="67"/>
      <c r="I390" s="67"/>
      <c r="J390" s="67"/>
      <c r="K390" s="67"/>
    </row>
    <row r="391" spans="1:11" ht="126">
      <c r="A391" s="23" t="s">
        <v>150</v>
      </c>
      <c r="E391" s="94" t="s">
        <v>554</v>
      </c>
      <c r="H391" s="67"/>
      <c r="I391" s="67"/>
      <c r="J391" s="67"/>
      <c r="K391" s="67"/>
    </row>
    <row r="392" spans="1:11" ht="14">
      <c r="A392" s="25" t="s">
        <v>144</v>
      </c>
      <c r="B392" s="18">
        <v>108</v>
      </c>
      <c r="C392" s="18" t="s">
        <v>555</v>
      </c>
      <c r="D392" s="14" t="s">
        <v>1</v>
      </c>
      <c r="E392" s="19" t="s">
        <v>556</v>
      </c>
      <c r="F392" s="252" t="s">
        <v>120</v>
      </c>
      <c r="G392" s="21">
        <v>450</v>
      </c>
      <c r="H392" s="109">
        <v>209</v>
      </c>
      <c r="I392" s="22">
        <f>H392*G392</f>
        <v>94050</v>
      </c>
      <c r="J392" s="111"/>
      <c r="K392" s="22">
        <f>J392*G392</f>
        <v>0</v>
      </c>
    </row>
    <row r="393" spans="1:11" ht="14">
      <c r="A393" t="s">
        <v>147</v>
      </c>
      <c r="E393" s="24" t="s">
        <v>1</v>
      </c>
      <c r="H393" s="67"/>
      <c r="I393" s="67"/>
      <c r="J393" s="67"/>
      <c r="K393" s="67"/>
    </row>
    <row r="394" spans="1:11" ht="14">
      <c r="A394" s="14" t="s">
        <v>149</v>
      </c>
      <c r="E394" s="26" t="s">
        <v>6</v>
      </c>
      <c r="H394" s="67"/>
      <c r="I394" s="67"/>
      <c r="J394" s="67"/>
      <c r="K394" s="67"/>
    </row>
    <row r="395" spans="1:11" ht="70">
      <c r="A395" s="23" t="s">
        <v>150</v>
      </c>
      <c r="E395" s="94" t="s">
        <v>557</v>
      </c>
      <c r="H395" s="67"/>
      <c r="I395" s="67"/>
      <c r="J395" s="67"/>
      <c r="K395" s="67"/>
    </row>
    <row r="396" spans="1:11" ht="14">
      <c r="A396" s="25" t="s">
        <v>144</v>
      </c>
      <c r="B396" s="18">
        <v>109</v>
      </c>
      <c r="C396" s="18" t="s">
        <v>558</v>
      </c>
      <c r="D396" s="14" t="s">
        <v>1</v>
      </c>
      <c r="E396" s="99" t="s">
        <v>559</v>
      </c>
      <c r="F396" s="252" t="s">
        <v>120</v>
      </c>
      <c r="G396" s="21">
        <v>5500</v>
      </c>
      <c r="H396" s="109">
        <v>162</v>
      </c>
      <c r="I396" s="22">
        <f>H396*G396</f>
        <v>891000</v>
      </c>
      <c r="J396" s="111"/>
      <c r="K396" s="22">
        <f>J396*G396</f>
        <v>0</v>
      </c>
    </row>
    <row r="397" spans="1:11" ht="14">
      <c r="A397" t="s">
        <v>147</v>
      </c>
      <c r="E397" s="24" t="s">
        <v>1</v>
      </c>
      <c r="H397" s="67"/>
      <c r="I397" s="67"/>
      <c r="J397" s="67"/>
      <c r="K397" s="67"/>
    </row>
    <row r="398" spans="1:11" ht="14">
      <c r="A398" s="14" t="s">
        <v>149</v>
      </c>
      <c r="E398" s="26" t="s">
        <v>6</v>
      </c>
      <c r="H398" s="67"/>
      <c r="I398" s="67"/>
      <c r="J398" s="67"/>
      <c r="K398" s="67"/>
    </row>
    <row r="399" spans="1:11" ht="70">
      <c r="A399" s="23" t="s">
        <v>150</v>
      </c>
      <c r="E399" s="94" t="s">
        <v>557</v>
      </c>
      <c r="H399" s="67"/>
      <c r="I399" s="67"/>
      <c r="J399" s="67"/>
      <c r="K399" s="67"/>
    </row>
    <row r="400" spans="1:11" ht="14">
      <c r="A400" s="25" t="s">
        <v>144</v>
      </c>
      <c r="B400" s="18">
        <v>110</v>
      </c>
      <c r="C400" s="18" t="s">
        <v>555</v>
      </c>
      <c r="D400" s="14" t="s">
        <v>1</v>
      </c>
      <c r="E400" s="99" t="s">
        <v>560</v>
      </c>
      <c r="F400" s="252" t="s">
        <v>120</v>
      </c>
      <c r="G400" s="21">
        <v>80</v>
      </c>
      <c r="H400" s="109">
        <v>438</v>
      </c>
      <c r="I400" s="22">
        <f>H400*G400</f>
        <v>35040</v>
      </c>
      <c r="J400" s="111"/>
      <c r="K400" s="22">
        <f>J400*G400</f>
        <v>0</v>
      </c>
    </row>
    <row r="401" spans="1:11" ht="14">
      <c r="A401" t="s">
        <v>147</v>
      </c>
      <c r="E401" s="24" t="s">
        <v>1</v>
      </c>
      <c r="H401" s="67"/>
      <c r="I401" s="67"/>
      <c r="J401" s="67"/>
      <c r="K401" s="67"/>
    </row>
    <row r="402" spans="1:11" ht="14">
      <c r="A402" s="14" t="s">
        <v>149</v>
      </c>
      <c r="E402" s="26" t="s">
        <v>6</v>
      </c>
      <c r="H402" s="67"/>
      <c r="I402" s="67"/>
      <c r="J402" s="67"/>
      <c r="K402" s="67"/>
    </row>
    <row r="403" spans="1:11" ht="70">
      <c r="A403" s="23" t="s">
        <v>150</v>
      </c>
      <c r="E403" s="94" t="s">
        <v>557</v>
      </c>
      <c r="H403" s="67"/>
      <c r="I403" s="67"/>
      <c r="J403" s="67"/>
      <c r="K403" s="67"/>
    </row>
    <row r="404" spans="1:11" ht="14">
      <c r="A404" s="25" t="s">
        <v>144</v>
      </c>
      <c r="B404" s="18">
        <v>111</v>
      </c>
      <c r="C404" s="18" t="s">
        <v>558</v>
      </c>
      <c r="D404" s="14" t="s">
        <v>1</v>
      </c>
      <c r="E404" s="99" t="s">
        <v>561</v>
      </c>
      <c r="F404" s="252" t="s">
        <v>120</v>
      </c>
      <c r="G404" s="21">
        <v>200</v>
      </c>
      <c r="H404" s="109">
        <v>433</v>
      </c>
      <c r="I404" s="22">
        <f>H404*G404</f>
        <v>86600</v>
      </c>
      <c r="J404" s="111"/>
      <c r="K404" s="22">
        <f>J404*G404</f>
        <v>0</v>
      </c>
    </row>
    <row r="405" spans="1:11" ht="14">
      <c r="A405" t="s">
        <v>147</v>
      </c>
      <c r="E405" s="24" t="s">
        <v>1</v>
      </c>
      <c r="H405" s="67"/>
      <c r="I405" s="67"/>
      <c r="J405" s="67"/>
      <c r="K405" s="67"/>
    </row>
    <row r="406" spans="1:11" ht="14">
      <c r="A406" s="14" t="s">
        <v>149</v>
      </c>
      <c r="E406" s="26" t="s">
        <v>6</v>
      </c>
      <c r="H406" s="67"/>
      <c r="I406" s="67"/>
      <c r="J406" s="67"/>
      <c r="K406" s="67"/>
    </row>
    <row r="407" spans="1:11" ht="70">
      <c r="A407" s="23" t="s">
        <v>150</v>
      </c>
      <c r="E407" s="94" t="s">
        <v>557</v>
      </c>
      <c r="H407" s="67"/>
      <c r="I407" s="67"/>
      <c r="J407" s="67"/>
      <c r="K407" s="67"/>
    </row>
    <row r="408" spans="1:11" ht="14">
      <c r="A408" s="25" t="s">
        <v>144</v>
      </c>
      <c r="B408" s="18">
        <v>112</v>
      </c>
      <c r="C408" s="18" t="s">
        <v>555</v>
      </c>
      <c r="D408" s="14" t="s">
        <v>1</v>
      </c>
      <c r="E408" s="99" t="s">
        <v>562</v>
      </c>
      <c r="F408" s="252" t="s">
        <v>120</v>
      </c>
      <c r="G408" s="21">
        <v>50</v>
      </c>
      <c r="H408" s="109">
        <v>471</v>
      </c>
      <c r="I408" s="22">
        <f>H408*G408</f>
        <v>23550</v>
      </c>
      <c r="J408" s="111"/>
      <c r="K408" s="22">
        <f>J408*G408</f>
        <v>0</v>
      </c>
    </row>
    <row r="409" spans="1:11" ht="14">
      <c r="A409" t="s">
        <v>147</v>
      </c>
      <c r="E409" s="24" t="s">
        <v>1</v>
      </c>
      <c r="H409" s="67"/>
      <c r="I409" s="67"/>
      <c r="J409" s="67"/>
      <c r="K409" s="67"/>
    </row>
    <row r="410" spans="1:11" ht="14">
      <c r="A410" s="14" t="s">
        <v>149</v>
      </c>
      <c r="E410" s="26" t="s">
        <v>6</v>
      </c>
      <c r="H410" s="67"/>
      <c r="I410" s="67"/>
      <c r="J410" s="67"/>
      <c r="K410" s="67"/>
    </row>
    <row r="411" spans="1:11" ht="70">
      <c r="A411" s="23" t="s">
        <v>150</v>
      </c>
      <c r="E411" s="94" t="s">
        <v>557</v>
      </c>
      <c r="H411" s="67"/>
      <c r="I411" s="67"/>
      <c r="J411" s="67"/>
      <c r="K411" s="67"/>
    </row>
    <row r="412" spans="1:11" ht="14">
      <c r="A412" s="25" t="s">
        <v>144</v>
      </c>
      <c r="B412" s="18">
        <v>113</v>
      </c>
      <c r="C412" s="18" t="s">
        <v>558</v>
      </c>
      <c r="D412" s="14" t="s">
        <v>1</v>
      </c>
      <c r="E412" s="99" t="s">
        <v>563</v>
      </c>
      <c r="F412" s="252" t="s">
        <v>120</v>
      </c>
      <c r="G412" s="21">
        <v>70</v>
      </c>
      <c r="H412" s="109">
        <v>465</v>
      </c>
      <c r="I412" s="22">
        <f>H412*G412</f>
        <v>32550</v>
      </c>
      <c r="J412" s="111"/>
      <c r="K412" s="22">
        <f>J412*G412</f>
        <v>0</v>
      </c>
    </row>
    <row r="413" spans="1:11" ht="14">
      <c r="A413" t="s">
        <v>147</v>
      </c>
      <c r="E413" s="24" t="s">
        <v>1</v>
      </c>
      <c r="H413" s="67"/>
      <c r="I413" s="67"/>
      <c r="J413" s="67"/>
      <c r="K413" s="67"/>
    </row>
    <row r="414" spans="1:11" ht="14">
      <c r="A414" s="14" t="s">
        <v>149</v>
      </c>
      <c r="E414" s="26" t="s">
        <v>6</v>
      </c>
      <c r="H414" s="67"/>
      <c r="I414" s="67"/>
      <c r="J414" s="67"/>
      <c r="K414" s="67"/>
    </row>
    <row r="415" spans="1:11" ht="70">
      <c r="A415" s="23" t="s">
        <v>150</v>
      </c>
      <c r="E415" s="94" t="s">
        <v>557</v>
      </c>
      <c r="H415" s="67"/>
      <c r="I415" s="67"/>
      <c r="J415" s="67"/>
      <c r="K415" s="67"/>
    </row>
    <row r="416" spans="1:11" ht="14">
      <c r="A416" s="25" t="s">
        <v>144</v>
      </c>
      <c r="B416" s="18">
        <v>114</v>
      </c>
      <c r="C416" s="18" t="s">
        <v>564</v>
      </c>
      <c r="D416" s="14"/>
      <c r="E416" s="19" t="s">
        <v>565</v>
      </c>
      <c r="F416" s="252" t="s">
        <v>120</v>
      </c>
      <c r="G416" s="21">
        <v>20</v>
      </c>
      <c r="H416" s="109">
        <v>305</v>
      </c>
      <c r="I416" s="22">
        <f>H416*G416</f>
        <v>6100</v>
      </c>
      <c r="J416" s="111"/>
      <c r="K416" s="22">
        <f>J416*G416</f>
        <v>0</v>
      </c>
    </row>
    <row r="417" spans="1:11">
      <c r="A417" t="s">
        <v>147</v>
      </c>
      <c r="E417" s="24"/>
      <c r="H417" s="67"/>
      <c r="I417" s="67"/>
      <c r="J417" s="67"/>
      <c r="K417" s="67"/>
    </row>
    <row r="418" spans="1:11" ht="14">
      <c r="A418" s="14" t="s">
        <v>149</v>
      </c>
      <c r="E418" s="26" t="s">
        <v>6</v>
      </c>
      <c r="H418" s="67"/>
      <c r="I418" s="67"/>
      <c r="J418" s="67"/>
      <c r="K418" s="67"/>
    </row>
    <row r="419" spans="1:11" ht="84">
      <c r="A419" s="23" t="s">
        <v>150</v>
      </c>
      <c r="E419" s="94" t="s">
        <v>566</v>
      </c>
      <c r="H419" s="67"/>
      <c r="I419" s="67"/>
      <c r="J419" s="67"/>
      <c r="K419" s="67"/>
    </row>
    <row r="420" spans="1:11" ht="14">
      <c r="A420" s="25" t="s">
        <v>144</v>
      </c>
      <c r="B420" s="18">
        <v>115</v>
      </c>
      <c r="C420" s="18">
        <v>38920</v>
      </c>
      <c r="D420" s="14"/>
      <c r="E420" s="99" t="s">
        <v>567</v>
      </c>
      <c r="F420" s="252" t="s">
        <v>120</v>
      </c>
      <c r="G420" s="21">
        <v>200</v>
      </c>
      <c r="H420" s="109">
        <v>129</v>
      </c>
      <c r="I420" s="22">
        <f>H420*G420</f>
        <v>25800</v>
      </c>
      <c r="J420" s="111"/>
      <c r="K420" s="22">
        <f>J420*G420</f>
        <v>0</v>
      </c>
    </row>
    <row r="421" spans="1:11">
      <c r="A421" t="s">
        <v>147</v>
      </c>
      <c r="E421" s="24"/>
      <c r="H421" s="67"/>
      <c r="I421" s="67"/>
      <c r="J421" s="67"/>
      <c r="K421" s="67"/>
    </row>
    <row r="422" spans="1:11" ht="14">
      <c r="A422" s="14" t="s">
        <v>149</v>
      </c>
      <c r="E422" s="26" t="s">
        <v>6</v>
      </c>
      <c r="H422" s="67"/>
      <c r="I422" s="67"/>
      <c r="J422" s="67"/>
      <c r="K422" s="67"/>
    </row>
    <row r="423" spans="1:11" ht="42">
      <c r="A423" s="23" t="s">
        <v>150</v>
      </c>
      <c r="E423" s="94" t="s">
        <v>568</v>
      </c>
      <c r="H423" s="67"/>
      <c r="I423" s="67"/>
      <c r="J423" s="67"/>
      <c r="K423" s="67"/>
    </row>
    <row r="424" spans="1:11" ht="14">
      <c r="A424" s="25" t="s">
        <v>144</v>
      </c>
      <c r="B424" s="18">
        <v>116</v>
      </c>
      <c r="C424" s="18">
        <v>39010</v>
      </c>
      <c r="D424" s="14" t="s">
        <v>1</v>
      </c>
      <c r="E424" s="99" t="s">
        <v>569</v>
      </c>
      <c r="F424" s="252" t="s">
        <v>570</v>
      </c>
      <c r="G424" s="21">
        <v>200</v>
      </c>
      <c r="H424" s="109">
        <v>560</v>
      </c>
      <c r="I424" s="22">
        <f>H424*G424</f>
        <v>112000</v>
      </c>
      <c r="J424" s="111"/>
      <c r="K424" s="22">
        <f>J424*G424</f>
        <v>0</v>
      </c>
    </row>
    <row r="425" spans="1:11" ht="14">
      <c r="A425" t="s">
        <v>147</v>
      </c>
      <c r="E425" s="24" t="s">
        <v>571</v>
      </c>
      <c r="H425" s="67"/>
      <c r="I425" s="67"/>
      <c r="J425" s="67"/>
      <c r="K425" s="67"/>
    </row>
    <row r="426" spans="1:11" ht="14">
      <c r="E426" s="26" t="s">
        <v>6</v>
      </c>
      <c r="H426" s="67"/>
      <c r="I426" s="67"/>
      <c r="J426" s="67"/>
      <c r="K426" s="67"/>
    </row>
    <row r="427" spans="1:11" ht="56">
      <c r="E427" s="24" t="s">
        <v>572</v>
      </c>
      <c r="H427" s="67"/>
      <c r="I427" s="67"/>
      <c r="J427" s="67"/>
      <c r="K427" s="67"/>
    </row>
    <row r="428" spans="1:11" ht="14">
      <c r="B428" s="18">
        <v>117</v>
      </c>
      <c r="C428" s="18">
        <v>39100</v>
      </c>
      <c r="D428" s="14"/>
      <c r="E428" s="99" t="s">
        <v>573</v>
      </c>
      <c r="F428" s="251" t="s">
        <v>574</v>
      </c>
      <c r="G428" s="21">
        <v>100</v>
      </c>
      <c r="H428" s="109">
        <v>1000</v>
      </c>
      <c r="I428" s="22">
        <f>H428*G428</f>
        <v>100000</v>
      </c>
      <c r="J428" s="111"/>
      <c r="K428" s="22">
        <f>J428*G428</f>
        <v>0</v>
      </c>
    </row>
    <row r="429" spans="1:11" ht="14">
      <c r="E429" s="24" t="s">
        <v>575</v>
      </c>
      <c r="H429" s="67"/>
      <c r="I429" s="67"/>
      <c r="J429" s="67"/>
      <c r="K429" s="67"/>
    </row>
    <row r="430" spans="1:11" ht="14">
      <c r="E430" s="26" t="s">
        <v>6</v>
      </c>
      <c r="H430" s="67"/>
      <c r="I430" s="67"/>
      <c r="J430" s="67"/>
      <c r="K430" s="67"/>
    </row>
    <row r="431" spans="1:11" ht="56">
      <c r="E431" s="24" t="s">
        <v>572</v>
      </c>
      <c r="H431" s="67"/>
      <c r="I431" s="67"/>
      <c r="J431" s="67"/>
      <c r="K431" s="67"/>
    </row>
    <row r="432" spans="1:11" ht="14">
      <c r="B432" s="18">
        <v>118</v>
      </c>
      <c r="C432" s="18">
        <v>39110</v>
      </c>
      <c r="D432" s="14"/>
      <c r="E432" s="99" t="s">
        <v>576</v>
      </c>
      <c r="F432" s="251" t="s">
        <v>570</v>
      </c>
      <c r="G432" s="21">
        <v>150</v>
      </c>
      <c r="H432" s="109">
        <v>280</v>
      </c>
      <c r="I432" s="22">
        <f>H432*G432</f>
        <v>42000</v>
      </c>
      <c r="J432" s="111"/>
      <c r="K432" s="22">
        <f>J432*G432</f>
        <v>0</v>
      </c>
    </row>
    <row r="433" spans="1:11" ht="14">
      <c r="E433" s="24" t="s">
        <v>577</v>
      </c>
      <c r="H433" s="67"/>
      <c r="I433" s="67"/>
      <c r="J433" s="67"/>
      <c r="K433" s="67"/>
    </row>
    <row r="434" spans="1:11" ht="14">
      <c r="E434" s="26" t="s">
        <v>6</v>
      </c>
      <c r="H434" s="67"/>
      <c r="I434" s="67"/>
      <c r="J434" s="67"/>
      <c r="K434" s="67"/>
    </row>
    <row r="435" spans="1:11" ht="56">
      <c r="E435" s="24" t="s">
        <v>572</v>
      </c>
      <c r="H435" s="67"/>
      <c r="I435" s="67"/>
      <c r="J435" s="67"/>
      <c r="K435" s="67"/>
    </row>
    <row r="436" spans="1:11" ht="14">
      <c r="B436" s="18">
        <v>119</v>
      </c>
      <c r="C436" s="18">
        <v>39160</v>
      </c>
      <c r="D436" s="14"/>
      <c r="E436" s="99" t="s">
        <v>578</v>
      </c>
      <c r="F436" s="252" t="s">
        <v>570</v>
      </c>
      <c r="G436" s="21">
        <v>30000</v>
      </c>
      <c r="H436" s="109">
        <v>45</v>
      </c>
      <c r="I436" s="22">
        <f>H436*G436</f>
        <v>1350000</v>
      </c>
      <c r="J436" s="111"/>
      <c r="K436" s="22">
        <f>J436*G436</f>
        <v>0</v>
      </c>
    </row>
    <row r="437" spans="1:11">
      <c r="A437" s="14" t="s">
        <v>149</v>
      </c>
      <c r="E437" s="24"/>
      <c r="H437"/>
      <c r="I437"/>
    </row>
    <row r="438" spans="1:11" ht="14">
      <c r="A438" s="23" t="s">
        <v>150</v>
      </c>
      <c r="E438" s="26" t="s">
        <v>6</v>
      </c>
      <c r="H438"/>
      <c r="I438"/>
    </row>
    <row r="439" spans="1:11" ht="70">
      <c r="A439" s="25" t="s">
        <v>144</v>
      </c>
      <c r="E439" s="94" t="s">
        <v>579</v>
      </c>
      <c r="H439"/>
      <c r="I439"/>
    </row>
  </sheetData>
  <sheetProtection algorithmName="SHA-512" hashValue="oDomDFjk7BMvZzVBHd1Kp5pWzTS7DIR8Qfys5s3HIWpOHzvkTl4c5munPWg0UmGTVWevCd9csDdf8frb4eGMNg==" saltValue="CYTnJDwnXdc5S0ZuLAuFRg==" spinCount="100000" sheet="1" objects="1" scenarios="1"/>
  <protectedRanges>
    <protectedRange sqref="J12:J436" name="Oblast1"/>
  </protectedRanges>
  <autoFilter ref="A11:K439" xr:uid="{00000000-0001-0000-0600-000000000000}"/>
  <mergeCells count="12">
    <mergeCell ref="C3:D3"/>
    <mergeCell ref="A8:A9"/>
    <mergeCell ref="B8:B9"/>
    <mergeCell ref="C8:C9"/>
    <mergeCell ref="D8:D9"/>
    <mergeCell ref="H8:I8"/>
    <mergeCell ref="J8:K8"/>
    <mergeCell ref="H6:J6"/>
    <mergeCell ref="E1:E2"/>
    <mergeCell ref="F8:F9"/>
    <mergeCell ref="G8:G9"/>
    <mergeCell ref="E8:E9"/>
  </mergeCells>
  <phoneticPr fontId="14" type="noConversion"/>
  <conditionalFormatting sqref="J12">
    <cfRule type="expression" dxfId="65" priority="4">
      <formula>AND(J12=H12,J12&lt;&gt;"")</formula>
    </cfRule>
    <cfRule type="expression" dxfId="64" priority="5">
      <formula>J12&gt;H12</formula>
    </cfRule>
    <cfRule type="expression" dxfId="63" priority="6">
      <formula>J12&lt;H12</formula>
    </cfRule>
  </conditionalFormatting>
  <conditionalFormatting sqref="J13:J15 J437:J99257">
    <cfRule type="expression" dxfId="62" priority="106">
      <formula>AND(J13=#REF!,J13&lt;&gt;"")</formula>
    </cfRule>
    <cfRule type="expression" dxfId="61" priority="107">
      <formula>J13&gt;#REF!</formula>
    </cfRule>
    <cfRule type="expression" dxfId="60" priority="108">
      <formula>J13&lt;#REF!</formula>
    </cfRule>
  </conditionalFormatting>
  <conditionalFormatting sqref="J16:J436">
    <cfRule type="expression" dxfId="59" priority="1">
      <formula>AND(J16=H16,J16&lt;&gt;"")</formula>
    </cfRule>
    <cfRule type="expression" dxfId="58" priority="2">
      <formula>J16&gt;H16</formula>
    </cfRule>
    <cfRule type="expression" dxfId="57" priority="3">
      <formula>J16&lt;H16</formula>
    </cfRule>
  </conditionalFormatting>
  <printOptions horizontalCentered="1"/>
  <pageMargins left="0.74803149606299213" right="0.74803149606299213" top="0.98425196850393704" bottom="0.98425196850393704" header="0.51181102362204722" footer="0.51181102362204722"/>
  <pageSetup paperSize="9" scale="58" fitToHeight="0" orientation="landscape" r:id="rId1"/>
  <headerFooter>
    <oddHeader>&amp;L&amp;A&amp;R&amp;F</oddHeader>
    <oddFooter>&amp;R&amp;P/&amp;N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pageSetUpPr fitToPage="1"/>
  </sheetPr>
  <dimension ref="A1:K207"/>
  <sheetViews>
    <sheetView view="pageBreakPreview" topLeftCell="B1" zoomScale="80" zoomScaleNormal="80" zoomScaleSheetLayoutView="80" workbookViewId="0">
      <pane xSplit="6" ySplit="8" topLeftCell="H163" activePane="bottomRight" state="frozen"/>
      <selection activeCell="B1" sqref="B1"/>
      <selection pane="topRight" activeCell="H1" sqref="H1"/>
      <selection pane="bottomLeft" activeCell="B9" sqref="B9"/>
      <selection pane="bottomRight" activeCell="J187" sqref="J187"/>
    </sheetView>
  </sheetViews>
  <sheetFormatPr baseColWidth="10" defaultColWidth="9.1640625" defaultRowHeight="13"/>
  <cols>
    <col min="1" max="1" width="9.1640625" hidden="1" customWidth="1"/>
    <col min="2" max="2" width="11.6640625" customWidth="1"/>
    <col min="3" max="3" width="14.6640625" customWidth="1"/>
    <col min="4" max="4" width="9.6640625" customWidth="1"/>
    <col min="5" max="5" width="70.6640625" customWidth="1"/>
    <col min="6" max="6" width="11.6640625" customWidth="1"/>
    <col min="7" max="7" width="16.6640625" customWidth="1"/>
    <col min="8" max="8" width="16.6640625" style="190" customWidth="1"/>
    <col min="9" max="9" width="24.83203125" style="190" customWidth="1"/>
    <col min="10" max="10" width="16.6640625" customWidth="1"/>
    <col min="11" max="11" width="24.83203125" customWidth="1"/>
  </cols>
  <sheetData>
    <row r="1" spans="1:11" ht="12.75" customHeight="1">
      <c r="B1" s="4"/>
      <c r="C1" s="4"/>
      <c r="D1" s="4"/>
      <c r="E1" s="284" t="s">
        <v>61</v>
      </c>
      <c r="F1" s="4"/>
      <c r="G1" s="4"/>
      <c r="H1" s="240" t="s">
        <v>3104</v>
      </c>
      <c r="I1" s="241"/>
      <c r="J1" s="241"/>
      <c r="K1" s="242">
        <f>SUM(I11:I207)</f>
        <v>13445062</v>
      </c>
    </row>
    <row r="2" spans="1:11" ht="12.75" customHeight="1">
      <c r="B2" s="4"/>
      <c r="C2" s="4"/>
      <c r="D2" s="4"/>
      <c r="E2" s="284"/>
      <c r="F2" s="4"/>
      <c r="G2" s="4"/>
      <c r="H2" s="245"/>
      <c r="I2" s="241"/>
      <c r="J2" s="150"/>
      <c r="K2" s="191"/>
    </row>
    <row r="3" spans="1:11" ht="15" customHeight="1">
      <c r="B3" s="8"/>
      <c r="C3" s="265"/>
      <c r="D3" s="283"/>
      <c r="E3" s="9"/>
      <c r="F3" s="4"/>
      <c r="G3" s="4"/>
      <c r="H3" s="240" t="s">
        <v>3105</v>
      </c>
      <c r="I3" s="241"/>
      <c r="J3" s="241"/>
      <c r="K3" s="242">
        <f>SUM(K11:K207)</f>
        <v>0</v>
      </c>
    </row>
    <row r="4" spans="1:11" ht="15" customHeight="1">
      <c r="B4" s="8"/>
      <c r="C4" s="184"/>
      <c r="D4" s="4"/>
      <c r="E4" s="9"/>
      <c r="F4" s="4"/>
      <c r="G4" s="4"/>
      <c r="H4" s="245"/>
      <c r="I4" s="241"/>
      <c r="J4" s="243" t="s">
        <v>3106</v>
      </c>
      <c r="K4" s="244">
        <f>K1-K3</f>
        <v>13445062</v>
      </c>
    </row>
    <row r="5" spans="1:11" ht="15" customHeight="1">
      <c r="B5" s="8"/>
      <c r="C5" s="184"/>
      <c r="D5" s="4"/>
      <c r="E5" s="95" t="s">
        <v>28</v>
      </c>
      <c r="F5" s="4"/>
      <c r="G5" s="4"/>
      <c r="H5" s="150"/>
      <c r="I5" s="241"/>
      <c r="J5" s="150"/>
      <c r="K5" s="150"/>
    </row>
    <row r="6" spans="1:11" ht="15" customHeight="1">
      <c r="B6" s="8"/>
      <c r="C6" s="184"/>
      <c r="D6" s="4"/>
      <c r="E6" s="9"/>
      <c r="F6" s="4"/>
      <c r="G6" s="4"/>
      <c r="H6" s="285" t="s">
        <v>3107</v>
      </c>
      <c r="I6" s="285"/>
      <c r="J6" s="285"/>
      <c r="K6" s="246">
        <f>K3*8</f>
        <v>0</v>
      </c>
    </row>
    <row r="7" spans="1:11" ht="54" customHeight="1">
      <c r="A7" t="s">
        <v>162</v>
      </c>
      <c r="B7" s="10"/>
      <c r="C7" s="239" t="s">
        <v>3100</v>
      </c>
      <c r="D7" s="238">
        <v>4</v>
      </c>
      <c r="E7" s="96" t="s">
        <v>580</v>
      </c>
      <c r="F7" s="4"/>
      <c r="G7" s="4"/>
      <c r="H7" s="4"/>
      <c r="I7" s="4"/>
      <c r="J7" s="4"/>
      <c r="K7" s="4"/>
    </row>
    <row r="8" spans="1:11" ht="12.75" customHeight="1">
      <c r="A8" s="273" t="s">
        <v>165</v>
      </c>
      <c r="B8" s="273" t="s">
        <v>72</v>
      </c>
      <c r="C8" s="273" t="s">
        <v>73</v>
      </c>
      <c r="D8" s="273" t="s">
        <v>74</v>
      </c>
      <c r="E8" s="273" t="s">
        <v>75</v>
      </c>
      <c r="F8" s="273" t="s">
        <v>76</v>
      </c>
      <c r="G8" s="273" t="s">
        <v>77</v>
      </c>
      <c r="H8" s="280" t="s">
        <v>3098</v>
      </c>
      <c r="I8" s="281"/>
      <c r="J8" s="280" t="s">
        <v>3099</v>
      </c>
      <c r="K8" s="281"/>
    </row>
    <row r="9" spans="1:11" ht="42">
      <c r="A9" s="273"/>
      <c r="B9" s="273"/>
      <c r="C9" s="273"/>
      <c r="D9" s="273"/>
      <c r="E9" s="273"/>
      <c r="F9" s="273"/>
      <c r="G9" s="273"/>
      <c r="H9" s="1" t="s">
        <v>3095</v>
      </c>
      <c r="I9" s="1" t="s">
        <v>3096</v>
      </c>
      <c r="J9" s="1" t="s">
        <v>3097</v>
      </c>
      <c r="K9" s="1" t="s">
        <v>3096</v>
      </c>
    </row>
    <row r="10" spans="1:11" ht="14">
      <c r="A10" s="1" t="s">
        <v>167</v>
      </c>
      <c r="B10" s="1" t="s">
        <v>16</v>
      </c>
      <c r="C10" s="1" t="s">
        <v>5</v>
      </c>
      <c r="D10" s="1" t="s">
        <v>78</v>
      </c>
      <c r="E10" s="1" t="s">
        <v>79</v>
      </c>
      <c r="F10" s="1" t="s">
        <v>80</v>
      </c>
      <c r="G10" s="1" t="s">
        <v>81</v>
      </c>
      <c r="H10" s="1" t="s">
        <v>361</v>
      </c>
      <c r="I10" s="1">
        <v>8</v>
      </c>
      <c r="J10" s="1" t="s">
        <v>82</v>
      </c>
      <c r="K10" s="1" t="s">
        <v>83</v>
      </c>
    </row>
    <row r="11" spans="1:11" ht="14">
      <c r="A11" s="2" t="s">
        <v>84</v>
      </c>
      <c r="B11" s="2"/>
      <c r="C11" s="28" t="s">
        <v>581</v>
      </c>
      <c r="D11" s="2"/>
      <c r="E11" s="16" t="s">
        <v>580</v>
      </c>
      <c r="F11" s="2"/>
      <c r="G11" s="4"/>
      <c r="H11" s="4"/>
      <c r="I11" s="4"/>
      <c r="J11" s="189"/>
      <c r="K11" s="4"/>
    </row>
    <row r="12" spans="1:11" ht="14">
      <c r="A12" s="14" t="s">
        <v>149</v>
      </c>
      <c r="B12" s="18">
        <v>1</v>
      </c>
      <c r="C12" s="18" t="s">
        <v>582</v>
      </c>
      <c r="D12" s="14"/>
      <c r="E12" s="99" t="s">
        <v>583</v>
      </c>
      <c r="F12" s="100" t="s">
        <v>226</v>
      </c>
      <c r="G12" s="21">
        <v>400</v>
      </c>
      <c r="H12" s="109">
        <v>15</v>
      </c>
      <c r="I12" s="22">
        <f>H12*G12</f>
        <v>6000</v>
      </c>
      <c r="J12" s="111"/>
      <c r="K12" s="22">
        <f>J12*G12</f>
        <v>0</v>
      </c>
    </row>
    <row r="13" spans="1:11">
      <c r="A13" s="23" t="s">
        <v>150</v>
      </c>
      <c r="E13" s="24"/>
      <c r="H13" s="185"/>
      <c r="I13" s="186"/>
      <c r="J13" s="185"/>
      <c r="K13" s="185"/>
    </row>
    <row r="14" spans="1:11" ht="14">
      <c r="A14" s="25" t="s">
        <v>144</v>
      </c>
      <c r="E14" s="26" t="s">
        <v>6</v>
      </c>
      <c r="H14" s="185"/>
      <c r="I14" s="186"/>
      <c r="J14" s="185"/>
      <c r="K14" s="185"/>
    </row>
    <row r="15" spans="1:11" ht="28">
      <c r="A15" t="s">
        <v>147</v>
      </c>
      <c r="E15" s="94" t="s">
        <v>584</v>
      </c>
      <c r="H15" s="185"/>
      <c r="I15" s="186"/>
      <c r="J15" s="185"/>
      <c r="K15" s="185"/>
    </row>
    <row r="16" spans="1:11" ht="14">
      <c r="A16" s="14" t="s">
        <v>149</v>
      </c>
      <c r="B16" s="18">
        <v>2</v>
      </c>
      <c r="C16" s="18" t="s">
        <v>585</v>
      </c>
      <c r="D16" s="14"/>
      <c r="E16" s="99" t="s">
        <v>586</v>
      </c>
      <c r="F16" s="100" t="s">
        <v>226</v>
      </c>
      <c r="G16" s="21">
        <v>50</v>
      </c>
      <c r="H16" s="109">
        <v>254</v>
      </c>
      <c r="I16" s="22">
        <f>H16*G16</f>
        <v>12700</v>
      </c>
      <c r="J16" s="111"/>
      <c r="K16" s="22">
        <f>J16*G16</f>
        <v>0</v>
      </c>
    </row>
    <row r="17" spans="1:11">
      <c r="A17" s="23" t="s">
        <v>150</v>
      </c>
      <c r="E17" s="24"/>
      <c r="H17" s="67"/>
      <c r="I17" s="67"/>
      <c r="J17" s="67"/>
      <c r="K17" s="67"/>
    </row>
    <row r="18" spans="1:11" ht="14">
      <c r="A18" s="25" t="s">
        <v>144</v>
      </c>
      <c r="E18" s="26" t="s">
        <v>6</v>
      </c>
      <c r="H18" s="67"/>
      <c r="I18" s="67"/>
      <c r="J18" s="67"/>
      <c r="K18" s="67"/>
    </row>
    <row r="19" spans="1:11" ht="98">
      <c r="A19" t="s">
        <v>147</v>
      </c>
      <c r="E19" s="94" t="s">
        <v>587</v>
      </c>
      <c r="H19" s="67"/>
      <c r="I19" s="67"/>
      <c r="J19" s="67"/>
      <c r="K19" s="67"/>
    </row>
    <row r="20" spans="1:11" ht="14">
      <c r="A20" s="14" t="s">
        <v>149</v>
      </c>
      <c r="B20" s="18">
        <v>3</v>
      </c>
      <c r="C20" s="18" t="s">
        <v>588</v>
      </c>
      <c r="D20" s="14" t="s">
        <v>1</v>
      </c>
      <c r="E20" s="99" t="s">
        <v>589</v>
      </c>
      <c r="F20" s="100" t="s">
        <v>226</v>
      </c>
      <c r="G20" s="21">
        <v>1200</v>
      </c>
      <c r="H20" s="109">
        <v>800</v>
      </c>
      <c r="I20" s="22">
        <f>H20*G20</f>
        <v>960000</v>
      </c>
      <c r="J20" s="111"/>
      <c r="K20" s="22">
        <f>J20*G20</f>
        <v>0</v>
      </c>
    </row>
    <row r="21" spans="1:11" ht="14">
      <c r="A21" s="23" t="s">
        <v>150</v>
      </c>
      <c r="E21" s="24" t="s">
        <v>1</v>
      </c>
      <c r="H21" s="67"/>
      <c r="I21" s="67"/>
      <c r="J21" s="67"/>
      <c r="K21" s="67"/>
    </row>
    <row r="22" spans="1:11" ht="14">
      <c r="A22" s="25" t="s">
        <v>144</v>
      </c>
      <c r="E22" s="26" t="s">
        <v>6</v>
      </c>
      <c r="H22" s="67"/>
      <c r="I22" s="67"/>
      <c r="J22" s="67"/>
      <c r="K22" s="67"/>
    </row>
    <row r="23" spans="1:11" ht="28">
      <c r="A23" t="s">
        <v>147</v>
      </c>
      <c r="E23" s="94" t="s">
        <v>590</v>
      </c>
      <c r="H23" s="67"/>
      <c r="I23" s="67"/>
      <c r="J23" s="67"/>
      <c r="K23" s="67"/>
    </row>
    <row r="24" spans="1:11" ht="14">
      <c r="A24" s="14" t="s">
        <v>149</v>
      </c>
      <c r="B24" s="18">
        <v>4</v>
      </c>
      <c r="C24" s="18" t="s">
        <v>591</v>
      </c>
      <c r="D24" s="14"/>
      <c r="E24" s="99" t="s">
        <v>3077</v>
      </c>
      <c r="F24" s="100" t="s">
        <v>226</v>
      </c>
      <c r="G24" s="21">
        <v>60</v>
      </c>
      <c r="H24" s="109">
        <v>3900</v>
      </c>
      <c r="I24" s="22">
        <f>H24*G24</f>
        <v>234000</v>
      </c>
      <c r="J24" s="111"/>
      <c r="K24" s="22">
        <f>J24*G24</f>
        <v>0</v>
      </c>
    </row>
    <row r="25" spans="1:11">
      <c r="A25" s="23" t="s">
        <v>150</v>
      </c>
      <c r="E25" s="24"/>
      <c r="H25" s="67"/>
      <c r="I25" s="67"/>
      <c r="J25" s="67"/>
      <c r="K25" s="67"/>
    </row>
    <row r="26" spans="1:11" ht="14">
      <c r="A26" s="25" t="s">
        <v>144</v>
      </c>
      <c r="E26" s="26" t="s">
        <v>6</v>
      </c>
      <c r="H26" s="67"/>
      <c r="I26" s="67"/>
      <c r="J26" s="67"/>
      <c r="K26" s="67"/>
    </row>
    <row r="27" spans="1:11" ht="84">
      <c r="A27" t="s">
        <v>147</v>
      </c>
      <c r="E27" s="94" t="s">
        <v>3075</v>
      </c>
      <c r="H27" s="67"/>
      <c r="I27" s="67"/>
      <c r="J27" s="67"/>
      <c r="K27" s="67"/>
    </row>
    <row r="28" spans="1:11" ht="14">
      <c r="A28" s="14" t="s">
        <v>149</v>
      </c>
      <c r="B28" s="18">
        <v>5</v>
      </c>
      <c r="C28" s="18">
        <v>41421</v>
      </c>
      <c r="D28" s="14"/>
      <c r="E28" s="99" t="s">
        <v>3078</v>
      </c>
      <c r="F28" s="100" t="s">
        <v>226</v>
      </c>
      <c r="G28" s="21">
        <v>60</v>
      </c>
      <c r="H28" s="109">
        <v>5800</v>
      </c>
      <c r="I28" s="22">
        <f>H28*G28</f>
        <v>348000</v>
      </c>
      <c r="J28" s="111"/>
      <c r="K28" s="22">
        <f>J28*G28</f>
        <v>0</v>
      </c>
    </row>
    <row r="29" spans="1:11">
      <c r="A29" s="23" t="s">
        <v>150</v>
      </c>
      <c r="E29" s="24"/>
      <c r="H29" s="67"/>
      <c r="I29" s="67"/>
      <c r="J29" s="67"/>
      <c r="K29" s="67"/>
    </row>
    <row r="30" spans="1:11" ht="14">
      <c r="A30" s="25" t="s">
        <v>144</v>
      </c>
      <c r="E30" s="26" t="s">
        <v>6</v>
      </c>
      <c r="H30" s="67"/>
      <c r="I30" s="67"/>
      <c r="J30" s="67"/>
      <c r="K30" s="67"/>
    </row>
    <row r="31" spans="1:11" ht="84">
      <c r="A31" t="s">
        <v>147</v>
      </c>
      <c r="E31" s="94" t="s">
        <v>3076</v>
      </c>
      <c r="H31" s="67"/>
      <c r="I31" s="67"/>
      <c r="J31" s="67"/>
      <c r="K31" s="67"/>
    </row>
    <row r="32" spans="1:11" ht="14">
      <c r="A32" s="14" t="s">
        <v>149</v>
      </c>
      <c r="B32" s="18">
        <v>6</v>
      </c>
      <c r="C32" s="18">
        <v>41422</v>
      </c>
      <c r="D32" s="14"/>
      <c r="E32" s="99" t="s">
        <v>3079</v>
      </c>
      <c r="F32" s="100" t="s">
        <v>233</v>
      </c>
      <c r="G32" s="21">
        <v>500</v>
      </c>
      <c r="H32" s="109">
        <v>302</v>
      </c>
      <c r="I32" s="22">
        <f>H32*G32</f>
        <v>151000</v>
      </c>
      <c r="J32" s="111"/>
      <c r="K32" s="22">
        <f>J32*G32</f>
        <v>0</v>
      </c>
    </row>
    <row r="33" spans="1:11">
      <c r="A33" s="23" t="s">
        <v>150</v>
      </c>
      <c r="E33" s="24"/>
      <c r="H33" s="67"/>
      <c r="I33" s="67"/>
      <c r="J33" s="67"/>
      <c r="K33" s="67"/>
    </row>
    <row r="34" spans="1:11" ht="14">
      <c r="A34" s="25" t="s">
        <v>144</v>
      </c>
      <c r="E34" s="26" t="s">
        <v>6</v>
      </c>
      <c r="H34" s="67"/>
      <c r="I34" s="67"/>
      <c r="J34" s="67"/>
      <c r="K34" s="67"/>
    </row>
    <row r="35" spans="1:11" ht="56">
      <c r="A35" t="s">
        <v>147</v>
      </c>
      <c r="E35" s="94" t="s">
        <v>3080</v>
      </c>
      <c r="H35" s="67"/>
      <c r="I35" s="67"/>
      <c r="J35" s="67"/>
      <c r="K35" s="67"/>
    </row>
    <row r="36" spans="1:11" ht="14">
      <c r="A36" s="14" t="s">
        <v>149</v>
      </c>
      <c r="B36" s="18">
        <v>7</v>
      </c>
      <c r="C36" s="18">
        <v>41423</v>
      </c>
      <c r="D36" s="14"/>
      <c r="E36" s="99" t="s">
        <v>3081</v>
      </c>
      <c r="F36" s="100" t="s">
        <v>226</v>
      </c>
      <c r="G36" s="21">
        <v>100</v>
      </c>
      <c r="H36" s="109">
        <v>2500</v>
      </c>
      <c r="I36" s="22">
        <f>H36*G36</f>
        <v>250000</v>
      </c>
      <c r="J36" s="111"/>
      <c r="K36" s="22">
        <f>J36*G36</f>
        <v>0</v>
      </c>
    </row>
    <row r="37" spans="1:11" ht="14">
      <c r="A37" s="23" t="s">
        <v>150</v>
      </c>
      <c r="E37" s="24" t="s">
        <v>3083</v>
      </c>
      <c r="H37" s="67"/>
      <c r="I37" s="67"/>
      <c r="J37" s="67"/>
      <c r="K37" s="67"/>
    </row>
    <row r="38" spans="1:11" ht="14">
      <c r="A38" s="25" t="s">
        <v>144</v>
      </c>
      <c r="E38" s="26" t="s">
        <v>6</v>
      </c>
      <c r="H38" s="67"/>
      <c r="I38" s="67"/>
      <c r="J38" s="67"/>
      <c r="K38" s="67"/>
    </row>
    <row r="39" spans="1:11" ht="70">
      <c r="A39" t="s">
        <v>147</v>
      </c>
      <c r="E39" s="94" t="s">
        <v>3082</v>
      </c>
      <c r="H39" s="67"/>
      <c r="I39" s="67"/>
      <c r="J39" s="67"/>
      <c r="K39" s="67"/>
    </row>
    <row r="40" spans="1:11" ht="14">
      <c r="A40" s="14" t="s">
        <v>149</v>
      </c>
      <c r="B40" s="18">
        <v>8</v>
      </c>
      <c r="C40" s="18" t="s">
        <v>592</v>
      </c>
      <c r="D40" s="14" t="s">
        <v>1</v>
      </c>
      <c r="E40" s="19" t="s">
        <v>593</v>
      </c>
      <c r="F40" s="100" t="s">
        <v>226</v>
      </c>
      <c r="G40" s="21">
        <v>60</v>
      </c>
      <c r="H40" s="109">
        <v>350</v>
      </c>
      <c r="I40" s="22">
        <f>H40*G40</f>
        <v>21000</v>
      </c>
      <c r="J40" s="111"/>
      <c r="K40" s="22">
        <f>J40*G40</f>
        <v>0</v>
      </c>
    </row>
    <row r="41" spans="1:11" ht="14">
      <c r="A41" s="23" t="s">
        <v>150</v>
      </c>
      <c r="E41" s="24" t="s">
        <v>1</v>
      </c>
      <c r="H41" s="67"/>
      <c r="I41" s="67"/>
      <c r="J41" s="67"/>
      <c r="K41" s="67"/>
    </row>
    <row r="42" spans="1:11" ht="14">
      <c r="A42" s="25" t="s">
        <v>144</v>
      </c>
      <c r="E42" s="26" t="s">
        <v>6</v>
      </c>
      <c r="H42" s="67"/>
      <c r="I42" s="67"/>
      <c r="J42" s="67"/>
      <c r="K42" s="67"/>
    </row>
    <row r="43" spans="1:11" ht="70">
      <c r="A43" t="s">
        <v>147</v>
      </c>
      <c r="E43" s="94" t="s">
        <v>594</v>
      </c>
      <c r="H43" s="67"/>
      <c r="I43" s="67"/>
      <c r="J43" s="67"/>
      <c r="K43" s="67"/>
    </row>
    <row r="44" spans="1:11" ht="14">
      <c r="A44" s="14" t="s">
        <v>149</v>
      </c>
      <c r="B44" s="18">
        <v>9</v>
      </c>
      <c r="C44" s="18">
        <v>41520</v>
      </c>
      <c r="D44" s="14"/>
      <c r="E44" s="99" t="s">
        <v>595</v>
      </c>
      <c r="F44" s="100" t="s">
        <v>233</v>
      </c>
      <c r="G44" s="21">
        <v>120</v>
      </c>
      <c r="H44" s="109">
        <v>1000</v>
      </c>
      <c r="I44" s="22">
        <f>H44*G44</f>
        <v>120000</v>
      </c>
      <c r="J44" s="111"/>
      <c r="K44" s="22">
        <f>J44*G44</f>
        <v>0</v>
      </c>
    </row>
    <row r="45" spans="1:11">
      <c r="A45" s="23" t="s">
        <v>150</v>
      </c>
      <c r="E45" s="24"/>
      <c r="H45" s="67"/>
      <c r="I45" s="67"/>
      <c r="J45" s="67"/>
      <c r="K45" s="67"/>
    </row>
    <row r="46" spans="1:11" ht="14">
      <c r="A46" s="25" t="s">
        <v>144</v>
      </c>
      <c r="E46" s="26" t="s">
        <v>6</v>
      </c>
      <c r="H46" s="67"/>
      <c r="I46" s="67"/>
      <c r="J46" s="67"/>
      <c r="K46" s="67"/>
    </row>
    <row r="47" spans="1:11" ht="70">
      <c r="A47" t="s">
        <v>147</v>
      </c>
      <c r="E47" s="94" t="s">
        <v>596</v>
      </c>
      <c r="H47" s="67"/>
      <c r="I47" s="67"/>
      <c r="J47" s="67"/>
      <c r="K47" s="67"/>
    </row>
    <row r="48" spans="1:11" ht="14">
      <c r="B48" s="18">
        <v>10</v>
      </c>
      <c r="C48" s="18">
        <v>41530</v>
      </c>
      <c r="D48" s="14" t="s">
        <v>1</v>
      </c>
      <c r="E48" s="19" t="s">
        <v>597</v>
      </c>
      <c r="F48" s="100" t="s">
        <v>233</v>
      </c>
      <c r="G48" s="21">
        <v>200</v>
      </c>
      <c r="H48" s="109">
        <v>1500</v>
      </c>
      <c r="I48" s="22">
        <f>H48*G48</f>
        <v>300000</v>
      </c>
      <c r="J48" s="111"/>
      <c r="K48" s="22">
        <f>J48*G48</f>
        <v>0</v>
      </c>
    </row>
    <row r="49" spans="1:11" ht="14">
      <c r="E49" s="24" t="s">
        <v>1</v>
      </c>
      <c r="H49" s="67"/>
      <c r="I49" s="67"/>
      <c r="J49" s="67"/>
      <c r="K49" s="67"/>
    </row>
    <row r="50" spans="1:11" ht="14">
      <c r="E50" s="26" t="s">
        <v>6</v>
      </c>
      <c r="H50" s="67"/>
      <c r="I50" s="67"/>
      <c r="J50" s="67"/>
      <c r="K50" s="67"/>
    </row>
    <row r="51" spans="1:11" ht="70">
      <c r="E51" s="94" t="s">
        <v>598</v>
      </c>
      <c r="H51" s="67"/>
      <c r="I51" s="67"/>
      <c r="J51" s="67"/>
      <c r="K51" s="67"/>
    </row>
    <row r="52" spans="1:11" ht="14">
      <c r="B52" s="18">
        <v>11</v>
      </c>
      <c r="C52" s="18">
        <v>47030</v>
      </c>
      <c r="D52" s="14" t="s">
        <v>1</v>
      </c>
      <c r="E52" s="99" t="s">
        <v>599</v>
      </c>
      <c r="F52" s="20" t="s">
        <v>122</v>
      </c>
      <c r="G52" s="21">
        <v>10</v>
      </c>
      <c r="H52" s="109">
        <v>2300</v>
      </c>
      <c r="I52" s="22">
        <f>H52*G52</f>
        <v>23000</v>
      </c>
      <c r="J52" s="111"/>
      <c r="K52" s="22">
        <f>J52*G52</f>
        <v>0</v>
      </c>
    </row>
    <row r="53" spans="1:11" ht="14">
      <c r="C53" s="63"/>
      <c r="E53" s="24" t="s">
        <v>1</v>
      </c>
      <c r="H53" s="67"/>
      <c r="I53" s="67"/>
      <c r="J53" s="67"/>
      <c r="K53" s="67"/>
    </row>
    <row r="54" spans="1:11" ht="14">
      <c r="C54" s="63"/>
      <c r="E54" s="26" t="s">
        <v>6</v>
      </c>
      <c r="H54" s="67"/>
      <c r="I54" s="67"/>
      <c r="J54" s="67"/>
      <c r="K54" s="67"/>
    </row>
    <row r="55" spans="1:11" ht="93.75" customHeight="1">
      <c r="E55" s="94" t="s">
        <v>600</v>
      </c>
      <c r="H55" s="67"/>
      <c r="I55" s="67"/>
      <c r="J55" s="67"/>
      <c r="K55" s="67"/>
    </row>
    <row r="56" spans="1:11" ht="14">
      <c r="B56" s="18">
        <v>12</v>
      </c>
      <c r="C56" s="18">
        <v>47040</v>
      </c>
      <c r="D56" s="14" t="s">
        <v>1</v>
      </c>
      <c r="E56" s="99" t="s">
        <v>601</v>
      </c>
      <c r="F56" s="20" t="s">
        <v>122</v>
      </c>
      <c r="G56" s="21">
        <v>5</v>
      </c>
      <c r="H56" s="109">
        <v>2900</v>
      </c>
      <c r="I56" s="22">
        <f>H56*G56</f>
        <v>14500</v>
      </c>
      <c r="J56" s="111"/>
      <c r="K56" s="22">
        <f>J56*G56</f>
        <v>0</v>
      </c>
    </row>
    <row r="57" spans="1:11" ht="14">
      <c r="E57" s="24" t="s">
        <v>1</v>
      </c>
      <c r="H57" s="67"/>
      <c r="I57" s="67"/>
      <c r="J57" s="67"/>
      <c r="K57" s="67"/>
    </row>
    <row r="58" spans="1:11" ht="14">
      <c r="E58" s="26" t="s">
        <v>6</v>
      </c>
      <c r="H58" s="67"/>
      <c r="I58" s="67"/>
      <c r="J58" s="67"/>
      <c r="K58" s="67"/>
    </row>
    <row r="59" spans="1:11" ht="70">
      <c r="E59" s="94" t="s">
        <v>602</v>
      </c>
      <c r="H59" s="67"/>
      <c r="I59" s="67"/>
      <c r="J59" s="67"/>
      <c r="K59" s="67"/>
    </row>
    <row r="60" spans="1:11" ht="14">
      <c r="A60" s="14" t="s">
        <v>149</v>
      </c>
      <c r="B60" s="18">
        <v>13</v>
      </c>
      <c r="C60" s="18">
        <v>41540</v>
      </c>
      <c r="D60" s="14" t="s">
        <v>1</v>
      </c>
      <c r="E60" s="19" t="s">
        <v>603</v>
      </c>
      <c r="F60" s="100" t="s">
        <v>233</v>
      </c>
      <c r="G60" s="21">
        <v>120</v>
      </c>
      <c r="H60" s="109">
        <v>41</v>
      </c>
      <c r="I60" s="22">
        <f>H60*G60</f>
        <v>4920</v>
      </c>
      <c r="J60" s="111"/>
      <c r="K60" s="22">
        <f>J60*G60</f>
        <v>0</v>
      </c>
    </row>
    <row r="61" spans="1:11" ht="14">
      <c r="A61" s="23" t="s">
        <v>150</v>
      </c>
      <c r="E61" s="24" t="s">
        <v>604</v>
      </c>
      <c r="H61" s="67"/>
      <c r="I61" s="67"/>
      <c r="J61" s="67"/>
      <c r="K61" s="67"/>
    </row>
    <row r="62" spans="1:11" ht="14">
      <c r="A62" s="25" t="s">
        <v>144</v>
      </c>
      <c r="E62" s="26" t="s">
        <v>6</v>
      </c>
      <c r="H62" s="67"/>
      <c r="I62" s="67"/>
      <c r="J62" s="67"/>
      <c r="K62" s="67"/>
    </row>
    <row r="63" spans="1:11" ht="42">
      <c r="A63" t="s">
        <v>147</v>
      </c>
      <c r="E63" s="94" t="s">
        <v>605</v>
      </c>
      <c r="H63" s="67"/>
      <c r="I63" s="67"/>
      <c r="J63" s="67"/>
      <c r="K63" s="67"/>
    </row>
    <row r="64" spans="1:11" ht="14">
      <c r="A64" s="14" t="s">
        <v>149</v>
      </c>
      <c r="B64" s="18">
        <v>14</v>
      </c>
      <c r="C64" s="18" t="s">
        <v>606</v>
      </c>
      <c r="D64" s="14" t="s">
        <v>1</v>
      </c>
      <c r="E64" s="99" t="s">
        <v>607</v>
      </c>
      <c r="F64" s="100" t="s">
        <v>226</v>
      </c>
      <c r="G64" s="21">
        <v>700</v>
      </c>
      <c r="H64" s="109">
        <v>380</v>
      </c>
      <c r="I64" s="22">
        <f>H64*G64</f>
        <v>266000</v>
      </c>
      <c r="J64" s="111"/>
      <c r="K64" s="22">
        <f>J64*G64</f>
        <v>0</v>
      </c>
    </row>
    <row r="65" spans="1:11" ht="14">
      <c r="A65" s="23" t="s">
        <v>150</v>
      </c>
      <c r="E65" s="24" t="s">
        <v>608</v>
      </c>
      <c r="H65" s="67"/>
      <c r="I65" s="67"/>
      <c r="J65" s="67"/>
      <c r="K65" s="67"/>
    </row>
    <row r="66" spans="1:11" ht="14">
      <c r="A66" s="25" t="s">
        <v>144</v>
      </c>
      <c r="E66" s="26" t="s">
        <v>6</v>
      </c>
      <c r="H66" s="67"/>
      <c r="I66" s="67"/>
      <c r="J66" s="67"/>
      <c r="K66" s="67"/>
    </row>
    <row r="67" spans="1:11" ht="98">
      <c r="A67" t="s">
        <v>147</v>
      </c>
      <c r="E67" s="94" t="s">
        <v>609</v>
      </c>
      <c r="H67" s="67"/>
      <c r="I67" s="67"/>
      <c r="J67" s="67"/>
      <c r="K67" s="67"/>
    </row>
    <row r="68" spans="1:11" ht="14">
      <c r="A68" s="14" t="s">
        <v>149</v>
      </c>
      <c r="B68" s="18">
        <v>15</v>
      </c>
      <c r="C68" s="18">
        <v>42111</v>
      </c>
      <c r="D68" s="14" t="s">
        <v>1</v>
      </c>
      <c r="E68" s="99" t="s">
        <v>610</v>
      </c>
      <c r="F68" s="100" t="s">
        <v>226</v>
      </c>
      <c r="G68" s="21">
        <v>700</v>
      </c>
      <c r="H68" s="109">
        <v>380</v>
      </c>
      <c r="I68" s="22">
        <f>H68*G68</f>
        <v>266000</v>
      </c>
      <c r="J68" s="111"/>
      <c r="K68" s="22">
        <f>J68*G68</f>
        <v>0</v>
      </c>
    </row>
    <row r="69" spans="1:11" ht="14">
      <c r="A69" s="23" t="s">
        <v>150</v>
      </c>
      <c r="E69" s="24" t="s">
        <v>608</v>
      </c>
      <c r="H69" s="67"/>
      <c r="I69" s="67"/>
      <c r="J69" s="67"/>
      <c r="K69" s="67"/>
    </row>
    <row r="70" spans="1:11" ht="14">
      <c r="A70" s="25" t="s">
        <v>144</v>
      </c>
      <c r="E70" s="26" t="s">
        <v>6</v>
      </c>
      <c r="H70" s="67"/>
      <c r="I70" s="67"/>
      <c r="J70" s="67"/>
      <c r="K70" s="67"/>
    </row>
    <row r="71" spans="1:11" ht="104.25" customHeight="1">
      <c r="A71" t="s">
        <v>147</v>
      </c>
      <c r="E71" s="94" t="s">
        <v>609</v>
      </c>
      <c r="H71" s="67"/>
      <c r="I71" s="67"/>
      <c r="J71" s="67"/>
      <c r="K71" s="67"/>
    </row>
    <row r="72" spans="1:11" ht="14">
      <c r="A72" s="14" t="s">
        <v>149</v>
      </c>
      <c r="B72" s="18">
        <v>16</v>
      </c>
      <c r="C72" s="18" t="s">
        <v>611</v>
      </c>
      <c r="D72" s="14"/>
      <c r="E72" s="99" t="s">
        <v>612</v>
      </c>
      <c r="F72" s="100" t="s">
        <v>226</v>
      </c>
      <c r="G72" s="21">
        <v>100</v>
      </c>
      <c r="H72" s="109">
        <v>7500</v>
      </c>
      <c r="I72" s="22">
        <f>H72*G72</f>
        <v>750000</v>
      </c>
      <c r="J72" s="111"/>
      <c r="K72" s="22">
        <f>J72*G72</f>
        <v>0</v>
      </c>
    </row>
    <row r="73" spans="1:11" ht="14">
      <c r="A73" s="23" t="s">
        <v>150</v>
      </c>
      <c r="E73" s="24" t="s">
        <v>608</v>
      </c>
      <c r="H73" s="67"/>
      <c r="I73" s="67"/>
      <c r="J73" s="67"/>
      <c r="K73" s="67"/>
    </row>
    <row r="74" spans="1:11" ht="14">
      <c r="A74" s="25" t="s">
        <v>144</v>
      </c>
      <c r="E74" s="26" t="s">
        <v>6</v>
      </c>
      <c r="H74" s="67"/>
      <c r="I74" s="67"/>
      <c r="J74" s="67"/>
      <c r="K74" s="67"/>
    </row>
    <row r="75" spans="1:11" ht="56">
      <c r="A75" t="s">
        <v>147</v>
      </c>
      <c r="E75" s="94" t="s">
        <v>3024</v>
      </c>
      <c r="H75" s="67"/>
      <c r="I75" s="67"/>
      <c r="J75" s="67"/>
      <c r="K75" s="67"/>
    </row>
    <row r="76" spans="1:11" ht="14">
      <c r="A76" s="14" t="s">
        <v>149</v>
      </c>
      <c r="B76" s="18">
        <v>17</v>
      </c>
      <c r="C76" s="18">
        <v>42320</v>
      </c>
      <c r="D76" s="14"/>
      <c r="E76" s="99" t="s">
        <v>613</v>
      </c>
      <c r="F76" s="100" t="s">
        <v>226</v>
      </c>
      <c r="G76" s="21">
        <v>50</v>
      </c>
      <c r="H76" s="109">
        <v>4600</v>
      </c>
      <c r="I76" s="22">
        <f>H76*G76</f>
        <v>230000</v>
      </c>
      <c r="J76" s="111"/>
      <c r="K76" s="22">
        <f>J76*G76</f>
        <v>0</v>
      </c>
    </row>
    <row r="77" spans="1:11" ht="14">
      <c r="A77" s="23" t="s">
        <v>150</v>
      </c>
      <c r="E77" s="24" t="s">
        <v>608</v>
      </c>
      <c r="H77" s="67"/>
      <c r="I77" s="67"/>
      <c r="J77" s="67"/>
      <c r="K77" s="67"/>
    </row>
    <row r="78" spans="1:11" ht="14">
      <c r="A78" s="25" t="s">
        <v>144</v>
      </c>
      <c r="E78" s="26" t="s">
        <v>6</v>
      </c>
      <c r="H78" s="67"/>
      <c r="I78" s="67"/>
      <c r="J78" s="67"/>
      <c r="K78" s="67"/>
    </row>
    <row r="79" spans="1:11" ht="56">
      <c r="A79" t="s">
        <v>147</v>
      </c>
      <c r="E79" s="94" t="s">
        <v>3024</v>
      </c>
      <c r="H79" s="67"/>
      <c r="I79" s="67"/>
      <c r="J79" s="67"/>
      <c r="K79" s="67"/>
    </row>
    <row r="80" spans="1:11" ht="14">
      <c r="A80" s="14" t="s">
        <v>149</v>
      </c>
      <c r="B80" s="18">
        <v>18</v>
      </c>
      <c r="C80" s="18" t="s">
        <v>614</v>
      </c>
      <c r="D80" s="14" t="s">
        <v>1</v>
      </c>
      <c r="E80" s="19" t="s">
        <v>615</v>
      </c>
      <c r="F80" s="100" t="s">
        <v>226</v>
      </c>
      <c r="G80" s="21">
        <v>90</v>
      </c>
      <c r="H80" s="109">
        <v>600</v>
      </c>
      <c r="I80" s="22">
        <f>H80*G80</f>
        <v>54000</v>
      </c>
      <c r="J80" s="111"/>
      <c r="K80" s="22">
        <f>J80*G80</f>
        <v>0</v>
      </c>
    </row>
    <row r="81" spans="1:11" ht="14">
      <c r="A81" s="23" t="s">
        <v>150</v>
      </c>
      <c r="E81" s="24" t="s">
        <v>608</v>
      </c>
      <c r="H81" s="67"/>
      <c r="I81" s="67"/>
      <c r="J81" s="67"/>
      <c r="K81" s="67"/>
    </row>
    <row r="82" spans="1:11" ht="14">
      <c r="A82" s="25" t="s">
        <v>144</v>
      </c>
      <c r="E82" s="26" t="s">
        <v>6</v>
      </c>
      <c r="H82" s="67"/>
      <c r="I82" s="67"/>
      <c r="J82" s="67"/>
      <c r="K82" s="67"/>
    </row>
    <row r="83" spans="1:11" ht="70">
      <c r="A83" t="s">
        <v>147</v>
      </c>
      <c r="E83" s="94" t="s">
        <v>616</v>
      </c>
      <c r="H83" s="67"/>
      <c r="I83" s="67"/>
      <c r="J83" s="67"/>
      <c r="K83" s="67"/>
    </row>
    <row r="84" spans="1:11" ht="14">
      <c r="A84" s="14" t="s">
        <v>149</v>
      </c>
      <c r="B84" s="18">
        <v>19</v>
      </c>
      <c r="C84" s="18">
        <v>42511</v>
      </c>
      <c r="D84" s="14" t="s">
        <v>1</v>
      </c>
      <c r="E84" s="19" t="s">
        <v>617</v>
      </c>
      <c r="F84" s="100" t="s">
        <v>226</v>
      </c>
      <c r="G84" s="21">
        <v>60</v>
      </c>
      <c r="H84" s="109">
        <v>570</v>
      </c>
      <c r="I84" s="22">
        <f>H84*G84</f>
        <v>34200</v>
      </c>
      <c r="J84" s="111"/>
      <c r="K84" s="22">
        <f>J84*G84</f>
        <v>0</v>
      </c>
    </row>
    <row r="85" spans="1:11" ht="14">
      <c r="A85" s="23" t="s">
        <v>150</v>
      </c>
      <c r="E85" s="24" t="s">
        <v>608</v>
      </c>
      <c r="H85" s="67"/>
      <c r="I85" s="67"/>
      <c r="J85" s="67"/>
      <c r="K85" s="67"/>
    </row>
    <row r="86" spans="1:11" ht="14">
      <c r="A86" s="25" t="s">
        <v>144</v>
      </c>
      <c r="E86" s="26" t="s">
        <v>6</v>
      </c>
      <c r="H86" s="67"/>
      <c r="I86" s="67"/>
      <c r="J86" s="67"/>
      <c r="K86" s="67"/>
    </row>
    <row r="87" spans="1:11" ht="70">
      <c r="A87" t="s">
        <v>147</v>
      </c>
      <c r="E87" s="94" t="s">
        <v>616</v>
      </c>
      <c r="H87" s="67"/>
      <c r="I87" s="67"/>
      <c r="J87" s="67"/>
      <c r="K87" s="67"/>
    </row>
    <row r="88" spans="1:11" ht="14">
      <c r="A88" s="14" t="s">
        <v>149</v>
      </c>
      <c r="B88" s="18">
        <v>20</v>
      </c>
      <c r="C88" s="18" t="s">
        <v>618</v>
      </c>
      <c r="D88" s="14" t="s">
        <v>1</v>
      </c>
      <c r="E88" s="19" t="s">
        <v>619</v>
      </c>
      <c r="F88" s="100" t="s">
        <v>233</v>
      </c>
      <c r="G88" s="21">
        <v>100</v>
      </c>
      <c r="H88" s="109">
        <v>415</v>
      </c>
      <c r="I88" s="22">
        <f>H88*G88</f>
        <v>41500</v>
      </c>
      <c r="J88" s="111"/>
      <c r="K88" s="22">
        <f>J88*G88</f>
        <v>0</v>
      </c>
    </row>
    <row r="89" spans="1:11" ht="14">
      <c r="A89" s="23" t="s">
        <v>150</v>
      </c>
      <c r="E89" s="24" t="s">
        <v>1</v>
      </c>
      <c r="H89" s="67"/>
      <c r="I89" s="67"/>
      <c r="J89" s="67"/>
      <c r="K89" s="67"/>
    </row>
    <row r="90" spans="1:11" ht="14">
      <c r="A90" s="25" t="s">
        <v>144</v>
      </c>
      <c r="E90" s="26" t="s">
        <v>6</v>
      </c>
      <c r="H90" s="67"/>
      <c r="I90" s="67"/>
      <c r="J90" s="67"/>
      <c r="K90" s="67"/>
    </row>
    <row r="91" spans="1:11" ht="42">
      <c r="A91" t="s">
        <v>147</v>
      </c>
      <c r="E91" s="94" t="s">
        <v>620</v>
      </c>
      <c r="H91" s="67"/>
      <c r="I91" s="67"/>
      <c r="J91" s="67"/>
      <c r="K91" s="67"/>
    </row>
    <row r="92" spans="1:11" ht="14">
      <c r="A92" s="14" t="s">
        <v>149</v>
      </c>
      <c r="B92" s="18">
        <v>21</v>
      </c>
      <c r="C92" s="18" t="s">
        <v>621</v>
      </c>
      <c r="D92" s="14" t="s">
        <v>1</v>
      </c>
      <c r="E92" s="19" t="s">
        <v>622</v>
      </c>
      <c r="F92" s="100" t="s">
        <v>233</v>
      </c>
      <c r="G92" s="21">
        <v>50</v>
      </c>
      <c r="H92" s="109">
        <v>191</v>
      </c>
      <c r="I92" s="22">
        <f>H92*G92</f>
        <v>9550</v>
      </c>
      <c r="J92" s="111"/>
      <c r="K92" s="22">
        <f>J92*G92</f>
        <v>0</v>
      </c>
    </row>
    <row r="93" spans="1:11" ht="14">
      <c r="A93" s="23" t="s">
        <v>150</v>
      </c>
      <c r="E93" s="24" t="s">
        <v>1</v>
      </c>
      <c r="H93" s="67"/>
      <c r="I93" s="67"/>
      <c r="J93" s="67"/>
      <c r="K93" s="67"/>
    </row>
    <row r="94" spans="1:11" ht="14">
      <c r="A94" s="25" t="s">
        <v>144</v>
      </c>
      <c r="E94" s="26" t="s">
        <v>6</v>
      </c>
      <c r="H94" s="67"/>
      <c r="I94" s="67"/>
      <c r="J94" s="67"/>
      <c r="K94" s="67"/>
    </row>
    <row r="95" spans="1:11" ht="42">
      <c r="A95" t="s">
        <v>147</v>
      </c>
      <c r="E95" s="94" t="s">
        <v>623</v>
      </c>
      <c r="H95" s="67"/>
      <c r="I95" s="67"/>
      <c r="J95" s="67"/>
      <c r="K95" s="67"/>
    </row>
    <row r="96" spans="1:11" ht="14">
      <c r="A96" s="14" t="s">
        <v>149</v>
      </c>
      <c r="B96" s="18">
        <v>22</v>
      </c>
      <c r="C96" s="18" t="s">
        <v>624</v>
      </c>
      <c r="D96" s="14"/>
      <c r="E96" s="99" t="s">
        <v>625</v>
      </c>
      <c r="F96" s="100" t="s">
        <v>233</v>
      </c>
      <c r="G96" s="21">
        <v>20</v>
      </c>
      <c r="H96" s="109">
        <v>255</v>
      </c>
      <c r="I96" s="22">
        <f>H96*G96</f>
        <v>5100</v>
      </c>
      <c r="J96" s="111"/>
      <c r="K96" s="22">
        <f>J96*G96</f>
        <v>0</v>
      </c>
    </row>
    <row r="97" spans="1:11">
      <c r="A97" s="23" t="s">
        <v>150</v>
      </c>
      <c r="E97" s="24"/>
      <c r="H97" s="67"/>
      <c r="I97" s="67"/>
      <c r="J97" s="67"/>
      <c r="K97" s="67"/>
    </row>
    <row r="98" spans="1:11" ht="14">
      <c r="A98" s="25" t="s">
        <v>144</v>
      </c>
      <c r="E98" s="26" t="s">
        <v>6</v>
      </c>
      <c r="H98" s="67"/>
      <c r="I98" s="67"/>
      <c r="J98" s="67"/>
      <c r="K98" s="67"/>
    </row>
    <row r="99" spans="1:11" ht="70">
      <c r="A99" t="s">
        <v>147</v>
      </c>
      <c r="E99" s="94" t="s">
        <v>626</v>
      </c>
      <c r="H99" s="67"/>
      <c r="I99" s="67"/>
      <c r="J99" s="67"/>
      <c r="K99" s="67"/>
    </row>
    <row r="100" spans="1:11" ht="14">
      <c r="A100" s="14" t="s">
        <v>149</v>
      </c>
      <c r="B100" s="18">
        <v>23</v>
      </c>
      <c r="C100" s="18" t="s">
        <v>627</v>
      </c>
      <c r="D100" s="14"/>
      <c r="E100" s="19" t="s">
        <v>628</v>
      </c>
      <c r="F100" s="100" t="s">
        <v>233</v>
      </c>
      <c r="G100" s="21">
        <v>1</v>
      </c>
      <c r="H100" s="109">
        <v>1040</v>
      </c>
      <c r="I100" s="22">
        <f>H100*G100</f>
        <v>1040</v>
      </c>
      <c r="J100" s="111"/>
      <c r="K100" s="22">
        <f>J100*G100</f>
        <v>0</v>
      </c>
    </row>
    <row r="101" spans="1:11">
      <c r="A101" s="23" t="s">
        <v>150</v>
      </c>
      <c r="E101" s="24"/>
      <c r="H101" s="67"/>
      <c r="I101" s="67"/>
      <c r="J101" s="67"/>
      <c r="K101" s="67"/>
    </row>
    <row r="102" spans="1:11" ht="14">
      <c r="A102" s="25" t="s">
        <v>144</v>
      </c>
      <c r="E102" s="26" t="s">
        <v>6</v>
      </c>
      <c r="H102" s="67"/>
      <c r="I102" s="67"/>
      <c r="J102" s="67"/>
      <c r="K102" s="67"/>
    </row>
    <row r="103" spans="1:11" ht="42">
      <c r="A103" t="s">
        <v>147</v>
      </c>
      <c r="E103" s="94" t="s">
        <v>629</v>
      </c>
      <c r="H103" s="67"/>
      <c r="I103" s="67"/>
      <c r="J103" s="67"/>
      <c r="K103" s="67"/>
    </row>
    <row r="104" spans="1:11" ht="14">
      <c r="A104" s="14" t="s">
        <v>149</v>
      </c>
      <c r="B104" s="18">
        <v>24</v>
      </c>
      <c r="C104" s="18">
        <v>46611</v>
      </c>
      <c r="D104" s="14"/>
      <c r="E104" s="19" t="s">
        <v>630</v>
      </c>
      <c r="F104" s="100" t="s">
        <v>233</v>
      </c>
      <c r="G104" s="21">
        <v>1</v>
      </c>
      <c r="H104" s="109">
        <v>1224</v>
      </c>
      <c r="I104" s="22">
        <f>H104*G104</f>
        <v>1224</v>
      </c>
      <c r="J104" s="111"/>
      <c r="K104" s="22">
        <f>J104*G104</f>
        <v>0</v>
      </c>
    </row>
    <row r="105" spans="1:11">
      <c r="A105" s="23" t="s">
        <v>150</v>
      </c>
      <c r="E105" s="24"/>
      <c r="H105" s="67"/>
      <c r="I105" s="67"/>
      <c r="J105" s="67"/>
      <c r="K105" s="67"/>
    </row>
    <row r="106" spans="1:11" ht="14">
      <c r="A106" s="25" t="s">
        <v>144</v>
      </c>
      <c r="E106" s="26" t="s">
        <v>6</v>
      </c>
      <c r="H106" s="67"/>
      <c r="I106" s="67"/>
      <c r="J106" s="67"/>
      <c r="K106" s="67"/>
    </row>
    <row r="107" spans="1:11" ht="70">
      <c r="A107" t="s">
        <v>147</v>
      </c>
      <c r="E107" s="94" t="s">
        <v>631</v>
      </c>
      <c r="H107" s="67"/>
      <c r="I107" s="67"/>
      <c r="J107" s="67"/>
      <c r="K107" s="67"/>
    </row>
    <row r="108" spans="1:11" ht="14">
      <c r="A108" s="14" t="s">
        <v>149</v>
      </c>
      <c r="B108" s="18">
        <v>25</v>
      </c>
      <c r="C108" s="18">
        <v>46612</v>
      </c>
      <c r="D108" s="14"/>
      <c r="E108" s="19" t="s">
        <v>632</v>
      </c>
      <c r="F108" s="100" t="s">
        <v>233</v>
      </c>
      <c r="G108" s="21">
        <v>1</v>
      </c>
      <c r="H108" s="109">
        <v>82</v>
      </c>
      <c r="I108" s="22">
        <f>H108*G108</f>
        <v>82</v>
      </c>
      <c r="J108" s="111"/>
      <c r="K108" s="22">
        <f>J108*G108</f>
        <v>0</v>
      </c>
    </row>
    <row r="109" spans="1:11">
      <c r="A109" s="23" t="s">
        <v>150</v>
      </c>
      <c r="E109" s="24"/>
      <c r="H109" s="67"/>
      <c r="I109" s="67"/>
      <c r="J109" s="67"/>
      <c r="K109" s="67"/>
    </row>
    <row r="110" spans="1:11" ht="14">
      <c r="A110" s="25" t="s">
        <v>144</v>
      </c>
      <c r="E110" s="26" t="s">
        <v>6</v>
      </c>
      <c r="H110" s="67"/>
      <c r="I110" s="67"/>
      <c r="J110" s="67"/>
      <c r="K110" s="67"/>
    </row>
    <row r="111" spans="1:11" ht="56">
      <c r="A111" t="s">
        <v>147</v>
      </c>
      <c r="E111" s="94" t="s">
        <v>633</v>
      </c>
      <c r="H111" s="67"/>
      <c r="I111" s="67"/>
      <c r="J111" s="67"/>
      <c r="K111" s="67"/>
    </row>
    <row r="112" spans="1:11" ht="14">
      <c r="A112" s="14" t="s">
        <v>149</v>
      </c>
      <c r="B112" s="18">
        <v>26</v>
      </c>
      <c r="C112" s="18">
        <v>46913</v>
      </c>
      <c r="D112" s="14"/>
      <c r="E112" s="99" t="s">
        <v>634</v>
      </c>
      <c r="F112" s="100" t="s">
        <v>233</v>
      </c>
      <c r="G112" s="21">
        <v>30</v>
      </c>
      <c r="H112" s="109">
        <v>446</v>
      </c>
      <c r="I112" s="22">
        <f>H112*G112</f>
        <v>13380</v>
      </c>
      <c r="J112" s="111"/>
      <c r="K112" s="22">
        <f>J112*G112</f>
        <v>0</v>
      </c>
    </row>
    <row r="113" spans="1:11">
      <c r="A113" s="23" t="s">
        <v>150</v>
      </c>
      <c r="E113" s="24"/>
      <c r="H113" s="67"/>
      <c r="I113" s="67"/>
      <c r="J113" s="67"/>
      <c r="K113" s="67"/>
    </row>
    <row r="114" spans="1:11" ht="14">
      <c r="A114" s="25" t="s">
        <v>144</v>
      </c>
      <c r="E114" s="26" t="s">
        <v>6</v>
      </c>
      <c r="H114" s="67"/>
      <c r="I114" s="67"/>
      <c r="J114" s="67"/>
      <c r="K114" s="67"/>
    </row>
    <row r="115" spans="1:11" ht="70">
      <c r="A115" t="s">
        <v>147</v>
      </c>
      <c r="E115" s="94" t="s">
        <v>635</v>
      </c>
      <c r="H115" s="67"/>
      <c r="I115" s="67"/>
      <c r="J115" s="67"/>
      <c r="K115" s="67"/>
    </row>
    <row r="116" spans="1:11" ht="14">
      <c r="A116" s="14" t="s">
        <v>149</v>
      </c>
      <c r="B116" s="18">
        <v>27</v>
      </c>
      <c r="C116" s="18" t="s">
        <v>636</v>
      </c>
      <c r="D116" s="14"/>
      <c r="E116" s="99" t="s">
        <v>637</v>
      </c>
      <c r="F116" s="100" t="s">
        <v>233</v>
      </c>
      <c r="G116" s="21">
        <v>4</v>
      </c>
      <c r="H116" s="109">
        <v>209</v>
      </c>
      <c r="I116" s="22">
        <f>H116*G116</f>
        <v>836</v>
      </c>
      <c r="J116" s="111"/>
      <c r="K116" s="22">
        <f>J116*G116</f>
        <v>0</v>
      </c>
    </row>
    <row r="117" spans="1:11">
      <c r="A117" s="23" t="s">
        <v>150</v>
      </c>
      <c r="E117" s="24"/>
      <c r="H117" s="67"/>
      <c r="I117" s="67"/>
      <c r="J117" s="67"/>
      <c r="K117" s="67"/>
    </row>
    <row r="118" spans="1:11" ht="14">
      <c r="A118" s="25" t="s">
        <v>144</v>
      </c>
      <c r="E118" s="26" t="s">
        <v>6</v>
      </c>
      <c r="H118" s="67"/>
      <c r="I118" s="67"/>
      <c r="J118" s="67"/>
      <c r="K118" s="67"/>
    </row>
    <row r="119" spans="1:11" ht="70">
      <c r="A119" t="s">
        <v>147</v>
      </c>
      <c r="E119" s="94" t="s">
        <v>638</v>
      </c>
      <c r="H119" s="67"/>
      <c r="I119" s="67"/>
      <c r="J119" s="67"/>
      <c r="K119" s="67"/>
    </row>
    <row r="120" spans="1:11" ht="14">
      <c r="B120" s="18">
        <v>28</v>
      </c>
      <c r="C120" s="18">
        <v>47010</v>
      </c>
      <c r="D120" s="14" t="s">
        <v>1</v>
      </c>
      <c r="E120" s="99" t="s">
        <v>639</v>
      </c>
      <c r="F120" s="20" t="s">
        <v>343</v>
      </c>
      <c r="G120" s="21">
        <v>50</v>
      </c>
      <c r="H120" s="109">
        <v>840</v>
      </c>
      <c r="I120" s="22">
        <f>H120*G120</f>
        <v>42000</v>
      </c>
      <c r="J120" s="111"/>
      <c r="K120" s="22">
        <f>J120*G120</f>
        <v>0</v>
      </c>
    </row>
    <row r="121" spans="1:11" ht="14">
      <c r="C121" s="63"/>
      <c r="D121" s="64"/>
      <c r="E121" s="99" t="s">
        <v>640</v>
      </c>
      <c r="F121" s="65"/>
      <c r="G121" s="66"/>
      <c r="H121" s="67"/>
      <c r="I121" s="67"/>
      <c r="J121" s="67"/>
      <c r="K121" s="67"/>
    </row>
    <row r="122" spans="1:11" ht="14">
      <c r="C122" s="63"/>
      <c r="D122" s="64"/>
      <c r="E122" s="26" t="s">
        <v>6</v>
      </c>
      <c r="F122" s="65"/>
      <c r="G122" s="66"/>
      <c r="H122" s="67"/>
      <c r="I122" s="67"/>
      <c r="J122" s="67"/>
      <c r="K122" s="67"/>
    </row>
    <row r="123" spans="1:11" ht="56">
      <c r="E123" s="94" t="s">
        <v>641</v>
      </c>
      <c r="H123" s="67"/>
      <c r="I123" s="67"/>
      <c r="J123" s="67"/>
      <c r="K123" s="67"/>
    </row>
    <row r="124" spans="1:11" ht="14">
      <c r="B124" s="18">
        <v>29</v>
      </c>
      <c r="C124" s="18">
        <v>47020</v>
      </c>
      <c r="D124" s="14" t="s">
        <v>1</v>
      </c>
      <c r="E124" s="99" t="s">
        <v>642</v>
      </c>
      <c r="F124" s="20" t="s">
        <v>343</v>
      </c>
      <c r="G124" s="21">
        <v>50</v>
      </c>
      <c r="H124" s="109">
        <v>830</v>
      </c>
      <c r="I124" s="22">
        <f>H124*G124</f>
        <v>41500</v>
      </c>
      <c r="J124" s="111"/>
      <c r="K124" s="22">
        <f>J124*G124</f>
        <v>0</v>
      </c>
    </row>
    <row r="125" spans="1:11" ht="14">
      <c r="E125" s="99" t="s">
        <v>640</v>
      </c>
      <c r="H125" s="67"/>
      <c r="I125" s="67"/>
      <c r="J125" s="67"/>
      <c r="K125" s="67"/>
    </row>
    <row r="126" spans="1:11" ht="14">
      <c r="E126" s="26" t="s">
        <v>6</v>
      </c>
      <c r="H126" s="67"/>
      <c r="I126" s="67"/>
      <c r="J126" s="67"/>
      <c r="K126" s="67"/>
    </row>
    <row r="127" spans="1:11" ht="84">
      <c r="E127" s="94" t="s">
        <v>643</v>
      </c>
      <c r="H127" s="67"/>
      <c r="I127" s="67"/>
      <c r="J127" s="67"/>
      <c r="K127" s="67"/>
    </row>
    <row r="128" spans="1:11" ht="14">
      <c r="B128" s="18">
        <v>30</v>
      </c>
      <c r="C128" s="18">
        <v>47021</v>
      </c>
      <c r="D128" s="14" t="s">
        <v>1</v>
      </c>
      <c r="E128" s="99" t="s">
        <v>644</v>
      </c>
      <c r="F128" s="20" t="s">
        <v>343</v>
      </c>
      <c r="G128" s="21">
        <v>50</v>
      </c>
      <c r="H128" s="109">
        <v>85</v>
      </c>
      <c r="I128" s="22">
        <f>H128*G128</f>
        <v>4250</v>
      </c>
      <c r="J128" s="111"/>
      <c r="K128" s="22">
        <f>J128*G128</f>
        <v>0</v>
      </c>
    </row>
    <row r="129" spans="2:11" ht="14">
      <c r="E129" s="99" t="s">
        <v>640</v>
      </c>
      <c r="H129" s="67"/>
      <c r="I129" s="67"/>
      <c r="J129" s="67"/>
      <c r="K129" s="67"/>
    </row>
    <row r="130" spans="2:11" ht="14">
      <c r="E130" s="26" t="s">
        <v>6</v>
      </c>
      <c r="H130" s="67"/>
      <c r="I130" s="67"/>
      <c r="J130" s="67"/>
      <c r="K130" s="67"/>
    </row>
    <row r="131" spans="2:11" ht="56">
      <c r="E131" s="94" t="s">
        <v>645</v>
      </c>
      <c r="H131" s="67"/>
      <c r="I131" s="67"/>
      <c r="J131" s="67"/>
      <c r="K131" s="67"/>
    </row>
    <row r="132" spans="2:11">
      <c r="B132" s="98">
        <v>31</v>
      </c>
      <c r="C132" s="50">
        <v>41410</v>
      </c>
      <c r="D132" s="50"/>
      <c r="E132" s="108" t="s">
        <v>646</v>
      </c>
      <c r="F132" s="100" t="s">
        <v>226</v>
      </c>
      <c r="G132" s="21">
        <v>600</v>
      </c>
      <c r="H132" s="109">
        <v>656</v>
      </c>
      <c r="I132" s="22">
        <f>H132*G132</f>
        <v>393600</v>
      </c>
      <c r="J132" s="111"/>
      <c r="K132" s="22">
        <f>J132*G132</f>
        <v>0</v>
      </c>
    </row>
    <row r="133" spans="2:11">
      <c r="B133" s="102"/>
      <c r="E133" s="50"/>
      <c r="H133" s="67"/>
      <c r="I133" s="67"/>
      <c r="J133" s="67"/>
      <c r="K133" s="67"/>
    </row>
    <row r="134" spans="2:11" ht="14">
      <c r="B134" s="102"/>
      <c r="E134" s="26" t="s">
        <v>6</v>
      </c>
      <c r="H134" s="67"/>
      <c r="I134" s="67"/>
      <c r="J134" s="67"/>
      <c r="K134" s="67"/>
    </row>
    <row r="135" spans="2:11" ht="42">
      <c r="B135" s="102"/>
      <c r="E135" s="94" t="s">
        <v>647</v>
      </c>
      <c r="H135" s="67"/>
      <c r="I135" s="67"/>
      <c r="J135" s="67"/>
      <c r="K135" s="67"/>
    </row>
    <row r="136" spans="2:11">
      <c r="B136" s="98">
        <v>32</v>
      </c>
      <c r="C136" s="50">
        <v>41420</v>
      </c>
      <c r="D136" s="50"/>
      <c r="E136" s="108" t="s">
        <v>648</v>
      </c>
      <c r="F136" s="100" t="s">
        <v>226</v>
      </c>
      <c r="G136" s="21">
        <v>150</v>
      </c>
      <c r="H136" s="109">
        <v>803</v>
      </c>
      <c r="I136" s="22">
        <f>H136*G136</f>
        <v>120450</v>
      </c>
      <c r="J136" s="111"/>
      <c r="K136" s="22">
        <f>J136*G136</f>
        <v>0</v>
      </c>
    </row>
    <row r="137" spans="2:11">
      <c r="B137" s="102"/>
      <c r="E137" s="50"/>
      <c r="H137" s="67"/>
      <c r="I137" s="67"/>
      <c r="J137" s="67"/>
      <c r="K137" s="67"/>
    </row>
    <row r="138" spans="2:11" ht="14">
      <c r="B138" s="102"/>
      <c r="E138" s="26" t="s">
        <v>6</v>
      </c>
      <c r="H138" s="67"/>
      <c r="I138" s="67"/>
      <c r="J138" s="67"/>
      <c r="K138" s="67"/>
    </row>
    <row r="139" spans="2:11" ht="42">
      <c r="B139" s="102"/>
      <c r="E139" s="94" t="s">
        <v>647</v>
      </c>
      <c r="H139" s="67"/>
      <c r="I139" s="67"/>
      <c r="J139" s="67"/>
      <c r="K139" s="67"/>
    </row>
    <row r="140" spans="2:11">
      <c r="B140" s="98">
        <v>33</v>
      </c>
      <c r="C140" s="50">
        <v>41415</v>
      </c>
      <c r="D140" s="50"/>
      <c r="E140" s="108" t="s">
        <v>649</v>
      </c>
      <c r="F140" s="100" t="s">
        <v>226</v>
      </c>
      <c r="G140" s="21">
        <v>600</v>
      </c>
      <c r="H140" s="109">
        <v>620</v>
      </c>
      <c r="I140" s="22">
        <f>H140*G140</f>
        <v>372000</v>
      </c>
      <c r="J140" s="111"/>
      <c r="K140" s="22">
        <f>J140*G140</f>
        <v>0</v>
      </c>
    </row>
    <row r="141" spans="2:11">
      <c r="B141" s="102"/>
      <c r="E141" s="50"/>
      <c r="H141" s="67"/>
      <c r="I141" s="67"/>
      <c r="J141" s="67"/>
      <c r="K141" s="67"/>
    </row>
    <row r="142" spans="2:11" ht="14">
      <c r="B142" s="102"/>
      <c r="E142" s="26" t="s">
        <v>6</v>
      </c>
      <c r="H142" s="67"/>
      <c r="I142" s="67"/>
      <c r="J142" s="67"/>
      <c r="K142" s="67"/>
    </row>
    <row r="143" spans="2:11" ht="42">
      <c r="B143" s="102"/>
      <c r="E143" s="94" t="s">
        <v>650</v>
      </c>
      <c r="H143" s="67"/>
      <c r="I143" s="67"/>
      <c r="J143" s="67"/>
      <c r="K143" s="67"/>
    </row>
    <row r="144" spans="2:11">
      <c r="B144" s="98">
        <v>34</v>
      </c>
      <c r="C144" s="50">
        <v>41425</v>
      </c>
      <c r="D144" s="50"/>
      <c r="E144" s="108" t="s">
        <v>651</v>
      </c>
      <c r="F144" s="100" t="s">
        <v>226</v>
      </c>
      <c r="G144" s="21">
        <v>150</v>
      </c>
      <c r="H144" s="109">
        <v>700</v>
      </c>
      <c r="I144" s="22">
        <f>H144*G144</f>
        <v>105000</v>
      </c>
      <c r="J144" s="111"/>
      <c r="K144" s="22">
        <f>J144*G144</f>
        <v>0</v>
      </c>
    </row>
    <row r="145" spans="1:11">
      <c r="B145" s="102"/>
      <c r="E145" s="50"/>
      <c r="H145" s="67"/>
      <c r="I145" s="67"/>
      <c r="J145" s="67"/>
      <c r="K145" s="67"/>
    </row>
    <row r="146" spans="1:11" ht="14">
      <c r="B146" s="102"/>
      <c r="E146" s="26" t="s">
        <v>6</v>
      </c>
      <c r="H146" s="67"/>
      <c r="I146" s="67"/>
      <c r="J146" s="67"/>
      <c r="K146" s="67"/>
    </row>
    <row r="147" spans="1:11" ht="42">
      <c r="B147" s="102"/>
      <c r="E147" s="94" t="s">
        <v>650</v>
      </c>
      <c r="H147" s="67"/>
      <c r="I147" s="67"/>
      <c r="J147" s="67"/>
      <c r="K147" s="67"/>
    </row>
    <row r="148" spans="1:11" ht="14">
      <c r="A148" s="14" t="s">
        <v>149</v>
      </c>
      <c r="B148" s="98">
        <v>35</v>
      </c>
      <c r="C148" s="18">
        <v>41450</v>
      </c>
      <c r="D148" s="14" t="s">
        <v>1</v>
      </c>
      <c r="E148" s="19" t="s">
        <v>652</v>
      </c>
      <c r="F148" s="100" t="s">
        <v>653</v>
      </c>
      <c r="G148" s="21">
        <v>10000</v>
      </c>
      <c r="H148" s="109">
        <v>14</v>
      </c>
      <c r="I148" s="22">
        <f>H148*G148</f>
        <v>140000</v>
      </c>
      <c r="J148" s="111"/>
      <c r="K148" s="22">
        <f>J148*G148</f>
        <v>0</v>
      </c>
    </row>
    <row r="149" spans="1:11" ht="14">
      <c r="A149" s="23" t="s">
        <v>150</v>
      </c>
      <c r="B149" s="102"/>
      <c r="E149" s="24" t="s">
        <v>1</v>
      </c>
      <c r="H149" s="67"/>
      <c r="I149" s="67"/>
      <c r="J149" s="67"/>
      <c r="K149" s="67"/>
    </row>
    <row r="150" spans="1:11" ht="14">
      <c r="A150" s="25" t="s">
        <v>144</v>
      </c>
      <c r="B150" s="102"/>
      <c r="E150" s="26" t="s">
        <v>6</v>
      </c>
      <c r="H150" s="67"/>
      <c r="I150" s="67"/>
      <c r="J150" s="67"/>
      <c r="K150" s="67"/>
    </row>
    <row r="151" spans="1:11" ht="42">
      <c r="A151" t="s">
        <v>147</v>
      </c>
      <c r="B151" s="102"/>
      <c r="E151" s="94" t="s">
        <v>654</v>
      </c>
      <c r="H151" s="67"/>
      <c r="I151" s="67"/>
      <c r="J151" s="67"/>
      <c r="K151" s="67"/>
    </row>
    <row r="152" spans="1:11" ht="14">
      <c r="A152" s="14" t="s">
        <v>149</v>
      </c>
      <c r="B152" s="98">
        <v>36</v>
      </c>
      <c r="C152" s="18">
        <v>41451</v>
      </c>
      <c r="D152" s="14" t="s">
        <v>1</v>
      </c>
      <c r="E152" s="19" t="s">
        <v>655</v>
      </c>
      <c r="F152" s="100" t="s">
        <v>653</v>
      </c>
      <c r="G152" s="21">
        <v>1500</v>
      </c>
      <c r="H152" s="109">
        <v>15</v>
      </c>
      <c r="I152" s="22">
        <f>H152*G152</f>
        <v>22500</v>
      </c>
      <c r="J152" s="111"/>
      <c r="K152" s="22">
        <f>J152*G152</f>
        <v>0</v>
      </c>
    </row>
    <row r="153" spans="1:11" ht="14">
      <c r="A153" s="23" t="s">
        <v>150</v>
      </c>
      <c r="B153" s="102"/>
      <c r="E153" s="24" t="s">
        <v>1</v>
      </c>
      <c r="H153" s="67"/>
      <c r="I153" s="67"/>
      <c r="J153" s="67"/>
      <c r="K153" s="67"/>
    </row>
    <row r="154" spans="1:11" ht="14">
      <c r="A154" s="25" t="s">
        <v>144</v>
      </c>
      <c r="B154" s="102"/>
      <c r="E154" s="26" t="s">
        <v>6</v>
      </c>
      <c r="H154" s="67"/>
      <c r="I154" s="67"/>
      <c r="J154" s="67"/>
      <c r="K154" s="67"/>
    </row>
    <row r="155" spans="1:11" ht="42">
      <c r="A155" t="s">
        <v>147</v>
      </c>
      <c r="B155" s="102"/>
      <c r="E155" s="94" t="s">
        <v>654</v>
      </c>
      <c r="H155" s="67"/>
      <c r="I155" s="67"/>
      <c r="J155" s="67"/>
      <c r="K155" s="67"/>
    </row>
    <row r="156" spans="1:11" ht="14">
      <c r="A156" s="14" t="s">
        <v>149</v>
      </c>
      <c r="B156" s="98">
        <v>37</v>
      </c>
      <c r="C156" s="18">
        <v>41001</v>
      </c>
      <c r="D156" s="14" t="s">
        <v>1</v>
      </c>
      <c r="E156" s="99" t="s">
        <v>656</v>
      </c>
      <c r="F156" s="100" t="s">
        <v>226</v>
      </c>
      <c r="G156" s="21">
        <v>1</v>
      </c>
      <c r="H156" s="109">
        <v>5000</v>
      </c>
      <c r="I156" s="22">
        <f>H156*G156</f>
        <v>5000</v>
      </c>
      <c r="J156" s="111"/>
      <c r="K156" s="22">
        <f>J156*G156</f>
        <v>0</v>
      </c>
    </row>
    <row r="157" spans="1:11">
      <c r="A157" s="23" t="s">
        <v>150</v>
      </c>
      <c r="B157" s="102"/>
      <c r="E157" s="94"/>
      <c r="H157" s="67"/>
      <c r="I157" s="67"/>
      <c r="J157" s="67"/>
      <c r="K157" s="67"/>
    </row>
    <row r="158" spans="1:11" ht="14">
      <c r="A158" s="25" t="s">
        <v>144</v>
      </c>
      <c r="B158" s="102"/>
      <c r="E158" s="26" t="s">
        <v>6</v>
      </c>
      <c r="H158" s="67"/>
      <c r="I158" s="67"/>
      <c r="J158" s="67"/>
      <c r="K158" s="67"/>
    </row>
    <row r="159" spans="1:11" ht="42">
      <c r="A159" t="s">
        <v>147</v>
      </c>
      <c r="B159" s="102"/>
      <c r="E159" s="94" t="s">
        <v>657</v>
      </c>
      <c r="H159" s="67"/>
      <c r="I159" s="67"/>
      <c r="J159" s="67"/>
      <c r="K159" s="67"/>
    </row>
    <row r="160" spans="1:11" ht="14">
      <c r="A160" s="14" t="s">
        <v>149</v>
      </c>
      <c r="B160" s="98">
        <v>38</v>
      </c>
      <c r="C160" s="18">
        <v>41002</v>
      </c>
      <c r="D160" s="14" t="s">
        <v>1</v>
      </c>
      <c r="E160" s="99" t="s">
        <v>658</v>
      </c>
      <c r="F160" s="100" t="s">
        <v>226</v>
      </c>
      <c r="G160" s="21">
        <v>1</v>
      </c>
      <c r="H160" s="109">
        <v>19440</v>
      </c>
      <c r="I160" s="22">
        <f>H160*G160</f>
        <v>19440</v>
      </c>
      <c r="J160" s="111"/>
      <c r="K160" s="22">
        <f>J160*G160</f>
        <v>0</v>
      </c>
    </row>
    <row r="161" spans="1:11">
      <c r="A161" s="23" t="s">
        <v>150</v>
      </c>
      <c r="B161" s="102"/>
      <c r="E161" s="94"/>
      <c r="H161" s="67"/>
      <c r="I161" s="67"/>
      <c r="J161" s="67"/>
      <c r="K161" s="67"/>
    </row>
    <row r="162" spans="1:11" ht="14">
      <c r="A162" s="25" t="s">
        <v>144</v>
      </c>
      <c r="B162" s="102"/>
      <c r="E162" s="26" t="s">
        <v>6</v>
      </c>
      <c r="H162" s="67"/>
      <c r="I162" s="67"/>
      <c r="J162" s="67"/>
      <c r="K162" s="67"/>
    </row>
    <row r="163" spans="1:11" ht="42">
      <c r="A163" t="s">
        <v>147</v>
      </c>
      <c r="B163" s="102"/>
      <c r="E163" s="94" t="s">
        <v>657</v>
      </c>
      <c r="H163" s="67"/>
      <c r="I163" s="67"/>
      <c r="J163" s="67"/>
      <c r="K163" s="67"/>
    </row>
    <row r="164" spans="1:11" ht="14">
      <c r="B164" s="98">
        <v>39</v>
      </c>
      <c r="C164" s="18">
        <v>41563</v>
      </c>
      <c r="D164" s="14" t="s">
        <v>1</v>
      </c>
      <c r="E164" s="99" t="s">
        <v>659</v>
      </c>
      <c r="F164" s="100" t="s">
        <v>120</v>
      </c>
      <c r="G164" s="21">
        <v>60</v>
      </c>
      <c r="H164" s="109">
        <v>1400</v>
      </c>
      <c r="I164" s="22">
        <f>H164*G164</f>
        <v>84000</v>
      </c>
      <c r="J164" s="111"/>
      <c r="K164" s="22">
        <f>J164*G164</f>
        <v>0</v>
      </c>
    </row>
    <row r="165" spans="1:11" ht="14">
      <c r="B165" s="102"/>
      <c r="E165" s="24" t="s">
        <v>1</v>
      </c>
      <c r="H165" s="67"/>
      <c r="I165" s="67"/>
      <c r="J165" s="67"/>
      <c r="K165" s="67"/>
    </row>
    <row r="166" spans="1:11" ht="14">
      <c r="B166" s="102"/>
      <c r="E166" s="26" t="s">
        <v>6</v>
      </c>
      <c r="H166" s="67"/>
      <c r="I166" s="67"/>
      <c r="J166" s="67"/>
      <c r="K166" s="67"/>
    </row>
    <row r="167" spans="1:11" ht="56">
      <c r="B167" s="102"/>
      <c r="E167" s="94" t="s">
        <v>660</v>
      </c>
      <c r="H167" s="67"/>
      <c r="I167" s="67"/>
      <c r="J167" s="67"/>
      <c r="K167" s="67"/>
    </row>
    <row r="168" spans="1:11" ht="14">
      <c r="A168" s="14" t="s">
        <v>149</v>
      </c>
      <c r="B168" s="18">
        <v>40</v>
      </c>
      <c r="C168" s="18" t="s">
        <v>661</v>
      </c>
      <c r="D168" s="14"/>
      <c r="E168" s="99" t="s">
        <v>662</v>
      </c>
      <c r="F168" s="100" t="s">
        <v>233</v>
      </c>
      <c r="G168" s="21">
        <v>3000</v>
      </c>
      <c r="H168" s="109">
        <v>66</v>
      </c>
      <c r="I168" s="22">
        <f>H168*G168</f>
        <v>198000</v>
      </c>
      <c r="J168" s="111"/>
      <c r="K168" s="22">
        <f>J168*G168</f>
        <v>0</v>
      </c>
    </row>
    <row r="169" spans="1:11" ht="14">
      <c r="A169" s="23" t="s">
        <v>150</v>
      </c>
      <c r="E169" s="24" t="s">
        <v>663</v>
      </c>
      <c r="H169" s="67"/>
      <c r="I169" s="67"/>
      <c r="J169" s="67"/>
      <c r="K169" s="67"/>
    </row>
    <row r="170" spans="1:11" ht="14">
      <c r="A170" s="25" t="s">
        <v>144</v>
      </c>
      <c r="E170" s="26" t="s">
        <v>6</v>
      </c>
      <c r="H170" s="67"/>
      <c r="I170" s="67"/>
      <c r="J170" s="67"/>
      <c r="K170" s="67"/>
    </row>
    <row r="171" spans="1:11" ht="42">
      <c r="A171" t="s">
        <v>147</v>
      </c>
      <c r="E171" s="94" t="s">
        <v>664</v>
      </c>
      <c r="H171" s="67"/>
      <c r="I171" s="67"/>
      <c r="J171" s="67"/>
      <c r="K171" s="67"/>
    </row>
    <row r="172" spans="1:11" ht="14">
      <c r="A172" s="14" t="s">
        <v>149</v>
      </c>
      <c r="B172" s="18">
        <v>41</v>
      </c>
      <c r="C172" s="18">
        <v>45111</v>
      </c>
      <c r="D172" s="14"/>
      <c r="E172" s="99" t="s">
        <v>665</v>
      </c>
      <c r="F172" s="100" t="s">
        <v>233</v>
      </c>
      <c r="G172" s="21">
        <v>500</v>
      </c>
      <c r="H172" s="109">
        <v>185</v>
      </c>
      <c r="I172" s="22">
        <f>H172*G172</f>
        <v>92500</v>
      </c>
      <c r="J172" s="111"/>
      <c r="K172" s="22">
        <f>J172*G172</f>
        <v>0</v>
      </c>
    </row>
    <row r="173" spans="1:11" ht="14">
      <c r="A173" s="23" t="s">
        <v>150</v>
      </c>
      <c r="E173" s="24" t="s">
        <v>663</v>
      </c>
      <c r="H173" s="67"/>
      <c r="I173" s="67"/>
      <c r="J173" s="67"/>
      <c r="K173" s="67"/>
    </row>
    <row r="174" spans="1:11" ht="14">
      <c r="A174" s="25" t="s">
        <v>144</v>
      </c>
      <c r="E174" s="26" t="s">
        <v>6</v>
      </c>
      <c r="H174" s="67"/>
      <c r="I174" s="67"/>
      <c r="J174" s="67"/>
      <c r="K174" s="67"/>
    </row>
    <row r="175" spans="1:11" ht="56">
      <c r="A175" t="s">
        <v>147</v>
      </c>
      <c r="E175" s="94" t="s">
        <v>666</v>
      </c>
      <c r="H175" s="67"/>
      <c r="I175" s="67"/>
      <c r="J175" s="67"/>
      <c r="K175" s="67"/>
    </row>
    <row r="176" spans="1:11" ht="14">
      <c r="A176" s="14" t="s">
        <v>149</v>
      </c>
      <c r="B176" s="18">
        <v>42</v>
      </c>
      <c r="C176" s="18" t="s">
        <v>667</v>
      </c>
      <c r="D176" s="14" t="s">
        <v>1</v>
      </c>
      <c r="E176" s="99" t="s">
        <v>668</v>
      </c>
      <c r="F176" s="100" t="s">
        <v>233</v>
      </c>
      <c r="G176" s="21">
        <v>12000</v>
      </c>
      <c r="H176" s="109">
        <v>590</v>
      </c>
      <c r="I176" s="22">
        <f>H176*G176</f>
        <v>7080000</v>
      </c>
      <c r="J176" s="111"/>
      <c r="K176" s="22">
        <f>J176*G176</f>
        <v>0</v>
      </c>
    </row>
    <row r="177" spans="1:11" ht="14">
      <c r="A177" s="23" t="s">
        <v>150</v>
      </c>
      <c r="E177" s="24" t="s">
        <v>663</v>
      </c>
      <c r="H177" s="67"/>
      <c r="I177" s="67"/>
      <c r="J177" s="67"/>
      <c r="K177" s="67"/>
    </row>
    <row r="178" spans="1:11" ht="14">
      <c r="A178" s="25" t="s">
        <v>144</v>
      </c>
      <c r="E178" s="26" t="s">
        <v>6</v>
      </c>
      <c r="H178" s="67"/>
      <c r="I178" s="67"/>
      <c r="J178" s="67"/>
      <c r="K178" s="67"/>
    </row>
    <row r="179" spans="1:11" ht="56">
      <c r="A179" t="s">
        <v>147</v>
      </c>
      <c r="E179" s="94" t="s">
        <v>669</v>
      </c>
      <c r="H179" s="67"/>
      <c r="I179" s="67"/>
      <c r="J179" s="67"/>
      <c r="K179" s="67"/>
    </row>
    <row r="180" spans="1:11" ht="14">
      <c r="A180" s="14" t="s">
        <v>149</v>
      </c>
      <c r="B180" s="18">
        <v>43</v>
      </c>
      <c r="C180" s="18" t="s">
        <v>670</v>
      </c>
      <c r="D180" s="14" t="s">
        <v>1</v>
      </c>
      <c r="E180" s="99" t="s">
        <v>671</v>
      </c>
      <c r="F180" s="100" t="s">
        <v>233</v>
      </c>
      <c r="G180" s="21">
        <v>50</v>
      </c>
      <c r="H180" s="109">
        <v>673</v>
      </c>
      <c r="I180" s="22">
        <f>H180*G180</f>
        <v>33650</v>
      </c>
      <c r="J180" s="111"/>
      <c r="K180" s="22">
        <f>J180*G180</f>
        <v>0</v>
      </c>
    </row>
    <row r="181" spans="1:11" ht="14">
      <c r="A181" s="23" t="s">
        <v>150</v>
      </c>
      <c r="E181" s="24" t="s">
        <v>672</v>
      </c>
      <c r="H181" s="67"/>
      <c r="I181" s="67"/>
      <c r="J181" s="67"/>
      <c r="K181" s="67"/>
    </row>
    <row r="182" spans="1:11" ht="14">
      <c r="A182" s="25" t="s">
        <v>144</v>
      </c>
      <c r="E182" s="26" t="s">
        <v>6</v>
      </c>
      <c r="H182" s="67"/>
      <c r="I182" s="67"/>
      <c r="J182" s="67"/>
      <c r="K182" s="67"/>
    </row>
    <row r="183" spans="1:11" ht="84">
      <c r="A183" t="s">
        <v>147</v>
      </c>
      <c r="E183" s="94" t="s">
        <v>673</v>
      </c>
      <c r="H183" s="67"/>
      <c r="I183" s="67"/>
      <c r="J183" s="67"/>
      <c r="K183" s="67"/>
    </row>
    <row r="184" spans="1:11" ht="14">
      <c r="A184" s="14" t="s">
        <v>149</v>
      </c>
      <c r="B184" s="18">
        <v>44</v>
      </c>
      <c r="C184" s="18" t="s">
        <v>674</v>
      </c>
      <c r="D184" s="14"/>
      <c r="E184" s="19" t="s">
        <v>675</v>
      </c>
      <c r="F184" s="100" t="s">
        <v>233</v>
      </c>
      <c r="G184" s="21">
        <v>450</v>
      </c>
      <c r="H184" s="109">
        <v>85</v>
      </c>
      <c r="I184" s="22">
        <f>H184*G184</f>
        <v>38250</v>
      </c>
      <c r="J184" s="111"/>
      <c r="K184" s="22">
        <f>J184*G184</f>
        <v>0</v>
      </c>
    </row>
    <row r="185" spans="1:11" ht="14">
      <c r="A185" s="23" t="s">
        <v>150</v>
      </c>
      <c r="E185" s="24" t="s">
        <v>663</v>
      </c>
      <c r="H185" s="67"/>
      <c r="I185" s="67"/>
      <c r="J185" s="67"/>
      <c r="K185" s="67"/>
    </row>
    <row r="186" spans="1:11" ht="14">
      <c r="A186" s="25" t="s">
        <v>144</v>
      </c>
      <c r="E186" s="26" t="s">
        <v>6</v>
      </c>
      <c r="H186" s="67"/>
      <c r="I186" s="67"/>
      <c r="J186" s="67"/>
      <c r="K186" s="67"/>
    </row>
    <row r="187" spans="1:11" ht="70">
      <c r="A187" t="s">
        <v>147</v>
      </c>
      <c r="E187" s="94" t="s">
        <v>676</v>
      </c>
      <c r="H187" s="67"/>
      <c r="I187" s="67"/>
      <c r="J187" s="67"/>
      <c r="K187" s="67"/>
    </row>
    <row r="188" spans="1:11" ht="14">
      <c r="A188" s="14" t="s">
        <v>149</v>
      </c>
      <c r="B188" s="18">
        <v>45</v>
      </c>
      <c r="C188" s="18" t="s">
        <v>677</v>
      </c>
      <c r="D188" s="14"/>
      <c r="E188" s="19" t="s">
        <v>678</v>
      </c>
      <c r="F188" s="100" t="s">
        <v>233</v>
      </c>
      <c r="G188" s="21">
        <v>750</v>
      </c>
      <c r="H188" s="109">
        <v>59</v>
      </c>
      <c r="I188" s="22">
        <f>H188*G188</f>
        <v>44250</v>
      </c>
      <c r="J188" s="111"/>
      <c r="K188" s="22">
        <f>J188*G188</f>
        <v>0</v>
      </c>
    </row>
    <row r="189" spans="1:11" ht="14">
      <c r="A189" s="23" t="s">
        <v>150</v>
      </c>
      <c r="E189" s="24" t="s">
        <v>663</v>
      </c>
      <c r="H189" s="67"/>
      <c r="I189" s="67"/>
      <c r="J189" s="67"/>
      <c r="K189" s="67"/>
    </row>
    <row r="190" spans="1:11" ht="14">
      <c r="A190" s="25" t="s">
        <v>144</v>
      </c>
      <c r="E190" s="26" t="s">
        <v>6</v>
      </c>
      <c r="H190" s="67"/>
      <c r="I190" s="67"/>
      <c r="J190" s="67"/>
      <c r="K190" s="67"/>
    </row>
    <row r="191" spans="1:11" ht="42">
      <c r="A191" t="s">
        <v>147</v>
      </c>
      <c r="E191" s="94" t="s">
        <v>679</v>
      </c>
      <c r="H191" s="67"/>
      <c r="I191" s="67"/>
      <c r="J191" s="67"/>
      <c r="K191" s="67"/>
    </row>
    <row r="192" spans="1:11" ht="14">
      <c r="B192" s="18">
        <v>46</v>
      </c>
      <c r="C192" s="18">
        <v>39080</v>
      </c>
      <c r="D192" s="14" t="s">
        <v>1</v>
      </c>
      <c r="E192" s="19" t="s">
        <v>680</v>
      </c>
      <c r="F192" s="20" t="s">
        <v>343</v>
      </c>
      <c r="G192" s="21">
        <v>100</v>
      </c>
      <c r="H192" s="109">
        <v>2110</v>
      </c>
      <c r="I192" s="22">
        <f>H192*G192</f>
        <v>211000</v>
      </c>
      <c r="J192" s="111"/>
      <c r="K192" s="22">
        <f>J192*G192</f>
        <v>0</v>
      </c>
    </row>
    <row r="193" spans="2:11" ht="14">
      <c r="E193" s="24" t="s">
        <v>1</v>
      </c>
      <c r="H193" s="67"/>
      <c r="I193" s="67"/>
      <c r="J193" s="67"/>
      <c r="K193" s="67"/>
    </row>
    <row r="194" spans="2:11" ht="14">
      <c r="E194" s="26" t="s">
        <v>6</v>
      </c>
      <c r="H194" s="67"/>
      <c r="I194" s="67"/>
      <c r="J194" s="67"/>
      <c r="K194" s="67"/>
    </row>
    <row r="195" spans="2:11" ht="56">
      <c r="E195" s="94" t="s">
        <v>681</v>
      </c>
      <c r="H195" s="67"/>
      <c r="I195" s="67"/>
      <c r="J195" s="67"/>
      <c r="K195" s="67"/>
    </row>
    <row r="196" spans="2:11" ht="14">
      <c r="B196" s="18">
        <v>47</v>
      </c>
      <c r="C196" s="18">
        <v>39081</v>
      </c>
      <c r="D196" s="14" t="s">
        <v>1</v>
      </c>
      <c r="E196" s="19" t="s">
        <v>682</v>
      </c>
      <c r="F196" s="20" t="s">
        <v>343</v>
      </c>
      <c r="G196" s="21">
        <v>100</v>
      </c>
      <c r="H196" s="109">
        <v>2142</v>
      </c>
      <c r="I196" s="22">
        <f>H196*G196</f>
        <v>214200</v>
      </c>
      <c r="J196" s="111"/>
      <c r="K196" s="22">
        <f>J196*G196</f>
        <v>0</v>
      </c>
    </row>
    <row r="197" spans="2:11" ht="14">
      <c r="E197" s="24" t="s">
        <v>1</v>
      </c>
      <c r="H197" s="67"/>
      <c r="I197" s="67"/>
      <c r="J197" s="67"/>
      <c r="K197" s="67"/>
    </row>
    <row r="198" spans="2:11" ht="14">
      <c r="E198" s="26" t="s">
        <v>6</v>
      </c>
      <c r="H198" s="67"/>
      <c r="I198" s="67"/>
      <c r="J198" s="67"/>
      <c r="K198" s="67"/>
    </row>
    <row r="199" spans="2:11" ht="70">
      <c r="E199" s="94" t="s">
        <v>683</v>
      </c>
      <c r="H199" s="67"/>
      <c r="I199" s="67"/>
      <c r="J199" s="67"/>
      <c r="K199" s="67"/>
    </row>
    <row r="200" spans="2:11" ht="14">
      <c r="B200" s="18">
        <v>48</v>
      </c>
      <c r="C200" s="18">
        <v>39082</v>
      </c>
      <c r="D200" s="14" t="s">
        <v>1</v>
      </c>
      <c r="E200" s="19" t="s">
        <v>684</v>
      </c>
      <c r="F200" s="20" t="s">
        <v>343</v>
      </c>
      <c r="G200" s="21">
        <v>100</v>
      </c>
      <c r="H200" s="109">
        <v>530</v>
      </c>
      <c r="I200" s="22">
        <f>H200*G200</f>
        <v>53000</v>
      </c>
      <c r="J200" s="111"/>
      <c r="K200" s="22">
        <f>J200*G200</f>
        <v>0</v>
      </c>
    </row>
    <row r="201" spans="2:11" ht="14">
      <c r="E201" s="24" t="s">
        <v>1</v>
      </c>
      <c r="H201" s="67"/>
      <c r="I201" s="67"/>
      <c r="J201" s="67"/>
      <c r="K201" s="67"/>
    </row>
    <row r="202" spans="2:11" ht="14">
      <c r="E202" s="26" t="s">
        <v>6</v>
      </c>
      <c r="H202" s="67"/>
      <c r="I202" s="67"/>
      <c r="J202" s="67"/>
      <c r="K202" s="67"/>
    </row>
    <row r="203" spans="2:11" ht="56">
      <c r="E203" s="94" t="s">
        <v>685</v>
      </c>
      <c r="H203" s="67"/>
      <c r="I203" s="67"/>
      <c r="J203" s="67"/>
      <c r="K203" s="67"/>
    </row>
    <row r="204" spans="2:11" ht="14">
      <c r="B204" s="18">
        <v>49</v>
      </c>
      <c r="C204" s="18">
        <v>39090</v>
      </c>
      <c r="D204" s="14"/>
      <c r="E204" s="19" t="s">
        <v>686</v>
      </c>
      <c r="F204" s="20" t="s">
        <v>343</v>
      </c>
      <c r="G204" s="21">
        <v>20</v>
      </c>
      <c r="H204" s="109">
        <v>622</v>
      </c>
      <c r="I204" s="22">
        <f>H204*G204</f>
        <v>12440</v>
      </c>
      <c r="J204" s="111"/>
      <c r="K204" s="22">
        <f>J204*G204</f>
        <v>0</v>
      </c>
    </row>
    <row r="205" spans="2:11" ht="14">
      <c r="E205" s="24" t="s">
        <v>1</v>
      </c>
      <c r="H205" s="67"/>
      <c r="I205" s="67"/>
      <c r="J205" s="67"/>
      <c r="K205" s="67"/>
    </row>
    <row r="206" spans="2:11" ht="14">
      <c r="E206" s="26" t="s">
        <v>6</v>
      </c>
      <c r="H206" s="67"/>
      <c r="I206" s="67"/>
      <c r="J206" s="67"/>
      <c r="K206" s="67"/>
    </row>
    <row r="207" spans="2:11" ht="42">
      <c r="E207" s="94" t="s">
        <v>687</v>
      </c>
      <c r="H207" s="67"/>
      <c r="I207" s="67"/>
      <c r="J207" s="67"/>
      <c r="K207" s="67"/>
    </row>
  </sheetData>
  <sheetProtection algorithmName="SHA-512" hashValue="DT1Y8IcL8GelfnXXRQu1f6npubgE3DVNVjlxtT5l6F8qfalVCJHaOnDY5BNNGj6TKqy4NPl4AJZdpNWYMDaDIQ==" saltValue="K4PM20HWmr59kzX5dUvU9w==" spinCount="100000" sheet="1" objects="1" scenarios="1"/>
  <protectedRanges>
    <protectedRange sqref="J12:J204" name="Oblast1"/>
  </protectedRanges>
  <autoFilter ref="A11:K207" xr:uid="{00000000-0001-0000-0700-000000000000}"/>
  <mergeCells count="12">
    <mergeCell ref="C3:D3"/>
    <mergeCell ref="A8:A9"/>
    <mergeCell ref="B8:B9"/>
    <mergeCell ref="C8:C9"/>
    <mergeCell ref="D8:D9"/>
    <mergeCell ref="H8:I8"/>
    <mergeCell ref="J8:K8"/>
    <mergeCell ref="H6:J6"/>
    <mergeCell ref="E1:E2"/>
    <mergeCell ref="F8:F9"/>
    <mergeCell ref="G8:G9"/>
    <mergeCell ref="E8:E9"/>
  </mergeCells>
  <phoneticPr fontId="15" type="noConversion"/>
  <conditionalFormatting sqref="J12">
    <cfRule type="expression" dxfId="56" priority="4">
      <formula>AND(J12=H12,J12&lt;&gt;"")</formula>
    </cfRule>
    <cfRule type="expression" dxfId="55" priority="5">
      <formula>J12&gt;H12</formula>
    </cfRule>
    <cfRule type="expression" dxfId="54" priority="6">
      <formula>J12&lt;H12</formula>
    </cfRule>
  </conditionalFormatting>
  <conditionalFormatting sqref="J13:J15 J208:J99773">
    <cfRule type="expression" dxfId="53" priority="118">
      <formula>AND(J13=#REF!,J13&lt;&gt;"")</formula>
    </cfRule>
    <cfRule type="expression" dxfId="52" priority="119">
      <formula>J13&gt;#REF!</formula>
    </cfRule>
    <cfRule type="expression" dxfId="51" priority="120">
      <formula>J13&lt;#REF!</formula>
    </cfRule>
  </conditionalFormatting>
  <conditionalFormatting sqref="J16:J207">
    <cfRule type="expression" dxfId="50" priority="1">
      <formula>AND(J16=H16,J16&lt;&gt;"")</formula>
    </cfRule>
    <cfRule type="expression" dxfId="49" priority="2">
      <formula>J16&gt;H16</formula>
    </cfRule>
    <cfRule type="expression" dxfId="48" priority="3">
      <formula>J16&lt;H16</formula>
    </cfRule>
  </conditionalFormatting>
  <pageMargins left="0.75" right="0.75" top="1" bottom="1" header="0.5" footer="0.5"/>
  <pageSetup paperSize="8" scale="82" fitToHeight="0" orientation="landscape" r:id="rId1"/>
  <headerFooter>
    <oddHeader>&amp;L&amp;A&amp;R&amp;F</oddHeader>
    <oddFooter>&amp;R&amp;P/&amp;N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pageSetUpPr fitToPage="1"/>
  </sheetPr>
  <dimension ref="A1:K135"/>
  <sheetViews>
    <sheetView view="pageBreakPreview" topLeftCell="B1" zoomScale="80" zoomScaleNormal="90" zoomScaleSheetLayoutView="80" workbookViewId="0">
      <pane ySplit="9" topLeftCell="A59" activePane="bottomLeft" state="frozen"/>
      <selection activeCell="B1" sqref="B1"/>
      <selection pane="bottomLeft" activeCell="P59" sqref="P59"/>
    </sheetView>
  </sheetViews>
  <sheetFormatPr baseColWidth="10" defaultColWidth="9.1640625" defaultRowHeight="13"/>
  <cols>
    <col min="1" max="1" width="9.1640625" hidden="1" customWidth="1"/>
    <col min="2" max="2" width="11.6640625" customWidth="1"/>
    <col min="3" max="3" width="14.6640625" customWidth="1"/>
    <col min="4" max="4" width="9.6640625" customWidth="1"/>
    <col min="5" max="5" width="70.6640625" customWidth="1"/>
    <col min="6" max="6" width="11.6640625" customWidth="1"/>
    <col min="7" max="7" width="16.6640625" customWidth="1"/>
    <col min="8" max="8" width="21" style="190" customWidth="1"/>
    <col min="9" max="9" width="24.83203125" style="190" customWidth="1"/>
    <col min="10" max="10" width="16.6640625" customWidth="1"/>
    <col min="11" max="11" width="24.83203125" customWidth="1"/>
  </cols>
  <sheetData>
    <row r="1" spans="1:11" ht="12.75" customHeight="1">
      <c r="B1" s="4"/>
      <c r="C1" s="4"/>
      <c r="D1" s="4"/>
      <c r="E1" s="284" t="s">
        <v>61</v>
      </c>
      <c r="F1" s="4"/>
      <c r="G1" s="4"/>
      <c r="H1" s="240" t="s">
        <v>3104</v>
      </c>
      <c r="I1" s="241"/>
      <c r="J1" s="241"/>
      <c r="K1" s="242">
        <f>SUM(I12:I136)</f>
        <v>20212404</v>
      </c>
    </row>
    <row r="2" spans="1:11" ht="12.75" customHeight="1">
      <c r="B2" s="4"/>
      <c r="C2" s="4"/>
      <c r="D2" s="4"/>
      <c r="E2" s="284"/>
      <c r="F2" s="4"/>
      <c r="G2" s="4"/>
      <c r="H2" s="245"/>
      <c r="I2" s="241"/>
      <c r="J2" s="150"/>
      <c r="K2" s="191"/>
    </row>
    <row r="3" spans="1:11" ht="15" customHeight="1">
      <c r="B3" s="8"/>
      <c r="C3" s="265"/>
      <c r="D3" s="283"/>
      <c r="E3" s="9"/>
      <c r="F3" s="4"/>
      <c r="G3" s="4"/>
      <c r="H3" s="240" t="s">
        <v>3105</v>
      </c>
      <c r="I3" s="241"/>
      <c r="J3" s="241"/>
      <c r="K3" s="242">
        <f>SUM(K12:K136)</f>
        <v>0</v>
      </c>
    </row>
    <row r="4" spans="1:11" ht="15" customHeight="1">
      <c r="B4" s="8"/>
      <c r="C4" s="184"/>
      <c r="D4" s="4"/>
      <c r="E4" s="9"/>
      <c r="F4" s="4"/>
      <c r="G4" s="4"/>
      <c r="H4" s="245"/>
      <c r="I4" s="241"/>
      <c r="J4" s="243" t="s">
        <v>3106</v>
      </c>
      <c r="K4" s="244">
        <f>K1-K3</f>
        <v>20212404</v>
      </c>
    </row>
    <row r="5" spans="1:11" ht="15" customHeight="1">
      <c r="B5" s="8"/>
      <c r="C5" s="184"/>
      <c r="D5" s="4"/>
      <c r="E5" s="9"/>
      <c r="F5" s="4"/>
      <c r="G5" s="4"/>
      <c r="H5" s="150"/>
      <c r="I5" s="241"/>
      <c r="J5" s="150"/>
      <c r="K5" s="150"/>
    </row>
    <row r="6" spans="1:11" ht="30" customHeight="1">
      <c r="B6" s="8"/>
      <c r="C6" s="184"/>
      <c r="D6" s="4"/>
      <c r="E6" s="254" t="s">
        <v>28</v>
      </c>
      <c r="F6" s="4"/>
      <c r="G6" s="4"/>
      <c r="H6" s="285" t="s">
        <v>3107</v>
      </c>
      <c r="I6" s="285"/>
      <c r="J6" s="285"/>
      <c r="K6" s="246">
        <f>K3*8</f>
        <v>0</v>
      </c>
    </row>
    <row r="7" spans="1:11" ht="54" customHeight="1">
      <c r="A7" t="s">
        <v>162</v>
      </c>
      <c r="B7" s="10"/>
      <c r="C7" s="239" t="s">
        <v>3100</v>
      </c>
      <c r="D7" s="238">
        <v>5</v>
      </c>
      <c r="E7" s="96" t="s">
        <v>688</v>
      </c>
      <c r="F7" s="4"/>
      <c r="G7" s="4"/>
      <c r="H7" s="150"/>
      <c r="I7" s="193"/>
      <c r="J7" s="150"/>
      <c r="K7" s="4"/>
    </row>
    <row r="8" spans="1:11">
      <c r="A8" s="273" t="s">
        <v>165</v>
      </c>
      <c r="B8" s="273" t="s">
        <v>72</v>
      </c>
      <c r="C8" s="273" t="s">
        <v>73</v>
      </c>
      <c r="D8" s="273" t="s">
        <v>74</v>
      </c>
      <c r="E8" s="273" t="s">
        <v>75</v>
      </c>
      <c r="F8" s="273" t="s">
        <v>76</v>
      </c>
      <c r="G8" s="273" t="s">
        <v>77</v>
      </c>
      <c r="H8" s="280" t="s">
        <v>3098</v>
      </c>
      <c r="I8" s="281"/>
      <c r="J8" s="280" t="s">
        <v>3099</v>
      </c>
      <c r="K8" s="281"/>
    </row>
    <row r="9" spans="1:11" ht="87" customHeight="1">
      <c r="A9" s="273"/>
      <c r="B9" s="273"/>
      <c r="C9" s="273"/>
      <c r="D9" s="273"/>
      <c r="E9" s="273"/>
      <c r="F9" s="273"/>
      <c r="G9" s="273"/>
      <c r="H9" s="1" t="s">
        <v>3095</v>
      </c>
      <c r="I9" s="1" t="s">
        <v>3096</v>
      </c>
      <c r="J9" s="1" t="s">
        <v>3097</v>
      </c>
      <c r="K9" s="1" t="s">
        <v>3096</v>
      </c>
    </row>
    <row r="10" spans="1:11" ht="14">
      <c r="A10" s="1" t="s">
        <v>167</v>
      </c>
      <c r="B10" s="1" t="s">
        <v>16</v>
      </c>
      <c r="C10" s="1" t="s">
        <v>5</v>
      </c>
      <c r="D10" s="1" t="s">
        <v>78</v>
      </c>
      <c r="E10" s="1" t="s">
        <v>79</v>
      </c>
      <c r="F10" s="1" t="s">
        <v>80</v>
      </c>
      <c r="G10" s="1" t="s">
        <v>81</v>
      </c>
      <c r="H10" s="1" t="s">
        <v>361</v>
      </c>
      <c r="I10" s="1">
        <v>8</v>
      </c>
      <c r="J10" s="1" t="s">
        <v>82</v>
      </c>
      <c r="K10" s="1" t="s">
        <v>83</v>
      </c>
    </row>
    <row r="11" spans="1:11" ht="14">
      <c r="A11" s="2" t="s">
        <v>84</v>
      </c>
      <c r="B11" s="2"/>
      <c r="C11" s="28" t="s">
        <v>689</v>
      </c>
      <c r="D11" s="2"/>
      <c r="E11" s="16" t="s">
        <v>688</v>
      </c>
      <c r="F11" s="2"/>
      <c r="G11" s="4"/>
      <c r="H11" s="4"/>
      <c r="I11" s="4"/>
      <c r="J11" s="4"/>
      <c r="K11" s="4"/>
    </row>
    <row r="12" spans="1:11" ht="14">
      <c r="A12" s="14" t="s">
        <v>149</v>
      </c>
      <c r="B12" s="18">
        <v>1</v>
      </c>
      <c r="C12" s="18" t="s">
        <v>690</v>
      </c>
      <c r="D12" s="14" t="s">
        <v>1</v>
      </c>
      <c r="E12" s="19" t="s">
        <v>691</v>
      </c>
      <c r="F12" s="20" t="s">
        <v>134</v>
      </c>
      <c r="G12" s="21">
        <v>5100</v>
      </c>
      <c r="H12" s="109">
        <v>719</v>
      </c>
      <c r="I12" s="22">
        <f>H12*G12</f>
        <v>3666900</v>
      </c>
      <c r="J12" s="111"/>
      <c r="K12" s="22">
        <f>J12*G12</f>
        <v>0</v>
      </c>
    </row>
    <row r="13" spans="1:11" ht="14">
      <c r="A13" s="23" t="s">
        <v>150</v>
      </c>
      <c r="E13" s="24" t="s">
        <v>1</v>
      </c>
      <c r="H13"/>
      <c r="I13" s="67"/>
    </row>
    <row r="14" spans="1:11" ht="14">
      <c r="A14" s="25" t="s">
        <v>144</v>
      </c>
      <c r="E14" s="26" t="s">
        <v>6</v>
      </c>
      <c r="H14"/>
      <c r="I14" s="67"/>
    </row>
    <row r="15" spans="1:11" ht="70">
      <c r="A15" t="s">
        <v>147</v>
      </c>
      <c r="E15" s="94" t="s">
        <v>692</v>
      </c>
      <c r="H15"/>
      <c r="I15" s="67"/>
    </row>
    <row r="16" spans="1:11" ht="14">
      <c r="A16" s="14" t="s">
        <v>149</v>
      </c>
      <c r="B16" s="18">
        <v>2</v>
      </c>
      <c r="C16" s="18" t="s">
        <v>693</v>
      </c>
      <c r="D16" s="14"/>
      <c r="E16" s="19" t="s">
        <v>694</v>
      </c>
      <c r="F16" s="20" t="s">
        <v>120</v>
      </c>
      <c r="G16" s="21">
        <v>25000</v>
      </c>
      <c r="H16" s="109">
        <v>7</v>
      </c>
      <c r="I16" s="22">
        <f>H16*G16</f>
        <v>175000</v>
      </c>
      <c r="J16" s="111"/>
      <c r="K16" s="22">
        <f>J16*G16</f>
        <v>0</v>
      </c>
    </row>
    <row r="17" spans="1:11">
      <c r="A17" s="23" t="s">
        <v>150</v>
      </c>
      <c r="E17" s="24"/>
      <c r="H17" s="67"/>
      <c r="I17" s="67"/>
      <c r="J17" s="67"/>
      <c r="K17" s="67"/>
    </row>
    <row r="18" spans="1:11" ht="14">
      <c r="A18" s="25" t="s">
        <v>144</v>
      </c>
      <c r="E18" s="26" t="s">
        <v>6</v>
      </c>
      <c r="H18" s="67"/>
      <c r="I18" s="67"/>
      <c r="J18" s="67"/>
      <c r="K18" s="67"/>
    </row>
    <row r="19" spans="1:11" ht="42">
      <c r="A19" t="s">
        <v>147</v>
      </c>
      <c r="E19" s="94" t="s">
        <v>695</v>
      </c>
      <c r="H19" s="67"/>
      <c r="I19" s="67"/>
      <c r="J19" s="67"/>
      <c r="K19" s="67"/>
    </row>
    <row r="20" spans="1:11" ht="14">
      <c r="A20" s="14" t="s">
        <v>149</v>
      </c>
      <c r="B20" s="18">
        <v>3</v>
      </c>
      <c r="C20" s="18" t="s">
        <v>696</v>
      </c>
      <c r="D20" s="14" t="s">
        <v>1</v>
      </c>
      <c r="E20" s="19" t="s">
        <v>697</v>
      </c>
      <c r="F20" s="20" t="s">
        <v>120</v>
      </c>
      <c r="G20" s="21">
        <v>60</v>
      </c>
      <c r="H20" s="109">
        <v>358</v>
      </c>
      <c r="I20" s="22">
        <f>H20*G20</f>
        <v>21480</v>
      </c>
      <c r="J20" s="111"/>
      <c r="K20" s="22">
        <f>J20*G20</f>
        <v>0</v>
      </c>
    </row>
    <row r="21" spans="1:11" ht="14">
      <c r="A21" s="23" t="s">
        <v>150</v>
      </c>
      <c r="E21" s="24" t="s">
        <v>1</v>
      </c>
      <c r="H21" s="67"/>
      <c r="I21" s="67"/>
      <c r="J21" s="67"/>
      <c r="K21" s="67"/>
    </row>
    <row r="22" spans="1:11" ht="14">
      <c r="A22" s="25" t="s">
        <v>144</v>
      </c>
      <c r="E22" s="26" t="s">
        <v>6</v>
      </c>
      <c r="H22" s="67"/>
      <c r="I22" s="67"/>
      <c r="J22" s="67"/>
      <c r="K22" s="67"/>
    </row>
    <row r="23" spans="1:11" ht="42">
      <c r="A23" t="s">
        <v>147</v>
      </c>
      <c r="E23" s="94" t="s">
        <v>698</v>
      </c>
      <c r="H23" s="67"/>
      <c r="I23" s="67"/>
      <c r="J23" s="67"/>
      <c r="K23" s="67"/>
    </row>
    <row r="24" spans="1:11" ht="14">
      <c r="A24" s="14" t="s">
        <v>149</v>
      </c>
      <c r="B24" s="18">
        <v>4</v>
      </c>
      <c r="C24" s="18" t="s">
        <v>699</v>
      </c>
      <c r="D24" s="14"/>
      <c r="E24" s="99" t="s">
        <v>700</v>
      </c>
      <c r="F24" s="20" t="s">
        <v>134</v>
      </c>
      <c r="G24" s="21">
        <v>200</v>
      </c>
      <c r="H24" s="109">
        <v>1400</v>
      </c>
      <c r="I24" s="22">
        <f>H24*G24</f>
        <v>280000</v>
      </c>
      <c r="J24" s="111"/>
      <c r="K24" s="22">
        <f>J24*G24</f>
        <v>0</v>
      </c>
    </row>
    <row r="25" spans="1:11">
      <c r="A25" s="23" t="s">
        <v>150</v>
      </c>
      <c r="E25" s="24"/>
      <c r="H25" s="67"/>
      <c r="I25" s="67"/>
      <c r="J25" s="67"/>
      <c r="K25" s="67"/>
    </row>
    <row r="26" spans="1:11" ht="14">
      <c r="A26" s="25" t="s">
        <v>144</v>
      </c>
      <c r="E26" s="26" t="s">
        <v>6</v>
      </c>
      <c r="H26" s="67"/>
      <c r="I26" s="67"/>
      <c r="J26" s="67"/>
      <c r="K26" s="67"/>
    </row>
    <row r="27" spans="1:11" ht="98">
      <c r="A27" t="s">
        <v>147</v>
      </c>
      <c r="E27" s="94" t="s">
        <v>701</v>
      </c>
      <c r="H27" s="67"/>
      <c r="I27" s="67"/>
      <c r="J27" s="67"/>
      <c r="K27" s="67"/>
    </row>
    <row r="28" spans="1:11" ht="14">
      <c r="A28" s="14" t="s">
        <v>149</v>
      </c>
      <c r="B28" s="18">
        <v>12</v>
      </c>
      <c r="C28" s="18">
        <v>54020</v>
      </c>
      <c r="D28" s="14" t="s">
        <v>1</v>
      </c>
      <c r="E28" s="99" t="s">
        <v>702</v>
      </c>
      <c r="F28" s="100" t="s">
        <v>134</v>
      </c>
      <c r="G28" s="21">
        <v>5000</v>
      </c>
      <c r="H28" s="109">
        <v>1590</v>
      </c>
      <c r="I28" s="22">
        <f>H28*G28</f>
        <v>7950000</v>
      </c>
      <c r="J28" s="111"/>
      <c r="K28" s="22">
        <f>J28*G28</f>
        <v>0</v>
      </c>
    </row>
    <row r="29" spans="1:11">
      <c r="A29" s="14"/>
      <c r="E29" s="99"/>
      <c r="H29" s="67"/>
      <c r="I29" s="67"/>
      <c r="J29" s="67"/>
      <c r="K29" s="67"/>
    </row>
    <row r="30" spans="1:11" ht="14">
      <c r="A30" s="14"/>
      <c r="E30" s="26" t="s">
        <v>6</v>
      </c>
      <c r="H30" s="67"/>
      <c r="I30" s="67"/>
      <c r="J30" s="67"/>
      <c r="K30" s="67"/>
    </row>
    <row r="31" spans="1:11" ht="112">
      <c r="A31" s="14"/>
      <c r="E31" s="94" t="s">
        <v>703</v>
      </c>
      <c r="H31" s="67"/>
      <c r="I31" s="67"/>
      <c r="J31" s="67"/>
      <c r="K31" s="67"/>
    </row>
    <row r="32" spans="1:11" ht="14">
      <c r="A32" s="14" t="s">
        <v>149</v>
      </c>
      <c r="B32" s="18">
        <v>5</v>
      </c>
      <c r="C32" s="18" t="s">
        <v>704</v>
      </c>
      <c r="D32" s="14"/>
      <c r="E32" s="19" t="s">
        <v>705</v>
      </c>
      <c r="F32" s="20" t="s">
        <v>120</v>
      </c>
      <c r="G32" s="21">
        <v>1200</v>
      </c>
      <c r="H32" s="109">
        <v>169</v>
      </c>
      <c r="I32" s="22">
        <f>H32*G32</f>
        <v>202800</v>
      </c>
      <c r="J32" s="111"/>
      <c r="K32" s="22">
        <f>J32*G32</f>
        <v>0</v>
      </c>
    </row>
    <row r="33" spans="1:11">
      <c r="A33" s="23" t="s">
        <v>150</v>
      </c>
      <c r="E33" s="24"/>
      <c r="H33" s="67"/>
      <c r="I33" s="67"/>
      <c r="J33" s="67"/>
      <c r="K33" s="67"/>
    </row>
    <row r="34" spans="1:11" ht="14">
      <c r="A34" s="25" t="s">
        <v>144</v>
      </c>
      <c r="E34" s="26" t="s">
        <v>6</v>
      </c>
      <c r="H34" s="67"/>
      <c r="I34" s="67"/>
      <c r="J34" s="67"/>
      <c r="K34" s="67"/>
    </row>
    <row r="35" spans="1:11" ht="56">
      <c r="A35" t="s">
        <v>147</v>
      </c>
      <c r="E35" s="94" t="s">
        <v>706</v>
      </c>
      <c r="H35" s="67"/>
      <c r="I35" s="67"/>
      <c r="J35" s="67"/>
      <c r="K35" s="67"/>
    </row>
    <row r="36" spans="1:11" ht="14">
      <c r="A36" s="14" t="s">
        <v>149</v>
      </c>
      <c r="B36" s="18">
        <v>7</v>
      </c>
      <c r="C36" s="18" t="s">
        <v>707</v>
      </c>
      <c r="D36" s="14"/>
      <c r="E36" s="19" t="s">
        <v>708</v>
      </c>
      <c r="F36" s="100" t="s">
        <v>226</v>
      </c>
      <c r="G36" s="21">
        <v>18000</v>
      </c>
      <c r="H36" s="109">
        <v>20</v>
      </c>
      <c r="I36" s="22">
        <f>H36*G36</f>
        <v>360000</v>
      </c>
      <c r="J36" s="111"/>
      <c r="K36" s="22">
        <f>J36*G36</f>
        <v>0</v>
      </c>
    </row>
    <row r="37" spans="1:11">
      <c r="A37" s="23" t="s">
        <v>150</v>
      </c>
      <c r="E37" s="24"/>
      <c r="H37" s="67"/>
      <c r="I37" s="67"/>
      <c r="J37" s="67"/>
      <c r="K37" s="67"/>
    </row>
    <row r="38" spans="1:11" ht="14">
      <c r="A38" s="25" t="s">
        <v>144</v>
      </c>
      <c r="E38" s="26" t="s">
        <v>6</v>
      </c>
      <c r="H38" s="67"/>
      <c r="I38" s="67"/>
      <c r="J38" s="67"/>
      <c r="K38" s="67"/>
    </row>
    <row r="39" spans="1:11" ht="42">
      <c r="A39" t="s">
        <v>147</v>
      </c>
      <c r="E39" s="94" t="s">
        <v>709</v>
      </c>
      <c r="H39" s="67"/>
      <c r="I39" s="67"/>
      <c r="J39" s="67"/>
      <c r="K39" s="67"/>
    </row>
    <row r="40" spans="1:11" ht="14">
      <c r="A40" s="14" t="s">
        <v>149</v>
      </c>
      <c r="B40" s="18">
        <v>8</v>
      </c>
      <c r="C40" s="18">
        <v>52220</v>
      </c>
      <c r="D40" s="14"/>
      <c r="E40" s="19" t="s">
        <v>710</v>
      </c>
      <c r="F40" s="100" t="s">
        <v>134</v>
      </c>
      <c r="G40" s="21">
        <v>9000</v>
      </c>
      <c r="H40" s="109">
        <v>520</v>
      </c>
      <c r="I40" s="22">
        <f>H40*G40</f>
        <v>4680000</v>
      </c>
      <c r="J40" s="111"/>
      <c r="K40" s="22">
        <f>J40*G40</f>
        <v>0</v>
      </c>
    </row>
    <row r="41" spans="1:11">
      <c r="A41" s="23" t="s">
        <v>150</v>
      </c>
      <c r="E41" s="24"/>
      <c r="H41" s="67"/>
      <c r="I41" s="67"/>
      <c r="J41" s="67"/>
      <c r="K41" s="67"/>
    </row>
    <row r="42" spans="1:11" ht="14">
      <c r="A42" s="25" t="s">
        <v>144</v>
      </c>
      <c r="E42" s="26" t="s">
        <v>6</v>
      </c>
      <c r="H42" s="67"/>
      <c r="I42" s="67"/>
      <c r="J42" s="67"/>
      <c r="K42" s="67"/>
    </row>
    <row r="43" spans="1:11" ht="99" customHeight="1">
      <c r="A43" t="s">
        <v>147</v>
      </c>
      <c r="E43" s="94" t="s">
        <v>711</v>
      </c>
      <c r="H43" s="67"/>
      <c r="I43" s="67"/>
      <c r="J43" s="67"/>
      <c r="K43" s="67"/>
    </row>
    <row r="44" spans="1:11" ht="14">
      <c r="A44" s="14" t="s">
        <v>149</v>
      </c>
      <c r="B44" s="18">
        <v>9</v>
      </c>
      <c r="C44" s="18" t="s">
        <v>712</v>
      </c>
      <c r="D44" s="14" t="s">
        <v>1</v>
      </c>
      <c r="E44" s="19" t="s">
        <v>713</v>
      </c>
      <c r="F44" s="20" t="s">
        <v>714</v>
      </c>
      <c r="G44" s="21">
        <v>18500</v>
      </c>
      <c r="H44" s="109">
        <v>113</v>
      </c>
      <c r="I44" s="22">
        <f>H44*G44</f>
        <v>2090500</v>
      </c>
      <c r="J44" s="111"/>
      <c r="K44" s="22">
        <f>J44*G44</f>
        <v>0</v>
      </c>
    </row>
    <row r="45" spans="1:11" ht="14">
      <c r="A45" s="23" t="s">
        <v>150</v>
      </c>
      <c r="E45" s="24" t="s">
        <v>1</v>
      </c>
      <c r="H45" s="67"/>
      <c r="I45" s="67"/>
      <c r="J45" s="67"/>
      <c r="K45" s="67"/>
    </row>
    <row r="46" spans="1:11" ht="14">
      <c r="A46" s="25" t="s">
        <v>144</v>
      </c>
      <c r="E46" s="26" t="s">
        <v>6</v>
      </c>
      <c r="H46" s="67"/>
      <c r="I46" s="67"/>
      <c r="J46" s="67"/>
      <c r="K46" s="67"/>
    </row>
    <row r="47" spans="1:11" ht="56">
      <c r="A47" t="s">
        <v>147</v>
      </c>
      <c r="E47" s="94" t="s">
        <v>715</v>
      </c>
      <c r="H47" s="67"/>
      <c r="I47" s="67"/>
      <c r="J47" s="67"/>
      <c r="K47" s="67"/>
    </row>
    <row r="48" spans="1:11" ht="14">
      <c r="A48" s="14"/>
      <c r="B48" s="18">
        <v>10</v>
      </c>
      <c r="C48" s="18">
        <v>54010</v>
      </c>
      <c r="D48" s="14"/>
      <c r="E48" s="19" t="s">
        <v>716</v>
      </c>
      <c r="F48" s="20" t="s">
        <v>120</v>
      </c>
      <c r="G48" s="21">
        <v>30</v>
      </c>
      <c r="H48" s="109">
        <v>1011</v>
      </c>
      <c r="I48" s="22">
        <f>H48*G48</f>
        <v>30330</v>
      </c>
      <c r="J48" s="111"/>
      <c r="K48" s="22">
        <f>J48*G48</f>
        <v>0</v>
      </c>
    </row>
    <row r="49" spans="1:11">
      <c r="A49" s="23"/>
      <c r="E49" s="24"/>
      <c r="H49" s="67"/>
      <c r="I49" s="67"/>
      <c r="J49" s="67"/>
      <c r="K49" s="67"/>
    </row>
    <row r="50" spans="1:11" ht="14">
      <c r="A50" s="25"/>
      <c r="E50" s="26" t="s">
        <v>6</v>
      </c>
      <c r="H50" s="67"/>
      <c r="I50" s="67"/>
      <c r="J50" s="67"/>
      <c r="K50" s="67"/>
    </row>
    <row r="51" spans="1:11" ht="84.75" customHeight="1">
      <c r="E51" s="94" t="s">
        <v>717</v>
      </c>
      <c r="H51" s="67"/>
      <c r="I51" s="67"/>
      <c r="J51" s="67"/>
      <c r="K51" s="67"/>
    </row>
    <row r="52" spans="1:11" ht="14">
      <c r="A52" s="14" t="s">
        <v>149</v>
      </c>
      <c r="B52" s="18">
        <v>11</v>
      </c>
      <c r="C52" s="18" t="s">
        <v>718</v>
      </c>
      <c r="D52" s="14"/>
      <c r="E52" s="19" t="s">
        <v>719</v>
      </c>
      <c r="F52" s="20" t="s">
        <v>120</v>
      </c>
      <c r="G52" s="21">
        <v>15</v>
      </c>
      <c r="H52" s="109">
        <v>2162</v>
      </c>
      <c r="I52" s="22">
        <f>H52*G52</f>
        <v>32430</v>
      </c>
      <c r="J52" s="111"/>
      <c r="K52" s="22">
        <f>J52*G52</f>
        <v>0</v>
      </c>
    </row>
    <row r="53" spans="1:11">
      <c r="A53" s="23" t="s">
        <v>150</v>
      </c>
      <c r="E53" s="24"/>
      <c r="H53" s="67"/>
      <c r="I53" s="67"/>
      <c r="J53" s="67"/>
      <c r="K53" s="67"/>
    </row>
    <row r="54" spans="1:11" ht="14">
      <c r="A54" s="25" t="s">
        <v>144</v>
      </c>
      <c r="E54" s="26" t="s">
        <v>6</v>
      </c>
      <c r="H54" s="67"/>
      <c r="I54" s="67"/>
      <c r="J54" s="67"/>
      <c r="K54" s="67"/>
    </row>
    <row r="55" spans="1:11" ht="70">
      <c r="A55" t="s">
        <v>147</v>
      </c>
      <c r="E55" s="24" t="s">
        <v>720</v>
      </c>
      <c r="H55" s="67"/>
      <c r="I55" s="67"/>
      <c r="J55" s="67"/>
      <c r="K55" s="67"/>
    </row>
    <row r="56" spans="1:11" ht="14">
      <c r="A56" s="14" t="s">
        <v>149</v>
      </c>
      <c r="B56" s="18">
        <v>12</v>
      </c>
      <c r="C56" s="18" t="s">
        <v>721</v>
      </c>
      <c r="D56" s="14"/>
      <c r="E56" s="19" t="s">
        <v>722</v>
      </c>
      <c r="F56" s="20" t="s">
        <v>134</v>
      </c>
      <c r="G56" s="21">
        <v>90</v>
      </c>
      <c r="H56" s="109">
        <v>429</v>
      </c>
      <c r="I56" s="22">
        <f>H56*G56</f>
        <v>38610</v>
      </c>
      <c r="J56" s="111"/>
      <c r="K56" s="22">
        <f>J56*G56</f>
        <v>0</v>
      </c>
    </row>
    <row r="57" spans="1:11">
      <c r="A57" s="23" t="s">
        <v>150</v>
      </c>
      <c r="E57" s="24"/>
      <c r="H57" s="67"/>
      <c r="I57" s="67"/>
      <c r="J57" s="67"/>
      <c r="K57" s="67"/>
    </row>
    <row r="58" spans="1:11" ht="14">
      <c r="A58" s="25" t="s">
        <v>144</v>
      </c>
      <c r="E58" s="26" t="s">
        <v>6</v>
      </c>
      <c r="H58" s="67"/>
      <c r="I58" s="67"/>
      <c r="J58" s="67"/>
      <c r="K58" s="67"/>
    </row>
    <row r="59" spans="1:11" ht="182">
      <c r="A59" t="s">
        <v>147</v>
      </c>
      <c r="E59" s="94" t="s">
        <v>723</v>
      </c>
      <c r="H59" s="67"/>
      <c r="I59" s="67"/>
      <c r="J59" s="67"/>
      <c r="K59" s="67"/>
    </row>
    <row r="60" spans="1:11" ht="14">
      <c r="A60" s="14" t="s">
        <v>149</v>
      </c>
      <c r="B60" s="18">
        <v>14</v>
      </c>
      <c r="C60" s="18" t="s">
        <v>725</v>
      </c>
      <c r="D60" s="14"/>
      <c r="E60" s="19" t="s">
        <v>726</v>
      </c>
      <c r="F60" s="100" t="s">
        <v>226</v>
      </c>
      <c r="G60" s="21">
        <v>120</v>
      </c>
      <c r="H60" s="109">
        <v>185</v>
      </c>
      <c r="I60" s="22">
        <f>H60*G60</f>
        <v>22200</v>
      </c>
      <c r="J60" s="111"/>
      <c r="K60" s="22">
        <f>J60*G60</f>
        <v>0</v>
      </c>
    </row>
    <row r="61" spans="1:11">
      <c r="A61" s="23" t="s">
        <v>150</v>
      </c>
      <c r="E61" s="24"/>
      <c r="H61" s="67"/>
      <c r="I61" s="67"/>
      <c r="J61" s="67"/>
      <c r="K61" s="67"/>
    </row>
    <row r="62" spans="1:11" ht="14">
      <c r="A62" s="25" t="s">
        <v>144</v>
      </c>
      <c r="E62" s="26" t="s">
        <v>6</v>
      </c>
      <c r="H62" s="67"/>
      <c r="I62" s="67"/>
      <c r="J62" s="67"/>
      <c r="K62" s="67"/>
    </row>
    <row r="63" spans="1:11" ht="70">
      <c r="A63" t="s">
        <v>147</v>
      </c>
      <c r="E63" s="94" t="s">
        <v>724</v>
      </c>
      <c r="H63" s="67"/>
      <c r="I63" s="67"/>
      <c r="J63" s="67"/>
      <c r="K63" s="67"/>
    </row>
    <row r="64" spans="1:11" ht="14">
      <c r="A64" s="14" t="s">
        <v>149</v>
      </c>
      <c r="B64" s="18">
        <v>15</v>
      </c>
      <c r="C64" s="18" t="s">
        <v>727</v>
      </c>
      <c r="D64" s="14"/>
      <c r="E64" s="19" t="s">
        <v>728</v>
      </c>
      <c r="F64" s="20" t="s">
        <v>134</v>
      </c>
      <c r="G64" s="21">
        <v>1</v>
      </c>
      <c r="H64" s="109">
        <v>475</v>
      </c>
      <c r="I64" s="22">
        <f>H64*G64</f>
        <v>475</v>
      </c>
      <c r="J64" s="111"/>
      <c r="K64" s="22">
        <f>J64*G64</f>
        <v>0</v>
      </c>
    </row>
    <row r="65" spans="1:11">
      <c r="A65" s="23" t="s">
        <v>150</v>
      </c>
      <c r="E65" s="24"/>
      <c r="H65" s="67"/>
      <c r="I65" s="67"/>
      <c r="J65" s="67"/>
      <c r="K65" s="67"/>
    </row>
    <row r="66" spans="1:11" ht="14">
      <c r="A66" s="25" t="s">
        <v>144</v>
      </c>
      <c r="E66" s="26" t="s">
        <v>6</v>
      </c>
      <c r="H66" s="67"/>
      <c r="I66" s="67"/>
      <c r="J66" s="67"/>
      <c r="K66" s="67"/>
    </row>
    <row r="67" spans="1:11" ht="70">
      <c r="A67" t="s">
        <v>147</v>
      </c>
      <c r="E67" s="94" t="s">
        <v>724</v>
      </c>
      <c r="H67" s="67"/>
      <c r="I67" s="67"/>
      <c r="J67" s="67"/>
      <c r="K67" s="67"/>
    </row>
    <row r="68" spans="1:11" ht="14">
      <c r="A68" s="14" t="s">
        <v>149</v>
      </c>
      <c r="B68" s="18">
        <v>16</v>
      </c>
      <c r="C68" s="18" t="s">
        <v>729</v>
      </c>
      <c r="D68" s="14" t="s">
        <v>1</v>
      </c>
      <c r="E68" s="217" t="s">
        <v>3008</v>
      </c>
      <c r="F68" s="100" t="s">
        <v>233</v>
      </c>
      <c r="G68" s="21">
        <v>400</v>
      </c>
      <c r="H68" s="109">
        <v>700</v>
      </c>
      <c r="I68" s="22">
        <f>H68*G68</f>
        <v>280000</v>
      </c>
      <c r="J68" s="111"/>
      <c r="K68" s="22">
        <f>J68*G68</f>
        <v>0</v>
      </c>
    </row>
    <row r="69" spans="1:11" ht="14">
      <c r="A69" s="23" t="s">
        <v>150</v>
      </c>
      <c r="E69" s="24" t="s">
        <v>1</v>
      </c>
      <c r="H69" s="67"/>
      <c r="I69" s="67"/>
      <c r="J69" s="67"/>
      <c r="K69" s="67"/>
    </row>
    <row r="70" spans="1:11" ht="14">
      <c r="A70" s="25" t="s">
        <v>144</v>
      </c>
      <c r="E70" s="26" t="s">
        <v>6</v>
      </c>
      <c r="H70" s="67"/>
      <c r="I70" s="67"/>
      <c r="J70" s="67"/>
      <c r="K70" s="67"/>
    </row>
    <row r="71" spans="1:11" ht="70">
      <c r="A71" t="s">
        <v>147</v>
      </c>
      <c r="E71" s="94" t="s">
        <v>724</v>
      </c>
      <c r="H71" s="67"/>
      <c r="I71" s="67"/>
      <c r="J71" s="67"/>
      <c r="K71" s="67"/>
    </row>
    <row r="72" spans="1:11" ht="14">
      <c r="A72" s="14" t="s">
        <v>149</v>
      </c>
      <c r="B72" s="18">
        <v>17</v>
      </c>
      <c r="C72" s="18" t="s">
        <v>730</v>
      </c>
      <c r="D72" s="14"/>
      <c r="E72" s="19" t="s">
        <v>731</v>
      </c>
      <c r="F72" s="100" t="s">
        <v>233</v>
      </c>
      <c r="G72" s="21">
        <v>2</v>
      </c>
      <c r="H72" s="109">
        <v>1166</v>
      </c>
      <c r="I72" s="22">
        <f>H72*G72</f>
        <v>2332</v>
      </c>
      <c r="J72" s="111"/>
      <c r="K72" s="22">
        <f>J72*G72</f>
        <v>0</v>
      </c>
    </row>
    <row r="73" spans="1:11">
      <c r="A73" s="23" t="s">
        <v>150</v>
      </c>
      <c r="E73" s="24"/>
      <c r="H73" s="67"/>
      <c r="I73" s="67"/>
      <c r="J73" s="67"/>
      <c r="K73" s="67"/>
    </row>
    <row r="74" spans="1:11" ht="14">
      <c r="A74" s="25" t="s">
        <v>144</v>
      </c>
      <c r="E74" s="26" t="s">
        <v>6</v>
      </c>
      <c r="H74" s="67"/>
      <c r="I74" s="67"/>
      <c r="J74" s="67"/>
      <c r="K74" s="67"/>
    </row>
    <row r="75" spans="1:11" ht="70">
      <c r="A75" t="s">
        <v>147</v>
      </c>
      <c r="E75" s="94" t="s">
        <v>724</v>
      </c>
      <c r="H75" s="67"/>
      <c r="I75" s="67"/>
      <c r="J75" s="67"/>
      <c r="K75" s="67"/>
    </row>
    <row r="76" spans="1:11" ht="14">
      <c r="A76" s="14" t="s">
        <v>149</v>
      </c>
      <c r="B76" s="18">
        <v>18</v>
      </c>
      <c r="C76" s="18" t="s">
        <v>732</v>
      </c>
      <c r="D76" s="14"/>
      <c r="E76" s="19" t="s">
        <v>733</v>
      </c>
      <c r="F76" s="100" t="s">
        <v>233</v>
      </c>
      <c r="G76" s="21">
        <v>4</v>
      </c>
      <c r="H76" s="109">
        <v>7451</v>
      </c>
      <c r="I76" s="22">
        <f>H76*G76</f>
        <v>29804</v>
      </c>
      <c r="J76" s="111"/>
      <c r="K76" s="22">
        <f>J76*G76</f>
        <v>0</v>
      </c>
    </row>
    <row r="77" spans="1:11">
      <c r="A77" s="23" t="s">
        <v>150</v>
      </c>
      <c r="E77" s="24"/>
      <c r="H77" s="67"/>
      <c r="I77" s="67"/>
      <c r="J77" s="67"/>
      <c r="K77" s="67"/>
    </row>
    <row r="78" spans="1:11" ht="14">
      <c r="A78" s="25" t="s">
        <v>144</v>
      </c>
      <c r="E78" s="26" t="s">
        <v>6</v>
      </c>
      <c r="H78" s="67"/>
      <c r="I78" s="67"/>
      <c r="J78" s="67"/>
      <c r="K78" s="67"/>
    </row>
    <row r="79" spans="1:11" ht="84">
      <c r="A79" t="s">
        <v>147</v>
      </c>
      <c r="E79" s="94" t="s">
        <v>734</v>
      </c>
      <c r="H79" s="67"/>
      <c r="I79" s="67"/>
      <c r="J79" s="67"/>
      <c r="K79" s="67"/>
    </row>
    <row r="80" spans="1:11" ht="14">
      <c r="A80" s="14" t="s">
        <v>149</v>
      </c>
      <c r="B80" s="18">
        <v>19</v>
      </c>
      <c r="C80" s="18" t="s">
        <v>735</v>
      </c>
      <c r="D80" s="14" t="s">
        <v>1</v>
      </c>
      <c r="E80" s="19" t="s">
        <v>736</v>
      </c>
      <c r="F80" s="100" t="s">
        <v>233</v>
      </c>
      <c r="G80" s="21">
        <v>15</v>
      </c>
      <c r="H80" s="109">
        <v>3921</v>
      </c>
      <c r="I80" s="22">
        <f>H80*G80</f>
        <v>58815</v>
      </c>
      <c r="J80" s="111"/>
      <c r="K80" s="22">
        <f>J80*G80</f>
        <v>0</v>
      </c>
    </row>
    <row r="81" spans="1:11" ht="14">
      <c r="A81" s="23" t="s">
        <v>150</v>
      </c>
      <c r="E81" s="24" t="s">
        <v>1</v>
      </c>
      <c r="H81" s="67"/>
      <c r="I81" s="67"/>
      <c r="J81" s="67"/>
      <c r="K81" s="67"/>
    </row>
    <row r="82" spans="1:11" ht="14">
      <c r="A82" s="25" t="s">
        <v>144</v>
      </c>
      <c r="E82" s="26" t="s">
        <v>6</v>
      </c>
      <c r="H82" s="67"/>
      <c r="I82" s="67"/>
      <c r="J82" s="67"/>
      <c r="K82" s="67"/>
    </row>
    <row r="83" spans="1:11" ht="84">
      <c r="A83" t="s">
        <v>147</v>
      </c>
      <c r="E83" s="94" t="s">
        <v>737</v>
      </c>
      <c r="H83" s="67"/>
      <c r="I83" s="67"/>
      <c r="J83" s="67"/>
      <c r="K83" s="67"/>
    </row>
    <row r="84" spans="1:11" ht="14">
      <c r="A84" s="14" t="s">
        <v>149</v>
      </c>
      <c r="B84" s="18">
        <v>20</v>
      </c>
      <c r="C84" s="18">
        <v>58211</v>
      </c>
      <c r="D84" s="14" t="s">
        <v>1</v>
      </c>
      <c r="E84" s="19" t="s">
        <v>738</v>
      </c>
      <c r="F84" s="100" t="s">
        <v>233</v>
      </c>
      <c r="G84" s="21">
        <v>15</v>
      </c>
      <c r="H84" s="109">
        <v>4260</v>
      </c>
      <c r="I84" s="22">
        <f>H84*G84</f>
        <v>63900</v>
      </c>
      <c r="J84" s="111"/>
      <c r="K84" s="22">
        <f>J84*G84</f>
        <v>0</v>
      </c>
    </row>
    <row r="85" spans="1:11" ht="14">
      <c r="A85" s="23" t="s">
        <v>150</v>
      </c>
      <c r="E85" s="24" t="s">
        <v>1</v>
      </c>
      <c r="H85" s="67"/>
      <c r="I85" s="67"/>
      <c r="J85" s="67"/>
      <c r="K85" s="67"/>
    </row>
    <row r="86" spans="1:11" ht="14">
      <c r="A86" s="25" t="s">
        <v>144</v>
      </c>
      <c r="E86" s="26" t="s">
        <v>6</v>
      </c>
      <c r="H86" s="67"/>
      <c r="I86" s="67"/>
      <c r="J86" s="67"/>
      <c r="K86" s="67"/>
    </row>
    <row r="87" spans="1:11" ht="84">
      <c r="A87" t="s">
        <v>147</v>
      </c>
      <c r="E87" s="94" t="s">
        <v>739</v>
      </c>
      <c r="H87" s="67"/>
      <c r="I87" s="67"/>
      <c r="J87" s="67"/>
      <c r="K87" s="67"/>
    </row>
    <row r="88" spans="1:11" ht="14">
      <c r="A88" s="14" t="s">
        <v>149</v>
      </c>
      <c r="B88" s="18">
        <v>21</v>
      </c>
      <c r="C88" s="18" t="s">
        <v>740</v>
      </c>
      <c r="D88" s="14" t="s">
        <v>1</v>
      </c>
      <c r="E88" s="19" t="s">
        <v>741</v>
      </c>
      <c r="F88" s="100" t="s">
        <v>233</v>
      </c>
      <c r="G88" s="21">
        <v>10</v>
      </c>
      <c r="H88" s="109">
        <v>2793</v>
      </c>
      <c r="I88" s="22">
        <f>H88*G88</f>
        <v>27930</v>
      </c>
      <c r="J88" s="111"/>
      <c r="K88" s="22">
        <f>J88*G88</f>
        <v>0</v>
      </c>
    </row>
    <row r="89" spans="1:11" ht="14">
      <c r="A89" s="23" t="s">
        <v>150</v>
      </c>
      <c r="E89" s="24" t="s">
        <v>1</v>
      </c>
      <c r="H89" s="67"/>
      <c r="I89" s="67"/>
      <c r="J89" s="67"/>
      <c r="K89" s="67"/>
    </row>
    <row r="90" spans="1:11" ht="14">
      <c r="A90" s="25" t="s">
        <v>144</v>
      </c>
      <c r="E90" s="26" t="s">
        <v>6</v>
      </c>
      <c r="H90" s="67"/>
      <c r="I90" s="67"/>
      <c r="J90" s="67"/>
      <c r="K90" s="67"/>
    </row>
    <row r="91" spans="1:11" ht="84">
      <c r="A91" t="s">
        <v>147</v>
      </c>
      <c r="E91" s="94" t="s">
        <v>742</v>
      </c>
      <c r="H91" s="67"/>
      <c r="I91" s="67"/>
      <c r="J91" s="67"/>
      <c r="K91" s="67"/>
    </row>
    <row r="92" spans="1:11" ht="14">
      <c r="A92" s="14" t="s">
        <v>149</v>
      </c>
      <c r="B92" s="18">
        <v>22</v>
      </c>
      <c r="C92" s="18" t="s">
        <v>743</v>
      </c>
      <c r="D92" s="14" t="s">
        <v>1</v>
      </c>
      <c r="E92" s="99" t="s">
        <v>744</v>
      </c>
      <c r="F92" s="100" t="s">
        <v>226</v>
      </c>
      <c r="G92" s="21">
        <v>20</v>
      </c>
      <c r="H92" s="109">
        <v>1143</v>
      </c>
      <c r="I92" s="22">
        <f>H92*G92</f>
        <v>22860</v>
      </c>
      <c r="J92" s="111"/>
      <c r="K92" s="22">
        <f>J92*G92</f>
        <v>0</v>
      </c>
    </row>
    <row r="93" spans="1:11" ht="14">
      <c r="A93" s="23" t="s">
        <v>150</v>
      </c>
      <c r="E93" s="24" t="s">
        <v>745</v>
      </c>
      <c r="H93" s="67"/>
      <c r="I93" s="67"/>
      <c r="J93" s="67"/>
      <c r="K93" s="67"/>
    </row>
    <row r="94" spans="1:11" ht="14">
      <c r="A94" s="25" t="s">
        <v>144</v>
      </c>
      <c r="E94" s="26" t="s">
        <v>6</v>
      </c>
      <c r="H94" s="67"/>
      <c r="I94" s="67"/>
      <c r="J94" s="67"/>
      <c r="K94" s="67"/>
    </row>
    <row r="95" spans="1:11" ht="126">
      <c r="A95" t="s">
        <v>147</v>
      </c>
      <c r="E95" s="94" t="s">
        <v>746</v>
      </c>
      <c r="H95" s="67"/>
      <c r="I95" s="67"/>
      <c r="J95" s="67"/>
      <c r="K95" s="67"/>
    </row>
    <row r="96" spans="1:11" ht="14">
      <c r="A96" s="14" t="s">
        <v>149</v>
      </c>
      <c r="B96" s="18">
        <v>23</v>
      </c>
      <c r="C96" s="18">
        <v>59115</v>
      </c>
      <c r="D96" s="14" t="s">
        <v>1</v>
      </c>
      <c r="E96" s="99" t="s">
        <v>747</v>
      </c>
      <c r="F96" s="100" t="s">
        <v>226</v>
      </c>
      <c r="G96" s="21">
        <v>20</v>
      </c>
      <c r="H96" s="109">
        <v>1069</v>
      </c>
      <c r="I96" s="22">
        <f>H96*G96</f>
        <v>21380</v>
      </c>
      <c r="J96" s="111"/>
      <c r="K96" s="22">
        <f>J96*G96</f>
        <v>0</v>
      </c>
    </row>
    <row r="97" spans="1:11" ht="14">
      <c r="A97" s="23" t="s">
        <v>150</v>
      </c>
      <c r="E97" s="24" t="s">
        <v>748</v>
      </c>
      <c r="H97" s="67"/>
      <c r="I97" s="67"/>
      <c r="J97" s="67"/>
      <c r="K97" s="67"/>
    </row>
    <row r="98" spans="1:11" ht="14">
      <c r="A98" s="25" t="s">
        <v>144</v>
      </c>
      <c r="E98" s="26" t="s">
        <v>6</v>
      </c>
      <c r="H98" s="67"/>
      <c r="I98" s="67"/>
      <c r="J98" s="67"/>
      <c r="K98" s="67"/>
    </row>
    <row r="99" spans="1:11" ht="126">
      <c r="A99" t="s">
        <v>147</v>
      </c>
      <c r="E99" s="94" t="s">
        <v>746</v>
      </c>
      <c r="H99" s="67"/>
      <c r="I99" s="67"/>
      <c r="J99" s="67"/>
      <c r="K99" s="67"/>
    </row>
    <row r="100" spans="1:11" ht="14">
      <c r="A100" s="14" t="s">
        <v>149</v>
      </c>
      <c r="B100" s="18">
        <v>24</v>
      </c>
      <c r="C100" s="18">
        <v>59116</v>
      </c>
      <c r="D100" s="14" t="s">
        <v>1</v>
      </c>
      <c r="E100" s="19" t="s">
        <v>749</v>
      </c>
      <c r="F100" s="100" t="s">
        <v>226</v>
      </c>
      <c r="G100" s="21">
        <v>10</v>
      </c>
      <c r="H100" s="109">
        <v>760</v>
      </c>
      <c r="I100" s="22">
        <f>H100*G100</f>
        <v>7600</v>
      </c>
      <c r="J100" s="111"/>
      <c r="K100" s="22">
        <f>J100*G100</f>
        <v>0</v>
      </c>
    </row>
    <row r="101" spans="1:11" ht="14">
      <c r="A101" s="23" t="s">
        <v>150</v>
      </c>
      <c r="E101" s="24" t="s">
        <v>750</v>
      </c>
      <c r="H101" s="67"/>
      <c r="I101" s="67"/>
      <c r="J101" s="67"/>
      <c r="K101" s="67"/>
    </row>
    <row r="102" spans="1:11" ht="14">
      <c r="A102" s="25" t="s">
        <v>144</v>
      </c>
      <c r="E102" s="26" t="s">
        <v>6</v>
      </c>
      <c r="H102" s="67"/>
      <c r="I102" s="67"/>
      <c r="J102" s="67"/>
      <c r="K102" s="67"/>
    </row>
    <row r="103" spans="1:11" ht="126">
      <c r="A103" t="s">
        <v>147</v>
      </c>
      <c r="E103" s="94" t="s">
        <v>746</v>
      </c>
      <c r="H103" s="67"/>
      <c r="I103" s="67"/>
      <c r="J103" s="67"/>
      <c r="K103" s="67"/>
    </row>
    <row r="104" spans="1:11" ht="14">
      <c r="A104" s="14" t="s">
        <v>149</v>
      </c>
      <c r="B104" s="18">
        <v>25</v>
      </c>
      <c r="C104" s="18">
        <v>59112</v>
      </c>
      <c r="D104" s="14" t="s">
        <v>1</v>
      </c>
      <c r="E104" s="19" t="s">
        <v>751</v>
      </c>
      <c r="F104" s="100" t="s">
        <v>226</v>
      </c>
      <c r="G104" s="21">
        <v>10</v>
      </c>
      <c r="H104" s="109">
        <v>1027</v>
      </c>
      <c r="I104" s="22">
        <f>H104*G104</f>
        <v>10270</v>
      </c>
      <c r="J104" s="111"/>
      <c r="K104" s="22">
        <f>J104*G104</f>
        <v>0</v>
      </c>
    </row>
    <row r="105" spans="1:11" ht="14">
      <c r="A105" s="23" t="s">
        <v>150</v>
      </c>
      <c r="E105" s="24" t="s">
        <v>750</v>
      </c>
      <c r="H105" s="67"/>
      <c r="I105" s="67"/>
      <c r="J105" s="67"/>
      <c r="K105" s="67"/>
    </row>
    <row r="106" spans="1:11" ht="14">
      <c r="A106" s="25" t="s">
        <v>144</v>
      </c>
      <c r="E106" s="26" t="s">
        <v>6</v>
      </c>
      <c r="H106" s="67"/>
      <c r="I106" s="67"/>
      <c r="J106" s="67"/>
      <c r="K106" s="67"/>
    </row>
    <row r="107" spans="1:11" ht="126">
      <c r="A107" t="s">
        <v>147</v>
      </c>
      <c r="E107" s="94" t="s">
        <v>746</v>
      </c>
      <c r="H107" s="67"/>
      <c r="I107" s="67"/>
      <c r="J107" s="67"/>
      <c r="K107" s="67"/>
    </row>
    <row r="108" spans="1:11" ht="14">
      <c r="A108" s="14" t="s">
        <v>149</v>
      </c>
      <c r="B108" s="18">
        <v>27</v>
      </c>
      <c r="C108" s="18">
        <v>59111</v>
      </c>
      <c r="D108" s="14" t="s">
        <v>1</v>
      </c>
      <c r="E108" s="19" t="s">
        <v>752</v>
      </c>
      <c r="F108" s="100" t="s">
        <v>226</v>
      </c>
      <c r="G108" s="21">
        <v>10</v>
      </c>
      <c r="H108" s="109">
        <v>3014</v>
      </c>
      <c r="I108" s="22">
        <f>H108*G108</f>
        <v>30140</v>
      </c>
      <c r="J108" s="111"/>
      <c r="K108" s="22">
        <f>J108*G108</f>
        <v>0</v>
      </c>
    </row>
    <row r="109" spans="1:11">
      <c r="A109" s="23" t="s">
        <v>150</v>
      </c>
      <c r="E109" s="182" t="s">
        <v>753</v>
      </c>
      <c r="H109" s="67"/>
      <c r="I109" s="67"/>
      <c r="J109" s="67"/>
      <c r="K109" s="67"/>
    </row>
    <row r="110" spans="1:11" ht="14">
      <c r="A110" s="25" t="s">
        <v>144</v>
      </c>
      <c r="E110" s="26" t="s">
        <v>6</v>
      </c>
      <c r="H110" s="67"/>
      <c r="I110" s="67"/>
      <c r="J110" s="67"/>
      <c r="K110" s="67"/>
    </row>
    <row r="111" spans="1:11" ht="126">
      <c r="A111" t="s">
        <v>147</v>
      </c>
      <c r="E111" s="94" t="s">
        <v>754</v>
      </c>
      <c r="H111" s="67"/>
      <c r="I111" s="67"/>
      <c r="J111" s="67"/>
      <c r="K111" s="67"/>
    </row>
    <row r="112" spans="1:11" ht="14">
      <c r="A112" s="14" t="s">
        <v>149</v>
      </c>
      <c r="B112" s="18">
        <v>27</v>
      </c>
      <c r="C112" s="18">
        <v>59119</v>
      </c>
      <c r="D112" s="14" t="s">
        <v>1</v>
      </c>
      <c r="E112" s="19" t="s">
        <v>755</v>
      </c>
      <c r="F112" s="100" t="s">
        <v>226</v>
      </c>
      <c r="G112" s="21">
        <v>10</v>
      </c>
      <c r="H112" s="109">
        <v>555</v>
      </c>
      <c r="I112" s="22">
        <f>H112*G112</f>
        <v>5550</v>
      </c>
      <c r="J112" s="111"/>
      <c r="K112" s="22">
        <f>J112*G112</f>
        <v>0</v>
      </c>
    </row>
    <row r="113" spans="1:11">
      <c r="A113" s="23" t="s">
        <v>150</v>
      </c>
      <c r="E113" s="24"/>
      <c r="H113" s="67"/>
      <c r="I113" s="67"/>
      <c r="J113" s="67"/>
      <c r="K113" s="67"/>
    </row>
    <row r="114" spans="1:11" ht="14">
      <c r="A114" s="25" t="s">
        <v>144</v>
      </c>
      <c r="E114" s="26" t="s">
        <v>6</v>
      </c>
      <c r="H114" s="67"/>
      <c r="I114" s="67"/>
      <c r="J114" s="67"/>
      <c r="K114" s="67"/>
    </row>
    <row r="115" spans="1:11" ht="126">
      <c r="A115" t="s">
        <v>147</v>
      </c>
      <c r="E115" s="94" t="s">
        <v>756</v>
      </c>
      <c r="H115" s="67"/>
      <c r="I115" s="67"/>
      <c r="J115" s="67"/>
      <c r="K115" s="67"/>
    </row>
    <row r="116" spans="1:11" ht="14">
      <c r="A116" s="14" t="s">
        <v>149</v>
      </c>
      <c r="B116" s="18">
        <v>28</v>
      </c>
      <c r="C116" s="18" t="s">
        <v>757</v>
      </c>
      <c r="D116" s="14"/>
      <c r="E116" s="19" t="s">
        <v>758</v>
      </c>
      <c r="F116" s="100" t="s">
        <v>226</v>
      </c>
      <c r="G116" s="21">
        <v>30</v>
      </c>
      <c r="H116" s="109">
        <v>512</v>
      </c>
      <c r="I116" s="22">
        <f>H116*G116</f>
        <v>15360</v>
      </c>
      <c r="J116" s="111"/>
      <c r="K116" s="22">
        <f>J116*G116</f>
        <v>0</v>
      </c>
    </row>
    <row r="117" spans="1:11">
      <c r="A117" s="23" t="s">
        <v>150</v>
      </c>
      <c r="E117" s="24"/>
      <c r="H117" s="67"/>
      <c r="I117" s="67"/>
      <c r="J117" s="67"/>
      <c r="K117" s="67"/>
    </row>
    <row r="118" spans="1:11" ht="14">
      <c r="A118" s="25" t="s">
        <v>144</v>
      </c>
      <c r="E118" s="26" t="s">
        <v>6</v>
      </c>
      <c r="H118" s="67"/>
      <c r="I118" s="67"/>
      <c r="J118" s="67"/>
      <c r="K118" s="67"/>
    </row>
    <row r="119" spans="1:11" ht="140">
      <c r="A119" t="s">
        <v>147</v>
      </c>
      <c r="E119" s="94" t="s">
        <v>759</v>
      </c>
      <c r="H119" s="67"/>
      <c r="I119" s="67"/>
      <c r="J119" s="67"/>
      <c r="K119" s="67"/>
    </row>
    <row r="120" spans="1:11" ht="14">
      <c r="A120" s="14" t="s">
        <v>149</v>
      </c>
      <c r="B120" s="18">
        <v>29</v>
      </c>
      <c r="C120" s="18">
        <v>59711</v>
      </c>
      <c r="D120" s="14"/>
      <c r="E120" s="19" t="s">
        <v>760</v>
      </c>
      <c r="F120" s="100" t="s">
        <v>226</v>
      </c>
      <c r="G120" s="21">
        <v>10</v>
      </c>
      <c r="H120" s="109">
        <v>616</v>
      </c>
      <c r="I120" s="22">
        <f>H120*G120</f>
        <v>6160</v>
      </c>
      <c r="J120" s="111"/>
      <c r="K120" s="22">
        <f>J120*G120</f>
        <v>0</v>
      </c>
    </row>
    <row r="121" spans="1:11">
      <c r="A121" s="23" t="s">
        <v>150</v>
      </c>
      <c r="E121" s="24"/>
      <c r="H121" s="67"/>
      <c r="I121" s="67"/>
      <c r="J121" s="67"/>
      <c r="K121" s="67"/>
    </row>
    <row r="122" spans="1:11" ht="14">
      <c r="A122" s="25" t="s">
        <v>144</v>
      </c>
      <c r="E122" s="26" t="s">
        <v>6</v>
      </c>
      <c r="H122" s="67"/>
      <c r="I122" s="67"/>
      <c r="J122" s="67"/>
      <c r="K122" s="67"/>
    </row>
    <row r="123" spans="1:11" ht="140">
      <c r="A123" t="s">
        <v>147</v>
      </c>
      <c r="E123" s="94" t="s">
        <v>761</v>
      </c>
      <c r="H123" s="67"/>
      <c r="I123" s="67"/>
      <c r="J123" s="67"/>
      <c r="K123" s="67"/>
    </row>
    <row r="124" spans="1:11" ht="14">
      <c r="A124" s="14" t="s">
        <v>149</v>
      </c>
      <c r="B124" s="18">
        <v>30</v>
      </c>
      <c r="C124" s="18" t="s">
        <v>762</v>
      </c>
      <c r="D124" s="14"/>
      <c r="E124" s="19" t="s">
        <v>763</v>
      </c>
      <c r="F124" s="100" t="s">
        <v>226</v>
      </c>
      <c r="G124" s="21">
        <v>20</v>
      </c>
      <c r="H124" s="109">
        <v>174</v>
      </c>
      <c r="I124" s="22">
        <f>H124*G124</f>
        <v>3480</v>
      </c>
      <c r="J124" s="111"/>
      <c r="K124" s="22">
        <f>J124*G124</f>
        <v>0</v>
      </c>
    </row>
    <row r="125" spans="1:11">
      <c r="A125" s="23" t="s">
        <v>150</v>
      </c>
      <c r="E125" s="24"/>
      <c r="H125" s="67"/>
      <c r="I125" s="67"/>
      <c r="J125" s="67"/>
      <c r="K125" s="67"/>
    </row>
    <row r="126" spans="1:11" ht="14">
      <c r="A126" s="25" t="s">
        <v>144</v>
      </c>
      <c r="E126" s="26" t="s">
        <v>6</v>
      </c>
      <c r="H126" s="67"/>
      <c r="I126" s="67"/>
      <c r="J126" s="67"/>
      <c r="K126" s="67"/>
    </row>
    <row r="127" spans="1:11" ht="84">
      <c r="A127" t="s">
        <v>147</v>
      </c>
      <c r="E127" s="94" t="s">
        <v>764</v>
      </c>
      <c r="H127" s="67"/>
      <c r="I127" s="67"/>
      <c r="J127" s="67"/>
      <c r="K127" s="67"/>
    </row>
    <row r="128" spans="1:11" ht="14">
      <c r="A128" s="25" t="s">
        <v>144</v>
      </c>
      <c r="B128" s="18">
        <v>31</v>
      </c>
      <c r="C128" s="18">
        <v>59920</v>
      </c>
      <c r="D128" s="14" t="s">
        <v>1</v>
      </c>
      <c r="E128" s="19" t="s">
        <v>765</v>
      </c>
      <c r="F128" s="20" t="s">
        <v>122</v>
      </c>
      <c r="G128" s="21">
        <v>400</v>
      </c>
      <c r="H128" s="109">
        <v>187</v>
      </c>
      <c r="I128" s="22">
        <f>H128*G128</f>
        <v>74800</v>
      </c>
      <c r="J128" s="111"/>
      <c r="K128" s="22">
        <f>J128*G128</f>
        <v>0</v>
      </c>
    </row>
    <row r="129" spans="1:11" ht="14">
      <c r="A129" t="s">
        <v>147</v>
      </c>
      <c r="E129" s="24" t="s">
        <v>1</v>
      </c>
      <c r="H129" s="67"/>
      <c r="I129" s="67"/>
      <c r="J129" s="67"/>
      <c r="K129" s="67"/>
    </row>
    <row r="130" spans="1:11" ht="14">
      <c r="A130" s="23" t="s">
        <v>150</v>
      </c>
      <c r="E130" s="26" t="s">
        <v>6</v>
      </c>
      <c r="H130" s="67"/>
      <c r="I130" s="67"/>
      <c r="J130" s="67"/>
      <c r="K130" s="67"/>
    </row>
    <row r="131" spans="1:11" ht="70">
      <c r="A131" s="25" t="s">
        <v>144</v>
      </c>
      <c r="E131" s="94" t="s">
        <v>724</v>
      </c>
      <c r="H131" s="67"/>
      <c r="I131" s="67"/>
      <c r="J131" s="67"/>
      <c r="K131" s="67"/>
    </row>
    <row r="132" spans="1:11" ht="14">
      <c r="B132" s="18">
        <v>32</v>
      </c>
      <c r="C132" s="18">
        <v>59930</v>
      </c>
      <c r="D132" s="14" t="s">
        <v>1</v>
      </c>
      <c r="E132" s="99" t="s">
        <v>766</v>
      </c>
      <c r="F132" s="20" t="s">
        <v>233</v>
      </c>
      <c r="G132" s="21">
        <v>1</v>
      </c>
      <c r="H132" s="109">
        <v>1298</v>
      </c>
      <c r="I132" s="22">
        <f>H132*G132</f>
        <v>1298</v>
      </c>
      <c r="J132" s="111"/>
      <c r="K132" s="22">
        <f>J132*G132</f>
        <v>0</v>
      </c>
    </row>
    <row r="133" spans="1:11" ht="14">
      <c r="E133" s="24" t="s">
        <v>1</v>
      </c>
      <c r="H133"/>
      <c r="I133" s="67"/>
    </row>
    <row r="134" spans="1:11" ht="14">
      <c r="E134" s="26" t="s">
        <v>6</v>
      </c>
      <c r="H134"/>
      <c r="I134" s="67"/>
    </row>
    <row r="135" spans="1:11" ht="70">
      <c r="E135" s="94" t="s">
        <v>724</v>
      </c>
      <c r="H135"/>
      <c r="I135" s="67"/>
    </row>
  </sheetData>
  <sheetProtection algorithmName="SHA-512" hashValue="kIv3XJkoN3TYcAWjovxi2ZTqFEa9JYF6L6VNQfSVlaFYf/jd45aU/XbK/W+Gn24WYxznBWvjTnI+9Z+pOXpXow==" saltValue="kXEbhyPZ7USeGrPEqCtj7Q==" spinCount="100000" sheet="1" objects="1" scenarios="1"/>
  <protectedRanges>
    <protectedRange sqref="J12:J132" name="Oblast1"/>
  </protectedRanges>
  <autoFilter ref="A11:K268" xr:uid="{00000000-0001-0000-0800-000000000000}"/>
  <mergeCells count="12">
    <mergeCell ref="C3:D3"/>
    <mergeCell ref="A8:A9"/>
    <mergeCell ref="B8:B9"/>
    <mergeCell ref="C8:C9"/>
    <mergeCell ref="D8:D9"/>
    <mergeCell ref="H8:I8"/>
    <mergeCell ref="J8:K8"/>
    <mergeCell ref="H6:J6"/>
    <mergeCell ref="E1:E2"/>
    <mergeCell ref="F8:F9"/>
    <mergeCell ref="G8:G9"/>
    <mergeCell ref="E8:E9"/>
  </mergeCells>
  <conditionalFormatting sqref="J12">
    <cfRule type="expression" dxfId="47" priority="4">
      <formula>AND(J12=H12,J12&lt;&gt;"")</formula>
    </cfRule>
    <cfRule type="expression" dxfId="46" priority="5">
      <formula>J12&gt;H12</formula>
    </cfRule>
    <cfRule type="expression" dxfId="45" priority="6">
      <formula>J12&lt;H12</formula>
    </cfRule>
  </conditionalFormatting>
  <conditionalFormatting sqref="J13:J15 J133:J99977">
    <cfRule type="expression" dxfId="44" priority="9">
      <formula>AND(J13=#REF!,J13&lt;&gt;"")</formula>
    </cfRule>
    <cfRule type="expression" dxfId="43" priority="10">
      <formula>J13&gt;#REF!</formula>
    </cfRule>
    <cfRule type="expression" dxfId="42" priority="11">
      <formula>J13&lt;#REF!</formula>
    </cfRule>
  </conditionalFormatting>
  <conditionalFormatting sqref="J16:J132">
    <cfRule type="expression" dxfId="41" priority="1">
      <formula>AND(J16=H16,J16&lt;&gt;"")</formula>
    </cfRule>
    <cfRule type="expression" dxfId="40" priority="2">
      <formula>J16&gt;H16</formula>
    </cfRule>
    <cfRule type="expression" dxfId="39" priority="3">
      <formula>J16&lt;H16</formula>
    </cfRule>
  </conditionalFormatting>
  <printOptions horizontalCentered="1"/>
  <pageMargins left="0.74803149606299213" right="0.74803149606299213" top="0.98425196850393704" bottom="0.98425196850393704" header="0.51181102362204722" footer="0.51181102362204722"/>
  <pageSetup paperSize="9" scale="55" fitToHeight="0" orientation="landscape" r:id="rId1"/>
  <headerFooter>
    <oddHeader>&amp;L&amp;A&amp;R&amp;F</oddHeader>
    <oddFooter>&amp;R&amp;P/&amp;N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6C89F9CDBD21146AD3AC34F5943577D" ma:contentTypeVersion="14" ma:contentTypeDescription="Vytvoří nový dokument" ma:contentTypeScope="" ma:versionID="135214e37be18c1185717cef4fd8918c">
  <xsd:schema xmlns:xsd="http://www.w3.org/2001/XMLSchema" xmlns:xs="http://www.w3.org/2001/XMLSchema" xmlns:p="http://schemas.microsoft.com/office/2006/metadata/properties" xmlns:ns2="b0186e71-b0e2-4638-869e-14340776953f" xmlns:ns3="1e67d486-04ec-4614-9acf-5dea3106136a" targetNamespace="http://schemas.microsoft.com/office/2006/metadata/properties" ma:root="true" ma:fieldsID="4b76b4407e84b3b953180ebc35d40cb5" ns2:_="" ns3:_="">
    <xsd:import namespace="b0186e71-b0e2-4638-869e-14340776953f"/>
    <xsd:import namespace="1e67d486-04ec-4614-9acf-5dea3106136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86e71-b0e2-4638-869e-1434077695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2a17365a-acc5-43c8-93a9-b04360e5b4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e67d486-04ec-4614-9acf-5dea3106136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e94a7fe-03ff-40c1-99c5-e1a115f9f20a}" ma:internalName="TaxCatchAll" ma:showField="CatchAllData" ma:web="1e67d486-04ec-4614-9acf-5dea3106136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0186e71-b0e2-4638-869e-14340776953f">
      <Terms xmlns="http://schemas.microsoft.com/office/infopath/2007/PartnerControls"/>
    </lcf76f155ced4ddcb4097134ff3c332f>
    <TaxCatchAll xmlns="1e67d486-04ec-4614-9acf-5dea3106136a" xsi:nil="true"/>
  </documentManagement>
</p:properties>
</file>

<file path=customXml/itemProps1.xml><?xml version="1.0" encoding="utf-8"?>
<ds:datastoreItem xmlns:ds="http://schemas.openxmlformats.org/officeDocument/2006/customXml" ds:itemID="{E10D8F7E-C8C9-4CBB-B63B-BCC6A483C2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86e71-b0e2-4638-869e-14340776953f"/>
    <ds:schemaRef ds:uri="1e67d486-04ec-4614-9acf-5dea310613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182AA6-B44F-473A-8D85-F1366C590500}">
  <ds:schemaRefs>
    <ds:schemaRef ds:uri="http://schemas.microsoft.com/sharepoint/v3/contenttype/forms"/>
  </ds:schemaRefs>
</ds:datastoreItem>
</file>

<file path=customXml/itemProps3.xml><?xml version="1.0" encoding="utf-8"?>
<ds:datastoreItem xmlns:ds="http://schemas.openxmlformats.org/officeDocument/2006/customXml" ds:itemID="{0335993C-CBFA-4547-823B-5AA0A64F05CC}">
  <ds:schemaRefs>
    <ds:schemaRef ds:uri="http://schemas.microsoft.com/office/2006/metadata/properties"/>
    <ds:schemaRef ds:uri="http://schemas.microsoft.com/office/infopath/2007/PartnerControls"/>
    <ds:schemaRef ds:uri="b0186e71-b0e2-4638-869e-14340776953f"/>
    <ds:schemaRef ds:uri="1e67d486-04ec-4614-9acf-5dea3106136a"/>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Listy</vt:lpstr>
      </vt:variant>
      <vt:variant>
        <vt:i4>20</vt:i4>
      </vt:variant>
      <vt:variant>
        <vt:lpstr>Pojmenované oblasti</vt:lpstr>
      </vt:variant>
      <vt:variant>
        <vt:i4>14</vt:i4>
      </vt:variant>
    </vt:vector>
  </HeadingPairs>
  <TitlesOfParts>
    <vt:vector size="34" baseType="lpstr">
      <vt:lpstr>BÚ_Mechanizace</vt:lpstr>
      <vt:lpstr>Rekapitulace</vt:lpstr>
      <vt:lpstr>Pokyny k ocenění</vt:lpstr>
      <vt:lpstr>BÚ_Všeobecné položky</vt:lpstr>
      <vt:lpstr>BÚ_1_Zimní údržba</vt:lpstr>
      <vt:lpstr>BÚ_2_Vozovky</vt:lpstr>
      <vt:lpstr>BÚ_3_Dopravní značení</vt:lpstr>
      <vt:lpstr>BÚ_4_Bezpečnostní zařízení</vt:lpstr>
      <vt:lpstr>BÚ_5_Silniční tělesa a odvodněn</vt:lpstr>
      <vt:lpstr>BÚ_6_Mosty</vt:lpstr>
      <vt:lpstr>BÚ_7_Ostatní silniční objekty</vt:lpstr>
      <vt:lpstr>BÚ_8_Sadovnictví</vt:lpstr>
      <vt:lpstr>BÚ_9_Ostatní činnosti během LÚ</vt:lpstr>
      <vt:lpstr>BÚ_VŠE_bez úpravy</vt:lpstr>
      <vt:lpstr>BÚ_ŘSD</vt:lpstr>
      <vt:lpstr>BÚ_DOPLNĚNÍ</vt:lpstr>
      <vt:lpstr>BÚ_Materiály</vt:lpstr>
      <vt:lpstr>BÚ_Propustky</vt:lpstr>
      <vt:lpstr>BÚ_Položky mechanizace</vt:lpstr>
      <vt:lpstr>BÚ_MOST</vt:lpstr>
      <vt:lpstr>'BÚ_1_Zimní údržba'!Oblast_tisku</vt:lpstr>
      <vt:lpstr>BÚ_2_Vozovky!Oblast_tisku</vt:lpstr>
      <vt:lpstr>'BÚ_3_Dopravní značení'!Oblast_tisku</vt:lpstr>
      <vt:lpstr>'BÚ_4_Bezpečnostní zařízení'!Oblast_tisku</vt:lpstr>
      <vt:lpstr>'BÚ_5_Silniční tělesa a odvodněn'!Oblast_tisku</vt:lpstr>
      <vt:lpstr>BÚ_6_Mosty!Oblast_tisku</vt:lpstr>
      <vt:lpstr>'BÚ_7_Ostatní silniční objekty'!Oblast_tisku</vt:lpstr>
      <vt:lpstr>BÚ_8_Sadovnictví!Oblast_tisku</vt:lpstr>
      <vt:lpstr>'BÚ_9_Ostatní činnosti během LÚ'!Oblast_tisku</vt:lpstr>
      <vt:lpstr>'BÚ_Položky mechanizace'!Oblast_tisku</vt:lpstr>
      <vt:lpstr>BÚ_Propustky!Oblast_tisku</vt:lpstr>
      <vt:lpstr>'BÚ_Všeobecné položky'!Oblast_tisku</vt:lpstr>
      <vt:lpstr>'Pokyny k ocenění'!Oblast_tisku</vt:lpstr>
      <vt:lpstr>Rekapitulace!Oblast_tisku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Balcar Ondřej, Ing.</dc:creator>
  <cp:keywords/>
  <dc:description/>
  <cp:lastModifiedBy>Pavelková Eva</cp:lastModifiedBy>
  <cp:revision/>
  <cp:lastPrinted>2025-06-13T07:41:37Z</cp:lastPrinted>
  <dcterms:created xsi:type="dcterms:W3CDTF">2023-09-25T06:34:52Z</dcterms:created>
  <dcterms:modified xsi:type="dcterms:W3CDTF">2025-07-07T15:07:54Z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0x010100E6C89F9CDBD21146AD3AC34F5943577D</vt:lpwstr>
  </property>
  <property fmtid="{D5CDD505-2E9C-101B-9397-08002B2CF9AE}" pid="3" name="MediaServiceImageTags">
    <vt:lpwstr/>
  </property>
  <property fmtid="{D5CDD505-2E9C-101B-9397-08002B2CF9AE}" pid="4" name="MSIP_Label_f15a8442-68f3-4087-8f05-d564bed44e92_Enabled">
    <vt:lpwstr>true</vt:lpwstr>
  </property>
  <property fmtid="{D5CDD505-2E9C-101B-9397-08002B2CF9AE}" pid="5" name="MSIP_Label_f15a8442-68f3-4087-8f05-d564bed44e92_SetDate">
    <vt:lpwstr>2024-09-05T16:24:22Z</vt:lpwstr>
  </property>
  <property fmtid="{D5CDD505-2E9C-101B-9397-08002B2CF9AE}" pid="6" name="MSIP_Label_f15a8442-68f3-4087-8f05-d564bed44e92_Method">
    <vt:lpwstr>Standard</vt:lpwstr>
  </property>
  <property fmtid="{D5CDD505-2E9C-101B-9397-08002B2CF9AE}" pid="7" name="MSIP_Label_f15a8442-68f3-4087-8f05-d564bed44e92_Name">
    <vt:lpwstr>97171605-0670-4512-b8c8-ebe12520d29a</vt:lpwstr>
  </property>
  <property fmtid="{D5CDD505-2E9C-101B-9397-08002B2CF9AE}" pid="8" name="MSIP_Label_f15a8442-68f3-4087-8f05-d564bed44e92_SiteId">
    <vt:lpwstr>138f17b0-6ad5-4ddf-a195-24e73c3655fd</vt:lpwstr>
  </property>
  <property fmtid="{D5CDD505-2E9C-101B-9397-08002B2CF9AE}" pid="9" name="MSIP_Label_f15a8442-68f3-4087-8f05-d564bed44e92_ActionId">
    <vt:lpwstr>01156f72-5cad-421f-8811-c45d6f16a2a9</vt:lpwstr>
  </property>
  <property fmtid="{D5CDD505-2E9C-101B-9397-08002B2CF9AE}" pid="10" name="MSIP_Label_f15a8442-68f3-4087-8f05-d564bed44e92_ContentBits">
    <vt:lpwstr>0</vt:lpwstr>
  </property>
</Properties>
</file>