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017_08 - Revitalizace bi..." sheetId="2" r:id="rId2"/>
    <sheet name="Pokyny pro vyplnění" sheetId="3" r:id="rId3"/>
  </sheets>
  <definedNames>
    <definedName name="_xlnm.Print_Area" localSheetId="0">'Rekapitulace stavby'!$D$4:$AO$33,'Rekapitulace stavby'!$C$39:$AQ$53</definedName>
    <definedName name="_xlnm._FilterDatabase" localSheetId="1" hidden="1">'2017_08 - Revitalizace bi...'!$C$78:$K$214</definedName>
    <definedName name="_xlnm.Print_Area" localSheetId="1">'2017_08 - Revitalizace bi...'!$C$4:$J$34,'2017_08 - Revitalizace bi...'!$C$40:$J$62,'2017_08 - Revitalizace bi...'!$C$68:$K$214</definedName>
    <definedName name="_xlnm.Print_Area" localSheetId="2">'Pokyny pro vyplnění'!$B$2:$K$69,'Pokyny pro vyplnění'!$B$72:$K$116,'Pokyny pro vyplnění'!$B$119:$K$188,'Pokyny pro vyplnění'!$B$196:$K$216</definedName>
    <definedName name="_xlnm.Print_Titles" localSheetId="0">'Rekapitulace stavby'!$49:$49</definedName>
    <definedName name="_xlnm.Print_Titles" localSheetId="1">'2017_08 - Revitalizace bi...'!$78:$78</definedName>
  </definedNames>
  <calcPr fullCalcOnLoad="1"/>
</workbook>
</file>

<file path=xl/sharedStrings.xml><?xml version="1.0" encoding="utf-8"?>
<sst xmlns="http://schemas.openxmlformats.org/spreadsheetml/2006/main" count="2078" uniqueCount="637">
  <si>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</si>
  <si>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</si>
  <si>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</si>
  <si>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</si>
  <si>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</si>
  <si>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</si>
  <si>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</si>
  <si>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{24c2ef46-d9e1-4bd6-96d5-fdaf96f2e521}</t>
  </si>
  <si>
    <t>0,01</t>
  </si>
  <si>
    <t>21</t>
  </si>
  <si>
    <t>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</si>
  <si>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</si>
  <si>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</si>
  <si>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</si>
  <si>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</si>
  <si>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</si>
  <si>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</si>
  <si>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2017_08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</si>
  <si>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</si>
  <si>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</si>
  <si>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Revitalizace biotopu čolka v PP Rožmitál pod Třemšínem XI</t>
  </si>
  <si>
    <t>0,1</t>
  </si>
  <si>
    <t>KSO:</t>
  </si>
  <si>
    <t/>
  </si>
  <si>
    <t>CC-CZ:</t>
  </si>
  <si>
    <t>Místo:</t>
  </si>
  <si>
    <t>Katastrální území: Rožmitál pod Třemšínem</t>
  </si>
  <si>
    <t>Datum:</t>
  </si>
  <si>
    <t>18. 8. 2017</t>
  </si>
  <si>
    <t>10</t>
  </si>
  <si>
    <t>100</t>
  </si>
  <si>
    <t>Zadavatel:</t>
  </si>
  <si>
    <t>IČ:</t>
  </si>
  <si>
    <t>Středočeský kraj, Zborovská 11, 150 21  Praha 5</t>
  </si>
  <si>
    <t>DIČ:</t>
  </si>
  <si>
    <t>Uchazeč:</t>
  </si>
  <si>
    <t>Vyplň údaj</t>
  </si>
  <si>
    <t>Projektant:</t>
  </si>
  <si>
    <t>Martin Dobeš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</si>
  <si>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</si>
  <si>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</si>
  <si>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</si>
  <si>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</si>
  <si>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</si>
  <si>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</si>
  <si>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</si>
  <si>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</si>
  <si>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</si>
  <si>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</si>
  <si>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</si>
  <si>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</si>
  <si>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</si>
  <si>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</si>
  <si>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</si>
  <si>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</si>
  <si>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</si>
  <si>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</si>
  <si>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</si>
  <si>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</si>
  <si>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</si>
  <si>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</si>
  <si>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</si>
  <si>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</si>
  <si>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</si>
  <si>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</si>
  <si>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</si>
  <si>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</si>
  <si>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</si>
  <si>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</si>
  <si>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</si>
  <si>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</si>
  <si>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</si>
  <si>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</si>
  <si>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</si>
  <si>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</si>
  <si>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</si>
  <si>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</si>
  <si>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</si>
  <si>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</si>
  <si>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</si>
  <si>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###NOINSERT###</t>
  </si>
  <si>
    <t>1) Krycí list soupisu</t>
  </si>
  <si>
    <t>2) Rekapitulace</t>
  </si>
  <si>
    <t>3) Soupis prací</t>
  </si>
  <si>
    <t>Zpět na list:</t>
  </si>
  <si>
    <t>Rekapitulace stavby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</si>
  <si>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</si>
  <si>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</si>
  <si>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</si>
  <si>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</si>
  <si>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</si>
  <si>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</si>
  <si>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</si>
  <si>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</si>
  <si>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</si>
  <si>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</si>
  <si>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</si>
  <si>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</si>
  <si>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8 - Trubní vedení</t>
  </si>
  <si>
    <t xml:space="preserve">    9 - Ostatní konstrukce a práce, bourání</t>
  </si>
  <si>
    <t xml:space="preserve">    998 - Přesun hmot</t>
  </si>
  <si>
    <t>VRN - Vedlejší rozpočtové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</si>
  <si>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</si>
  <si>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</si>
  <si>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</si>
  <si>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</si>
  <si>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</si>
  <si>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</si>
  <si>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</si>
  <si>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</si>
  <si>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</si>
  <si>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</si>
  <si>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</si>
  <si>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</si>
  <si>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</si>
  <si>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</si>
  <si>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</si>
  <si>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</si>
  <si>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</si>
  <si>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</si>
  <si>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</si>
  <si>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111203201</t>
  </si>
  <si>
    <t>Odstranění křovin a stromů s ponecháním kořenů průměru kmene do 100 mm, při jakémkoliv sklonu terénu mimo LTM, při celkové ploše do 1 000 m2</t>
  </si>
  <si>
    <t>m2</t>
  </si>
  <si>
    <t>CS ÚRS 2017 01</t>
  </si>
  <si>
    <t>4</t>
  </si>
  <si>
    <t>-1443774470</t>
  </si>
  <si>
    <t>P</t>
  </si>
  <si>
    <t>Poznámka k položce:
dle situace C3</t>
  </si>
  <si>
    <t>112101101</t>
  </si>
  <si>
    <t>Kácení stromů s odřezáním kmene a s odvětvením listnatých, průměru kmene přes 100 do 300 mm</t>
  </si>
  <si>
    <t>kus</t>
  </si>
  <si>
    <t>753238646</t>
  </si>
  <si>
    <t>3</t>
  </si>
  <si>
    <t>112101102</t>
  </si>
  <si>
    <t>Kácení stromů s odřezáním kmene a s odvětvením listnatých, průměru kmene přes 300 do 500 mm</t>
  </si>
  <si>
    <t>-1254075240</t>
  </si>
  <si>
    <t>Poznámka k položce:
dle sumáře dřevin v TZ</t>
  </si>
  <si>
    <t>112101103</t>
  </si>
  <si>
    <t>Kácení stromů s odřezáním kmene a s odvětvením listnatých, průměru kmene přes 500 do 700 mm</t>
  </si>
  <si>
    <t>-1679354580</t>
  </si>
  <si>
    <t>5</t>
  </si>
  <si>
    <t>112101104</t>
  </si>
  <si>
    <t>Kácení stromů s odřezáním kmene a s odvětvením listnatých, průměru kmene přes 700 do 900 mm</t>
  </si>
  <si>
    <t>2033719719</t>
  </si>
  <si>
    <t>6</t>
  </si>
  <si>
    <t>112201101</t>
  </si>
  <si>
    <t>Odstranění pařezů s jejich vykopáním, vytrháním nebo odstřelením, s přesekáním kořenů průměru přes 100 do 300 mm</t>
  </si>
  <si>
    <t>-389308159</t>
  </si>
  <si>
    <t>PSC</t>
  </si>
  <si>
    <t xml:space="preserve">Poznámka k souboru cen:
1. Ceny lze použít i pro odstranění pařezů ze sesuté zeminy, vývratů a polomů. 2. V ceně jsou započteny i náklady na případné nutné odklizení pařezů na hromady na vzdálenost do 50 m nebo naložení na dopravní prostředek. 3. Mají-li se odstraňovat pařezy z pokáceného souvislého lesního porostu, lze počet pařezů stanovit s přihlédnutím k tabulce v příloze č. 1. 4. Zásyp jam po pařezech se oceňuje cenami souboru cen 174 20-12 této části katalogu. 5. Průměr pařezu se měří v místě řezu kmene na základě dvojího na sebe kolmého měření a následného zprůměrování naměřených hodnot. </t>
  </si>
  <si>
    <t>7</t>
  </si>
  <si>
    <t>112201102</t>
  </si>
  <si>
    <t>Odstranění pařezů s jejich vykopáním, vytrháním nebo odstřelením, s přesekáním kořenů průměru přes 300 do 500 mm</t>
  </si>
  <si>
    <t>1019638727</t>
  </si>
  <si>
    <t>8</t>
  </si>
  <si>
    <t>112201103</t>
  </si>
  <si>
    <t>Odstranění pařezů s jejich vykopáním, vytrháním nebo odstřelením, s přesekáním kořenů průměru přes 500 do 700 mm</t>
  </si>
  <si>
    <t>1054712941</t>
  </si>
  <si>
    <t>9</t>
  </si>
  <si>
    <t>112201104</t>
  </si>
  <si>
    <t>Odstranění pařezů s jejich vykopáním, vytrháním nebo odstřelením, s přesekáním kořenů průměru přes 700 do 900 mm</t>
  </si>
  <si>
    <t>-96282000</t>
  </si>
  <si>
    <t>112201105</t>
  </si>
  <si>
    <t>Odstranění pařezů s jejich vykopáním, vytrháním nebo odstřelením, s přesekáním kořenů průměru přes 900 mm</t>
  </si>
  <si>
    <t>1028645510</t>
  </si>
  <si>
    <t>11</t>
  </si>
  <si>
    <t>120901113</t>
  </si>
  <si>
    <t>Bourání konstrukcí v odkopávkách a prokopávkách, korytech vodotečí, melioračních kanálech - ručně s přemístěním suti na hromady na vzdálenost do 20 m nebo s naložením na dopravní prostředek ze zdiva kamenného, pro jakýkoliv druh kamene na maltu cementovou</t>
  </si>
  <si>
    <t>m3</t>
  </si>
  <si>
    <t>1021329405</t>
  </si>
  <si>
    <t xml:space="preserve">Poznámka k souboru cen:
1. Ceny jsou určeny pouze pro bourání konstrukcí ze zdiva nebo z betonu ve výkopišti při provádění zemních prací, jsou-li zdiva nebo beton obklopeny horninou nebo sypaninou tak, že k nim není bez vykopávky přístup. 2. Ceny nelze použít pro bourání konstrukcí ze zdiva nebo betonu jako pro samostatnou stavební práci, i když jsou bourané konstrukce pod úrovní terénu, jako např. zdi, stropy a klenby v suterénu. 3. Vodorovné přemístění materiálu nad 20 m z rozbouraných konstrukcí ve výkopišti se oceňuje jako přemístění výkopku z hornin tř. 5 až 7 cenami souboru cen 162 . 0-1 . Vodorovné přemístění výkopku. 4. Svislé přemístění materiálu z rozbouraných konstrukcí ve výkopišti se oceňuje jako přemístění výkopku z hornin tř. 5 až 7 cenami souboru cen 161 10-11 Svislé přemístění výkopku. 5. Ceny nelze použít pro bourání konstrukcí pod vodou a) ze zdiva nebo z betonu prostého, zakazuje-li projekt použití trhavin; b) z betonu železového nebo předpjatého a ocelových konstrukcí; toto bourání se ocení individuálně. 6. Bourání konstrukce ze zdiva nebo z betonu prostého pod vodou se oceňuje cenou 127 40-1112 Vykopávka pod vodou v hornině tř. 5 s použitím trhavin. 7. Objem vybouraného materiálu pro přemístění se rovná objemu konstrukcí před rozbouráním. 8. Vzdálenost vodorovného přemístění se určuje od těžiště původní konstrukce do těžiště skládky. </t>
  </si>
  <si>
    <t>Poznámka k položce:
základ požeráku</t>
  </si>
  <si>
    <t>12</t>
  </si>
  <si>
    <t>121101101</t>
  </si>
  <si>
    <t>Sejmutí ornice nebo lesní půdy s vodorovným přemístěním na hromady v místě upotřebení nebo na dočasné či trvalé skládky se složením, na vzdálenost do 50 m</t>
  </si>
  <si>
    <t>352075970</t>
  </si>
  <si>
    <t xml:space="preserve">Poznámka k souboru cen:
1. V cenách jsou započteny i náklady na příp. nutné naložení sejmuté ornice na dopravní prostředek. 2. V cenách nejsou započteny náklady na odstranění nevhodných přimísenin (kamenů, kořenů apod.); tyto práce se ocení individuálně. 3. Množství ornice odebírané ze skládek se do objemu vykopávek pro volbu cen podle množství nezapočítává. Ceny souboru cen 122 . 0-11 Odkopávky a prokopávky nezapažené, se volí pro ornici odebíranou z projektovaných dočasných skládek; a) na staveništi podle součtu objemu ze všech skládek, b) mimo staveniště podle objemu každé skládky zvlášť. 4. Uložení ornice na skládky se oceňuje podle ustanovení v poznámkách č. 1 a 2 k ceně 171 20-1201 Uložení sypaniny na skládky. Složení ornice na hromady v místě upotřebení se neoceňuje. 5. Odebírá-li se ornice z projektované dočasné skládky, oceňuje se její naložení a přemístění podle čl. 3172 Všeobecných podmínek tohoto katalogu. 6. Přemísťuje-li se ornice na vzdálenost větší něž 250 m, vzdálenost 50 m se pro určení vzdálenosti vodorovného přemístění neodečítá a ocení se sejmutí a přemístění bez ohledu na ustanovení pozn. č. 1 takto: a) sejmutí ornice na vzdálenost 50m cenou 121 10-1101; b) naložení příslušnou cenou souboru cen 167 10- . . c) vodorovné přemístění cenami souboru cen 162 . 0- . . Vodorovné přemístění výkopku. 7. Sejmutí podorničí se oceňuje cenami odkopávek s přihlédnutím k ustanovení čl. 3112 Všeobecných podmínek tohoto katalogu. </t>
  </si>
  <si>
    <t>Poznámka k položce:
dle bilance ZP</t>
  </si>
  <si>
    <t>13</t>
  </si>
  <si>
    <t>122201101</t>
  </si>
  <si>
    <t>Odkopávky a prokopávky nezapažené s přehozením výkopku na vzdálenost do 3 m nebo s naložením na dopravní prostředek v hornině tř. 3 do 100 m3</t>
  </si>
  <si>
    <t>2085632765</t>
  </si>
  <si>
    <t xml:space="preserve">Poznámka k souboru cen:
1. Odkopávky a prokopávky v roubených prostorech se oceňují podle čl. 3116 Všeobecných podmínek tohoto katalogu. 2. Odkopávky a prokopávky ve stržích při lesnicko-technických melioracích (LTM) se oceňují cenami do 100 m3 pro jakýkoliv skutečný objem výkopu; ostatní odkopávky a prokopávky při LTM se oceňují při jakémkoliv objemu výkopu přes 100 m3 cenami přes 100 do 1 000 m3. 3. Ceny lze použít i pro vykopávky odpadových jam. 4. Ceny lze použít i pro sejmutí podorničí. Přitom se přihlíží k ustanovení čl. 3112 Všeobecných podmínek tohoto katalogu. </t>
  </si>
  <si>
    <t>14</t>
  </si>
  <si>
    <t>122703602</t>
  </si>
  <si>
    <t>Odstranění nánosů z vypuštěných vodních nádrží nebo rybníků s uložením do hromad na vzdálenost do 20 m ve výkopišti při únosnosti dna přes 40 kPa do 60 kPa</t>
  </si>
  <si>
    <t>1711668217</t>
  </si>
  <si>
    <t xml:space="preserve">Poznámka k souboru cen:
1. Ceny nelze použít: a) pro odstraňování nánosu z nádrží se zpevněnými stěnami a dnem; b) předepisuje-li projekt ponechání části vrstvy nánosu na dně. 2. V cenách nejsou započteny náklady na provedení a udržování odvodňovacích příkopů; tyto práce, jsou-li projektem předepsány, se oceňují cenami souboru cen 125 70-33 Čištění melioračních kanálů. 3. Množství měrných jednotek se určí v m3 nánosu v rostlém stavu. 4. Vodorovné přemístění nánosu přes 20 m těžními stroji, které vyvozují malý specifický tlak na nános se oceňuje cenami souboru cen 162 25-3 . Vodorovné přemístění nánosu z vodních nádrží nebo rybníků. </t>
  </si>
  <si>
    <t>125703311</t>
  </si>
  <si>
    <t>Vykopávky melioračních kanálů přívodních (závlahových) nebo odpadních pro jakoukoliv šířku kanálu, jeho hloubku a množství vykopávky pro zemědělské meliorace v horninách tř. 1 a 2</t>
  </si>
  <si>
    <t>1974522009</t>
  </si>
  <si>
    <t>Poznámka k položce:
stokování dna</t>
  </si>
  <si>
    <t>VV</t>
  </si>
  <si>
    <t>115*0,85"délka  x příčná plocha stoky</t>
  </si>
  <si>
    <t>16</t>
  </si>
  <si>
    <t>162201102</t>
  </si>
  <si>
    <t>Vodorovné přemístění výkopku nebo sypaniny po suchu na obvyklém dopravním prostředku, bez naložení výkopku, avšak se složením bez rozhrnutí z horniny tř. 1 až 4 na vzdálenost přes 20 do 50 m</t>
  </si>
  <si>
    <t>-1958027942</t>
  </si>
  <si>
    <t>Poznámka k položce:
výkopy ze zemníku, dle bilance ZP</t>
  </si>
  <si>
    <t>17</t>
  </si>
  <si>
    <t>162201421</t>
  </si>
  <si>
    <t>Vodorovné přemístění větví, kmenů nebo pařezů s naložením, složením a dopravou do 1000 m pařezů kmenů, průměru přes 100 do 300 mm</t>
  </si>
  <si>
    <t>669146057</t>
  </si>
  <si>
    <t xml:space="preserve">Poznámka k souboru cen:
1. Průměr kmene i pařezu se měří v místě řezu. 2. Měrná jednotka je 1 strom. </t>
  </si>
  <si>
    <t>18</t>
  </si>
  <si>
    <t>162201422</t>
  </si>
  <si>
    <t>Vodorovné přemístění větví, kmenů nebo pařezů s naložením, složením a dopravou do 1000 m pařezů kmenů, průměru přes 300 do 500 mm</t>
  </si>
  <si>
    <t>964418466</t>
  </si>
  <si>
    <t>19</t>
  </si>
  <si>
    <t>162201423</t>
  </si>
  <si>
    <t>Vodorovné přemístění větví, kmenů nebo pařezů s naložením, složením a dopravou do 1000 m pařezů kmenů, průměru přes 500 do 700 mm</t>
  </si>
  <si>
    <t>-1207531814</t>
  </si>
  <si>
    <t>20</t>
  </si>
  <si>
    <t>162201424</t>
  </si>
  <si>
    <t>Vodorovné přemístění větví, kmenů nebo pařezů s naložením, složením a dopravou do 1000 m pařezů kmenů, průměru přes 700 do 900 mm</t>
  </si>
  <si>
    <t>917643968</t>
  </si>
  <si>
    <t>162253101</t>
  </si>
  <si>
    <t>Vodorovné přemístění nánosu z vodních nádrží nebo rybníků s vyklopením a hrubým urovnáním skládky při únosnosti dna přes 40 kPa, na vzdálenost přes 20 do 60 m</t>
  </si>
  <si>
    <t>517705123</t>
  </si>
  <si>
    <t xml:space="preserve">Poznámka k souboru cen:
1. Ceny jsou určeny pro vodorovné přemístění nánosů na vzdálenost přes 20 m těžními stroji, které vyvozují tlak na nános do 60 kPa. 2. Ceny nelze použít pro vodorovné přemístění nánosu na vzdálenost přes 20 m obvyklými dopravními prostředky; toto přemístění se oceňuje cenami souborů cen 162 . 0-1 . Vodorovné přemístění výkopku části A 01 tohoto katalogu. 3. Množství jednotek se určí v m3 nánosu v rostlém stavu. </t>
  </si>
  <si>
    <t>22</t>
  </si>
  <si>
    <t>162301102</t>
  </si>
  <si>
    <t>Vodorovné přemístění výkopku nebo sypaniny po suchu na obvyklém dopravním prostředku, bez naložení výkopku, avšak se složením bez rozhrnutí z horniny tř. 1 až 4 na vzdálenost přes 500 do 1 000 m</t>
  </si>
  <si>
    <t>-1995399230</t>
  </si>
  <si>
    <t xml:space="preserve">Poznámka k souboru cen:
1. Ceny nelze použít, předepisuje-li projekt přemístit výkopek na místo nepřístupné obvyklým dopravním prostředkům; toto přemístění se oceňuje individuálně. 2. V cenách jsou započteny i náhrady za jízdu loženého vozidla v terénu ve výkopišti nebo na násypišti. 3. V cenách nejsou započteny náklady na rozhrnutí výkopku na násypišti; toto rozhrnutí se oceňuje cenami souboru cen 171 . 0- . . Uložení sypaniny do násypů a 171 20-1201Uložení sypaniny na skládky. 4. Je-li na dopravní dráze pro vodorovné přemístění nějaká překážka, pro kterou je nutno překládat výkopek z jednoho obvyklého dopravního prostředku na jiný obvyklý dopravní prostředek, oceňuje se toto lomené vodorovné přemístění výkopku v každém úseku samostatně příslušnou cenou tohoto souboru cen a překládání výkopku cenami souboru cen 167 10-3 . Nakládání neulehlého výkopku z hromad s ohledem na ustanovení pozn. číslo 5. 5. Přemísťuje-li se výkopek z dočasných skládek vzdálených do 50 m, neoceňuje se nakládání výkopku, i když se provádí. Toto ustanovení neplatí, vylučuje-li projekt použití dozeru. 6. V cenách vodorovného přemístění sypaniny nejsou započteny náklady na dodávku materiálu, tyto se oceňují ve specifikaci. </t>
  </si>
  <si>
    <t>Poznámka k položce:
sediment na pole dle bilance ZP</t>
  </si>
  <si>
    <t>23</t>
  </si>
  <si>
    <t>167101102</t>
  </si>
  <si>
    <t>Nakládání, skládání a překládání neulehlého výkopku nebo sypaniny nakládání, množství přes 100 m3, z hornin tř. 1 až 4</t>
  </si>
  <si>
    <t>-672292335</t>
  </si>
  <si>
    <t xml:space="preserve">Poznámka k souboru cen:
1. Ceny -1101, -1151, -1102, -1152, -1103, -1153, jsou určeny pro nakládání, skládání a překládání na obvyklý nebo z obvyklého dopravního prostředku. Pro nakládání z lodi nebo na loď jsou určeny ceny -1105 a -1155. 2. Ceny -1105 a -1155 jsou určeny pro nakládání, překládání a vykládání na vzdálenost a) do 20 m vodorovně; vodorovná vzdálenost se měří od těžnice lodi k těžnici druhé lodi, nebo k těžišti hromady na břehu nebo k těžišti dopravního prostředku na suchu, b) do 4 m svisle; svislá vzdálenost se měří od pracovní hladiny vody k úrovni srovna- ného terénu v místě hromady nebo v místě dopravní plochy pro dopravní prostředek na suchu. Uvedenou svislou vzdálenost 4 m lze zvětšit, a to nejvýše do 6 m, jestliže je vodorovná vzdálenost uvedená v bodu a) kratší než 20 m nejméně o trojnásobek zvětšení výšky přes 4 m. 3. Množství měrných jednotek se určí v rostlém stavu horniny. </t>
  </si>
  <si>
    <t>793+397"sediment+výkopy</t>
  </si>
  <si>
    <t>24</t>
  </si>
  <si>
    <t>171103201</t>
  </si>
  <si>
    <t>Uložení netříděných sypanin z hornin tř. 1 až 4 do zemních hrází pro jakoukoliv šířku koruny přehradních a jiných vodních nádrží se zhutněním do 100 % PS - koef. C s příměsí jílové hlíny do 20 % objemu</t>
  </si>
  <si>
    <t>184953049</t>
  </si>
  <si>
    <t xml:space="preserve">Poznámka k souboru cen:
1. Ceny 10-3201 až -3291 lze použít i pro: a) uložení sypanin do zemních hrází přívodních kanálů, inundačních nebo ochranných s předepsaným zhutněním, jsou-li tyto hráze navrhovány dle ČSN 73 6824 Malé vodní nádrže; b) uložení do zemních hrází rybníků (obor KSO 832 16). 2. Ceny nelze použít pro rozšíření návodního nebo vzdušného líce zemních hrází, jehož šířka je menší než 3 m; toto rozšíření se ocení cenou 172 10-3102 Zřízení těsnícího jádra nebo šířky těsnící vrstvy přes 1 do 3 m. </t>
  </si>
  <si>
    <t>Poznámka k položce:
oprava hráze, dle bilance ZP</t>
  </si>
  <si>
    <t>25</t>
  </si>
  <si>
    <t>174101101</t>
  </si>
  <si>
    <t>Zásyp sypaninou z jakékoliv horniny s uložením výkopku ve vrstvách se zhutněním jam, šachet, rýh nebo kolem objektů v těchto vykopávkách</t>
  </si>
  <si>
    <t>828589663</t>
  </si>
  <si>
    <t xml:space="preserve">Poznámka k souboru cen:
1. Ceny 174 10- . . jsou určeny pro zhutněné zásypy s mírou zhutnění: a) z hornin soudržných do 100 % PS, b) z hornin nesoudržných do I(d) 0,9, c) z hornin kamenitých pro jakoukoliv míru zhutnění. 2. Je-li projektem předepsáno vyšší zhutnění, podle bodu a) a b) poznámky č 1., ocení se zásyp individuálně. 3. Ceny nelze použít pro zásyp rýh pro drenážní trativody pro lesnicko-technické meliorace a zemědělské. Zásyp těchto rýh se oceňuje cenami souboru cen 174 20-3 . části A 03 Zemní práce pro objekty oborů 831 až 833. Nezhutněný zásyp odvodňovacích kanálů z betonových a železobetonových trub v polních a lučních tratích se oceňuje cenou -1101 Zásyp sypaninou rýh bez ohledu na šířku kanálu; cena obsahuje i náklady na ruční nezhutněný zásyp výšky do 200 mm nad vrchol potrubí. 4. V cenách 10-1101, 10-1103, 20-1101 a 20-1103 je započteno přemístění sypaniny ze vzdálenosti 10 m od kraje výkopu nebo zasypávaného prostoru, měřeno k těžišti skládky. 5. V ceně 10-1102 je započteno přemístění sypaniny ze vzdálenosti 15 m od hrany zasypávaného prostoru, měřeno k těžišti skládky. 6. Objem zásypu je rozdíl objemu výkopu a objemu do něho vestavěných konstrukcí nebo uložených vedení i s jejich obklady a podklady (tento objem se nazývá objemem horniny vytlačené konstrukcí). Objem potrubí do DN 180, příp. i s obalem, se od objemu zásypu neodečítá. Pro stanovení objemu zásypu se od objemu výkopu odečítá i objem obsypu potrubí oceňovaný cenami souboru cen 175 10-11 Obsyp potrubí, přichází-li v úvahu . 7. Odklizení zbylého výkopku po provedení zásypu zářezů se šikmými stěnami pro podzemní vedení nebo zásypu jam a rýh pro podzemní vedení se oceňuje, je-li objem zbylého výkopku: a) do 1 m3 na 1 m vedení a jedná se o výkopek neulehlý - cenami souboru cen 167 10-110 Nakládání výkopku nebo sypaniny a 162 . 0-1 . Vodorovné přemístění výkopku. V případě, že se jedná o výkopek ulehlý - rozpojení a naložení výkopku cenami souboru cen 122 . 0-1 . souboru cen 162 . 0-1 . Vodorovné přemístění výkopku; b) přes 1 m3 na 1 m vedení, jestliže projekt předepíše, že se zbylý výkopek bude odklízet zároveň s prováděním vykopávky, pouze přemístění výkopku cenami souboru cen 162 . 0-1 . Vodorovné přemístění výkopku. Při zmíněném objemu zbylého výkopku se neoceňuje ani naložení ani rozpojení výkopku. Jestliže se zbylý výkopek neodklízí, nýbrž rozprostírá podél výkopu a nad výkopem, platí poznámka č. 8. 8. Rozprostření zbylého výkopku podél výkopu a nad výkopem po provedení zásypů zářezů se šikmými stěnami pro podzemní vedení nebo zásypu jam a rýh pro podzemní vedení se oceňuje: a) cenou 171 20-1101 Uložení sypaniny do nezhutněných násypů, není-li projektem předepsáno zhutnění rozprostřeného zbylého výkopku, b) cenou 171 10-1111 Uložení sypaniny do násypů z hornin sypkých, je-li předepsáno zhutnění rozprostřeného zbylého výkopku, a to v objemu vypočteném podle poznámky č.6, příp. zmenšeném o objem výkopku, který byl již odklizen. 9. Míru zhutnění předepisuje projekt. </t>
  </si>
  <si>
    <t>Poznámka k položce:
zásyp u požeráku</t>
  </si>
  <si>
    <t>26</t>
  </si>
  <si>
    <t>181301103</t>
  </si>
  <si>
    <t>Rozprostření a urovnání ornice v rovině nebo ve svahu sklonu do 1:5 při souvislé ploše do 500 m2, tl. vrstvy přes 150 do 200 mm</t>
  </si>
  <si>
    <t>-994899940</t>
  </si>
  <si>
    <t xml:space="preserve">Poznámka k souboru cen:
1. V ceně jsou započteny i náklady na případné nutné přemístění hromad nebo dočasných skládek na místo spotřeby ze vzdálenosti do 30 m. 2. V ceně nejsou započteny náklady na získání ornice; toto získání se oceňuje cenami souboru cen 121 10-11 Sejmutí ornice. 3. Případné nakládání ornice, v souvislosti s pozn. č. 2 se oceňuje cenami souboru cen 167 10-11 Nakládání, skládání a překládání neulehlého výkopku nebo sypaniny. 4. Jsou-li hromady nebo dočasné skládky ornice umístěny podle projektu ve vzdálenosti přes 30 m od místa spotřeby, oceňuje se její přemístění cenami souboru cen 162 . 0-1 . Vodorovné přemístění výkopku, přičemž se vzdálenost 30 m, uvedená v popisu cen, neodečítá. </t>
  </si>
  <si>
    <t>Poznámka k položce:
Ornice na hrázi, odměřením ze situace C3</t>
  </si>
  <si>
    <t>27</t>
  </si>
  <si>
    <t>181301111</t>
  </si>
  <si>
    <t>Rozprostření a urovnání ornice v rovině nebo ve svahu sklonu do 1:5 při souvislé ploše přes 500 m2, tl. vrstvy do 100 mm</t>
  </si>
  <si>
    <t>-1692849025</t>
  </si>
  <si>
    <t>793*10"sediment na poli 10 cm</t>
  </si>
  <si>
    <t>28</t>
  </si>
  <si>
    <t>181411121</t>
  </si>
  <si>
    <t>Založení trávníku na půdě předem připravené plochy do 1000 m2 výsevem včetně utažení lučního v rovině nebo na svahu do 1:5</t>
  </si>
  <si>
    <t>609193734</t>
  </si>
  <si>
    <t>29</t>
  </si>
  <si>
    <t>M</t>
  </si>
  <si>
    <t>005724800</t>
  </si>
  <si>
    <t>osivo směs jetelotravní</t>
  </si>
  <si>
    <t>kg</t>
  </si>
  <si>
    <t>400240080</t>
  </si>
  <si>
    <t>780*0,015 'Přepočtené koeficientem množství</t>
  </si>
  <si>
    <t>30</t>
  </si>
  <si>
    <t>182201101</t>
  </si>
  <si>
    <t>Svahování trvalých svahů do projektovaných profilů s potřebným přemístěním výkopku při svahování násypů v jakékoliv hornině</t>
  </si>
  <si>
    <t>-811464827</t>
  </si>
  <si>
    <t xml:space="preserve">Poznámka k souboru cen:
1. Ceny jsou určeny pro svahování všech nově zřizovaných ploch výkopů nebo násypů ve sklonu přes 1 : 5 a pro úpravu lavic (berem) šířky do 3 m přerušujících svahy, pod jakékoliv zpevnění ploch, pod humusování, drnování apod., pro úpravy dna a stěn silničních a železničních příkopů a pro úpravy dna šířky do 1 m melioračních kanálů a vodotečí. 2. Ceny nelze použít pro urovnání stěn příkopů při čištění; toto urovnání se oceňuje cenami souboru cen 938 90-2 . čištění příkopů komunikací v suchu nebo ve vodě A02 Zemní práce pro objekty oborů 821 až 828. 3. Úprava ploch vodorovných nebo ve sklonu do 1 : 5 s výjimkou ustanovení v poznámce č. 1 se oceňuje cenami souboru cen 181 *0-11 Úprava pláně vyrovnáním výškových rozdílů. </t>
  </si>
  <si>
    <t>Poznámka k položce:
Návodní svah, odměřením ze situace C3</t>
  </si>
  <si>
    <t>31</t>
  </si>
  <si>
    <t>183403112</t>
  </si>
  <si>
    <t>Obdělání půdy oráním hl. přes 100 do 200 mm v rovině nebo na svahu do 1:5</t>
  </si>
  <si>
    <t>892511551</t>
  </si>
  <si>
    <t>32</t>
  </si>
  <si>
    <t>183403113</t>
  </si>
  <si>
    <t>Obdělání půdy frézováním v rovině nebo na svahu do 1:5</t>
  </si>
  <si>
    <t>-496276396</t>
  </si>
  <si>
    <t>33</t>
  </si>
  <si>
    <t>113151111</t>
  </si>
  <si>
    <t>Rozebírání zpevněných ploch s přemístěním na skládku na vzdálenost do 20 m nebo s naložením na dopravní prostředek ze silničních panelů</t>
  </si>
  <si>
    <t>1449727129</t>
  </si>
  <si>
    <t>70*3</t>
  </si>
  <si>
    <t>34</t>
  </si>
  <si>
    <t>R10001</t>
  </si>
  <si>
    <t xml:space="preserve">Převedení vody potrubím během výstavby </t>
  </si>
  <si>
    <t>celek</t>
  </si>
  <si>
    <t>-1754684606</t>
  </si>
  <si>
    <t>Poznámka k položce:
převedení vody potrubím přes hráz během výstavby včetně dodávky potrubí DN300, pohotovostní čerpací soupravy dimenzované na požadovanou dopravní výšku a průtok, zabudování těsnících provizorních hrázek, jímkování, soustředění převáděné vody, rozebrání hrázek, zapravení trouby pro převod vody a podpěrné stabilizační prvky pro potrubí</t>
  </si>
  <si>
    <t>35</t>
  </si>
  <si>
    <t>R10002</t>
  </si>
  <si>
    <t>Čerpání vody (centrálou) po dobu stavby</t>
  </si>
  <si>
    <t>-1211732031</t>
  </si>
  <si>
    <t xml:space="preserve">Poznámka k položce:
Snížení hladiny spodní vody pro potřebu zrealizování stavby, včetně pohotovosti čerpací soustavy.
Včetně vyhloubení záchytných jímek a příkopů pro odvedení vody, včetně
 převedení vody z jímek mimo staveniště.
</t>
  </si>
  <si>
    <t>36</t>
  </si>
  <si>
    <t>R0007</t>
  </si>
  <si>
    <t>Spálení odstraněných křovin a stromů na hromadách průměru kmene do 100 mm pro jakoukoliv plochu</t>
  </si>
  <si>
    <t>1818995490</t>
  </si>
  <si>
    <t>37</t>
  </si>
  <si>
    <t>R0008</t>
  </si>
  <si>
    <t>Pálení větví stromů se snášením na hromady listnatých v rovině nebo ve svahu do 1:3, průměru kmene přes 30 cm</t>
  </si>
  <si>
    <t>-1621638282</t>
  </si>
  <si>
    <t>Zakládání</t>
  </si>
  <si>
    <t>38</t>
  </si>
  <si>
    <t>215901101</t>
  </si>
  <si>
    <t>Zhutnění podloží pod násypy z rostlé horniny tř. 1 až 4 z hornin soudružných do 92 % PS a nesoudržných sypkých relativní ulehlosti I(d) do 0,8</t>
  </si>
  <si>
    <t>-2124639523</t>
  </si>
  <si>
    <t xml:space="preserve">Poznámka k souboru cen:
1. Cena je určena pro zhutnění ploch vodorovných nebo ve sklonu do 1 : 5, je-li předepsáno zhutnění do hloubky 0,7 m od pláně. 2. Cenu nelze použít pro zhutnění podloží z hornin konzistence kašovité až tekoucí. 3. Míru zhutnění podloží předepisuje projekt. 4. Množství jednotek se určí v m2 půdorysné plochy zhutněného podloží. </t>
  </si>
  <si>
    <t>Poznámka k položce:
celá hráz, před dosypáváním</t>
  </si>
  <si>
    <t>Svislé a kompletní konstrukce</t>
  </si>
  <si>
    <t>39</t>
  </si>
  <si>
    <t>317362021</t>
  </si>
  <si>
    <t>Výztuž překladů, říms, žlabů, žlabových říms, klenbových pásů ze svařovaných sítí z drátů typu KARI</t>
  </si>
  <si>
    <t>t</t>
  </si>
  <si>
    <t>-1769373572</t>
  </si>
  <si>
    <t>"obetonování"3,4*7,8*12,33/1000</t>
  </si>
  <si>
    <t>"požerák"(3,2*2*1,6+0,7*1,3*4)*12,33/1000</t>
  </si>
  <si>
    <t>Součet</t>
  </si>
  <si>
    <t>40</t>
  </si>
  <si>
    <t>321213345</t>
  </si>
  <si>
    <t>Zdivo nadzákladové z lomového kamene vodních staveb přehrad, jezů a plavebních komor, spodní stavby vodních elektráren, odběrných věží a výpustných zařízení, opěrných zdí, šachet, šachtic a ostatních konstrukcí obkladní z lomového kamene lomařsky upraveného s vyspárováním, na cementovou maltu</t>
  </si>
  <si>
    <t>-43897780</t>
  </si>
  <si>
    <t xml:space="preserve">Poznámka k souboru cen:
1. Ceny -3235, -3345, -3445 lze použít i pro dlažby z lomového kamene o sklonu přes 1:1. 2. Ceny -4511, -4591 lze použít i pro rovnaninu z lomového kamene o sklonu přes 1:1. 3. Objem se stanoví v m3 zdiva; objem dutin do 0,20 m3 jednotlivě se od celkového objemu neodečítá. </t>
  </si>
  <si>
    <t>3*1,1*0,5+3*0,8*0,7"výpust čelo</t>
  </si>
  <si>
    <t>2*(0,35+1,35)/2*0,4+1,35*0,3*1,25"požerák</t>
  </si>
  <si>
    <t>41</t>
  </si>
  <si>
    <t>321321115</t>
  </si>
  <si>
    <t>Konstrukce z betonu vodních staveb přehrad, jezů a plavebních komor, spodní stavby vodních elektráren, jader přehrad, odběrných věží a výpustných zařízení, opěrných zdí, šachet, šachtic a ostatních konstrukcí železového pro prostředí s mrazovými cykly C 25/30 XF3</t>
  </si>
  <si>
    <t>1073512026</t>
  </si>
  <si>
    <t>(1,4*0,2+0,9*0,6)*7,8"výpust"+1,5*1,25*0,7+1,7*0,4*1,6"požerák"+0,8*0,7*3"vývařiště čelo"+6,2*0,8*0,5"přeliv"+0,6*0,5*1"beton pod lávkou</t>
  </si>
  <si>
    <t>42</t>
  </si>
  <si>
    <t>321351010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</si>
  <si>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zřízení ploch rovinných</t>
  </si>
  <si>
    <t>1723468050</t>
  </si>
  <si>
    <t>2*0,7*3,2+1,25*0,7+1,9*0,4"požerák"+7,8*(0,2*2+0,6*2)"výpust"+1,6*3+0,7*0,8*2"vývařiště čelo"+2"lávka</t>
  </si>
  <si>
    <t>43</t>
  </si>
  <si>
    <t>321352010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</si>
  <si>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odstranění ploch rovinných</t>
  </si>
  <si>
    <t>-1049180538</t>
  </si>
  <si>
    <t xml:space="preserve">Poznámka k souboru cen:
1. Ceny jsou určeny pro: a) bednění prováděné v prostorách zapažených nebo nezapažených, b) bednění ploch vodorovných, svislých nebo skloněných, c) bednění v prostoru bez výztuže nebo s výztuží jakékoliv hustoty, d) bednění prováděné taženou lištou, taženým bedněním, prefabrikovaným bedněním apod., kromě betonového prefabrikovaného bednění. 2. Ceny neplatí pro: a) bednění pohledových betonů. Tyto náklady se oceňují individuálně; b) bednění konstrukcí spirál a savek. Tyto náklady se oceňují cenami souboru cen 321 35-6111 až -6940 Obednění a odbednění spirál a savek. c) bednění základových pasů, tyto práce lze ocenit cenami 27.35 katalogu 801-1. 3. V cenách jsou započteny i náklady na: a) podíl bednění otvorů, kapes, rýh, prostupů, výklenků apod. objemu jednotlivě do 1 m3, b) bednění v provedení, které nevyžaduje další úpravu betonových a železobetonových konstrukcí. 4. V cenách nejsou započteny náklady na podpěrné konstrukce; tyto se oceňují cenami katalogu 800-3 Lešení. 5. Plocha se stanoví v m2 rozvinuté plochy obedňované konstrukce. 6. Při výpočtu rozvinuté plochy obedňované konstrukce se neberou v úvahu otvory, kapsy, rýhy, prostupy, výklenky apod. objemu jednotlivě do 1 m3 . </t>
  </si>
  <si>
    <t>44</t>
  </si>
  <si>
    <t>R3001</t>
  </si>
  <si>
    <t>BETONOVÝ ARMOVANÝ POŽERÁK šířka světlá 0,4m</t>
  </si>
  <si>
    <t>-676787386</t>
  </si>
  <si>
    <t>Poznámka k položce:
typ Rieder, velký otevřený včetně uzamykatelného poklopu
kompletní dodávka a montáž včetně uzamykatelného poklopu, žebříku</t>
  </si>
  <si>
    <t>45</t>
  </si>
  <si>
    <t>R3004</t>
  </si>
  <si>
    <t>Dřevěná lávka k požeráku - kompletní dodávka a montáž</t>
  </si>
  <si>
    <t>100237909</t>
  </si>
  <si>
    <t>Poznámka k položce:
Kompletní dodávka a montáž lávky k požeráku. Veškeré ocelové konstrukce budou opatřeny žárovým pozinkováním. Včetně zábradlí.</t>
  </si>
  <si>
    <t>Vodorovné konstrukce</t>
  </si>
  <si>
    <t>46</t>
  </si>
  <si>
    <t>451571221</t>
  </si>
  <si>
    <t>Podklad pod dlažbu ze štěrkopísku tl. do 100 mm</t>
  </si>
  <si>
    <t>1551386586</t>
  </si>
  <si>
    <t>1,8*2,5"vývar</t>
  </si>
  <si>
    <t>47</t>
  </si>
  <si>
    <t>452311131</t>
  </si>
  <si>
    <t>Podkladní a zajišťovací konstrukce z betonu prostého v otevřeném výkopu desky pod potrubí, stoky a drobné objekty z betonu tř. C 12/15</t>
  </si>
  <si>
    <t>-124002211</t>
  </si>
  <si>
    <t xml:space="preserve">Poznámka k souboru cen:
1. Ceny -1121 až -1181 a -1192 lze použít i pro ochrannou vrstvu pod železobetonové konstrukce. 2. Ceny -2121 až -2181 a -2192 jsou určeny pro jakékoliv úkosy sedel. </t>
  </si>
  <si>
    <t>0,7*6,2*0,1"přeliv"+0,9*3*0,1"vývar"+3,2*1,5*0,1"požerák</t>
  </si>
  <si>
    <t>48</t>
  </si>
  <si>
    <t>464531112</t>
  </si>
  <si>
    <t>Pohoz dna nebo svahů jakékoliv tloušťky z hrubého drceného kameniva, z terénu, frakce 63 - 125 mm</t>
  </si>
  <si>
    <t>170480858</t>
  </si>
  <si>
    <t>2,8*85*0,20"návodní svah"+31*0,2"odpad od přelivu"+6,6*6,2*0,20"přeliv</t>
  </si>
  <si>
    <t>49</t>
  </si>
  <si>
    <t>465511511</t>
  </si>
  <si>
    <t>Dlažba z lomového kamene upraveného vodorovná nebo plocha ve sklonu do 1:2 s dodáním hmot do malty MC 10, s vyplněním spár maltou MC 10 a s vyspárováním maltou MCS v ploše do 20 m2, tl. 200 mm</t>
  </si>
  <si>
    <t>516900478</t>
  </si>
  <si>
    <t>1,8*2,5+1,7*0,9</t>
  </si>
  <si>
    <t>50</t>
  </si>
  <si>
    <t>460650141</t>
  </si>
  <si>
    <t>Vozovky a chodníky zřízení provizorní příjezdové komunikace z panelů silničních včetně úpravy podkladní pláně se štěrkovým ložem</t>
  </si>
  <si>
    <t>64</t>
  </si>
  <si>
    <t>313502169</t>
  </si>
  <si>
    <t>Poznámka k položce:
panely v majetku zhotovitele</t>
  </si>
  <si>
    <t>51</t>
  </si>
  <si>
    <t>R5001</t>
  </si>
  <si>
    <t>panel silniční 300x100x21,5 cm</t>
  </si>
  <si>
    <t>128</t>
  </si>
  <si>
    <t>1453864387</t>
  </si>
  <si>
    <t>Trubní vedení</t>
  </si>
  <si>
    <t>52</t>
  </si>
  <si>
    <t>871370410</t>
  </si>
  <si>
    <t>Montáž kanalizačního potrubí z plastů z polypropylenu PP korugovaného SN 10 DN 300</t>
  </si>
  <si>
    <t>m</t>
  </si>
  <si>
    <t>-876993350</t>
  </si>
  <si>
    <t>53</t>
  </si>
  <si>
    <t>286152220</t>
  </si>
  <si>
    <t>trubky z polypropylénu a kombinované systém Wavin kanalizační potrubí ULTRA-RIB 2 PP SN 10 UR2 300 mm/ 5 m</t>
  </si>
  <si>
    <t>863575638</t>
  </si>
  <si>
    <t>Poznámka k položce:
WAVIN, kód výrobku: UP646500W</t>
  </si>
  <si>
    <t>Ostatní konstrukce a práce, bourání</t>
  </si>
  <si>
    <t>54</t>
  </si>
  <si>
    <t>R934956123</t>
  </si>
  <si>
    <t>Přepadová a ochranná zařízení nádrží dřevěná hradítka (dluže požeráku) š.150 mm, bez nátěru, s potřebným kováním z dubového dřeva, tl. 40 mm</t>
  </si>
  <si>
    <t>-39261833</t>
  </si>
  <si>
    <t>Poznámka k položce:
součástí dodávky jsou háky na vytahování dluží připevněné k dlužím</t>
  </si>
  <si>
    <t>2,2*0,5*2</t>
  </si>
  <si>
    <t>55</t>
  </si>
  <si>
    <t>R9003</t>
  </si>
  <si>
    <t>Kompletní dodávka ocelové mříže do požeráku</t>
  </si>
  <si>
    <t>-1891668597</t>
  </si>
  <si>
    <t>56</t>
  </si>
  <si>
    <t>R9005</t>
  </si>
  <si>
    <t>Poplatek za uložení suti na skládku</t>
  </si>
  <si>
    <t>-787054217</t>
  </si>
  <si>
    <t>57</t>
  </si>
  <si>
    <t>R9007</t>
  </si>
  <si>
    <t>Opatření obetonování výpusti nátěrem bentonitovou pastou (směs bentonitu s vodou, 1 díl bentonitu 3 díly vody)</t>
  </si>
  <si>
    <t>916030857</t>
  </si>
  <si>
    <t>998</t>
  </si>
  <si>
    <t>Přesun hmot</t>
  </si>
  <si>
    <t>58</t>
  </si>
  <si>
    <t>998331011</t>
  </si>
  <si>
    <t>Přesun hmot pro nádrže dopravní vzdálenost do 500 m</t>
  </si>
  <si>
    <t>1924945794</t>
  </si>
  <si>
    <t xml:space="preserve">Poznámka k souboru cen:
1. Ceny jsou určeny pro jakoukoliv konstrukčně-materiálovou charakteristiku. </t>
  </si>
  <si>
    <t>VRN</t>
  </si>
  <si>
    <t>Vedlejší rozpočtové náklady</t>
  </si>
  <si>
    <t>59</t>
  </si>
  <si>
    <t>R1</t>
  </si>
  <si>
    <t xml:space="preserve">Zajištění a zabezpečení staveniště, zřízení a likvidace zařízení staveniště, včetně případných přípojek, přístupů, skládek, deponií apod.
</t>
  </si>
  <si>
    <t>1024</t>
  </si>
  <si>
    <t>1683254826</t>
  </si>
  <si>
    <t>60</t>
  </si>
  <si>
    <t>R2</t>
  </si>
  <si>
    <t xml:space="preserve">Protokolární předání stavbou dotčených pozemků a komunikací zpět jejich vlastníkům (správcům), včetně uvedení pozemků a komunikací využitých při stavbě (přesun hmot, odvoz suti, přeprava stavební techniky) do původního stavu.
</t>
  </si>
  <si>
    <t>-1634281502</t>
  </si>
  <si>
    <t>61</t>
  </si>
  <si>
    <t>R4</t>
  </si>
  <si>
    <t xml:space="preserve">Vytyčení stavby (příp. pozemku nebo provedení jiných geodetických prací) odborně způsobilou osobou v oboru zeměměřictví. Umístění fixního bodu
</t>
  </si>
  <si>
    <t>-1378029641</t>
  </si>
  <si>
    <t>62</t>
  </si>
  <si>
    <t>R5</t>
  </si>
  <si>
    <t xml:space="preserve">Umístění štítku o povolení stavby na viditelném místě u vstupu na staveniště.
</t>
  </si>
  <si>
    <t>1154683522</t>
  </si>
  <si>
    <t>63</t>
  </si>
  <si>
    <t>R6</t>
  </si>
  <si>
    <t>Zajištění zkoušek a rozborů nutných pro řádné dokončení díla, včetně předání jejich výsledků objednateli. Vhodnost zeminy pro uložení do homogenní hráze bude doložena laboratorním rozborem 2 vzorků, které budou zatříděny dle ČSN 752410</t>
  </si>
  <si>
    <t>-390478802</t>
  </si>
  <si>
    <t>R7</t>
  </si>
  <si>
    <t>Zpracování a předání dokumentace skutečného provedení stavby (3 paré + 1 v elektr. formě) objednateli a zaměření skutečného provedení stavby - geodetická část dokumentace (3 paré + 1 v elektr. formě) v rozsahu odpovídajícím příslušným právním předpisům; p</t>
  </si>
  <si>
    <t>-759709902</t>
  </si>
  <si>
    <t>65</t>
  </si>
  <si>
    <t>R8</t>
  </si>
  <si>
    <t>Zajištění přítomnosti odborného geologa na stavbě</t>
  </si>
  <si>
    <t>357755036</t>
  </si>
  <si>
    <t>Poznámka k položce:
Osoba vykonávající biologický dozor provede mimo jiné záchranný odchyt živočichůi a vypuštění deponovaných živočichů zpět do mokřadu po dokončení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</si>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</sst>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344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vertical="center"/>
      <protection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20" applyFont="1" applyFill="1" applyAlignment="1" applyProtection="1">
      <alignment vertical="center"/>
      <protection/>
    </xf>
    <xf numFmtId="0" fontId="36" fillId="2" borderId="0" xfId="20" applyFill="1"/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0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20" fillId="0" borderId="7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5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/>
    </xf>
    <xf numFmtId="0" fontId="21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 applyProtection="1">
      <alignment horizontal="center" vertical="center" wrapText="1"/>
      <protection/>
    </xf>
    <xf numFmtId="0" fontId="18" fillId="0" borderId="20" xfId="0" applyFont="1" applyBorder="1" applyAlignment="1" applyProtection="1">
      <alignment horizontal="center" vertical="center" wrapText="1"/>
      <protection/>
    </xf>
    <xf numFmtId="0" fontId="18" fillId="0" borderId="2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2" fillId="0" borderId="17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8" fillId="0" borderId="22" xfId="0" applyNumberFormat="1" applyFont="1" applyBorder="1" applyAlignment="1" applyProtection="1">
      <alignment vertical="center"/>
      <protection/>
    </xf>
    <xf numFmtId="4" fontId="28" fillId="0" borderId="23" xfId="0" applyNumberFormat="1" applyFont="1" applyBorder="1" applyAlignment="1" applyProtection="1">
      <alignment vertical="center"/>
      <protection/>
    </xf>
    <xf numFmtId="166" fontId="28" fillId="0" borderId="23" xfId="0" applyNumberFormat="1" applyFont="1" applyBorder="1" applyAlignment="1" applyProtection="1">
      <alignment vertical="center"/>
      <protection/>
    </xf>
    <xf numFmtId="4" fontId="28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29" fillId="2" borderId="0" xfId="20" applyFont="1" applyFill="1" applyAlignment="1">
      <alignment vertical="center"/>
    </xf>
    <xf numFmtId="0" fontId="12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166" fontId="31" fillId="0" borderId="15" xfId="0" applyNumberFormat="1" applyFont="1" applyBorder="1" applyAlignment="1" applyProtection="1">
      <alignment/>
      <protection/>
    </xf>
    <xf numFmtId="166" fontId="31" fillId="0" borderId="16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8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8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35" fillId="0" borderId="27" xfId="0" applyFont="1" applyBorder="1" applyAlignment="1" applyProtection="1">
      <alignment horizontal="center" vertical="center"/>
      <protection/>
    </xf>
    <xf numFmtId="49" fontId="35" fillId="0" borderId="27" xfId="0" applyNumberFormat="1" applyFont="1" applyBorder="1" applyAlignment="1" applyProtection="1">
      <alignment horizontal="left" vertical="center" wrapText="1"/>
      <protection/>
    </xf>
    <xf numFmtId="0" fontId="35" fillId="0" borderId="27" xfId="0" applyFont="1" applyBorder="1" applyAlignment="1" applyProtection="1">
      <alignment horizontal="left" vertical="center" wrapText="1"/>
      <protection/>
    </xf>
    <xf numFmtId="0" fontId="35" fillId="0" borderId="27" xfId="0" applyFont="1" applyBorder="1" applyAlignment="1" applyProtection="1">
      <alignment horizontal="center" vertical="center" wrapText="1"/>
      <protection/>
    </xf>
    <xf numFmtId="167" fontId="35" fillId="0" borderId="27" xfId="0" applyNumberFormat="1" applyFont="1" applyBorder="1" applyAlignment="1" applyProtection="1">
      <alignment vertical="center"/>
      <protection/>
    </xf>
    <xf numFmtId="4" fontId="35" fillId="3" borderId="27" xfId="0" applyNumberFormat="1" applyFont="1" applyFill="1" applyBorder="1" applyAlignment="1" applyProtection="1">
      <alignment vertical="center"/>
      <protection locked="0"/>
    </xf>
    <xf numFmtId="4" fontId="35" fillId="0" borderId="27" xfId="0" applyNumberFormat="1" applyFont="1" applyBorder="1" applyAlignment="1" applyProtection="1">
      <alignment vertical="center"/>
      <protection/>
    </xf>
    <xf numFmtId="0" fontId="35" fillId="0" borderId="4" xfId="0" applyFont="1" applyBorder="1" applyAlignment="1">
      <alignment vertical="center"/>
    </xf>
    <xf numFmtId="0" fontId="35" fillId="3" borderId="27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27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12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7" fillId="0" borderId="33" xfId="0" applyFont="1" applyBorder="1" applyAlignment="1" applyProtection="1">
      <alignment horizontal="left" vertical="center"/>
      <protection locked="0"/>
    </xf>
    <xf numFmtId="0" fontId="27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12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27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27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4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5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20" t="s">
        <v>4</v>
      </c>
      <c r="BB1" s="20" t="s">
        <v>5</v>
      </c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T1" s="21" t="s">
        <v>6</v>
      </c>
      <c r="BU1" s="21" t="s">
        <v>6</v>
      </c>
      <c r="BV1" s="21" t="s">
        <v>7</v>
      </c>
    </row>
    <row r="2" spans="3:72" ht="36.95" customHeight="1">
      <c r="BS2" s="22" t="s">
        <v>8</v>
      </c>
      <c r="BT2" s="22" t="s">
        <v>9</v>
      </c>
    </row>
    <row r="3" spans="2:72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10</v>
      </c>
      <c r="BT3" s="22" t="s">
        <v>11</v>
      </c>
    </row>
    <row r="4" spans="2:71" ht="36.95" customHeight="1">
      <c r="B4" s="26"/>
      <c r="C4" s="27"/>
      <c r="D4" s="28" t="s">
        <v>12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9"/>
      <c r="AS4" s="30" t="s">
        <v>13</v>
      </c>
      <c r="BE4" s="31" t="s">
        <v>14</v>
      </c>
      <c r="BS4" s="22" t="s">
        <v>15</v>
      </c>
    </row>
    <row r="5" spans="2:71" ht="14.4" customHeight="1">
      <c r="B5" s="26"/>
      <c r="C5" s="27"/>
      <c r="D5" s="32" t="s">
        <v>16</v>
      </c>
      <c r="E5" s="27"/>
      <c r="F5" s="27"/>
      <c r="G5" s="27"/>
      <c r="H5" s="27"/>
      <c r="I5" s="27"/>
      <c r="J5" s="27"/>
      <c r="K5" s="33" t="s">
        <v>17</v>
      </c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9"/>
      <c r="BE5" s="34" t="s">
        <v>18</v>
      </c>
      <c r="BS5" s="22" t="s">
        <v>8</v>
      </c>
    </row>
    <row r="6" spans="2:71" ht="36.95" customHeight="1">
      <c r="B6" s="26"/>
      <c r="C6" s="27"/>
      <c r="D6" s="35" t="s">
        <v>19</v>
      </c>
      <c r="E6" s="27"/>
      <c r="F6" s="27"/>
      <c r="G6" s="27"/>
      <c r="H6" s="27"/>
      <c r="I6" s="27"/>
      <c r="J6" s="27"/>
      <c r="K6" s="36" t="s">
        <v>20</v>
      </c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9"/>
      <c r="BE6" s="37"/>
      <c r="BS6" s="22" t="s">
        <v>21</v>
      </c>
    </row>
    <row r="7" spans="2:71" ht="14.4" customHeight="1">
      <c r="B7" s="26"/>
      <c r="C7" s="27"/>
      <c r="D7" s="38" t="s">
        <v>22</v>
      </c>
      <c r="E7" s="27"/>
      <c r="F7" s="27"/>
      <c r="G7" s="27"/>
      <c r="H7" s="27"/>
      <c r="I7" s="27"/>
      <c r="J7" s="27"/>
      <c r="K7" s="33" t="s">
        <v>23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8" t="s">
        <v>24</v>
      </c>
      <c r="AL7" s="27"/>
      <c r="AM7" s="27"/>
      <c r="AN7" s="33" t="s">
        <v>23</v>
      </c>
      <c r="AO7" s="27"/>
      <c r="AP7" s="27"/>
      <c r="AQ7" s="29"/>
      <c r="BE7" s="37"/>
      <c r="BS7" s="22" t="s">
        <v>10</v>
      </c>
    </row>
    <row r="8" spans="2:71" ht="14.4" customHeight="1">
      <c r="B8" s="26"/>
      <c r="C8" s="27"/>
      <c r="D8" s="38" t="s">
        <v>25</v>
      </c>
      <c r="E8" s="27"/>
      <c r="F8" s="27"/>
      <c r="G8" s="27"/>
      <c r="H8" s="27"/>
      <c r="I8" s="27"/>
      <c r="J8" s="27"/>
      <c r="K8" s="33" t="s">
        <v>26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8" t="s">
        <v>27</v>
      </c>
      <c r="AL8" s="27"/>
      <c r="AM8" s="27"/>
      <c r="AN8" s="39" t="s">
        <v>28</v>
      </c>
      <c r="AO8" s="27"/>
      <c r="AP8" s="27"/>
      <c r="AQ8" s="29"/>
      <c r="BE8" s="37"/>
      <c r="BS8" s="22" t="s">
        <v>29</v>
      </c>
    </row>
    <row r="9" spans="2:71" ht="14.4" customHeight="1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9"/>
      <c r="BE9" s="37"/>
      <c r="BS9" s="22" t="s">
        <v>30</v>
      </c>
    </row>
    <row r="10" spans="2:71" ht="14.4" customHeight="1">
      <c r="B10" s="26"/>
      <c r="C10" s="27"/>
      <c r="D10" s="38" t="s">
        <v>31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8" t="s">
        <v>32</v>
      </c>
      <c r="AL10" s="27"/>
      <c r="AM10" s="27"/>
      <c r="AN10" s="33" t="s">
        <v>23</v>
      </c>
      <c r="AO10" s="27"/>
      <c r="AP10" s="27"/>
      <c r="AQ10" s="29"/>
      <c r="BE10" s="37"/>
      <c r="BS10" s="22" t="s">
        <v>21</v>
      </c>
    </row>
    <row r="11" spans="2:71" ht="18.45" customHeight="1">
      <c r="B11" s="26"/>
      <c r="C11" s="27"/>
      <c r="D11" s="27"/>
      <c r="E11" s="33" t="s">
        <v>33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8" t="s">
        <v>34</v>
      </c>
      <c r="AL11" s="27"/>
      <c r="AM11" s="27"/>
      <c r="AN11" s="33" t="s">
        <v>23</v>
      </c>
      <c r="AO11" s="27"/>
      <c r="AP11" s="27"/>
      <c r="AQ11" s="29"/>
      <c r="BE11" s="37"/>
      <c r="BS11" s="22" t="s">
        <v>21</v>
      </c>
    </row>
    <row r="12" spans="2:71" ht="6.95" customHeight="1"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9"/>
      <c r="BE12" s="37"/>
      <c r="BS12" s="22" t="s">
        <v>21</v>
      </c>
    </row>
    <row r="13" spans="2:71" ht="14.4" customHeight="1">
      <c r="B13" s="26"/>
      <c r="C13" s="27"/>
      <c r="D13" s="38" t="s">
        <v>35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8" t="s">
        <v>32</v>
      </c>
      <c r="AL13" s="27"/>
      <c r="AM13" s="27"/>
      <c r="AN13" s="40" t="s">
        <v>36</v>
      </c>
      <c r="AO13" s="27"/>
      <c r="AP13" s="27"/>
      <c r="AQ13" s="29"/>
      <c r="BE13" s="37"/>
      <c r="BS13" s="22" t="s">
        <v>21</v>
      </c>
    </row>
    <row r="14" spans="2:71" ht="13.5">
      <c r="B14" s="26"/>
      <c r="C14" s="27"/>
      <c r="D14" s="27"/>
      <c r="E14" s="40" t="s">
        <v>36</v>
      </c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38" t="s">
        <v>34</v>
      </c>
      <c r="AL14" s="27"/>
      <c r="AM14" s="27"/>
      <c r="AN14" s="40" t="s">
        <v>36</v>
      </c>
      <c r="AO14" s="27"/>
      <c r="AP14" s="27"/>
      <c r="AQ14" s="29"/>
      <c r="BE14" s="37"/>
      <c r="BS14" s="22" t="s">
        <v>21</v>
      </c>
    </row>
    <row r="15" spans="2:71" ht="6.95" customHeight="1"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9"/>
      <c r="BE15" s="37"/>
      <c r="BS15" s="22" t="s">
        <v>6</v>
      </c>
    </row>
    <row r="16" spans="2:71" ht="14.4" customHeight="1">
      <c r="B16" s="26"/>
      <c r="C16" s="27"/>
      <c r="D16" s="38" t="s">
        <v>37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8" t="s">
        <v>32</v>
      </c>
      <c r="AL16" s="27"/>
      <c r="AM16" s="27"/>
      <c r="AN16" s="33" t="s">
        <v>23</v>
      </c>
      <c r="AO16" s="27"/>
      <c r="AP16" s="27"/>
      <c r="AQ16" s="29"/>
      <c r="BE16" s="37"/>
      <c r="BS16" s="22" t="s">
        <v>6</v>
      </c>
    </row>
    <row r="17" spans="2:71" ht="18.45" customHeight="1">
      <c r="B17" s="26"/>
      <c r="C17" s="27"/>
      <c r="D17" s="27"/>
      <c r="E17" s="33" t="s">
        <v>38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8" t="s">
        <v>34</v>
      </c>
      <c r="AL17" s="27"/>
      <c r="AM17" s="27"/>
      <c r="AN17" s="33" t="s">
        <v>23</v>
      </c>
      <c r="AO17" s="27"/>
      <c r="AP17" s="27"/>
      <c r="AQ17" s="29"/>
      <c r="BE17" s="37"/>
      <c r="BS17" s="22" t="s">
        <v>39</v>
      </c>
    </row>
    <row r="18" spans="2:71" ht="6.95" customHeight="1"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9"/>
      <c r="BE18" s="37"/>
      <c r="BS18" s="22" t="s">
        <v>10</v>
      </c>
    </row>
    <row r="19" spans="2:71" ht="14.4" customHeight="1">
      <c r="B19" s="26"/>
      <c r="C19" s="27"/>
      <c r="D19" s="38" t="s">
        <v>40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9"/>
      <c r="BE19" s="37"/>
      <c r="BS19" s="22" t="s">
        <v>10</v>
      </c>
    </row>
    <row r="20" spans="2:71" ht="16.5" customHeight="1">
      <c r="B20" s="26"/>
      <c r="C20" s="27"/>
      <c r="D20" s="27"/>
      <c r="E20" s="42" t="s">
        <v>23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27"/>
      <c r="AP20" s="27"/>
      <c r="AQ20" s="29"/>
      <c r="BE20" s="37"/>
      <c r="BS20" s="22" t="s">
        <v>6</v>
      </c>
    </row>
    <row r="21" spans="2:57" ht="6.95" customHeight="1"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9"/>
      <c r="BE21" s="37"/>
    </row>
    <row r="22" spans="2:57" ht="6.95" customHeight="1">
      <c r="B22" s="26"/>
      <c r="C22" s="27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27"/>
      <c r="AQ22" s="29"/>
      <c r="BE22" s="37"/>
    </row>
    <row r="23" spans="2:57" s="1" customFormat="1" ht="25.9" customHeight="1">
      <c r="B23" s="44"/>
      <c r="C23" s="45"/>
      <c r="D23" s="46" t="s">
        <v>41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8">
        <f>ROUND(AG51,0)</f>
        <v>0</v>
      </c>
      <c r="AL23" s="47"/>
      <c r="AM23" s="47"/>
      <c r="AN23" s="47"/>
      <c r="AO23" s="47"/>
      <c r="AP23" s="45"/>
      <c r="AQ23" s="49"/>
      <c r="BE23" s="37"/>
    </row>
    <row r="24" spans="2:57" s="1" customFormat="1" ht="6.95" customHeight="1">
      <c r="B24" s="44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9"/>
      <c r="BE24" s="37"/>
    </row>
    <row r="25" spans="2:57" s="1" customFormat="1" ht="13.5">
      <c r="B25" s="44"/>
      <c r="C25" s="45"/>
      <c r="D25" s="45"/>
      <c r="E25" s="45"/>
      <c r="F25" s="45"/>
      <c r="G25" s="45"/>
      <c r="H25" s="45"/>
      <c r="I25" s="45"/>
      <c r="J25" s="45"/>
      <c r="K25" s="45"/>
      <c r="L25" s="50" t="s">
        <v>42</v>
      </c>
      <c r="M25" s="50"/>
      <c r="N25" s="50"/>
      <c r="O25" s="50"/>
      <c r="P25" s="45"/>
      <c r="Q25" s="45"/>
      <c r="R25" s="45"/>
      <c r="S25" s="45"/>
      <c r="T25" s="45"/>
      <c r="U25" s="45"/>
      <c r="V25" s="45"/>
      <c r="W25" s="50" t="s">
        <v>43</v>
      </c>
      <c r="X25" s="50"/>
      <c r="Y25" s="50"/>
      <c r="Z25" s="50"/>
      <c r="AA25" s="50"/>
      <c r="AB25" s="50"/>
      <c r="AC25" s="50"/>
      <c r="AD25" s="50"/>
      <c r="AE25" s="50"/>
      <c r="AF25" s="45"/>
      <c r="AG25" s="45"/>
      <c r="AH25" s="45"/>
      <c r="AI25" s="45"/>
      <c r="AJ25" s="45"/>
      <c r="AK25" s="50" t="s">
        <v>44</v>
      </c>
      <c r="AL25" s="50"/>
      <c r="AM25" s="50"/>
      <c r="AN25" s="50"/>
      <c r="AO25" s="50"/>
      <c r="AP25" s="45"/>
      <c r="AQ25" s="49"/>
      <c r="BE25" s="37"/>
    </row>
    <row r="26" spans="2:57" s="2" customFormat="1" ht="14.4" customHeight="1">
      <c r="B26" s="51"/>
      <c r="C26" s="52"/>
      <c r="D26" s="53" t="s">
        <v>45</v>
      </c>
      <c r="E26" s="52"/>
      <c r="F26" s="53" t="s">
        <v>46</v>
      </c>
      <c r="G26" s="52"/>
      <c r="H26" s="52"/>
      <c r="I26" s="52"/>
      <c r="J26" s="52"/>
      <c r="K26" s="52"/>
      <c r="L26" s="54">
        <v>0.21</v>
      </c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5">
        <f>ROUND(AZ51,0)</f>
        <v>0</v>
      </c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5">
        <f>ROUND(AV51,0)</f>
        <v>0</v>
      </c>
      <c r="AL26" s="52"/>
      <c r="AM26" s="52"/>
      <c r="AN26" s="52"/>
      <c r="AO26" s="52"/>
      <c r="AP26" s="52"/>
      <c r="AQ26" s="56"/>
      <c r="BE26" s="37"/>
    </row>
    <row r="27" spans="2:57" s="2" customFormat="1" ht="14.4" customHeight="1">
      <c r="B27" s="51"/>
      <c r="C27" s="52"/>
      <c r="D27" s="52"/>
      <c r="E27" s="52"/>
      <c r="F27" s="53" t="s">
        <v>47</v>
      </c>
      <c r="G27" s="52"/>
      <c r="H27" s="52"/>
      <c r="I27" s="52"/>
      <c r="J27" s="52"/>
      <c r="K27" s="52"/>
      <c r="L27" s="54">
        <v>0.15</v>
      </c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5">
        <f>ROUND(BA51,0)</f>
        <v>0</v>
      </c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5">
        <f>ROUND(AW51,0)</f>
        <v>0</v>
      </c>
      <c r="AL27" s="52"/>
      <c r="AM27" s="52"/>
      <c r="AN27" s="52"/>
      <c r="AO27" s="52"/>
      <c r="AP27" s="52"/>
      <c r="AQ27" s="56"/>
      <c r="BE27" s="37"/>
    </row>
    <row r="28" spans="2:57" s="2" customFormat="1" ht="14.4" customHeight="1" hidden="1">
      <c r="B28" s="51"/>
      <c r="C28" s="52"/>
      <c r="D28" s="52"/>
      <c r="E28" s="52"/>
      <c r="F28" s="53" t="s">
        <v>48</v>
      </c>
      <c r="G28" s="52"/>
      <c r="H28" s="52"/>
      <c r="I28" s="52"/>
      <c r="J28" s="52"/>
      <c r="K28" s="52"/>
      <c r="L28" s="54">
        <v>0.21</v>
      </c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5">
        <f>ROUND(BB51,0)</f>
        <v>0</v>
      </c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5">
        <v>0</v>
      </c>
      <c r="AL28" s="52"/>
      <c r="AM28" s="52"/>
      <c r="AN28" s="52"/>
      <c r="AO28" s="52"/>
      <c r="AP28" s="52"/>
      <c r="AQ28" s="56"/>
      <c r="BE28" s="37"/>
    </row>
    <row r="29" spans="2:57" s="2" customFormat="1" ht="14.4" customHeight="1" hidden="1">
      <c r="B29" s="51"/>
      <c r="C29" s="52"/>
      <c r="D29" s="52"/>
      <c r="E29" s="52"/>
      <c r="F29" s="53" t="s">
        <v>49</v>
      </c>
      <c r="G29" s="52"/>
      <c r="H29" s="52"/>
      <c r="I29" s="52"/>
      <c r="J29" s="52"/>
      <c r="K29" s="52"/>
      <c r="L29" s="54">
        <v>0.15</v>
      </c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5">
        <f>ROUND(BC51,0)</f>
        <v>0</v>
      </c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5">
        <v>0</v>
      </c>
      <c r="AL29" s="52"/>
      <c r="AM29" s="52"/>
      <c r="AN29" s="52"/>
      <c r="AO29" s="52"/>
      <c r="AP29" s="52"/>
      <c r="AQ29" s="56"/>
      <c r="BE29" s="37"/>
    </row>
    <row r="30" spans="2:57" s="2" customFormat="1" ht="14.4" customHeight="1" hidden="1">
      <c r="B30" s="51"/>
      <c r="C30" s="52"/>
      <c r="D30" s="52"/>
      <c r="E30" s="52"/>
      <c r="F30" s="53" t="s">
        <v>50</v>
      </c>
      <c r="G30" s="52"/>
      <c r="H30" s="52"/>
      <c r="I30" s="52"/>
      <c r="J30" s="52"/>
      <c r="K30" s="52"/>
      <c r="L30" s="54">
        <v>0</v>
      </c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5">
        <f>ROUND(BD51,0)</f>
        <v>0</v>
      </c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5">
        <v>0</v>
      </c>
      <c r="AL30" s="52"/>
      <c r="AM30" s="52"/>
      <c r="AN30" s="52"/>
      <c r="AO30" s="52"/>
      <c r="AP30" s="52"/>
      <c r="AQ30" s="56"/>
      <c r="BE30" s="37"/>
    </row>
    <row r="31" spans="2:57" s="1" customFormat="1" ht="6.95" customHeight="1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9"/>
      <c r="BE31" s="37"/>
    </row>
    <row r="32" spans="2:57" s="1" customFormat="1" ht="25.9" customHeight="1">
      <c r="B32" s="44"/>
      <c r="C32" s="57"/>
      <c r="D32" s="58" t="s">
        <v>51</v>
      </c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60" t="s">
        <v>52</v>
      </c>
      <c r="U32" s="59"/>
      <c r="V32" s="59"/>
      <c r="W32" s="59"/>
      <c r="X32" s="61" t="s">
        <v>53</v>
      </c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62">
        <f>SUM(AK23:AK30)</f>
        <v>0</v>
      </c>
      <c r="AL32" s="59"/>
      <c r="AM32" s="59"/>
      <c r="AN32" s="59"/>
      <c r="AO32" s="63"/>
      <c r="AP32" s="57"/>
      <c r="AQ32" s="64"/>
      <c r="BE32" s="37"/>
    </row>
    <row r="33" spans="2:43" s="1" customFormat="1" ht="6.95" customHeight="1">
      <c r="B33" s="44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9"/>
    </row>
    <row r="34" spans="2:43" s="1" customFormat="1" ht="6.95" customHeight="1">
      <c r="B34" s="65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7"/>
    </row>
    <row r="38" spans="2:44" s="1" customFormat="1" ht="6.95" customHeight="1">
      <c r="B38" s="68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70"/>
    </row>
    <row r="39" spans="2:44" s="1" customFormat="1" ht="36.95" customHeight="1">
      <c r="B39" s="44"/>
      <c r="C39" s="71" t="s">
        <v>54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0"/>
    </row>
    <row r="40" spans="2:44" s="1" customFormat="1" ht="6.95" customHeight="1">
      <c r="B40" s="44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0"/>
    </row>
    <row r="41" spans="2:44" s="3" customFormat="1" ht="14.4" customHeight="1">
      <c r="B41" s="73"/>
      <c r="C41" s="74" t="s">
        <v>16</v>
      </c>
      <c r="D41" s="75"/>
      <c r="E41" s="75"/>
      <c r="F41" s="75"/>
      <c r="G41" s="75"/>
      <c r="H41" s="75"/>
      <c r="I41" s="75"/>
      <c r="J41" s="75"/>
      <c r="K41" s="75"/>
      <c r="L41" s="75" t="str">
        <f>K5</f>
        <v>2017_08</v>
      </c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6"/>
    </row>
    <row r="42" spans="2:44" s="4" customFormat="1" ht="36.95" customHeight="1">
      <c r="B42" s="77"/>
      <c r="C42" s="78" t="s">
        <v>19</v>
      </c>
      <c r="D42" s="79"/>
      <c r="E42" s="79"/>
      <c r="F42" s="79"/>
      <c r="G42" s="79"/>
      <c r="H42" s="79"/>
      <c r="I42" s="79"/>
      <c r="J42" s="79"/>
      <c r="K42" s="79"/>
      <c r="L42" s="80" t="str">
        <f>K6</f>
        <v>Revitalizace biotopu čolka v PP Rožmitál pod Třemšínem XI</v>
      </c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81"/>
    </row>
    <row r="43" spans="2:44" s="1" customFormat="1" ht="6.95" customHeight="1">
      <c r="B43" s="44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0"/>
    </row>
    <row r="44" spans="2:44" s="1" customFormat="1" ht="13.5">
      <c r="B44" s="44"/>
      <c r="C44" s="74" t="s">
        <v>25</v>
      </c>
      <c r="D44" s="72"/>
      <c r="E44" s="72"/>
      <c r="F44" s="72"/>
      <c r="G44" s="72"/>
      <c r="H44" s="72"/>
      <c r="I44" s="72"/>
      <c r="J44" s="72"/>
      <c r="K44" s="72"/>
      <c r="L44" s="82" t="str">
        <f>IF(K8="","",K8)</f>
        <v>Katastrální území: Rožmitál pod Třemšínem</v>
      </c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4" t="s">
        <v>27</v>
      </c>
      <c r="AJ44" s="72"/>
      <c r="AK44" s="72"/>
      <c r="AL44" s="72"/>
      <c r="AM44" s="83" t="str">
        <f>IF(AN8="","",AN8)</f>
        <v>18. 8. 2017</v>
      </c>
      <c r="AN44" s="83"/>
      <c r="AO44" s="72"/>
      <c r="AP44" s="72"/>
      <c r="AQ44" s="72"/>
      <c r="AR44" s="70"/>
    </row>
    <row r="45" spans="2:44" s="1" customFormat="1" ht="6.95" customHeight="1">
      <c r="B45" s="44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0"/>
    </row>
    <row r="46" spans="2:56" s="1" customFormat="1" ht="13.5">
      <c r="B46" s="44"/>
      <c r="C46" s="74" t="s">
        <v>31</v>
      </c>
      <c r="D46" s="72"/>
      <c r="E46" s="72"/>
      <c r="F46" s="72"/>
      <c r="G46" s="72"/>
      <c r="H46" s="72"/>
      <c r="I46" s="72"/>
      <c r="J46" s="72"/>
      <c r="K46" s="72"/>
      <c r="L46" s="75" t="str">
        <f>IF(E11="","",E11)</f>
        <v xml:space="preserve">Středočeský kraj, Zborovská 11, 150 21  Praha 5</v>
      </c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4" t="s">
        <v>37</v>
      </c>
      <c r="AJ46" s="72"/>
      <c r="AK46" s="72"/>
      <c r="AL46" s="72"/>
      <c r="AM46" s="75" t="str">
        <f>IF(E17="","",E17)</f>
        <v>Martin Dobeš</v>
      </c>
      <c r="AN46" s="75"/>
      <c r="AO46" s="75"/>
      <c r="AP46" s="75"/>
      <c r="AQ46" s="72"/>
      <c r="AR46" s="70"/>
      <c r="AS46" s="84" t="s">
        <v>55</v>
      </c>
      <c r="AT46" s="85"/>
      <c r="AU46" s="86"/>
      <c r="AV46" s="86"/>
      <c r="AW46" s="86"/>
      <c r="AX46" s="86"/>
      <c r="AY46" s="86"/>
      <c r="AZ46" s="86"/>
      <c r="BA46" s="86"/>
      <c r="BB46" s="86"/>
      <c r="BC46" s="86"/>
      <c r="BD46" s="87"/>
    </row>
    <row r="47" spans="2:56" s="1" customFormat="1" ht="13.5">
      <c r="B47" s="44"/>
      <c r="C47" s="74" t="s">
        <v>35</v>
      </c>
      <c r="D47" s="72"/>
      <c r="E47" s="72"/>
      <c r="F47" s="72"/>
      <c r="G47" s="72"/>
      <c r="H47" s="72"/>
      <c r="I47" s="72"/>
      <c r="J47" s="72"/>
      <c r="K47" s="72"/>
      <c r="L47" s="75" t="str">
        <f>IF(E14="Vyplň údaj","",E14)</f>
        <v/>
      </c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0"/>
      <c r="AS47" s="88"/>
      <c r="AT47" s="89"/>
      <c r="AU47" s="90"/>
      <c r="AV47" s="90"/>
      <c r="AW47" s="90"/>
      <c r="AX47" s="90"/>
      <c r="AY47" s="90"/>
      <c r="AZ47" s="90"/>
      <c r="BA47" s="90"/>
      <c r="BB47" s="90"/>
      <c r="BC47" s="90"/>
      <c r="BD47" s="91"/>
    </row>
    <row r="48" spans="2:56" s="1" customFormat="1" ht="10.8" customHeight="1">
      <c r="B48" s="44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0"/>
      <c r="AS48" s="92"/>
      <c r="AT48" s="53"/>
      <c r="AU48" s="45"/>
      <c r="AV48" s="45"/>
      <c r="AW48" s="45"/>
      <c r="AX48" s="45"/>
      <c r="AY48" s="45"/>
      <c r="AZ48" s="45"/>
      <c r="BA48" s="45"/>
      <c r="BB48" s="45"/>
      <c r="BC48" s="45"/>
      <c r="BD48" s="93"/>
    </row>
    <row r="49" spans="2:56" s="1" customFormat="1" ht="29.25" customHeight="1">
      <c r="B49" s="44"/>
      <c r="C49" s="94" t="s">
        <v>56</v>
      </c>
      <c r="D49" s="95"/>
      <c r="E49" s="95"/>
      <c r="F49" s="95"/>
      <c r="G49" s="95"/>
      <c r="H49" s="96"/>
      <c r="I49" s="97" t="s">
        <v>57</v>
      </c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8" t="s">
        <v>58</v>
      </c>
      <c r="AH49" s="95"/>
      <c r="AI49" s="95"/>
      <c r="AJ49" s="95"/>
      <c r="AK49" s="95"/>
      <c r="AL49" s="95"/>
      <c r="AM49" s="95"/>
      <c r="AN49" s="97" t="s">
        <v>59</v>
      </c>
      <c r="AO49" s="95"/>
      <c r="AP49" s="95"/>
      <c r="AQ49" s="99" t="s">
        <v>60</v>
      </c>
      <c r="AR49" s="70"/>
      <c r="AS49" s="100" t="s">
        <v>61</v>
      </c>
      <c r="AT49" s="101" t="s">
        <v>62</v>
      </c>
      <c r="AU49" s="101" t="s">
        <v>63</v>
      </c>
      <c r="AV49" s="101" t="s">
        <v>64</v>
      </c>
      <c r="AW49" s="101" t="s">
        <v>65</v>
      </c>
      <c r="AX49" s="101" t="s">
        <v>66</v>
      </c>
      <c r="AY49" s="101" t="s">
        <v>67</v>
      </c>
      <c r="AZ49" s="101" t="s">
        <v>68</v>
      </c>
      <c r="BA49" s="101" t="s">
        <v>69</v>
      </c>
      <c r="BB49" s="101" t="s">
        <v>70</v>
      </c>
      <c r="BC49" s="101" t="s">
        <v>71</v>
      </c>
      <c r="BD49" s="102" t="s">
        <v>72</v>
      </c>
    </row>
    <row r="50" spans="2:56" s="1" customFormat="1" ht="10.8" customHeight="1">
      <c r="B50" s="44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0"/>
      <c r="AS50" s="103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5"/>
    </row>
    <row r="51" spans="2:90" s="4" customFormat="1" ht="32.4" customHeight="1">
      <c r="B51" s="77"/>
      <c r="C51" s="106" t="s">
        <v>73</v>
      </c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8">
        <f>ROUND(AG52,0)</f>
        <v>0</v>
      </c>
      <c r="AH51" s="108"/>
      <c r="AI51" s="108"/>
      <c r="AJ51" s="108"/>
      <c r="AK51" s="108"/>
      <c r="AL51" s="108"/>
      <c r="AM51" s="108"/>
      <c r="AN51" s="109">
        <f>SUM(AG51,AT51)</f>
        <v>0</v>
      </c>
      <c r="AO51" s="109"/>
      <c r="AP51" s="109"/>
      <c r="AQ51" s="110" t="s">
        <v>23</v>
      </c>
      <c r="AR51" s="81"/>
      <c r="AS51" s="111">
        <f>ROUND(AS52,0)</f>
        <v>0</v>
      </c>
      <c r="AT51" s="112">
        <f>ROUND(SUM(AV51:AW51),0)</f>
        <v>0</v>
      </c>
      <c r="AU51" s="113">
        <f>ROUND(AU52,5)</f>
        <v>0</v>
      </c>
      <c r="AV51" s="112">
        <f>ROUND(AZ51*L26,0)</f>
        <v>0</v>
      </c>
      <c r="AW51" s="112">
        <f>ROUND(BA51*L27,0)</f>
        <v>0</v>
      </c>
      <c r="AX51" s="112">
        <f>ROUND(BB51*L26,0)</f>
        <v>0</v>
      </c>
      <c r="AY51" s="112">
        <f>ROUND(BC51*L27,0)</f>
        <v>0</v>
      </c>
      <c r="AZ51" s="112">
        <f>ROUND(AZ52,0)</f>
        <v>0</v>
      </c>
      <c r="BA51" s="112">
        <f>ROUND(BA52,0)</f>
        <v>0</v>
      </c>
      <c r="BB51" s="112">
        <f>ROUND(BB52,0)</f>
        <v>0</v>
      </c>
      <c r="BC51" s="112">
        <f>ROUND(BC52,0)</f>
        <v>0</v>
      </c>
      <c r="BD51" s="114">
        <f>ROUND(BD52,0)</f>
        <v>0</v>
      </c>
      <c r="BS51" s="115" t="s">
        <v>74</v>
      </c>
      <c r="BT51" s="115" t="s">
        <v>75</v>
      </c>
      <c r="BV51" s="115" t="s">
        <v>76</v>
      </c>
      <c r="BW51" s="115" t="s">
        <v>7</v>
      </c>
      <c r="BX51" s="115" t="s">
        <v>77</v>
      </c>
      <c r="CL51" s="115" t="s">
        <v>23</v>
      </c>
    </row>
    <row r="52" spans="1:90" s="5" customFormat="1" ht="31.5" customHeight="1">
      <c r="A52" s="116" t="s">
        <v>78</v>
      </c>
      <c r="B52" s="117"/>
      <c r="C52" s="118"/>
      <c r="D52" s="119" t="s">
        <v>17</v>
      </c>
      <c r="E52" s="119"/>
      <c r="F52" s="119"/>
      <c r="G52" s="119"/>
      <c r="H52" s="119"/>
      <c r="I52" s="120"/>
      <c r="J52" s="119" t="s">
        <v>20</v>
      </c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21">
        <f>'2017_08 - Revitalizace bi...'!J25</f>
        <v>0</v>
      </c>
      <c r="AH52" s="120"/>
      <c r="AI52" s="120"/>
      <c r="AJ52" s="120"/>
      <c r="AK52" s="120"/>
      <c r="AL52" s="120"/>
      <c r="AM52" s="120"/>
      <c r="AN52" s="121">
        <f>SUM(AG52,AT52)</f>
        <v>0</v>
      </c>
      <c r="AO52" s="120"/>
      <c r="AP52" s="120"/>
      <c r="AQ52" s="122" t="s">
        <v>79</v>
      </c>
      <c r="AR52" s="123"/>
      <c r="AS52" s="124">
        <v>0</v>
      </c>
      <c r="AT52" s="125">
        <f>ROUND(SUM(AV52:AW52),0)</f>
        <v>0</v>
      </c>
      <c r="AU52" s="126">
        <f>'2017_08 - Revitalizace bi...'!P79</f>
        <v>0</v>
      </c>
      <c r="AV52" s="125">
        <f>'2017_08 - Revitalizace bi...'!J28</f>
        <v>0</v>
      </c>
      <c r="AW52" s="125">
        <f>'2017_08 - Revitalizace bi...'!J29</f>
        <v>0</v>
      </c>
      <c r="AX52" s="125">
        <f>'2017_08 - Revitalizace bi...'!J30</f>
        <v>0</v>
      </c>
      <c r="AY52" s="125">
        <f>'2017_08 - Revitalizace bi...'!J31</f>
        <v>0</v>
      </c>
      <c r="AZ52" s="125">
        <f>'2017_08 - Revitalizace bi...'!F28</f>
        <v>0</v>
      </c>
      <c r="BA52" s="125">
        <f>'2017_08 - Revitalizace bi...'!F29</f>
        <v>0</v>
      </c>
      <c r="BB52" s="125">
        <f>'2017_08 - Revitalizace bi...'!F30</f>
        <v>0</v>
      </c>
      <c r="BC52" s="125">
        <f>'2017_08 - Revitalizace bi...'!F31</f>
        <v>0</v>
      </c>
      <c r="BD52" s="127">
        <f>'2017_08 - Revitalizace bi...'!F32</f>
        <v>0</v>
      </c>
      <c r="BT52" s="128" t="s">
        <v>10</v>
      </c>
      <c r="BU52" s="128" t="s">
        <v>80</v>
      </c>
      <c r="BV52" s="128" t="s">
        <v>76</v>
      </c>
      <c r="BW52" s="128" t="s">
        <v>7</v>
      </c>
      <c r="BX52" s="128" t="s">
        <v>77</v>
      </c>
      <c r="CL52" s="128" t="s">
        <v>23</v>
      </c>
    </row>
    <row r="53" spans="2:44" s="1" customFormat="1" ht="30" customHeight="1">
      <c r="B53" s="44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0"/>
    </row>
    <row r="54" spans="2:44" s="1" customFormat="1" ht="6.95" customHeight="1">
      <c r="B54" s="65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70"/>
    </row>
  </sheetData>
  <sheetProtection password="CC35" sheet="1" objects="1" scenarios="1" formatColumns="0" formatRows="0"/>
  <mergeCells count="41">
    <mergeCell ref="BE5:BE32"/>
    <mergeCell ref="W30:AE30"/>
    <mergeCell ref="X32:AB32"/>
    <mergeCell ref="AK32:AO32"/>
    <mergeCell ref="AR2:BE2"/>
    <mergeCell ref="K5:AO5"/>
    <mergeCell ref="W28:AE28"/>
    <mergeCell ref="AK28:AO28"/>
    <mergeCell ref="AN52:AP52"/>
    <mergeCell ref="W29:AE29"/>
    <mergeCell ref="AK29:AO29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G52:AM52"/>
    <mergeCell ref="D52:H52"/>
    <mergeCell ref="AG51:AM51"/>
    <mergeCell ref="AN51:AP51"/>
    <mergeCell ref="L29:O29"/>
    <mergeCell ref="L28:O28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30:O30"/>
    <mergeCell ref="AK30:AO30"/>
    <mergeCell ref="K6:AO6"/>
    <mergeCell ref="J52:AF52"/>
  </mergeCells>
  <hyperlinks>
    <hyperlink ref="K1:S1" location="C2" display="1) Rekapitulace stavby"/>
    <hyperlink ref="W1:AI1" location="C51" display="2) Rekapitulace objektů stavby a soupisů prací"/>
    <hyperlink ref="A52" location="'2017_08 - Revitalizace bi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15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9" customWidth="1"/>
    <col min="10" max="10" width="23.5" style="0" customWidth="1"/>
    <col min="11" max="11" width="15.5" style="0" customWidth="1"/>
    <col min="19" max="19" width="8.16015625" style="0" customWidth="1"/>
    <col min="20" max="20" width="29.66015625" style="0" customWidth="1"/>
    <col min="21" max="21" width="16.33203125" style="0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19"/>
      <c r="B1" s="130"/>
      <c r="C1" s="130"/>
      <c r="D1" s="131" t="s">
        <v>1</v>
      </c>
      <c r="E1" s="130"/>
      <c r="F1" s="132" t="s">
        <v>81</v>
      </c>
      <c r="G1" s="132" t="s">
        <v>82</v>
      </c>
      <c r="H1" s="132"/>
      <c r="I1" s="133"/>
      <c r="J1" s="132" t="s">
        <v>83</v>
      </c>
      <c r="K1" s="131" t="s">
        <v>84</v>
      </c>
      <c r="L1" s="132" t="s">
        <v>85</v>
      </c>
      <c r="M1" s="132"/>
      <c r="N1" s="132"/>
      <c r="O1" s="132"/>
      <c r="P1" s="132"/>
      <c r="Q1" s="132"/>
      <c r="R1" s="132"/>
      <c r="S1" s="132"/>
      <c r="T1" s="132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AT2" s="22" t="s">
        <v>7</v>
      </c>
    </row>
    <row r="3" spans="2:46" ht="6.95" customHeight="1">
      <c r="B3" s="23"/>
      <c r="C3" s="24"/>
      <c r="D3" s="24"/>
      <c r="E3" s="24"/>
      <c r="F3" s="24"/>
      <c r="G3" s="24"/>
      <c r="H3" s="24"/>
      <c r="I3" s="134"/>
      <c r="J3" s="24"/>
      <c r="K3" s="25"/>
      <c r="AT3" s="22" t="s">
        <v>86</v>
      </c>
    </row>
    <row r="4" spans="2:46" ht="36.95" customHeight="1">
      <c r="B4" s="26"/>
      <c r="C4" s="27"/>
      <c r="D4" s="28" t="s">
        <v>87</v>
      </c>
      <c r="E4" s="27"/>
      <c r="F4" s="27"/>
      <c r="G4" s="27"/>
      <c r="H4" s="27"/>
      <c r="I4" s="135"/>
      <c r="J4" s="27"/>
      <c r="K4" s="29"/>
      <c r="M4" s="30" t="s">
        <v>13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35"/>
      <c r="J5" s="27"/>
      <c r="K5" s="29"/>
    </row>
    <row r="6" spans="2:11" s="1" customFormat="1" ht="13.5">
      <c r="B6" s="44"/>
      <c r="C6" s="45"/>
      <c r="D6" s="38" t="s">
        <v>19</v>
      </c>
      <c r="E6" s="45"/>
      <c r="F6" s="45"/>
      <c r="G6" s="45"/>
      <c r="H6" s="45"/>
      <c r="I6" s="136"/>
      <c r="J6" s="45"/>
      <c r="K6" s="49"/>
    </row>
    <row r="7" spans="2:11" s="1" customFormat="1" ht="36.95" customHeight="1">
      <c r="B7" s="44"/>
      <c r="C7" s="45"/>
      <c r="D7" s="45"/>
      <c r="E7" s="137" t="s">
        <v>20</v>
      </c>
      <c r="F7" s="45"/>
      <c r="G7" s="45"/>
      <c r="H7" s="45"/>
      <c r="I7" s="136"/>
      <c r="J7" s="45"/>
      <c r="K7" s="49"/>
    </row>
    <row r="8" spans="2:11" s="1" customFormat="1" ht="13.5">
      <c r="B8" s="44"/>
      <c r="C8" s="45"/>
      <c r="D8" s="45"/>
      <c r="E8" s="45"/>
      <c r="F8" s="45"/>
      <c r="G8" s="45"/>
      <c r="H8" s="45"/>
      <c r="I8" s="136"/>
      <c r="J8" s="45"/>
      <c r="K8" s="49"/>
    </row>
    <row r="9" spans="2:11" s="1" customFormat="1" ht="14.4" customHeight="1">
      <c r="B9" s="44"/>
      <c r="C9" s="45"/>
      <c r="D9" s="38" t="s">
        <v>22</v>
      </c>
      <c r="E9" s="45"/>
      <c r="F9" s="33" t="s">
        <v>23</v>
      </c>
      <c r="G9" s="45"/>
      <c r="H9" s="45"/>
      <c r="I9" s="138" t="s">
        <v>24</v>
      </c>
      <c r="J9" s="33" t="s">
        <v>23</v>
      </c>
      <c r="K9" s="49"/>
    </row>
    <row r="10" spans="2:11" s="1" customFormat="1" ht="14.4" customHeight="1">
      <c r="B10" s="44"/>
      <c r="C10" s="45"/>
      <c r="D10" s="38" t="s">
        <v>25</v>
      </c>
      <c r="E10" s="45"/>
      <c r="F10" s="33" t="s">
        <v>26</v>
      </c>
      <c r="G10" s="45"/>
      <c r="H10" s="45"/>
      <c r="I10" s="138" t="s">
        <v>27</v>
      </c>
      <c r="J10" s="139" t="str">
        <f>'Rekapitulace stavby'!AN8</f>
        <v>18. 8. 2017</v>
      </c>
      <c r="K10" s="49"/>
    </row>
    <row r="11" spans="2:11" s="1" customFormat="1" ht="10.8" customHeight="1">
      <c r="B11" s="44"/>
      <c r="C11" s="45"/>
      <c r="D11" s="45"/>
      <c r="E11" s="45"/>
      <c r="F11" s="45"/>
      <c r="G11" s="45"/>
      <c r="H11" s="45"/>
      <c r="I11" s="136"/>
      <c r="J11" s="45"/>
      <c r="K11" s="49"/>
    </row>
    <row r="12" spans="2:11" s="1" customFormat="1" ht="14.4" customHeight="1">
      <c r="B12" s="44"/>
      <c r="C12" s="45"/>
      <c r="D12" s="38" t="s">
        <v>31</v>
      </c>
      <c r="E12" s="45"/>
      <c r="F12" s="45"/>
      <c r="G12" s="45"/>
      <c r="H12" s="45"/>
      <c r="I12" s="138" t="s">
        <v>32</v>
      </c>
      <c r="J12" s="33" t="s">
        <v>23</v>
      </c>
      <c r="K12" s="49"/>
    </row>
    <row r="13" spans="2:11" s="1" customFormat="1" ht="18" customHeight="1">
      <c r="B13" s="44"/>
      <c r="C13" s="45"/>
      <c r="D13" s="45"/>
      <c r="E13" s="33" t="s">
        <v>33</v>
      </c>
      <c r="F13" s="45"/>
      <c r="G13" s="45"/>
      <c r="H13" s="45"/>
      <c r="I13" s="138" t="s">
        <v>34</v>
      </c>
      <c r="J13" s="33" t="s">
        <v>23</v>
      </c>
      <c r="K13" s="49"/>
    </row>
    <row r="14" spans="2:11" s="1" customFormat="1" ht="6.95" customHeight="1">
      <c r="B14" s="44"/>
      <c r="C14" s="45"/>
      <c r="D14" s="45"/>
      <c r="E14" s="45"/>
      <c r="F14" s="45"/>
      <c r="G14" s="45"/>
      <c r="H14" s="45"/>
      <c r="I14" s="136"/>
      <c r="J14" s="45"/>
      <c r="K14" s="49"/>
    </row>
    <row r="15" spans="2:11" s="1" customFormat="1" ht="14.4" customHeight="1">
      <c r="B15" s="44"/>
      <c r="C15" s="45"/>
      <c r="D15" s="38" t="s">
        <v>35</v>
      </c>
      <c r="E15" s="45"/>
      <c r="F15" s="45"/>
      <c r="G15" s="45"/>
      <c r="H15" s="45"/>
      <c r="I15" s="138" t="s">
        <v>32</v>
      </c>
      <c r="J15" s="33" t="str">
        <f>IF('Rekapitulace stavby'!AN13="Vyplň údaj","",IF('Rekapitulace stavby'!AN13="","",'Rekapitulace stavby'!AN13))</f>
        <v/>
      </c>
      <c r="K15" s="49"/>
    </row>
    <row r="16" spans="2:11" s="1" customFormat="1" ht="18" customHeight="1">
      <c r="B16" s="44"/>
      <c r="C16" s="45"/>
      <c r="D16" s="45"/>
      <c r="E16" s="33" t="str">
        <f>IF('Rekapitulace stavby'!E14="Vyplň údaj","",IF('Rekapitulace stavby'!E14="","",'Rekapitulace stavby'!E14))</f>
        <v/>
      </c>
      <c r="F16" s="45"/>
      <c r="G16" s="45"/>
      <c r="H16" s="45"/>
      <c r="I16" s="138" t="s">
        <v>34</v>
      </c>
      <c r="J16" s="33" t="str">
        <f>IF('Rekapitulace stavby'!AN14="Vyplň údaj","",IF('Rekapitulace stavby'!AN14="","",'Rekapitulace stavby'!AN14))</f>
        <v/>
      </c>
      <c r="K16" s="49"/>
    </row>
    <row r="17" spans="2:11" s="1" customFormat="1" ht="6.95" customHeight="1">
      <c r="B17" s="44"/>
      <c r="C17" s="45"/>
      <c r="D17" s="45"/>
      <c r="E17" s="45"/>
      <c r="F17" s="45"/>
      <c r="G17" s="45"/>
      <c r="H17" s="45"/>
      <c r="I17" s="136"/>
      <c r="J17" s="45"/>
      <c r="K17" s="49"/>
    </row>
    <row r="18" spans="2:11" s="1" customFormat="1" ht="14.4" customHeight="1">
      <c r="B18" s="44"/>
      <c r="C18" s="45"/>
      <c r="D18" s="38" t="s">
        <v>37</v>
      </c>
      <c r="E18" s="45"/>
      <c r="F18" s="45"/>
      <c r="G18" s="45"/>
      <c r="H18" s="45"/>
      <c r="I18" s="138" t="s">
        <v>32</v>
      </c>
      <c r="J18" s="33" t="s">
        <v>23</v>
      </c>
      <c r="K18" s="49"/>
    </row>
    <row r="19" spans="2:11" s="1" customFormat="1" ht="18" customHeight="1">
      <c r="B19" s="44"/>
      <c r="C19" s="45"/>
      <c r="D19" s="45"/>
      <c r="E19" s="33" t="s">
        <v>38</v>
      </c>
      <c r="F19" s="45"/>
      <c r="G19" s="45"/>
      <c r="H19" s="45"/>
      <c r="I19" s="138" t="s">
        <v>34</v>
      </c>
      <c r="J19" s="33" t="s">
        <v>23</v>
      </c>
      <c r="K19" s="49"/>
    </row>
    <row r="20" spans="2:11" s="1" customFormat="1" ht="6.95" customHeight="1">
      <c r="B20" s="44"/>
      <c r="C20" s="45"/>
      <c r="D20" s="45"/>
      <c r="E20" s="45"/>
      <c r="F20" s="45"/>
      <c r="G20" s="45"/>
      <c r="H20" s="45"/>
      <c r="I20" s="136"/>
      <c r="J20" s="45"/>
      <c r="K20" s="49"/>
    </row>
    <row r="21" spans="2:11" s="1" customFormat="1" ht="14.4" customHeight="1">
      <c r="B21" s="44"/>
      <c r="C21" s="45"/>
      <c r="D21" s="38" t="s">
        <v>40</v>
      </c>
      <c r="E21" s="45"/>
      <c r="F21" s="45"/>
      <c r="G21" s="45"/>
      <c r="H21" s="45"/>
      <c r="I21" s="136"/>
      <c r="J21" s="45"/>
      <c r="K21" s="49"/>
    </row>
    <row r="22" spans="2:11" s="6" customFormat="1" ht="16.5" customHeight="1">
      <c r="B22" s="140"/>
      <c r="C22" s="141"/>
      <c r="D22" s="141"/>
      <c r="E22" s="42" t="s">
        <v>23</v>
      </c>
      <c r="F22" s="42"/>
      <c r="G22" s="42"/>
      <c r="H22" s="42"/>
      <c r="I22" s="142"/>
      <c r="J22" s="141"/>
      <c r="K22" s="143"/>
    </row>
    <row r="23" spans="2:11" s="1" customFormat="1" ht="6.95" customHeight="1">
      <c r="B23" s="44"/>
      <c r="C23" s="45"/>
      <c r="D23" s="45"/>
      <c r="E23" s="45"/>
      <c r="F23" s="45"/>
      <c r="G23" s="45"/>
      <c r="H23" s="45"/>
      <c r="I23" s="136"/>
      <c r="J23" s="45"/>
      <c r="K23" s="49"/>
    </row>
    <row r="24" spans="2:11" s="1" customFormat="1" ht="6.95" customHeight="1">
      <c r="B24" s="44"/>
      <c r="C24" s="45"/>
      <c r="D24" s="104"/>
      <c r="E24" s="104"/>
      <c r="F24" s="104"/>
      <c r="G24" s="104"/>
      <c r="H24" s="104"/>
      <c r="I24" s="144"/>
      <c r="J24" s="104"/>
      <c r="K24" s="145"/>
    </row>
    <row r="25" spans="2:11" s="1" customFormat="1" ht="25.4" customHeight="1">
      <c r="B25" s="44"/>
      <c r="C25" s="45"/>
      <c r="D25" s="146" t="s">
        <v>41</v>
      </c>
      <c r="E25" s="45"/>
      <c r="F25" s="45"/>
      <c r="G25" s="45"/>
      <c r="H25" s="45"/>
      <c r="I25" s="136"/>
      <c r="J25" s="147">
        <f>ROUND(J79,0)</f>
        <v>0</v>
      </c>
      <c r="K25" s="49"/>
    </row>
    <row r="26" spans="2:11" s="1" customFormat="1" ht="6.95" customHeight="1">
      <c r="B26" s="44"/>
      <c r="C26" s="45"/>
      <c r="D26" s="104"/>
      <c r="E26" s="104"/>
      <c r="F26" s="104"/>
      <c r="G26" s="104"/>
      <c r="H26" s="104"/>
      <c r="I26" s="144"/>
      <c r="J26" s="104"/>
      <c r="K26" s="145"/>
    </row>
    <row r="27" spans="2:11" s="1" customFormat="1" ht="14.4" customHeight="1">
      <c r="B27" s="44"/>
      <c r="C27" s="45"/>
      <c r="D27" s="45"/>
      <c r="E27" s="45"/>
      <c r="F27" s="50" t="s">
        <v>43</v>
      </c>
      <c r="G27" s="45"/>
      <c r="H27" s="45"/>
      <c r="I27" s="148" t="s">
        <v>42</v>
      </c>
      <c r="J27" s="50" t="s">
        <v>44</v>
      </c>
      <c r="K27" s="49"/>
    </row>
    <row r="28" spans="2:11" s="1" customFormat="1" ht="14.4" customHeight="1">
      <c r="B28" s="44"/>
      <c r="C28" s="45"/>
      <c r="D28" s="53" t="s">
        <v>45</v>
      </c>
      <c r="E28" s="53" t="s">
        <v>46</v>
      </c>
      <c r="F28" s="149">
        <f>ROUND(SUM(BE79:BE214),0)</f>
        <v>0</v>
      </c>
      <c r="G28" s="45"/>
      <c r="H28" s="45"/>
      <c r="I28" s="150">
        <v>0.21</v>
      </c>
      <c r="J28" s="149">
        <f>ROUND(ROUND((SUM(BE79:BE214)),0)*I28,0)</f>
        <v>0</v>
      </c>
      <c r="K28" s="49"/>
    </row>
    <row r="29" spans="2:11" s="1" customFormat="1" ht="14.4" customHeight="1">
      <c r="B29" s="44"/>
      <c r="C29" s="45"/>
      <c r="D29" s="45"/>
      <c r="E29" s="53" t="s">
        <v>47</v>
      </c>
      <c r="F29" s="149">
        <f>ROUND(SUM(BF79:BF214),0)</f>
        <v>0</v>
      </c>
      <c r="G29" s="45"/>
      <c r="H29" s="45"/>
      <c r="I29" s="150">
        <v>0.15</v>
      </c>
      <c r="J29" s="149">
        <f>ROUND(ROUND((SUM(BF79:BF214)),0)*I29,0)</f>
        <v>0</v>
      </c>
      <c r="K29" s="49"/>
    </row>
    <row r="30" spans="2:11" s="1" customFormat="1" ht="14.4" customHeight="1" hidden="1">
      <c r="B30" s="44"/>
      <c r="C30" s="45"/>
      <c r="D30" s="45"/>
      <c r="E30" s="53" t="s">
        <v>48</v>
      </c>
      <c r="F30" s="149">
        <f>ROUND(SUM(BG79:BG214),0)</f>
        <v>0</v>
      </c>
      <c r="G30" s="45"/>
      <c r="H30" s="45"/>
      <c r="I30" s="150">
        <v>0.21</v>
      </c>
      <c r="J30" s="149">
        <v>0</v>
      </c>
      <c r="K30" s="49"/>
    </row>
    <row r="31" spans="2:11" s="1" customFormat="1" ht="14.4" customHeight="1" hidden="1">
      <c r="B31" s="44"/>
      <c r="C31" s="45"/>
      <c r="D31" s="45"/>
      <c r="E31" s="53" t="s">
        <v>49</v>
      </c>
      <c r="F31" s="149">
        <f>ROUND(SUM(BH79:BH214),0)</f>
        <v>0</v>
      </c>
      <c r="G31" s="45"/>
      <c r="H31" s="45"/>
      <c r="I31" s="150">
        <v>0.15</v>
      </c>
      <c r="J31" s="149">
        <v>0</v>
      </c>
      <c r="K31" s="49"/>
    </row>
    <row r="32" spans="2:11" s="1" customFormat="1" ht="14.4" customHeight="1" hidden="1">
      <c r="B32" s="44"/>
      <c r="C32" s="45"/>
      <c r="D32" s="45"/>
      <c r="E32" s="53" t="s">
        <v>50</v>
      </c>
      <c r="F32" s="149">
        <f>ROUND(SUM(BI79:BI214),0)</f>
        <v>0</v>
      </c>
      <c r="G32" s="45"/>
      <c r="H32" s="45"/>
      <c r="I32" s="150">
        <v>0</v>
      </c>
      <c r="J32" s="149">
        <v>0</v>
      </c>
      <c r="K32" s="49"/>
    </row>
    <row r="33" spans="2:11" s="1" customFormat="1" ht="6.95" customHeight="1">
      <c r="B33" s="44"/>
      <c r="C33" s="45"/>
      <c r="D33" s="45"/>
      <c r="E33" s="45"/>
      <c r="F33" s="45"/>
      <c r="G33" s="45"/>
      <c r="H33" s="45"/>
      <c r="I33" s="136"/>
      <c r="J33" s="45"/>
      <c r="K33" s="49"/>
    </row>
    <row r="34" spans="2:11" s="1" customFormat="1" ht="25.4" customHeight="1">
      <c r="B34" s="44"/>
      <c r="C34" s="151"/>
      <c r="D34" s="152" t="s">
        <v>51</v>
      </c>
      <c r="E34" s="96"/>
      <c r="F34" s="96"/>
      <c r="G34" s="153" t="s">
        <v>52</v>
      </c>
      <c r="H34" s="154" t="s">
        <v>53</v>
      </c>
      <c r="I34" s="155"/>
      <c r="J34" s="156">
        <f>SUM(J25:J32)</f>
        <v>0</v>
      </c>
      <c r="K34" s="157"/>
    </row>
    <row r="35" spans="2:11" s="1" customFormat="1" ht="14.4" customHeight="1">
      <c r="B35" s="65"/>
      <c r="C35" s="66"/>
      <c r="D35" s="66"/>
      <c r="E35" s="66"/>
      <c r="F35" s="66"/>
      <c r="G35" s="66"/>
      <c r="H35" s="66"/>
      <c r="I35" s="158"/>
      <c r="J35" s="66"/>
      <c r="K35" s="67"/>
    </row>
    <row r="39" spans="2:11" s="1" customFormat="1" ht="6.95" customHeight="1">
      <c r="B39" s="159"/>
      <c r="C39" s="160"/>
      <c r="D39" s="160"/>
      <c r="E39" s="160"/>
      <c r="F39" s="160"/>
      <c r="G39" s="160"/>
      <c r="H39" s="160"/>
      <c r="I39" s="161"/>
      <c r="J39" s="160"/>
      <c r="K39" s="162"/>
    </row>
    <row r="40" spans="2:11" s="1" customFormat="1" ht="36.95" customHeight="1">
      <c r="B40" s="44"/>
      <c r="C40" s="28" t="s">
        <v>88</v>
      </c>
      <c r="D40" s="45"/>
      <c r="E40" s="45"/>
      <c r="F40" s="45"/>
      <c r="G40" s="45"/>
      <c r="H40" s="45"/>
      <c r="I40" s="136"/>
      <c r="J40" s="45"/>
      <c r="K40" s="49"/>
    </row>
    <row r="41" spans="2:11" s="1" customFormat="1" ht="6.95" customHeight="1">
      <c r="B41" s="44"/>
      <c r="C41" s="45"/>
      <c r="D41" s="45"/>
      <c r="E41" s="45"/>
      <c r="F41" s="45"/>
      <c r="G41" s="45"/>
      <c r="H41" s="45"/>
      <c r="I41" s="136"/>
      <c r="J41" s="45"/>
      <c r="K41" s="49"/>
    </row>
    <row r="42" spans="2:11" s="1" customFormat="1" ht="14.4" customHeight="1">
      <c r="B42" s="44"/>
      <c r="C42" s="38" t="s">
        <v>19</v>
      </c>
      <c r="D42" s="45"/>
      <c r="E42" s="45"/>
      <c r="F42" s="45"/>
      <c r="G42" s="45"/>
      <c r="H42" s="45"/>
      <c r="I42" s="136"/>
      <c r="J42" s="45"/>
      <c r="K42" s="49"/>
    </row>
    <row r="43" spans="2:11" s="1" customFormat="1" ht="17.25" customHeight="1">
      <c r="B43" s="44"/>
      <c r="C43" s="45"/>
      <c r="D43" s="45"/>
      <c r="E43" s="137" t="str">
        <f>E7</f>
        <v>Revitalizace biotopu čolka v PP Rožmitál pod Třemšínem XI</v>
      </c>
      <c r="F43" s="45"/>
      <c r="G43" s="45"/>
      <c r="H43" s="45"/>
      <c r="I43" s="136"/>
      <c r="J43" s="45"/>
      <c r="K43" s="49"/>
    </row>
    <row r="44" spans="2:11" s="1" customFormat="1" ht="6.95" customHeight="1">
      <c r="B44" s="44"/>
      <c r="C44" s="45"/>
      <c r="D44" s="45"/>
      <c r="E44" s="45"/>
      <c r="F44" s="45"/>
      <c r="G44" s="45"/>
      <c r="H44" s="45"/>
      <c r="I44" s="136"/>
      <c r="J44" s="45"/>
      <c r="K44" s="49"/>
    </row>
    <row r="45" spans="2:11" s="1" customFormat="1" ht="18" customHeight="1">
      <c r="B45" s="44"/>
      <c r="C45" s="38" t="s">
        <v>25</v>
      </c>
      <c r="D45" s="45"/>
      <c r="E45" s="45"/>
      <c r="F45" s="33" t="str">
        <f>F10</f>
        <v>Katastrální území: Rožmitál pod Třemšínem</v>
      </c>
      <c r="G45" s="45"/>
      <c r="H45" s="45"/>
      <c r="I45" s="138" t="s">
        <v>27</v>
      </c>
      <c r="J45" s="139" t="str">
        <f>IF(J10="","",J10)</f>
        <v>18. 8. 2017</v>
      </c>
      <c r="K45" s="49"/>
    </row>
    <row r="46" spans="2:11" s="1" customFormat="1" ht="6.95" customHeight="1">
      <c r="B46" s="44"/>
      <c r="C46" s="45"/>
      <c r="D46" s="45"/>
      <c r="E46" s="45"/>
      <c r="F46" s="45"/>
      <c r="G46" s="45"/>
      <c r="H46" s="45"/>
      <c r="I46" s="136"/>
      <c r="J46" s="45"/>
      <c r="K46" s="49"/>
    </row>
    <row r="47" spans="2:11" s="1" customFormat="1" ht="13.5">
      <c r="B47" s="44"/>
      <c r="C47" s="38" t="s">
        <v>31</v>
      </c>
      <c r="D47" s="45"/>
      <c r="E47" s="45"/>
      <c r="F47" s="33" t="str">
        <f>E13</f>
        <v xml:space="preserve">Středočeský kraj, Zborovská 11, 150 21  Praha 5</v>
      </c>
      <c r="G47" s="45"/>
      <c r="H47" s="45"/>
      <c r="I47" s="138" t="s">
        <v>37</v>
      </c>
      <c r="J47" s="42" t="str">
        <f>E19</f>
        <v>Martin Dobeš</v>
      </c>
      <c r="K47" s="49"/>
    </row>
    <row r="48" spans="2:11" s="1" customFormat="1" ht="14.4" customHeight="1">
      <c r="B48" s="44"/>
      <c r="C48" s="38" t="s">
        <v>35</v>
      </c>
      <c r="D48" s="45"/>
      <c r="E48" s="45"/>
      <c r="F48" s="33" t="str">
        <f>IF(E16="","",E16)</f>
        <v/>
      </c>
      <c r="G48" s="45"/>
      <c r="H48" s="45"/>
      <c r="I48" s="136"/>
      <c r="J48" s="163"/>
      <c r="K48" s="49"/>
    </row>
    <row r="49" spans="2:11" s="1" customFormat="1" ht="10.3" customHeight="1">
      <c r="B49" s="44"/>
      <c r="C49" s="45"/>
      <c r="D49" s="45"/>
      <c r="E49" s="45"/>
      <c r="F49" s="45"/>
      <c r="G49" s="45"/>
      <c r="H49" s="45"/>
      <c r="I49" s="136"/>
      <c r="J49" s="45"/>
      <c r="K49" s="49"/>
    </row>
    <row r="50" spans="2:11" s="1" customFormat="1" ht="29.25" customHeight="1">
      <c r="B50" s="44"/>
      <c r="C50" s="164" t="s">
        <v>89</v>
      </c>
      <c r="D50" s="151"/>
      <c r="E50" s="151"/>
      <c r="F50" s="151"/>
      <c r="G50" s="151"/>
      <c r="H50" s="151"/>
      <c r="I50" s="165"/>
      <c r="J50" s="166" t="s">
        <v>90</v>
      </c>
      <c r="K50" s="167"/>
    </row>
    <row r="51" spans="2:11" s="1" customFormat="1" ht="10.3" customHeight="1">
      <c r="B51" s="44"/>
      <c r="C51" s="45"/>
      <c r="D51" s="45"/>
      <c r="E51" s="45"/>
      <c r="F51" s="45"/>
      <c r="G51" s="45"/>
      <c r="H51" s="45"/>
      <c r="I51" s="136"/>
      <c r="J51" s="45"/>
      <c r="K51" s="49"/>
    </row>
    <row r="52" spans="2:47" s="1" customFormat="1" ht="29.25" customHeight="1">
      <c r="B52" s="44"/>
      <c r="C52" s="168" t="s">
        <v>91</v>
      </c>
      <c r="D52" s="45"/>
      <c r="E52" s="45"/>
      <c r="F52" s="45"/>
      <c r="G52" s="45"/>
      <c r="H52" s="45"/>
      <c r="I52" s="136"/>
      <c r="J52" s="147">
        <f>J79</f>
        <v>0</v>
      </c>
      <c r="K52" s="49"/>
      <c r="AU52" s="22" t="s">
        <v>92</v>
      </c>
    </row>
    <row r="53" spans="2:11" s="7" customFormat="1" ht="24.95" customHeight="1">
      <c r="B53" s="169"/>
      <c r="C53" s="170"/>
      <c r="D53" s="171" t="s">
        <v>93</v>
      </c>
      <c r="E53" s="172"/>
      <c r="F53" s="172"/>
      <c r="G53" s="172"/>
      <c r="H53" s="172"/>
      <c r="I53" s="173"/>
      <c r="J53" s="174">
        <f>J80</f>
        <v>0</v>
      </c>
      <c r="K53" s="175"/>
    </row>
    <row r="54" spans="2:11" s="8" customFormat="1" ht="19.9" customHeight="1">
      <c r="B54" s="176"/>
      <c r="C54" s="177"/>
      <c r="D54" s="178" t="s">
        <v>94</v>
      </c>
      <c r="E54" s="179"/>
      <c r="F54" s="179"/>
      <c r="G54" s="179"/>
      <c r="H54" s="179"/>
      <c r="I54" s="180"/>
      <c r="J54" s="181">
        <f>J81</f>
        <v>0</v>
      </c>
      <c r="K54" s="182"/>
    </row>
    <row r="55" spans="2:11" s="8" customFormat="1" ht="19.9" customHeight="1">
      <c r="B55" s="176"/>
      <c r="C55" s="177"/>
      <c r="D55" s="178" t="s">
        <v>95</v>
      </c>
      <c r="E55" s="179"/>
      <c r="F55" s="179"/>
      <c r="G55" s="179"/>
      <c r="H55" s="179"/>
      <c r="I55" s="180"/>
      <c r="J55" s="181">
        <f>J154</f>
        <v>0</v>
      </c>
      <c r="K55" s="182"/>
    </row>
    <row r="56" spans="2:11" s="8" customFormat="1" ht="19.9" customHeight="1">
      <c r="B56" s="176"/>
      <c r="C56" s="177"/>
      <c r="D56" s="178" t="s">
        <v>96</v>
      </c>
      <c r="E56" s="179"/>
      <c r="F56" s="179"/>
      <c r="G56" s="179"/>
      <c r="H56" s="179"/>
      <c r="I56" s="180"/>
      <c r="J56" s="181">
        <f>J158</f>
        <v>0</v>
      </c>
      <c r="K56" s="182"/>
    </row>
    <row r="57" spans="2:11" s="8" customFormat="1" ht="19.9" customHeight="1">
      <c r="B57" s="176"/>
      <c r="C57" s="177"/>
      <c r="D57" s="178" t="s">
        <v>97</v>
      </c>
      <c r="E57" s="179"/>
      <c r="F57" s="179"/>
      <c r="G57" s="179"/>
      <c r="H57" s="179"/>
      <c r="I57" s="180"/>
      <c r="J57" s="181">
        <f>J178</f>
        <v>0</v>
      </c>
      <c r="K57" s="182"/>
    </row>
    <row r="58" spans="2:11" s="8" customFormat="1" ht="19.9" customHeight="1">
      <c r="B58" s="176"/>
      <c r="C58" s="177"/>
      <c r="D58" s="178" t="s">
        <v>98</v>
      </c>
      <c r="E58" s="179"/>
      <c r="F58" s="179"/>
      <c r="G58" s="179"/>
      <c r="H58" s="179"/>
      <c r="I58" s="180"/>
      <c r="J58" s="181">
        <f>J192</f>
        <v>0</v>
      </c>
      <c r="K58" s="182"/>
    </row>
    <row r="59" spans="2:11" s="8" customFormat="1" ht="19.9" customHeight="1">
      <c r="B59" s="176"/>
      <c r="C59" s="177"/>
      <c r="D59" s="178" t="s">
        <v>99</v>
      </c>
      <c r="E59" s="179"/>
      <c r="F59" s="179"/>
      <c r="G59" s="179"/>
      <c r="H59" s="179"/>
      <c r="I59" s="180"/>
      <c r="J59" s="181">
        <f>J196</f>
        <v>0</v>
      </c>
      <c r="K59" s="182"/>
    </row>
    <row r="60" spans="2:11" s="8" customFormat="1" ht="19.9" customHeight="1">
      <c r="B60" s="176"/>
      <c r="C60" s="177"/>
      <c r="D60" s="178" t="s">
        <v>100</v>
      </c>
      <c r="E60" s="179"/>
      <c r="F60" s="179"/>
      <c r="G60" s="179"/>
      <c r="H60" s="179"/>
      <c r="I60" s="180"/>
      <c r="J60" s="181">
        <f>J203</f>
        <v>0</v>
      </c>
      <c r="K60" s="182"/>
    </row>
    <row r="61" spans="2:11" s="7" customFormat="1" ht="24.95" customHeight="1">
      <c r="B61" s="169"/>
      <c r="C61" s="170"/>
      <c r="D61" s="171" t="s">
        <v>101</v>
      </c>
      <c r="E61" s="172"/>
      <c r="F61" s="172"/>
      <c r="G61" s="172"/>
      <c r="H61" s="172"/>
      <c r="I61" s="173"/>
      <c r="J61" s="174">
        <f>J206</f>
        <v>0</v>
      </c>
      <c r="K61" s="175"/>
    </row>
    <row r="62" spans="2:11" s="1" customFormat="1" ht="21.8" customHeight="1">
      <c r="B62" s="44"/>
      <c r="C62" s="45"/>
      <c r="D62" s="45"/>
      <c r="E62" s="45"/>
      <c r="F62" s="45"/>
      <c r="G62" s="45"/>
      <c r="H62" s="45"/>
      <c r="I62" s="136"/>
      <c r="J62" s="45"/>
      <c r="K62" s="49"/>
    </row>
    <row r="63" spans="2:11" s="1" customFormat="1" ht="6.95" customHeight="1">
      <c r="B63" s="65"/>
      <c r="C63" s="66"/>
      <c r="D63" s="66"/>
      <c r="E63" s="66"/>
      <c r="F63" s="66"/>
      <c r="G63" s="66"/>
      <c r="H63" s="66"/>
      <c r="I63" s="158"/>
      <c r="J63" s="66"/>
      <c r="K63" s="67"/>
    </row>
    <row r="67" spans="2:12" s="1" customFormat="1" ht="6.95" customHeight="1">
      <c r="B67" s="68"/>
      <c r="C67" s="69"/>
      <c r="D67" s="69"/>
      <c r="E67" s="69"/>
      <c r="F67" s="69"/>
      <c r="G67" s="69"/>
      <c r="H67" s="69"/>
      <c r="I67" s="161"/>
      <c r="J67" s="69"/>
      <c r="K67" s="69"/>
      <c r="L67" s="70"/>
    </row>
    <row r="68" spans="2:12" s="1" customFormat="1" ht="36.95" customHeight="1">
      <c r="B68" s="44"/>
      <c r="C68" s="71" t="s">
        <v>102</v>
      </c>
      <c r="D68" s="72"/>
      <c r="E68" s="72"/>
      <c r="F68" s="72"/>
      <c r="G68" s="72"/>
      <c r="H68" s="72"/>
      <c r="I68" s="183"/>
      <c r="J68" s="72"/>
      <c r="K68" s="72"/>
      <c r="L68" s="70"/>
    </row>
    <row r="69" spans="2:12" s="1" customFormat="1" ht="6.95" customHeight="1">
      <c r="B69" s="44"/>
      <c r="C69" s="72"/>
      <c r="D69" s="72"/>
      <c r="E69" s="72"/>
      <c r="F69" s="72"/>
      <c r="G69" s="72"/>
      <c r="H69" s="72"/>
      <c r="I69" s="183"/>
      <c r="J69" s="72"/>
      <c r="K69" s="72"/>
      <c r="L69" s="70"/>
    </row>
    <row r="70" spans="2:12" s="1" customFormat="1" ht="14.4" customHeight="1">
      <c r="B70" s="44"/>
      <c r="C70" s="74" t="s">
        <v>19</v>
      </c>
      <c r="D70" s="72"/>
      <c r="E70" s="72"/>
      <c r="F70" s="72"/>
      <c r="G70" s="72"/>
      <c r="H70" s="72"/>
      <c r="I70" s="183"/>
      <c r="J70" s="72"/>
      <c r="K70" s="72"/>
      <c r="L70" s="70"/>
    </row>
    <row r="71" spans="2:12" s="1" customFormat="1" ht="17.25" customHeight="1">
      <c r="B71" s="44"/>
      <c r="C71" s="72"/>
      <c r="D71" s="72"/>
      <c r="E71" s="80" t="str">
        <f>E7</f>
        <v>Revitalizace biotopu čolka v PP Rožmitál pod Třemšínem XI</v>
      </c>
      <c r="F71" s="72"/>
      <c r="G71" s="72"/>
      <c r="H71" s="72"/>
      <c r="I71" s="183"/>
      <c r="J71" s="72"/>
      <c r="K71" s="72"/>
      <c r="L71" s="70"/>
    </row>
    <row r="72" spans="2:12" s="1" customFormat="1" ht="6.95" customHeight="1">
      <c r="B72" s="44"/>
      <c r="C72" s="72"/>
      <c r="D72" s="72"/>
      <c r="E72" s="72"/>
      <c r="F72" s="72"/>
      <c r="G72" s="72"/>
      <c r="H72" s="72"/>
      <c r="I72" s="183"/>
      <c r="J72" s="72"/>
      <c r="K72" s="72"/>
      <c r="L72" s="70"/>
    </row>
    <row r="73" spans="2:12" s="1" customFormat="1" ht="18" customHeight="1">
      <c r="B73" s="44"/>
      <c r="C73" s="74" t="s">
        <v>25</v>
      </c>
      <c r="D73" s="72"/>
      <c r="E73" s="72"/>
      <c r="F73" s="184" t="str">
        <f>F10</f>
        <v>Katastrální území: Rožmitál pod Třemšínem</v>
      </c>
      <c r="G73" s="72"/>
      <c r="H73" s="72"/>
      <c r="I73" s="185" t="s">
        <v>27</v>
      </c>
      <c r="J73" s="83" t="str">
        <f>IF(J10="","",J10)</f>
        <v>18. 8. 2017</v>
      </c>
      <c r="K73" s="72"/>
      <c r="L73" s="70"/>
    </row>
    <row r="74" spans="2:12" s="1" customFormat="1" ht="6.95" customHeight="1">
      <c r="B74" s="44"/>
      <c r="C74" s="72"/>
      <c r="D74" s="72"/>
      <c r="E74" s="72"/>
      <c r="F74" s="72"/>
      <c r="G74" s="72"/>
      <c r="H74" s="72"/>
      <c r="I74" s="183"/>
      <c r="J74" s="72"/>
      <c r="K74" s="72"/>
      <c r="L74" s="70"/>
    </row>
    <row r="75" spans="2:12" s="1" customFormat="1" ht="13.5">
      <c r="B75" s="44"/>
      <c r="C75" s="74" t="s">
        <v>31</v>
      </c>
      <c r="D75" s="72"/>
      <c r="E75" s="72"/>
      <c r="F75" s="184" t="str">
        <f>E13</f>
        <v xml:space="preserve">Středočeský kraj, Zborovská 11, 150 21  Praha 5</v>
      </c>
      <c r="G75" s="72"/>
      <c r="H75" s="72"/>
      <c r="I75" s="185" t="s">
        <v>37</v>
      </c>
      <c r="J75" s="184" t="str">
        <f>E19</f>
        <v>Martin Dobeš</v>
      </c>
      <c r="K75" s="72"/>
      <c r="L75" s="70"/>
    </row>
    <row r="76" spans="2:12" s="1" customFormat="1" ht="14.4" customHeight="1">
      <c r="B76" s="44"/>
      <c r="C76" s="74" t="s">
        <v>35</v>
      </c>
      <c r="D76" s="72"/>
      <c r="E76" s="72"/>
      <c r="F76" s="184" t="str">
        <f>IF(E16="","",E16)</f>
        <v/>
      </c>
      <c r="G76" s="72"/>
      <c r="H76" s="72"/>
      <c r="I76" s="183"/>
      <c r="J76" s="72"/>
      <c r="K76" s="72"/>
      <c r="L76" s="70"/>
    </row>
    <row r="77" spans="2:12" s="1" customFormat="1" ht="10.3" customHeight="1">
      <c r="B77" s="44"/>
      <c r="C77" s="72"/>
      <c r="D77" s="72"/>
      <c r="E77" s="72"/>
      <c r="F77" s="72"/>
      <c r="G77" s="72"/>
      <c r="H77" s="72"/>
      <c r="I77" s="183"/>
      <c r="J77" s="72"/>
      <c r="K77" s="72"/>
      <c r="L77" s="70"/>
    </row>
    <row r="78" spans="2:20" s="9" customFormat="1" ht="29.25" customHeight="1">
      <c r="B78" s="186"/>
      <c r="C78" s="187" t="s">
        <v>103</v>
      </c>
      <c r="D78" s="188" t="s">
        <v>60</v>
      </c>
      <c r="E78" s="188" t="s">
        <v>56</v>
      </c>
      <c r="F78" s="188" t="s">
        <v>104</v>
      </c>
      <c r="G78" s="188" t="s">
        <v>105</v>
      </c>
      <c r="H78" s="188" t="s">
        <v>106</v>
      </c>
      <c r="I78" s="189" t="s">
        <v>107</v>
      </c>
      <c r="J78" s="188" t="s">
        <v>90</v>
      </c>
      <c r="K78" s="190" t="s">
        <v>108</v>
      </c>
      <c r="L78" s="191"/>
      <c r="M78" s="100" t="s">
        <v>109</v>
      </c>
      <c r="N78" s="101" t="s">
        <v>45</v>
      </c>
      <c r="O78" s="101" t="s">
        <v>110</v>
      </c>
      <c r="P78" s="101" t="s">
        <v>111</v>
      </c>
      <c r="Q78" s="101" t="s">
        <v>112</v>
      </c>
      <c r="R78" s="101" t="s">
        <v>113</v>
      </c>
      <c r="S78" s="101" t="s">
        <v>114</v>
      </c>
      <c r="T78" s="102" t="s">
        <v>115</v>
      </c>
    </row>
    <row r="79" spans="2:63" s="1" customFormat="1" ht="29.25" customHeight="1">
      <c r="B79" s="44"/>
      <c r="C79" s="106" t="s">
        <v>91</v>
      </c>
      <c r="D79" s="72"/>
      <c r="E79" s="72"/>
      <c r="F79" s="72"/>
      <c r="G79" s="72"/>
      <c r="H79" s="72"/>
      <c r="I79" s="183"/>
      <c r="J79" s="192">
        <f>BK79</f>
        <v>0</v>
      </c>
      <c r="K79" s="72"/>
      <c r="L79" s="70"/>
      <c r="M79" s="103"/>
      <c r="N79" s="104"/>
      <c r="O79" s="104"/>
      <c r="P79" s="193">
        <f>P80+P206</f>
        <v>0</v>
      </c>
      <c r="Q79" s="104"/>
      <c r="R79" s="193">
        <f>R80+R206</f>
        <v>281.53071461</v>
      </c>
      <c r="S79" s="104"/>
      <c r="T79" s="194">
        <f>T80+T206</f>
        <v>74.55</v>
      </c>
      <c r="AT79" s="22" t="s">
        <v>74</v>
      </c>
      <c r="AU79" s="22" t="s">
        <v>92</v>
      </c>
      <c r="BK79" s="195">
        <f>BK80+BK206</f>
        <v>0</v>
      </c>
    </row>
    <row r="80" spans="2:63" s="10" customFormat="1" ht="37.4" customHeight="1">
      <c r="B80" s="196"/>
      <c r="C80" s="197"/>
      <c r="D80" s="198" t="s">
        <v>74</v>
      </c>
      <c r="E80" s="199" t="s">
        <v>116</v>
      </c>
      <c r="F80" s="199" t="s">
        <v>117</v>
      </c>
      <c r="G80" s="197"/>
      <c r="H80" s="197"/>
      <c r="I80" s="200"/>
      <c r="J80" s="201">
        <f>BK80</f>
        <v>0</v>
      </c>
      <c r="K80" s="197"/>
      <c r="L80" s="202"/>
      <c r="M80" s="203"/>
      <c r="N80" s="204"/>
      <c r="O80" s="204"/>
      <c r="P80" s="205">
        <f>P81+P154+P158+P178+P192+P196+P203</f>
        <v>0</v>
      </c>
      <c r="Q80" s="204"/>
      <c r="R80" s="205">
        <f>R81+R154+R158+R178+R192+R196+R203</f>
        <v>281.53071461</v>
      </c>
      <c r="S80" s="204"/>
      <c r="T80" s="206">
        <f>T81+T154+T158+T178+T192+T196+T203</f>
        <v>74.55</v>
      </c>
      <c r="AR80" s="207" t="s">
        <v>10</v>
      </c>
      <c r="AT80" s="208" t="s">
        <v>74</v>
      </c>
      <c r="AU80" s="208" t="s">
        <v>75</v>
      </c>
      <c r="AY80" s="207" t="s">
        <v>118</v>
      </c>
      <c r="BK80" s="209">
        <f>BK81+BK154+BK158+BK178+BK192+BK196+BK203</f>
        <v>0</v>
      </c>
    </row>
    <row r="81" spans="2:63" s="10" customFormat="1" ht="19.9" customHeight="1">
      <c r="B81" s="196"/>
      <c r="C81" s="197"/>
      <c r="D81" s="198" t="s">
        <v>74</v>
      </c>
      <c r="E81" s="210" t="s">
        <v>10</v>
      </c>
      <c r="F81" s="210" t="s">
        <v>119</v>
      </c>
      <c r="G81" s="197"/>
      <c r="H81" s="197"/>
      <c r="I81" s="200"/>
      <c r="J81" s="211">
        <f>BK81</f>
        <v>0</v>
      </c>
      <c r="K81" s="197"/>
      <c r="L81" s="202"/>
      <c r="M81" s="203"/>
      <c r="N81" s="204"/>
      <c r="O81" s="204"/>
      <c r="P81" s="205">
        <f>SUM(P82:P153)</f>
        <v>0</v>
      </c>
      <c r="Q81" s="204"/>
      <c r="R81" s="205">
        <f>SUM(R82:R153)</f>
        <v>0.3797400000000001</v>
      </c>
      <c r="S81" s="204"/>
      <c r="T81" s="206">
        <f>SUM(T82:T153)</f>
        <v>74.55</v>
      </c>
      <c r="AR81" s="207" t="s">
        <v>10</v>
      </c>
      <c r="AT81" s="208" t="s">
        <v>74</v>
      </c>
      <c r="AU81" s="208" t="s">
        <v>10</v>
      </c>
      <c r="AY81" s="207" t="s">
        <v>118</v>
      </c>
      <c r="BK81" s="209">
        <f>SUM(BK82:BK153)</f>
        <v>0</v>
      </c>
    </row>
    <row r="82" spans="2:65" s="1" customFormat="1" ht="38.25" customHeight="1">
      <c r="B82" s="44"/>
      <c r="C82" s="212" t="s">
        <v>10</v>
      </c>
      <c r="D82" s="212" t="s">
        <v>120</v>
      </c>
      <c r="E82" s="213" t="s">
        <v>121</v>
      </c>
      <c r="F82" s="214" t="s">
        <v>122</v>
      </c>
      <c r="G82" s="215" t="s">
        <v>123</v>
      </c>
      <c r="H82" s="216">
        <v>430</v>
      </c>
      <c r="I82" s="217"/>
      <c r="J82" s="218">
        <f>ROUND(I82*H82,0)</f>
        <v>0</v>
      </c>
      <c r="K82" s="214" t="s">
        <v>124</v>
      </c>
      <c r="L82" s="70"/>
      <c r="M82" s="219" t="s">
        <v>23</v>
      </c>
      <c r="N82" s="220" t="s">
        <v>46</v>
      </c>
      <c r="O82" s="45"/>
      <c r="P82" s="221">
        <f>O82*H82</f>
        <v>0</v>
      </c>
      <c r="Q82" s="221">
        <v>0</v>
      </c>
      <c r="R82" s="221">
        <f>Q82*H82</f>
        <v>0</v>
      </c>
      <c r="S82" s="221">
        <v>0</v>
      </c>
      <c r="T82" s="222">
        <f>S82*H82</f>
        <v>0</v>
      </c>
      <c r="AR82" s="22" t="s">
        <v>125</v>
      </c>
      <c r="AT82" s="22" t="s">
        <v>120</v>
      </c>
      <c r="AU82" s="22" t="s">
        <v>86</v>
      </c>
      <c r="AY82" s="22" t="s">
        <v>118</v>
      </c>
      <c r="BE82" s="223">
        <f>IF(N82="základní",J82,0)</f>
        <v>0</v>
      </c>
      <c r="BF82" s="223">
        <f>IF(N82="snížená",J82,0)</f>
        <v>0</v>
      </c>
      <c r="BG82" s="223">
        <f>IF(N82="zákl. přenesená",J82,0)</f>
        <v>0</v>
      </c>
      <c r="BH82" s="223">
        <f>IF(N82="sníž. přenesená",J82,0)</f>
        <v>0</v>
      </c>
      <c r="BI82" s="223">
        <f>IF(N82="nulová",J82,0)</f>
        <v>0</v>
      </c>
      <c r="BJ82" s="22" t="s">
        <v>10</v>
      </c>
      <c r="BK82" s="223">
        <f>ROUND(I82*H82,0)</f>
        <v>0</v>
      </c>
      <c r="BL82" s="22" t="s">
        <v>125</v>
      </c>
      <c r="BM82" s="22" t="s">
        <v>126</v>
      </c>
    </row>
    <row r="83" spans="2:47" s="1" customFormat="1" ht="13.5">
      <c r="B83" s="44"/>
      <c r="C83" s="72"/>
      <c r="D83" s="224" t="s">
        <v>127</v>
      </c>
      <c r="E83" s="72"/>
      <c r="F83" s="225" t="s">
        <v>128</v>
      </c>
      <c r="G83" s="72"/>
      <c r="H83" s="72"/>
      <c r="I83" s="183"/>
      <c r="J83" s="72"/>
      <c r="K83" s="72"/>
      <c r="L83" s="70"/>
      <c r="M83" s="226"/>
      <c r="N83" s="45"/>
      <c r="O83" s="45"/>
      <c r="P83" s="45"/>
      <c r="Q83" s="45"/>
      <c r="R83" s="45"/>
      <c r="S83" s="45"/>
      <c r="T83" s="93"/>
      <c r="AT83" s="22" t="s">
        <v>127</v>
      </c>
      <c r="AU83" s="22" t="s">
        <v>86</v>
      </c>
    </row>
    <row r="84" spans="2:65" s="1" customFormat="1" ht="25.5" customHeight="1">
      <c r="B84" s="44"/>
      <c r="C84" s="212" t="s">
        <v>86</v>
      </c>
      <c r="D84" s="212" t="s">
        <v>120</v>
      </c>
      <c r="E84" s="213" t="s">
        <v>129</v>
      </c>
      <c r="F84" s="214" t="s">
        <v>130</v>
      </c>
      <c r="G84" s="215" t="s">
        <v>131</v>
      </c>
      <c r="H84" s="216">
        <v>30</v>
      </c>
      <c r="I84" s="217"/>
      <c r="J84" s="218">
        <f>ROUND(I84*H84,0)</f>
        <v>0</v>
      </c>
      <c r="K84" s="214" t="s">
        <v>124</v>
      </c>
      <c r="L84" s="70"/>
      <c r="M84" s="219" t="s">
        <v>23</v>
      </c>
      <c r="N84" s="220" t="s">
        <v>46</v>
      </c>
      <c r="O84" s="45"/>
      <c r="P84" s="221">
        <f>O84*H84</f>
        <v>0</v>
      </c>
      <c r="Q84" s="221">
        <v>0</v>
      </c>
      <c r="R84" s="221">
        <f>Q84*H84</f>
        <v>0</v>
      </c>
      <c r="S84" s="221">
        <v>0</v>
      </c>
      <c r="T84" s="222">
        <f>S84*H84</f>
        <v>0</v>
      </c>
      <c r="AR84" s="22" t="s">
        <v>125</v>
      </c>
      <c r="AT84" s="22" t="s">
        <v>120</v>
      </c>
      <c r="AU84" s="22" t="s">
        <v>86</v>
      </c>
      <c r="AY84" s="22" t="s">
        <v>118</v>
      </c>
      <c r="BE84" s="223">
        <f>IF(N84="základní",J84,0)</f>
        <v>0</v>
      </c>
      <c r="BF84" s="223">
        <f>IF(N84="snížená",J84,0)</f>
        <v>0</v>
      </c>
      <c r="BG84" s="223">
        <f>IF(N84="zákl. přenesená",J84,0)</f>
        <v>0</v>
      </c>
      <c r="BH84" s="223">
        <f>IF(N84="sníž. přenesená",J84,0)</f>
        <v>0</v>
      </c>
      <c r="BI84" s="223">
        <f>IF(N84="nulová",J84,0)</f>
        <v>0</v>
      </c>
      <c r="BJ84" s="22" t="s">
        <v>10</v>
      </c>
      <c r="BK84" s="223">
        <f>ROUND(I84*H84,0)</f>
        <v>0</v>
      </c>
      <c r="BL84" s="22" t="s">
        <v>125</v>
      </c>
      <c r="BM84" s="22" t="s">
        <v>132</v>
      </c>
    </row>
    <row r="85" spans="2:65" s="1" customFormat="1" ht="25.5" customHeight="1">
      <c r="B85" s="44"/>
      <c r="C85" s="212" t="s">
        <v>133</v>
      </c>
      <c r="D85" s="212" t="s">
        <v>120</v>
      </c>
      <c r="E85" s="213" t="s">
        <v>134</v>
      </c>
      <c r="F85" s="214" t="s">
        <v>135</v>
      </c>
      <c r="G85" s="215" t="s">
        <v>131</v>
      </c>
      <c r="H85" s="216">
        <v>18</v>
      </c>
      <c r="I85" s="217"/>
      <c r="J85" s="218">
        <f>ROUND(I85*H85,0)</f>
        <v>0</v>
      </c>
      <c r="K85" s="214" t="s">
        <v>124</v>
      </c>
      <c r="L85" s="70"/>
      <c r="M85" s="219" t="s">
        <v>23</v>
      </c>
      <c r="N85" s="220" t="s">
        <v>46</v>
      </c>
      <c r="O85" s="45"/>
      <c r="P85" s="221">
        <f>O85*H85</f>
        <v>0</v>
      </c>
      <c r="Q85" s="221">
        <v>0</v>
      </c>
      <c r="R85" s="221">
        <f>Q85*H85</f>
        <v>0</v>
      </c>
      <c r="S85" s="221">
        <v>0</v>
      </c>
      <c r="T85" s="222">
        <f>S85*H85</f>
        <v>0</v>
      </c>
      <c r="AR85" s="22" t="s">
        <v>125</v>
      </c>
      <c r="AT85" s="22" t="s">
        <v>120</v>
      </c>
      <c r="AU85" s="22" t="s">
        <v>86</v>
      </c>
      <c r="AY85" s="22" t="s">
        <v>118</v>
      </c>
      <c r="BE85" s="223">
        <f>IF(N85="základní",J85,0)</f>
        <v>0</v>
      </c>
      <c r="BF85" s="223">
        <f>IF(N85="snížená",J85,0)</f>
        <v>0</v>
      </c>
      <c r="BG85" s="223">
        <f>IF(N85="zákl. přenesená",J85,0)</f>
        <v>0</v>
      </c>
      <c r="BH85" s="223">
        <f>IF(N85="sníž. přenesená",J85,0)</f>
        <v>0</v>
      </c>
      <c r="BI85" s="223">
        <f>IF(N85="nulová",J85,0)</f>
        <v>0</v>
      </c>
      <c r="BJ85" s="22" t="s">
        <v>10</v>
      </c>
      <c r="BK85" s="223">
        <f>ROUND(I85*H85,0)</f>
        <v>0</v>
      </c>
      <c r="BL85" s="22" t="s">
        <v>125</v>
      </c>
      <c r="BM85" s="22" t="s">
        <v>136</v>
      </c>
    </row>
    <row r="86" spans="2:47" s="1" customFormat="1" ht="13.5">
      <c r="B86" s="44"/>
      <c r="C86" s="72"/>
      <c r="D86" s="224" t="s">
        <v>127</v>
      </c>
      <c r="E86" s="72"/>
      <c r="F86" s="225" t="s">
        <v>137</v>
      </c>
      <c r="G86" s="72"/>
      <c r="H86" s="72"/>
      <c r="I86" s="183"/>
      <c r="J86" s="72"/>
      <c r="K86" s="72"/>
      <c r="L86" s="70"/>
      <c r="M86" s="226"/>
      <c r="N86" s="45"/>
      <c r="O86" s="45"/>
      <c r="P86" s="45"/>
      <c r="Q86" s="45"/>
      <c r="R86" s="45"/>
      <c r="S86" s="45"/>
      <c r="T86" s="93"/>
      <c r="AT86" s="22" t="s">
        <v>127</v>
      </c>
      <c r="AU86" s="22" t="s">
        <v>86</v>
      </c>
    </row>
    <row r="87" spans="2:65" s="1" customFormat="1" ht="25.5" customHeight="1">
      <c r="B87" s="44"/>
      <c r="C87" s="212" t="s">
        <v>125</v>
      </c>
      <c r="D87" s="212" t="s">
        <v>120</v>
      </c>
      <c r="E87" s="213" t="s">
        <v>138</v>
      </c>
      <c r="F87" s="214" t="s">
        <v>139</v>
      </c>
      <c r="G87" s="215" t="s">
        <v>131</v>
      </c>
      <c r="H87" s="216">
        <v>1</v>
      </c>
      <c r="I87" s="217"/>
      <c r="J87" s="218">
        <f>ROUND(I87*H87,0)</f>
        <v>0</v>
      </c>
      <c r="K87" s="214" t="s">
        <v>124</v>
      </c>
      <c r="L87" s="70"/>
      <c r="M87" s="219" t="s">
        <v>23</v>
      </c>
      <c r="N87" s="220" t="s">
        <v>46</v>
      </c>
      <c r="O87" s="45"/>
      <c r="P87" s="221">
        <f>O87*H87</f>
        <v>0</v>
      </c>
      <c r="Q87" s="221">
        <v>0</v>
      </c>
      <c r="R87" s="221">
        <f>Q87*H87</f>
        <v>0</v>
      </c>
      <c r="S87" s="221">
        <v>0</v>
      </c>
      <c r="T87" s="222">
        <f>S87*H87</f>
        <v>0</v>
      </c>
      <c r="AR87" s="22" t="s">
        <v>125</v>
      </c>
      <c r="AT87" s="22" t="s">
        <v>120</v>
      </c>
      <c r="AU87" s="22" t="s">
        <v>86</v>
      </c>
      <c r="AY87" s="22" t="s">
        <v>118</v>
      </c>
      <c r="BE87" s="223">
        <f>IF(N87="základní",J87,0)</f>
        <v>0</v>
      </c>
      <c r="BF87" s="223">
        <f>IF(N87="snížená",J87,0)</f>
        <v>0</v>
      </c>
      <c r="BG87" s="223">
        <f>IF(N87="zákl. přenesená",J87,0)</f>
        <v>0</v>
      </c>
      <c r="BH87" s="223">
        <f>IF(N87="sníž. přenesená",J87,0)</f>
        <v>0</v>
      </c>
      <c r="BI87" s="223">
        <f>IF(N87="nulová",J87,0)</f>
        <v>0</v>
      </c>
      <c r="BJ87" s="22" t="s">
        <v>10</v>
      </c>
      <c r="BK87" s="223">
        <f>ROUND(I87*H87,0)</f>
        <v>0</v>
      </c>
      <c r="BL87" s="22" t="s">
        <v>125</v>
      </c>
      <c r="BM87" s="22" t="s">
        <v>140</v>
      </c>
    </row>
    <row r="88" spans="2:65" s="1" customFormat="1" ht="25.5" customHeight="1">
      <c r="B88" s="44"/>
      <c r="C88" s="212" t="s">
        <v>141</v>
      </c>
      <c r="D88" s="212" t="s">
        <v>120</v>
      </c>
      <c r="E88" s="213" t="s">
        <v>142</v>
      </c>
      <c r="F88" s="214" t="s">
        <v>143</v>
      </c>
      <c r="G88" s="215" t="s">
        <v>131</v>
      </c>
      <c r="H88" s="216">
        <v>1</v>
      </c>
      <c r="I88" s="217"/>
      <c r="J88" s="218">
        <f>ROUND(I88*H88,0)</f>
        <v>0</v>
      </c>
      <c r="K88" s="214" t="s">
        <v>124</v>
      </c>
      <c r="L88" s="70"/>
      <c r="M88" s="219" t="s">
        <v>23</v>
      </c>
      <c r="N88" s="220" t="s">
        <v>46</v>
      </c>
      <c r="O88" s="45"/>
      <c r="P88" s="221">
        <f>O88*H88</f>
        <v>0</v>
      </c>
      <c r="Q88" s="221">
        <v>0</v>
      </c>
      <c r="R88" s="221">
        <f>Q88*H88</f>
        <v>0</v>
      </c>
      <c r="S88" s="221">
        <v>0</v>
      </c>
      <c r="T88" s="222">
        <f>S88*H88</f>
        <v>0</v>
      </c>
      <c r="AR88" s="22" t="s">
        <v>125</v>
      </c>
      <c r="AT88" s="22" t="s">
        <v>120</v>
      </c>
      <c r="AU88" s="22" t="s">
        <v>86</v>
      </c>
      <c r="AY88" s="22" t="s">
        <v>118</v>
      </c>
      <c r="BE88" s="223">
        <f>IF(N88="základní",J88,0)</f>
        <v>0</v>
      </c>
      <c r="BF88" s="223">
        <f>IF(N88="snížená",J88,0)</f>
        <v>0</v>
      </c>
      <c r="BG88" s="223">
        <f>IF(N88="zákl. přenesená",J88,0)</f>
        <v>0</v>
      </c>
      <c r="BH88" s="223">
        <f>IF(N88="sníž. přenesená",J88,0)</f>
        <v>0</v>
      </c>
      <c r="BI88" s="223">
        <f>IF(N88="nulová",J88,0)</f>
        <v>0</v>
      </c>
      <c r="BJ88" s="22" t="s">
        <v>10</v>
      </c>
      <c r="BK88" s="223">
        <f>ROUND(I88*H88,0)</f>
        <v>0</v>
      </c>
      <c r="BL88" s="22" t="s">
        <v>125</v>
      </c>
      <c r="BM88" s="22" t="s">
        <v>144</v>
      </c>
    </row>
    <row r="89" spans="2:65" s="1" customFormat="1" ht="25.5" customHeight="1">
      <c r="B89" s="44"/>
      <c r="C89" s="212" t="s">
        <v>145</v>
      </c>
      <c r="D89" s="212" t="s">
        <v>120</v>
      </c>
      <c r="E89" s="213" t="s">
        <v>146</v>
      </c>
      <c r="F89" s="214" t="s">
        <v>147</v>
      </c>
      <c r="G89" s="215" t="s">
        <v>131</v>
      </c>
      <c r="H89" s="216">
        <v>4</v>
      </c>
      <c r="I89" s="217"/>
      <c r="J89" s="218">
        <f>ROUND(I89*H89,0)</f>
        <v>0</v>
      </c>
      <c r="K89" s="214" t="s">
        <v>124</v>
      </c>
      <c r="L89" s="70"/>
      <c r="M89" s="219" t="s">
        <v>23</v>
      </c>
      <c r="N89" s="220" t="s">
        <v>46</v>
      </c>
      <c r="O89" s="45"/>
      <c r="P89" s="221">
        <f>O89*H89</f>
        <v>0</v>
      </c>
      <c r="Q89" s="221">
        <v>5E-05</v>
      </c>
      <c r="R89" s="221">
        <f>Q89*H89</f>
        <v>0.0002</v>
      </c>
      <c r="S89" s="221">
        <v>0</v>
      </c>
      <c r="T89" s="222">
        <f>S89*H89</f>
        <v>0</v>
      </c>
      <c r="AR89" s="22" t="s">
        <v>125</v>
      </c>
      <c r="AT89" s="22" t="s">
        <v>120</v>
      </c>
      <c r="AU89" s="22" t="s">
        <v>86</v>
      </c>
      <c r="AY89" s="22" t="s">
        <v>118</v>
      </c>
      <c r="BE89" s="223">
        <f>IF(N89="základní",J89,0)</f>
        <v>0</v>
      </c>
      <c r="BF89" s="223">
        <f>IF(N89="snížená",J89,0)</f>
        <v>0</v>
      </c>
      <c r="BG89" s="223">
        <f>IF(N89="zákl. přenesená",J89,0)</f>
        <v>0</v>
      </c>
      <c r="BH89" s="223">
        <f>IF(N89="sníž. přenesená",J89,0)</f>
        <v>0</v>
      </c>
      <c r="BI89" s="223">
        <f>IF(N89="nulová",J89,0)</f>
        <v>0</v>
      </c>
      <c r="BJ89" s="22" t="s">
        <v>10</v>
      </c>
      <c r="BK89" s="223">
        <f>ROUND(I89*H89,0)</f>
        <v>0</v>
      </c>
      <c r="BL89" s="22" t="s">
        <v>125</v>
      </c>
      <c r="BM89" s="22" t="s">
        <v>148</v>
      </c>
    </row>
    <row r="90" spans="2:47" s="1" customFormat="1" ht="13.5">
      <c r="B90" s="44"/>
      <c r="C90" s="72"/>
      <c r="D90" s="224" t="s">
        <v>149</v>
      </c>
      <c r="E90" s="72"/>
      <c r="F90" s="225" t="s">
        <v>150</v>
      </c>
      <c r="G90" s="72"/>
      <c r="H90" s="72"/>
      <c r="I90" s="183"/>
      <c r="J90" s="72"/>
      <c r="K90" s="72"/>
      <c r="L90" s="70"/>
      <c r="M90" s="226"/>
      <c r="N90" s="45"/>
      <c r="O90" s="45"/>
      <c r="P90" s="45"/>
      <c r="Q90" s="45"/>
      <c r="R90" s="45"/>
      <c r="S90" s="45"/>
      <c r="T90" s="93"/>
      <c r="AT90" s="22" t="s">
        <v>149</v>
      </c>
      <c r="AU90" s="22" t="s">
        <v>86</v>
      </c>
    </row>
    <row r="91" spans="2:65" s="1" customFormat="1" ht="25.5" customHeight="1">
      <c r="B91" s="44"/>
      <c r="C91" s="212" t="s">
        <v>151</v>
      </c>
      <c r="D91" s="212" t="s">
        <v>120</v>
      </c>
      <c r="E91" s="213" t="s">
        <v>152</v>
      </c>
      <c r="F91" s="214" t="s">
        <v>153</v>
      </c>
      <c r="G91" s="215" t="s">
        <v>131</v>
      </c>
      <c r="H91" s="216">
        <v>9</v>
      </c>
      <c r="I91" s="217"/>
      <c r="J91" s="218">
        <f>ROUND(I91*H91,0)</f>
        <v>0</v>
      </c>
      <c r="K91" s="214" t="s">
        <v>124</v>
      </c>
      <c r="L91" s="70"/>
      <c r="M91" s="219" t="s">
        <v>23</v>
      </c>
      <c r="N91" s="220" t="s">
        <v>46</v>
      </c>
      <c r="O91" s="45"/>
      <c r="P91" s="221">
        <f>O91*H91</f>
        <v>0</v>
      </c>
      <c r="Q91" s="221">
        <v>5E-05</v>
      </c>
      <c r="R91" s="221">
        <f>Q91*H91</f>
        <v>0.00045000000000000004</v>
      </c>
      <c r="S91" s="221">
        <v>0</v>
      </c>
      <c r="T91" s="222">
        <f>S91*H91</f>
        <v>0</v>
      </c>
      <c r="AR91" s="22" t="s">
        <v>125</v>
      </c>
      <c r="AT91" s="22" t="s">
        <v>120</v>
      </c>
      <c r="AU91" s="22" t="s">
        <v>86</v>
      </c>
      <c r="AY91" s="22" t="s">
        <v>118</v>
      </c>
      <c r="BE91" s="223">
        <f>IF(N91="základní",J91,0)</f>
        <v>0</v>
      </c>
      <c r="BF91" s="223">
        <f>IF(N91="snížená",J91,0)</f>
        <v>0</v>
      </c>
      <c r="BG91" s="223">
        <f>IF(N91="zákl. přenesená",J91,0)</f>
        <v>0</v>
      </c>
      <c r="BH91" s="223">
        <f>IF(N91="sníž. přenesená",J91,0)</f>
        <v>0</v>
      </c>
      <c r="BI91" s="223">
        <f>IF(N91="nulová",J91,0)</f>
        <v>0</v>
      </c>
      <c r="BJ91" s="22" t="s">
        <v>10</v>
      </c>
      <c r="BK91" s="223">
        <f>ROUND(I91*H91,0)</f>
        <v>0</v>
      </c>
      <c r="BL91" s="22" t="s">
        <v>125</v>
      </c>
      <c r="BM91" s="22" t="s">
        <v>154</v>
      </c>
    </row>
    <row r="92" spans="2:47" s="1" customFormat="1" ht="13.5">
      <c r="B92" s="44"/>
      <c r="C92" s="72"/>
      <c r="D92" s="224" t="s">
        <v>149</v>
      </c>
      <c r="E92" s="72"/>
      <c r="F92" s="225" t="s">
        <v>150</v>
      </c>
      <c r="G92" s="72"/>
      <c r="H92" s="72"/>
      <c r="I92" s="183"/>
      <c r="J92" s="72"/>
      <c r="K92" s="72"/>
      <c r="L92" s="70"/>
      <c r="M92" s="226"/>
      <c r="N92" s="45"/>
      <c r="O92" s="45"/>
      <c r="P92" s="45"/>
      <c r="Q92" s="45"/>
      <c r="R92" s="45"/>
      <c r="S92" s="45"/>
      <c r="T92" s="93"/>
      <c r="AT92" s="22" t="s">
        <v>149</v>
      </c>
      <c r="AU92" s="22" t="s">
        <v>86</v>
      </c>
    </row>
    <row r="93" spans="2:65" s="1" customFormat="1" ht="25.5" customHeight="1">
      <c r="B93" s="44"/>
      <c r="C93" s="212" t="s">
        <v>155</v>
      </c>
      <c r="D93" s="212" t="s">
        <v>120</v>
      </c>
      <c r="E93" s="213" t="s">
        <v>156</v>
      </c>
      <c r="F93" s="214" t="s">
        <v>157</v>
      </c>
      <c r="G93" s="215" t="s">
        <v>131</v>
      </c>
      <c r="H93" s="216">
        <v>3</v>
      </c>
      <c r="I93" s="217"/>
      <c r="J93" s="218">
        <f>ROUND(I93*H93,0)</f>
        <v>0</v>
      </c>
      <c r="K93" s="214" t="s">
        <v>124</v>
      </c>
      <c r="L93" s="70"/>
      <c r="M93" s="219" t="s">
        <v>23</v>
      </c>
      <c r="N93" s="220" t="s">
        <v>46</v>
      </c>
      <c r="O93" s="45"/>
      <c r="P93" s="221">
        <f>O93*H93</f>
        <v>0</v>
      </c>
      <c r="Q93" s="221">
        <v>9E-05</v>
      </c>
      <c r="R93" s="221">
        <f>Q93*H93</f>
        <v>0.00027</v>
      </c>
      <c r="S93" s="221">
        <v>0</v>
      </c>
      <c r="T93" s="222">
        <f>S93*H93</f>
        <v>0</v>
      </c>
      <c r="AR93" s="22" t="s">
        <v>125</v>
      </c>
      <c r="AT93" s="22" t="s">
        <v>120</v>
      </c>
      <c r="AU93" s="22" t="s">
        <v>86</v>
      </c>
      <c r="AY93" s="22" t="s">
        <v>118</v>
      </c>
      <c r="BE93" s="223">
        <f>IF(N93="základní",J93,0)</f>
        <v>0</v>
      </c>
      <c r="BF93" s="223">
        <f>IF(N93="snížená",J93,0)</f>
        <v>0</v>
      </c>
      <c r="BG93" s="223">
        <f>IF(N93="zákl. přenesená",J93,0)</f>
        <v>0</v>
      </c>
      <c r="BH93" s="223">
        <f>IF(N93="sníž. přenesená",J93,0)</f>
        <v>0</v>
      </c>
      <c r="BI93" s="223">
        <f>IF(N93="nulová",J93,0)</f>
        <v>0</v>
      </c>
      <c r="BJ93" s="22" t="s">
        <v>10</v>
      </c>
      <c r="BK93" s="223">
        <f>ROUND(I93*H93,0)</f>
        <v>0</v>
      </c>
      <c r="BL93" s="22" t="s">
        <v>125</v>
      </c>
      <c r="BM93" s="22" t="s">
        <v>158</v>
      </c>
    </row>
    <row r="94" spans="2:65" s="1" customFormat="1" ht="25.5" customHeight="1">
      <c r="B94" s="44"/>
      <c r="C94" s="212" t="s">
        <v>159</v>
      </c>
      <c r="D94" s="212" t="s">
        <v>120</v>
      </c>
      <c r="E94" s="213" t="s">
        <v>160</v>
      </c>
      <c r="F94" s="214" t="s">
        <v>161</v>
      </c>
      <c r="G94" s="215" t="s">
        <v>131</v>
      </c>
      <c r="H94" s="216">
        <v>3</v>
      </c>
      <c r="I94" s="217"/>
      <c r="J94" s="218">
        <f>ROUND(I94*H94,0)</f>
        <v>0</v>
      </c>
      <c r="K94" s="214" t="s">
        <v>124</v>
      </c>
      <c r="L94" s="70"/>
      <c r="M94" s="219" t="s">
        <v>23</v>
      </c>
      <c r="N94" s="220" t="s">
        <v>46</v>
      </c>
      <c r="O94" s="45"/>
      <c r="P94" s="221">
        <f>O94*H94</f>
        <v>0</v>
      </c>
      <c r="Q94" s="221">
        <v>9E-05</v>
      </c>
      <c r="R94" s="221">
        <f>Q94*H94</f>
        <v>0.00027</v>
      </c>
      <c r="S94" s="221">
        <v>0</v>
      </c>
      <c r="T94" s="222">
        <f>S94*H94</f>
        <v>0</v>
      </c>
      <c r="AR94" s="22" t="s">
        <v>125</v>
      </c>
      <c r="AT94" s="22" t="s">
        <v>120</v>
      </c>
      <c r="AU94" s="22" t="s">
        <v>86</v>
      </c>
      <c r="AY94" s="22" t="s">
        <v>118</v>
      </c>
      <c r="BE94" s="223">
        <f>IF(N94="základní",J94,0)</f>
        <v>0</v>
      </c>
      <c r="BF94" s="223">
        <f>IF(N94="snížená",J94,0)</f>
        <v>0</v>
      </c>
      <c r="BG94" s="223">
        <f>IF(N94="zákl. přenesená",J94,0)</f>
        <v>0</v>
      </c>
      <c r="BH94" s="223">
        <f>IF(N94="sníž. přenesená",J94,0)</f>
        <v>0</v>
      </c>
      <c r="BI94" s="223">
        <f>IF(N94="nulová",J94,0)</f>
        <v>0</v>
      </c>
      <c r="BJ94" s="22" t="s">
        <v>10</v>
      </c>
      <c r="BK94" s="223">
        <f>ROUND(I94*H94,0)</f>
        <v>0</v>
      </c>
      <c r="BL94" s="22" t="s">
        <v>125</v>
      </c>
      <c r="BM94" s="22" t="s">
        <v>162</v>
      </c>
    </row>
    <row r="95" spans="2:65" s="1" customFormat="1" ht="25.5" customHeight="1">
      <c r="B95" s="44"/>
      <c r="C95" s="212" t="s">
        <v>29</v>
      </c>
      <c r="D95" s="212" t="s">
        <v>120</v>
      </c>
      <c r="E95" s="213" t="s">
        <v>163</v>
      </c>
      <c r="F95" s="214" t="s">
        <v>164</v>
      </c>
      <c r="G95" s="215" t="s">
        <v>131</v>
      </c>
      <c r="H95" s="216">
        <v>5</v>
      </c>
      <c r="I95" s="217"/>
      <c r="J95" s="218">
        <f>ROUND(I95*H95,0)</f>
        <v>0</v>
      </c>
      <c r="K95" s="214" t="s">
        <v>124</v>
      </c>
      <c r="L95" s="70"/>
      <c r="M95" s="219" t="s">
        <v>23</v>
      </c>
      <c r="N95" s="220" t="s">
        <v>46</v>
      </c>
      <c r="O95" s="45"/>
      <c r="P95" s="221">
        <f>O95*H95</f>
        <v>0</v>
      </c>
      <c r="Q95" s="221">
        <v>9E-05</v>
      </c>
      <c r="R95" s="221">
        <f>Q95*H95</f>
        <v>0.00045000000000000004</v>
      </c>
      <c r="S95" s="221">
        <v>0</v>
      </c>
      <c r="T95" s="222">
        <f>S95*H95</f>
        <v>0</v>
      </c>
      <c r="AR95" s="22" t="s">
        <v>125</v>
      </c>
      <c r="AT95" s="22" t="s">
        <v>120</v>
      </c>
      <c r="AU95" s="22" t="s">
        <v>86</v>
      </c>
      <c r="AY95" s="22" t="s">
        <v>118</v>
      </c>
      <c r="BE95" s="223">
        <f>IF(N95="základní",J95,0)</f>
        <v>0</v>
      </c>
      <c r="BF95" s="223">
        <f>IF(N95="snížená",J95,0)</f>
        <v>0</v>
      </c>
      <c r="BG95" s="223">
        <f>IF(N95="zákl. přenesená",J95,0)</f>
        <v>0</v>
      </c>
      <c r="BH95" s="223">
        <f>IF(N95="sníž. přenesená",J95,0)</f>
        <v>0</v>
      </c>
      <c r="BI95" s="223">
        <f>IF(N95="nulová",J95,0)</f>
        <v>0</v>
      </c>
      <c r="BJ95" s="22" t="s">
        <v>10</v>
      </c>
      <c r="BK95" s="223">
        <f>ROUND(I95*H95,0)</f>
        <v>0</v>
      </c>
      <c r="BL95" s="22" t="s">
        <v>125</v>
      </c>
      <c r="BM95" s="22" t="s">
        <v>165</v>
      </c>
    </row>
    <row r="96" spans="2:65" s="1" customFormat="1" ht="51" customHeight="1">
      <c r="B96" s="44"/>
      <c r="C96" s="212" t="s">
        <v>166</v>
      </c>
      <c r="D96" s="212" t="s">
        <v>120</v>
      </c>
      <c r="E96" s="213" t="s">
        <v>167</v>
      </c>
      <c r="F96" s="214" t="s">
        <v>168</v>
      </c>
      <c r="G96" s="215" t="s">
        <v>169</v>
      </c>
      <c r="H96" s="216">
        <v>1.3</v>
      </c>
      <c r="I96" s="217"/>
      <c r="J96" s="218">
        <f>ROUND(I96*H96,0)</f>
        <v>0</v>
      </c>
      <c r="K96" s="214" t="s">
        <v>124</v>
      </c>
      <c r="L96" s="70"/>
      <c r="M96" s="219" t="s">
        <v>23</v>
      </c>
      <c r="N96" s="220" t="s">
        <v>46</v>
      </c>
      <c r="O96" s="45"/>
      <c r="P96" s="221">
        <f>O96*H96</f>
        <v>0</v>
      </c>
      <c r="Q96" s="221">
        <v>0</v>
      </c>
      <c r="R96" s="221">
        <f>Q96*H96</f>
        <v>0</v>
      </c>
      <c r="S96" s="221">
        <v>0</v>
      </c>
      <c r="T96" s="222">
        <f>S96*H96</f>
        <v>0</v>
      </c>
      <c r="AR96" s="22" t="s">
        <v>125</v>
      </c>
      <c r="AT96" s="22" t="s">
        <v>120</v>
      </c>
      <c r="AU96" s="22" t="s">
        <v>86</v>
      </c>
      <c r="AY96" s="22" t="s">
        <v>118</v>
      </c>
      <c r="BE96" s="223">
        <f>IF(N96="základní",J96,0)</f>
        <v>0</v>
      </c>
      <c r="BF96" s="223">
        <f>IF(N96="snížená",J96,0)</f>
        <v>0</v>
      </c>
      <c r="BG96" s="223">
        <f>IF(N96="zákl. přenesená",J96,0)</f>
        <v>0</v>
      </c>
      <c r="BH96" s="223">
        <f>IF(N96="sníž. přenesená",J96,0)</f>
        <v>0</v>
      </c>
      <c r="BI96" s="223">
        <f>IF(N96="nulová",J96,0)</f>
        <v>0</v>
      </c>
      <c r="BJ96" s="22" t="s">
        <v>10</v>
      </c>
      <c r="BK96" s="223">
        <f>ROUND(I96*H96,0)</f>
        <v>0</v>
      </c>
      <c r="BL96" s="22" t="s">
        <v>125</v>
      </c>
      <c r="BM96" s="22" t="s">
        <v>170</v>
      </c>
    </row>
    <row r="97" spans="2:47" s="1" customFormat="1" ht="13.5">
      <c r="B97" s="44"/>
      <c r="C97" s="72"/>
      <c r="D97" s="224" t="s">
        <v>149</v>
      </c>
      <c r="E97" s="72"/>
      <c r="F97" s="225" t="s">
        <v>171</v>
      </c>
      <c r="G97" s="72"/>
      <c r="H97" s="72"/>
      <c r="I97" s="183"/>
      <c r="J97" s="72"/>
      <c r="K97" s="72"/>
      <c r="L97" s="70"/>
      <c r="M97" s="226"/>
      <c r="N97" s="45"/>
      <c r="O97" s="45"/>
      <c r="P97" s="45"/>
      <c r="Q97" s="45"/>
      <c r="R97" s="45"/>
      <c r="S97" s="45"/>
      <c r="T97" s="93"/>
      <c r="AT97" s="22" t="s">
        <v>149</v>
      </c>
      <c r="AU97" s="22" t="s">
        <v>86</v>
      </c>
    </row>
    <row r="98" spans="2:47" s="1" customFormat="1" ht="13.5">
      <c r="B98" s="44"/>
      <c r="C98" s="72"/>
      <c r="D98" s="224" t="s">
        <v>127</v>
      </c>
      <c r="E98" s="72"/>
      <c r="F98" s="225" t="s">
        <v>172</v>
      </c>
      <c r="G98" s="72"/>
      <c r="H98" s="72"/>
      <c r="I98" s="183"/>
      <c r="J98" s="72"/>
      <c r="K98" s="72"/>
      <c r="L98" s="70"/>
      <c r="M98" s="226"/>
      <c r="N98" s="45"/>
      <c r="O98" s="45"/>
      <c r="P98" s="45"/>
      <c r="Q98" s="45"/>
      <c r="R98" s="45"/>
      <c r="S98" s="45"/>
      <c r="T98" s="93"/>
      <c r="AT98" s="22" t="s">
        <v>127</v>
      </c>
      <c r="AU98" s="22" t="s">
        <v>86</v>
      </c>
    </row>
    <row r="99" spans="2:65" s="1" customFormat="1" ht="38.25" customHeight="1">
      <c r="B99" s="44"/>
      <c r="C99" s="212" t="s">
        <v>173</v>
      </c>
      <c r="D99" s="212" t="s">
        <v>120</v>
      </c>
      <c r="E99" s="213" t="s">
        <v>174</v>
      </c>
      <c r="F99" s="214" t="s">
        <v>175</v>
      </c>
      <c r="G99" s="215" t="s">
        <v>169</v>
      </c>
      <c r="H99" s="216">
        <v>407</v>
      </c>
      <c r="I99" s="217"/>
      <c r="J99" s="218">
        <f>ROUND(I99*H99,0)</f>
        <v>0</v>
      </c>
      <c r="K99" s="214" t="s">
        <v>124</v>
      </c>
      <c r="L99" s="70"/>
      <c r="M99" s="219" t="s">
        <v>23</v>
      </c>
      <c r="N99" s="220" t="s">
        <v>46</v>
      </c>
      <c r="O99" s="45"/>
      <c r="P99" s="221">
        <f>O99*H99</f>
        <v>0</v>
      </c>
      <c r="Q99" s="221">
        <v>0</v>
      </c>
      <c r="R99" s="221">
        <f>Q99*H99</f>
        <v>0</v>
      </c>
      <c r="S99" s="221">
        <v>0</v>
      </c>
      <c r="T99" s="222">
        <f>S99*H99</f>
        <v>0</v>
      </c>
      <c r="AR99" s="22" t="s">
        <v>125</v>
      </c>
      <c r="AT99" s="22" t="s">
        <v>120</v>
      </c>
      <c r="AU99" s="22" t="s">
        <v>86</v>
      </c>
      <c r="AY99" s="22" t="s">
        <v>118</v>
      </c>
      <c r="BE99" s="223">
        <f>IF(N99="základní",J99,0)</f>
        <v>0</v>
      </c>
      <c r="BF99" s="223">
        <f>IF(N99="snížená",J99,0)</f>
        <v>0</v>
      </c>
      <c r="BG99" s="223">
        <f>IF(N99="zákl. přenesená",J99,0)</f>
        <v>0</v>
      </c>
      <c r="BH99" s="223">
        <f>IF(N99="sníž. přenesená",J99,0)</f>
        <v>0</v>
      </c>
      <c r="BI99" s="223">
        <f>IF(N99="nulová",J99,0)</f>
        <v>0</v>
      </c>
      <c r="BJ99" s="22" t="s">
        <v>10</v>
      </c>
      <c r="BK99" s="223">
        <f>ROUND(I99*H99,0)</f>
        <v>0</v>
      </c>
      <c r="BL99" s="22" t="s">
        <v>125</v>
      </c>
      <c r="BM99" s="22" t="s">
        <v>176</v>
      </c>
    </row>
    <row r="100" spans="2:47" s="1" customFormat="1" ht="13.5">
      <c r="B100" s="44"/>
      <c r="C100" s="72"/>
      <c r="D100" s="224" t="s">
        <v>149</v>
      </c>
      <c r="E100" s="72"/>
      <c r="F100" s="225" t="s">
        <v>177</v>
      </c>
      <c r="G100" s="72"/>
      <c r="H100" s="72"/>
      <c r="I100" s="183"/>
      <c r="J100" s="72"/>
      <c r="K100" s="72"/>
      <c r="L100" s="70"/>
      <c r="M100" s="226"/>
      <c r="N100" s="45"/>
      <c r="O100" s="45"/>
      <c r="P100" s="45"/>
      <c r="Q100" s="45"/>
      <c r="R100" s="45"/>
      <c r="S100" s="45"/>
      <c r="T100" s="93"/>
      <c r="AT100" s="22" t="s">
        <v>149</v>
      </c>
      <c r="AU100" s="22" t="s">
        <v>86</v>
      </c>
    </row>
    <row r="101" spans="2:47" s="1" customFormat="1" ht="13.5">
      <c r="B101" s="44"/>
      <c r="C101" s="72"/>
      <c r="D101" s="224" t="s">
        <v>127</v>
      </c>
      <c r="E101" s="72"/>
      <c r="F101" s="225" t="s">
        <v>178</v>
      </c>
      <c r="G101" s="72"/>
      <c r="H101" s="72"/>
      <c r="I101" s="183"/>
      <c r="J101" s="72"/>
      <c r="K101" s="72"/>
      <c r="L101" s="70"/>
      <c r="M101" s="226"/>
      <c r="N101" s="45"/>
      <c r="O101" s="45"/>
      <c r="P101" s="45"/>
      <c r="Q101" s="45"/>
      <c r="R101" s="45"/>
      <c r="S101" s="45"/>
      <c r="T101" s="93"/>
      <c r="AT101" s="22" t="s">
        <v>127</v>
      </c>
      <c r="AU101" s="22" t="s">
        <v>86</v>
      </c>
    </row>
    <row r="102" spans="2:65" s="1" customFormat="1" ht="38.25" customHeight="1">
      <c r="B102" s="44"/>
      <c r="C102" s="212" t="s">
        <v>179</v>
      </c>
      <c r="D102" s="212" t="s">
        <v>120</v>
      </c>
      <c r="E102" s="213" t="s">
        <v>180</v>
      </c>
      <c r="F102" s="214" t="s">
        <v>181</v>
      </c>
      <c r="G102" s="215" t="s">
        <v>169</v>
      </c>
      <c r="H102" s="216">
        <v>402</v>
      </c>
      <c r="I102" s="217"/>
      <c r="J102" s="218">
        <f>ROUND(I102*H102,0)</f>
        <v>0</v>
      </c>
      <c r="K102" s="214" t="s">
        <v>124</v>
      </c>
      <c r="L102" s="70"/>
      <c r="M102" s="219" t="s">
        <v>23</v>
      </c>
      <c r="N102" s="220" t="s">
        <v>46</v>
      </c>
      <c r="O102" s="45"/>
      <c r="P102" s="221">
        <f>O102*H102</f>
        <v>0</v>
      </c>
      <c r="Q102" s="221">
        <v>0</v>
      </c>
      <c r="R102" s="221">
        <f>Q102*H102</f>
        <v>0</v>
      </c>
      <c r="S102" s="221">
        <v>0</v>
      </c>
      <c r="T102" s="222">
        <f>S102*H102</f>
        <v>0</v>
      </c>
      <c r="AR102" s="22" t="s">
        <v>125</v>
      </c>
      <c r="AT102" s="22" t="s">
        <v>120</v>
      </c>
      <c r="AU102" s="22" t="s">
        <v>86</v>
      </c>
      <c r="AY102" s="22" t="s">
        <v>118</v>
      </c>
      <c r="BE102" s="223">
        <f>IF(N102="základní",J102,0)</f>
        <v>0</v>
      </c>
      <c r="BF102" s="223">
        <f>IF(N102="snížená",J102,0)</f>
        <v>0</v>
      </c>
      <c r="BG102" s="223">
        <f>IF(N102="zákl. přenesená",J102,0)</f>
        <v>0</v>
      </c>
      <c r="BH102" s="223">
        <f>IF(N102="sníž. přenesená",J102,0)</f>
        <v>0</v>
      </c>
      <c r="BI102" s="223">
        <f>IF(N102="nulová",J102,0)</f>
        <v>0</v>
      </c>
      <c r="BJ102" s="22" t="s">
        <v>10</v>
      </c>
      <c r="BK102" s="223">
        <f>ROUND(I102*H102,0)</f>
        <v>0</v>
      </c>
      <c r="BL102" s="22" t="s">
        <v>125</v>
      </c>
      <c r="BM102" s="22" t="s">
        <v>182</v>
      </c>
    </row>
    <row r="103" spans="2:47" s="1" customFormat="1" ht="13.5">
      <c r="B103" s="44"/>
      <c r="C103" s="72"/>
      <c r="D103" s="224" t="s">
        <v>149</v>
      </c>
      <c r="E103" s="72"/>
      <c r="F103" s="225" t="s">
        <v>183</v>
      </c>
      <c r="G103" s="72"/>
      <c r="H103" s="72"/>
      <c r="I103" s="183"/>
      <c r="J103" s="72"/>
      <c r="K103" s="72"/>
      <c r="L103" s="70"/>
      <c r="M103" s="226"/>
      <c r="N103" s="45"/>
      <c r="O103" s="45"/>
      <c r="P103" s="45"/>
      <c r="Q103" s="45"/>
      <c r="R103" s="45"/>
      <c r="S103" s="45"/>
      <c r="T103" s="93"/>
      <c r="AT103" s="22" t="s">
        <v>149</v>
      </c>
      <c r="AU103" s="22" t="s">
        <v>86</v>
      </c>
    </row>
    <row r="104" spans="2:47" s="1" customFormat="1" ht="13.5">
      <c r="B104" s="44"/>
      <c r="C104" s="72"/>
      <c r="D104" s="224" t="s">
        <v>127</v>
      </c>
      <c r="E104" s="72"/>
      <c r="F104" s="225" t="s">
        <v>178</v>
      </c>
      <c r="G104" s="72"/>
      <c r="H104" s="72"/>
      <c r="I104" s="183"/>
      <c r="J104" s="72"/>
      <c r="K104" s="72"/>
      <c r="L104" s="70"/>
      <c r="M104" s="226"/>
      <c r="N104" s="45"/>
      <c r="O104" s="45"/>
      <c r="P104" s="45"/>
      <c r="Q104" s="45"/>
      <c r="R104" s="45"/>
      <c r="S104" s="45"/>
      <c r="T104" s="93"/>
      <c r="AT104" s="22" t="s">
        <v>127</v>
      </c>
      <c r="AU104" s="22" t="s">
        <v>86</v>
      </c>
    </row>
    <row r="105" spans="2:65" s="1" customFormat="1" ht="38.25" customHeight="1">
      <c r="B105" s="44"/>
      <c r="C105" s="212" t="s">
        <v>184</v>
      </c>
      <c r="D105" s="212" t="s">
        <v>120</v>
      </c>
      <c r="E105" s="213" t="s">
        <v>185</v>
      </c>
      <c r="F105" s="214" t="s">
        <v>186</v>
      </c>
      <c r="G105" s="215" t="s">
        <v>169</v>
      </c>
      <c r="H105" s="216">
        <v>493</v>
      </c>
      <c r="I105" s="217"/>
      <c r="J105" s="218">
        <f>ROUND(I105*H105,0)</f>
        <v>0</v>
      </c>
      <c r="K105" s="214" t="s">
        <v>124</v>
      </c>
      <c r="L105" s="70"/>
      <c r="M105" s="219" t="s">
        <v>23</v>
      </c>
      <c r="N105" s="220" t="s">
        <v>46</v>
      </c>
      <c r="O105" s="45"/>
      <c r="P105" s="221">
        <f>O105*H105</f>
        <v>0</v>
      </c>
      <c r="Q105" s="221">
        <v>0</v>
      </c>
      <c r="R105" s="221">
        <f>Q105*H105</f>
        <v>0</v>
      </c>
      <c r="S105" s="221">
        <v>0</v>
      </c>
      <c r="T105" s="222">
        <f>S105*H105</f>
        <v>0</v>
      </c>
      <c r="AR105" s="22" t="s">
        <v>125</v>
      </c>
      <c r="AT105" s="22" t="s">
        <v>120</v>
      </c>
      <c r="AU105" s="22" t="s">
        <v>86</v>
      </c>
      <c r="AY105" s="22" t="s">
        <v>118</v>
      </c>
      <c r="BE105" s="223">
        <f>IF(N105="základní",J105,0)</f>
        <v>0</v>
      </c>
      <c r="BF105" s="223">
        <f>IF(N105="snížená",J105,0)</f>
        <v>0</v>
      </c>
      <c r="BG105" s="223">
        <f>IF(N105="zákl. přenesená",J105,0)</f>
        <v>0</v>
      </c>
      <c r="BH105" s="223">
        <f>IF(N105="sníž. přenesená",J105,0)</f>
        <v>0</v>
      </c>
      <c r="BI105" s="223">
        <f>IF(N105="nulová",J105,0)</f>
        <v>0</v>
      </c>
      <c r="BJ105" s="22" t="s">
        <v>10</v>
      </c>
      <c r="BK105" s="223">
        <f>ROUND(I105*H105,0)</f>
        <v>0</v>
      </c>
      <c r="BL105" s="22" t="s">
        <v>125</v>
      </c>
      <c r="BM105" s="22" t="s">
        <v>187</v>
      </c>
    </row>
    <row r="106" spans="2:47" s="1" customFormat="1" ht="13.5">
      <c r="B106" s="44"/>
      <c r="C106" s="72"/>
      <c r="D106" s="224" t="s">
        <v>149</v>
      </c>
      <c r="E106" s="72"/>
      <c r="F106" s="225" t="s">
        <v>188</v>
      </c>
      <c r="G106" s="72"/>
      <c r="H106" s="72"/>
      <c r="I106" s="183"/>
      <c r="J106" s="72"/>
      <c r="K106" s="72"/>
      <c r="L106" s="70"/>
      <c r="M106" s="226"/>
      <c r="N106" s="45"/>
      <c r="O106" s="45"/>
      <c r="P106" s="45"/>
      <c r="Q106" s="45"/>
      <c r="R106" s="45"/>
      <c r="S106" s="45"/>
      <c r="T106" s="93"/>
      <c r="AT106" s="22" t="s">
        <v>149</v>
      </c>
      <c r="AU106" s="22" t="s">
        <v>86</v>
      </c>
    </row>
    <row r="107" spans="2:47" s="1" customFormat="1" ht="13.5">
      <c r="B107" s="44"/>
      <c r="C107" s="72"/>
      <c r="D107" s="224" t="s">
        <v>127</v>
      </c>
      <c r="E107" s="72"/>
      <c r="F107" s="225" t="s">
        <v>178</v>
      </c>
      <c r="G107" s="72"/>
      <c r="H107" s="72"/>
      <c r="I107" s="183"/>
      <c r="J107" s="72"/>
      <c r="K107" s="72"/>
      <c r="L107" s="70"/>
      <c r="M107" s="226"/>
      <c r="N107" s="45"/>
      <c r="O107" s="45"/>
      <c r="P107" s="45"/>
      <c r="Q107" s="45"/>
      <c r="R107" s="45"/>
      <c r="S107" s="45"/>
      <c r="T107" s="93"/>
      <c r="AT107" s="22" t="s">
        <v>127</v>
      </c>
      <c r="AU107" s="22" t="s">
        <v>86</v>
      </c>
    </row>
    <row r="108" spans="2:65" s="1" customFormat="1" ht="38.25" customHeight="1">
      <c r="B108" s="44"/>
      <c r="C108" s="212" t="s">
        <v>11</v>
      </c>
      <c r="D108" s="212" t="s">
        <v>120</v>
      </c>
      <c r="E108" s="213" t="s">
        <v>189</v>
      </c>
      <c r="F108" s="214" t="s">
        <v>190</v>
      </c>
      <c r="G108" s="215" t="s">
        <v>169</v>
      </c>
      <c r="H108" s="216">
        <v>97.75</v>
      </c>
      <c r="I108" s="217"/>
      <c r="J108" s="218">
        <f>ROUND(I108*H108,0)</f>
        <v>0</v>
      </c>
      <c r="K108" s="214" t="s">
        <v>124</v>
      </c>
      <c r="L108" s="70"/>
      <c r="M108" s="219" t="s">
        <v>23</v>
      </c>
      <c r="N108" s="220" t="s">
        <v>46</v>
      </c>
      <c r="O108" s="45"/>
      <c r="P108" s="221">
        <f>O108*H108</f>
        <v>0</v>
      </c>
      <c r="Q108" s="221">
        <v>0</v>
      </c>
      <c r="R108" s="221">
        <f>Q108*H108</f>
        <v>0</v>
      </c>
      <c r="S108" s="221">
        <v>0</v>
      </c>
      <c r="T108" s="222">
        <f>S108*H108</f>
        <v>0</v>
      </c>
      <c r="AR108" s="22" t="s">
        <v>125</v>
      </c>
      <c r="AT108" s="22" t="s">
        <v>120</v>
      </c>
      <c r="AU108" s="22" t="s">
        <v>86</v>
      </c>
      <c r="AY108" s="22" t="s">
        <v>118</v>
      </c>
      <c r="BE108" s="223">
        <f>IF(N108="základní",J108,0)</f>
        <v>0</v>
      </c>
      <c r="BF108" s="223">
        <f>IF(N108="snížená",J108,0)</f>
        <v>0</v>
      </c>
      <c r="BG108" s="223">
        <f>IF(N108="zákl. přenesená",J108,0)</f>
        <v>0</v>
      </c>
      <c r="BH108" s="223">
        <f>IF(N108="sníž. přenesená",J108,0)</f>
        <v>0</v>
      </c>
      <c r="BI108" s="223">
        <f>IF(N108="nulová",J108,0)</f>
        <v>0</v>
      </c>
      <c r="BJ108" s="22" t="s">
        <v>10</v>
      </c>
      <c r="BK108" s="223">
        <f>ROUND(I108*H108,0)</f>
        <v>0</v>
      </c>
      <c r="BL108" s="22" t="s">
        <v>125</v>
      </c>
      <c r="BM108" s="22" t="s">
        <v>191</v>
      </c>
    </row>
    <row r="109" spans="2:47" s="1" customFormat="1" ht="13.5">
      <c r="B109" s="44"/>
      <c r="C109" s="72"/>
      <c r="D109" s="224" t="s">
        <v>127</v>
      </c>
      <c r="E109" s="72"/>
      <c r="F109" s="225" t="s">
        <v>192</v>
      </c>
      <c r="G109" s="72"/>
      <c r="H109" s="72"/>
      <c r="I109" s="183"/>
      <c r="J109" s="72"/>
      <c r="K109" s="72"/>
      <c r="L109" s="70"/>
      <c r="M109" s="226"/>
      <c r="N109" s="45"/>
      <c r="O109" s="45"/>
      <c r="P109" s="45"/>
      <c r="Q109" s="45"/>
      <c r="R109" s="45"/>
      <c r="S109" s="45"/>
      <c r="T109" s="93"/>
      <c r="AT109" s="22" t="s">
        <v>127</v>
      </c>
      <c r="AU109" s="22" t="s">
        <v>86</v>
      </c>
    </row>
    <row r="110" spans="2:51" s="11" customFormat="1" ht="13.5">
      <c r="B110" s="227"/>
      <c r="C110" s="228"/>
      <c r="D110" s="224" t="s">
        <v>193</v>
      </c>
      <c r="E110" s="229" t="s">
        <v>23</v>
      </c>
      <c r="F110" s="230" t="s">
        <v>194</v>
      </c>
      <c r="G110" s="228"/>
      <c r="H110" s="231">
        <v>97.75</v>
      </c>
      <c r="I110" s="232"/>
      <c r="J110" s="228"/>
      <c r="K110" s="228"/>
      <c r="L110" s="233"/>
      <c r="M110" s="234"/>
      <c r="N110" s="235"/>
      <c r="O110" s="235"/>
      <c r="P110" s="235"/>
      <c r="Q110" s="235"/>
      <c r="R110" s="235"/>
      <c r="S110" s="235"/>
      <c r="T110" s="236"/>
      <c r="AT110" s="237" t="s">
        <v>193</v>
      </c>
      <c r="AU110" s="237" t="s">
        <v>86</v>
      </c>
      <c r="AV110" s="11" t="s">
        <v>86</v>
      </c>
      <c r="AW110" s="11" t="s">
        <v>39</v>
      </c>
      <c r="AX110" s="11" t="s">
        <v>10</v>
      </c>
      <c r="AY110" s="237" t="s">
        <v>118</v>
      </c>
    </row>
    <row r="111" spans="2:65" s="1" customFormat="1" ht="38.25" customHeight="1">
      <c r="B111" s="44"/>
      <c r="C111" s="212" t="s">
        <v>195</v>
      </c>
      <c r="D111" s="212" t="s">
        <v>120</v>
      </c>
      <c r="E111" s="213" t="s">
        <v>196</v>
      </c>
      <c r="F111" s="214" t="s">
        <v>197</v>
      </c>
      <c r="G111" s="215" t="s">
        <v>169</v>
      </c>
      <c r="H111" s="216">
        <v>402</v>
      </c>
      <c r="I111" s="217"/>
      <c r="J111" s="218">
        <f>ROUND(I111*H111,0)</f>
        <v>0</v>
      </c>
      <c r="K111" s="214" t="s">
        <v>124</v>
      </c>
      <c r="L111" s="70"/>
      <c r="M111" s="219" t="s">
        <v>23</v>
      </c>
      <c r="N111" s="220" t="s">
        <v>46</v>
      </c>
      <c r="O111" s="45"/>
      <c r="P111" s="221">
        <f>O111*H111</f>
        <v>0</v>
      </c>
      <c r="Q111" s="221">
        <v>0</v>
      </c>
      <c r="R111" s="221">
        <f>Q111*H111</f>
        <v>0</v>
      </c>
      <c r="S111" s="221">
        <v>0</v>
      </c>
      <c r="T111" s="222">
        <f>S111*H111</f>
        <v>0</v>
      </c>
      <c r="AR111" s="22" t="s">
        <v>125</v>
      </c>
      <c r="AT111" s="22" t="s">
        <v>120</v>
      </c>
      <c r="AU111" s="22" t="s">
        <v>86</v>
      </c>
      <c r="AY111" s="22" t="s">
        <v>118</v>
      </c>
      <c r="BE111" s="223">
        <f>IF(N111="základní",J111,0)</f>
        <v>0</v>
      </c>
      <c r="BF111" s="223">
        <f>IF(N111="snížená",J111,0)</f>
        <v>0</v>
      </c>
      <c r="BG111" s="223">
        <f>IF(N111="zákl. přenesená",J111,0)</f>
        <v>0</v>
      </c>
      <c r="BH111" s="223">
        <f>IF(N111="sníž. přenesená",J111,0)</f>
        <v>0</v>
      </c>
      <c r="BI111" s="223">
        <f>IF(N111="nulová",J111,0)</f>
        <v>0</v>
      </c>
      <c r="BJ111" s="22" t="s">
        <v>10</v>
      </c>
      <c r="BK111" s="223">
        <f>ROUND(I111*H111,0)</f>
        <v>0</v>
      </c>
      <c r="BL111" s="22" t="s">
        <v>125</v>
      </c>
      <c r="BM111" s="22" t="s">
        <v>198</v>
      </c>
    </row>
    <row r="112" spans="2:47" s="1" customFormat="1" ht="13.5">
      <c r="B112" s="44"/>
      <c r="C112" s="72"/>
      <c r="D112" s="224" t="s">
        <v>127</v>
      </c>
      <c r="E112" s="72"/>
      <c r="F112" s="225" t="s">
        <v>199</v>
      </c>
      <c r="G112" s="72"/>
      <c r="H112" s="72"/>
      <c r="I112" s="183"/>
      <c r="J112" s="72"/>
      <c r="K112" s="72"/>
      <c r="L112" s="70"/>
      <c r="M112" s="226"/>
      <c r="N112" s="45"/>
      <c r="O112" s="45"/>
      <c r="P112" s="45"/>
      <c r="Q112" s="45"/>
      <c r="R112" s="45"/>
      <c r="S112" s="45"/>
      <c r="T112" s="93"/>
      <c r="AT112" s="22" t="s">
        <v>127</v>
      </c>
      <c r="AU112" s="22" t="s">
        <v>86</v>
      </c>
    </row>
    <row r="113" spans="2:65" s="1" customFormat="1" ht="25.5" customHeight="1">
      <c r="B113" s="44"/>
      <c r="C113" s="212" t="s">
        <v>200</v>
      </c>
      <c r="D113" s="212" t="s">
        <v>120</v>
      </c>
      <c r="E113" s="213" t="s">
        <v>201</v>
      </c>
      <c r="F113" s="214" t="s">
        <v>202</v>
      </c>
      <c r="G113" s="215" t="s">
        <v>131</v>
      </c>
      <c r="H113" s="216">
        <v>4</v>
      </c>
      <c r="I113" s="217"/>
      <c r="J113" s="218">
        <f>ROUND(I113*H113,0)</f>
        <v>0</v>
      </c>
      <c r="K113" s="214" t="s">
        <v>124</v>
      </c>
      <c r="L113" s="70"/>
      <c r="M113" s="219" t="s">
        <v>23</v>
      </c>
      <c r="N113" s="220" t="s">
        <v>46</v>
      </c>
      <c r="O113" s="45"/>
      <c r="P113" s="221">
        <f>O113*H113</f>
        <v>0</v>
      </c>
      <c r="Q113" s="221">
        <v>0</v>
      </c>
      <c r="R113" s="221">
        <f>Q113*H113</f>
        <v>0</v>
      </c>
      <c r="S113" s="221">
        <v>0</v>
      </c>
      <c r="T113" s="222">
        <f>S113*H113</f>
        <v>0</v>
      </c>
      <c r="AR113" s="22" t="s">
        <v>125</v>
      </c>
      <c r="AT113" s="22" t="s">
        <v>120</v>
      </c>
      <c r="AU113" s="22" t="s">
        <v>86</v>
      </c>
      <c r="AY113" s="22" t="s">
        <v>118</v>
      </c>
      <c r="BE113" s="223">
        <f>IF(N113="základní",J113,0)</f>
        <v>0</v>
      </c>
      <c r="BF113" s="223">
        <f>IF(N113="snížená",J113,0)</f>
        <v>0</v>
      </c>
      <c r="BG113" s="223">
        <f>IF(N113="zákl. přenesená",J113,0)</f>
        <v>0</v>
      </c>
      <c r="BH113" s="223">
        <f>IF(N113="sníž. přenesená",J113,0)</f>
        <v>0</v>
      </c>
      <c r="BI113" s="223">
        <f>IF(N113="nulová",J113,0)</f>
        <v>0</v>
      </c>
      <c r="BJ113" s="22" t="s">
        <v>10</v>
      </c>
      <c r="BK113" s="223">
        <f>ROUND(I113*H113,0)</f>
        <v>0</v>
      </c>
      <c r="BL113" s="22" t="s">
        <v>125</v>
      </c>
      <c r="BM113" s="22" t="s">
        <v>203</v>
      </c>
    </row>
    <row r="114" spans="2:47" s="1" customFormat="1" ht="13.5">
      <c r="B114" s="44"/>
      <c r="C114" s="72"/>
      <c r="D114" s="224" t="s">
        <v>149</v>
      </c>
      <c r="E114" s="72"/>
      <c r="F114" s="225" t="s">
        <v>204</v>
      </c>
      <c r="G114" s="72"/>
      <c r="H114" s="72"/>
      <c r="I114" s="183"/>
      <c r="J114" s="72"/>
      <c r="K114" s="72"/>
      <c r="L114" s="70"/>
      <c r="M114" s="226"/>
      <c r="N114" s="45"/>
      <c r="O114" s="45"/>
      <c r="P114" s="45"/>
      <c r="Q114" s="45"/>
      <c r="R114" s="45"/>
      <c r="S114" s="45"/>
      <c r="T114" s="93"/>
      <c r="AT114" s="22" t="s">
        <v>149</v>
      </c>
      <c r="AU114" s="22" t="s">
        <v>86</v>
      </c>
    </row>
    <row r="115" spans="2:65" s="1" customFormat="1" ht="25.5" customHeight="1">
      <c r="B115" s="44"/>
      <c r="C115" s="212" t="s">
        <v>205</v>
      </c>
      <c r="D115" s="212" t="s">
        <v>120</v>
      </c>
      <c r="E115" s="213" t="s">
        <v>206</v>
      </c>
      <c r="F115" s="214" t="s">
        <v>207</v>
      </c>
      <c r="G115" s="215" t="s">
        <v>131</v>
      </c>
      <c r="H115" s="216">
        <v>9</v>
      </c>
      <c r="I115" s="217"/>
      <c r="J115" s="218">
        <f>ROUND(I115*H115,0)</f>
        <v>0</v>
      </c>
      <c r="K115" s="214" t="s">
        <v>124</v>
      </c>
      <c r="L115" s="70"/>
      <c r="M115" s="219" t="s">
        <v>23</v>
      </c>
      <c r="N115" s="220" t="s">
        <v>46</v>
      </c>
      <c r="O115" s="45"/>
      <c r="P115" s="221">
        <f>O115*H115</f>
        <v>0</v>
      </c>
      <c r="Q115" s="221">
        <v>0</v>
      </c>
      <c r="R115" s="221">
        <f>Q115*H115</f>
        <v>0</v>
      </c>
      <c r="S115" s="221">
        <v>0</v>
      </c>
      <c r="T115" s="222">
        <f>S115*H115</f>
        <v>0</v>
      </c>
      <c r="AR115" s="22" t="s">
        <v>125</v>
      </c>
      <c r="AT115" s="22" t="s">
        <v>120</v>
      </c>
      <c r="AU115" s="22" t="s">
        <v>86</v>
      </c>
      <c r="AY115" s="22" t="s">
        <v>118</v>
      </c>
      <c r="BE115" s="223">
        <f>IF(N115="základní",J115,0)</f>
        <v>0</v>
      </c>
      <c r="BF115" s="223">
        <f>IF(N115="snížená",J115,0)</f>
        <v>0</v>
      </c>
      <c r="BG115" s="223">
        <f>IF(N115="zákl. přenesená",J115,0)</f>
        <v>0</v>
      </c>
      <c r="BH115" s="223">
        <f>IF(N115="sníž. přenesená",J115,0)</f>
        <v>0</v>
      </c>
      <c r="BI115" s="223">
        <f>IF(N115="nulová",J115,0)</f>
        <v>0</v>
      </c>
      <c r="BJ115" s="22" t="s">
        <v>10</v>
      </c>
      <c r="BK115" s="223">
        <f>ROUND(I115*H115,0)</f>
        <v>0</v>
      </c>
      <c r="BL115" s="22" t="s">
        <v>125</v>
      </c>
      <c r="BM115" s="22" t="s">
        <v>208</v>
      </c>
    </row>
    <row r="116" spans="2:47" s="1" customFormat="1" ht="13.5">
      <c r="B116" s="44"/>
      <c r="C116" s="72"/>
      <c r="D116" s="224" t="s">
        <v>149</v>
      </c>
      <c r="E116" s="72"/>
      <c r="F116" s="225" t="s">
        <v>204</v>
      </c>
      <c r="G116" s="72"/>
      <c r="H116" s="72"/>
      <c r="I116" s="183"/>
      <c r="J116" s="72"/>
      <c r="K116" s="72"/>
      <c r="L116" s="70"/>
      <c r="M116" s="226"/>
      <c r="N116" s="45"/>
      <c r="O116" s="45"/>
      <c r="P116" s="45"/>
      <c r="Q116" s="45"/>
      <c r="R116" s="45"/>
      <c r="S116" s="45"/>
      <c r="T116" s="93"/>
      <c r="AT116" s="22" t="s">
        <v>149</v>
      </c>
      <c r="AU116" s="22" t="s">
        <v>86</v>
      </c>
    </row>
    <row r="117" spans="2:65" s="1" customFormat="1" ht="25.5" customHeight="1">
      <c r="B117" s="44"/>
      <c r="C117" s="212" t="s">
        <v>209</v>
      </c>
      <c r="D117" s="212" t="s">
        <v>120</v>
      </c>
      <c r="E117" s="213" t="s">
        <v>210</v>
      </c>
      <c r="F117" s="214" t="s">
        <v>211</v>
      </c>
      <c r="G117" s="215" t="s">
        <v>131</v>
      </c>
      <c r="H117" s="216">
        <v>3</v>
      </c>
      <c r="I117" s="217"/>
      <c r="J117" s="218">
        <f>ROUND(I117*H117,0)</f>
        <v>0</v>
      </c>
      <c r="K117" s="214" t="s">
        <v>124</v>
      </c>
      <c r="L117" s="70"/>
      <c r="M117" s="219" t="s">
        <v>23</v>
      </c>
      <c r="N117" s="220" t="s">
        <v>46</v>
      </c>
      <c r="O117" s="45"/>
      <c r="P117" s="221">
        <f>O117*H117</f>
        <v>0</v>
      </c>
      <c r="Q117" s="221">
        <v>0</v>
      </c>
      <c r="R117" s="221">
        <f>Q117*H117</f>
        <v>0</v>
      </c>
      <c r="S117" s="221">
        <v>0</v>
      </c>
      <c r="T117" s="222">
        <f>S117*H117</f>
        <v>0</v>
      </c>
      <c r="AR117" s="22" t="s">
        <v>125</v>
      </c>
      <c r="AT117" s="22" t="s">
        <v>120</v>
      </c>
      <c r="AU117" s="22" t="s">
        <v>86</v>
      </c>
      <c r="AY117" s="22" t="s">
        <v>118</v>
      </c>
      <c r="BE117" s="223">
        <f>IF(N117="základní",J117,0)</f>
        <v>0</v>
      </c>
      <c r="BF117" s="223">
        <f>IF(N117="snížená",J117,0)</f>
        <v>0</v>
      </c>
      <c r="BG117" s="223">
        <f>IF(N117="zákl. přenesená",J117,0)</f>
        <v>0</v>
      </c>
      <c r="BH117" s="223">
        <f>IF(N117="sníž. přenesená",J117,0)</f>
        <v>0</v>
      </c>
      <c r="BI117" s="223">
        <f>IF(N117="nulová",J117,0)</f>
        <v>0</v>
      </c>
      <c r="BJ117" s="22" t="s">
        <v>10</v>
      </c>
      <c r="BK117" s="223">
        <f>ROUND(I117*H117,0)</f>
        <v>0</v>
      </c>
      <c r="BL117" s="22" t="s">
        <v>125</v>
      </c>
      <c r="BM117" s="22" t="s">
        <v>212</v>
      </c>
    </row>
    <row r="118" spans="2:65" s="1" customFormat="1" ht="25.5" customHeight="1">
      <c r="B118" s="44"/>
      <c r="C118" s="212" t="s">
        <v>213</v>
      </c>
      <c r="D118" s="212" t="s">
        <v>120</v>
      </c>
      <c r="E118" s="213" t="s">
        <v>214</v>
      </c>
      <c r="F118" s="214" t="s">
        <v>215</v>
      </c>
      <c r="G118" s="215" t="s">
        <v>131</v>
      </c>
      <c r="H118" s="216">
        <v>8</v>
      </c>
      <c r="I118" s="217"/>
      <c r="J118" s="218">
        <f>ROUND(I118*H118,0)</f>
        <v>0</v>
      </c>
      <c r="K118" s="214" t="s">
        <v>124</v>
      </c>
      <c r="L118" s="70"/>
      <c r="M118" s="219" t="s">
        <v>23</v>
      </c>
      <c r="N118" s="220" t="s">
        <v>46</v>
      </c>
      <c r="O118" s="45"/>
      <c r="P118" s="221">
        <f>O118*H118</f>
        <v>0</v>
      </c>
      <c r="Q118" s="221">
        <v>0</v>
      </c>
      <c r="R118" s="221">
        <f>Q118*H118</f>
        <v>0</v>
      </c>
      <c r="S118" s="221">
        <v>0</v>
      </c>
      <c r="T118" s="222">
        <f>S118*H118</f>
        <v>0</v>
      </c>
      <c r="AR118" s="22" t="s">
        <v>125</v>
      </c>
      <c r="AT118" s="22" t="s">
        <v>120</v>
      </c>
      <c r="AU118" s="22" t="s">
        <v>86</v>
      </c>
      <c r="AY118" s="22" t="s">
        <v>118</v>
      </c>
      <c r="BE118" s="223">
        <f>IF(N118="základní",J118,0)</f>
        <v>0</v>
      </c>
      <c r="BF118" s="223">
        <f>IF(N118="snížená",J118,0)</f>
        <v>0</v>
      </c>
      <c r="BG118" s="223">
        <f>IF(N118="zákl. přenesená",J118,0)</f>
        <v>0</v>
      </c>
      <c r="BH118" s="223">
        <f>IF(N118="sníž. přenesená",J118,0)</f>
        <v>0</v>
      </c>
      <c r="BI118" s="223">
        <f>IF(N118="nulová",J118,0)</f>
        <v>0</v>
      </c>
      <c r="BJ118" s="22" t="s">
        <v>10</v>
      </c>
      <c r="BK118" s="223">
        <f>ROUND(I118*H118,0)</f>
        <v>0</v>
      </c>
      <c r="BL118" s="22" t="s">
        <v>125</v>
      </c>
      <c r="BM118" s="22" t="s">
        <v>216</v>
      </c>
    </row>
    <row r="119" spans="2:65" s="1" customFormat="1" ht="38.25" customHeight="1">
      <c r="B119" s="44"/>
      <c r="C119" s="212" t="s">
        <v>9</v>
      </c>
      <c r="D119" s="212" t="s">
        <v>120</v>
      </c>
      <c r="E119" s="213" t="s">
        <v>217</v>
      </c>
      <c r="F119" s="214" t="s">
        <v>218</v>
      </c>
      <c r="G119" s="215" t="s">
        <v>169</v>
      </c>
      <c r="H119" s="216">
        <v>493</v>
      </c>
      <c r="I119" s="217"/>
      <c r="J119" s="218">
        <f>ROUND(I119*H119,0)</f>
        <v>0</v>
      </c>
      <c r="K119" s="214" t="s">
        <v>124</v>
      </c>
      <c r="L119" s="70"/>
      <c r="M119" s="219" t="s">
        <v>23</v>
      </c>
      <c r="N119" s="220" t="s">
        <v>46</v>
      </c>
      <c r="O119" s="45"/>
      <c r="P119" s="221">
        <f>O119*H119</f>
        <v>0</v>
      </c>
      <c r="Q119" s="221">
        <v>0</v>
      </c>
      <c r="R119" s="221">
        <f>Q119*H119</f>
        <v>0</v>
      </c>
      <c r="S119" s="221">
        <v>0</v>
      </c>
      <c r="T119" s="222">
        <f>S119*H119</f>
        <v>0</v>
      </c>
      <c r="AR119" s="22" t="s">
        <v>125</v>
      </c>
      <c r="AT119" s="22" t="s">
        <v>120</v>
      </c>
      <c r="AU119" s="22" t="s">
        <v>86</v>
      </c>
      <c r="AY119" s="22" t="s">
        <v>118</v>
      </c>
      <c r="BE119" s="223">
        <f>IF(N119="základní",J119,0)</f>
        <v>0</v>
      </c>
      <c r="BF119" s="223">
        <f>IF(N119="snížená",J119,0)</f>
        <v>0</v>
      </c>
      <c r="BG119" s="223">
        <f>IF(N119="zákl. přenesená",J119,0)</f>
        <v>0</v>
      </c>
      <c r="BH119" s="223">
        <f>IF(N119="sníž. přenesená",J119,0)</f>
        <v>0</v>
      </c>
      <c r="BI119" s="223">
        <f>IF(N119="nulová",J119,0)</f>
        <v>0</v>
      </c>
      <c r="BJ119" s="22" t="s">
        <v>10</v>
      </c>
      <c r="BK119" s="223">
        <f>ROUND(I119*H119,0)</f>
        <v>0</v>
      </c>
      <c r="BL119" s="22" t="s">
        <v>125</v>
      </c>
      <c r="BM119" s="22" t="s">
        <v>219</v>
      </c>
    </row>
    <row r="120" spans="2:47" s="1" customFormat="1" ht="13.5">
      <c r="B120" s="44"/>
      <c r="C120" s="72"/>
      <c r="D120" s="224" t="s">
        <v>149</v>
      </c>
      <c r="E120" s="72"/>
      <c r="F120" s="225" t="s">
        <v>220</v>
      </c>
      <c r="G120" s="72"/>
      <c r="H120" s="72"/>
      <c r="I120" s="183"/>
      <c r="J120" s="72"/>
      <c r="K120" s="72"/>
      <c r="L120" s="70"/>
      <c r="M120" s="226"/>
      <c r="N120" s="45"/>
      <c r="O120" s="45"/>
      <c r="P120" s="45"/>
      <c r="Q120" s="45"/>
      <c r="R120" s="45"/>
      <c r="S120" s="45"/>
      <c r="T120" s="93"/>
      <c r="AT120" s="22" t="s">
        <v>149</v>
      </c>
      <c r="AU120" s="22" t="s">
        <v>86</v>
      </c>
    </row>
    <row r="121" spans="2:65" s="1" customFormat="1" ht="38.25" customHeight="1">
      <c r="B121" s="44"/>
      <c r="C121" s="212" t="s">
        <v>221</v>
      </c>
      <c r="D121" s="212" t="s">
        <v>120</v>
      </c>
      <c r="E121" s="213" t="s">
        <v>222</v>
      </c>
      <c r="F121" s="214" t="s">
        <v>223</v>
      </c>
      <c r="G121" s="215" t="s">
        <v>169</v>
      </c>
      <c r="H121" s="216">
        <v>793</v>
      </c>
      <c r="I121" s="217"/>
      <c r="J121" s="218">
        <f>ROUND(I121*H121,0)</f>
        <v>0</v>
      </c>
      <c r="K121" s="214" t="s">
        <v>124</v>
      </c>
      <c r="L121" s="70"/>
      <c r="M121" s="219" t="s">
        <v>23</v>
      </c>
      <c r="N121" s="220" t="s">
        <v>46</v>
      </c>
      <c r="O121" s="45"/>
      <c r="P121" s="221">
        <f>O121*H121</f>
        <v>0</v>
      </c>
      <c r="Q121" s="221">
        <v>0</v>
      </c>
      <c r="R121" s="221">
        <f>Q121*H121</f>
        <v>0</v>
      </c>
      <c r="S121" s="221">
        <v>0</v>
      </c>
      <c r="T121" s="222">
        <f>S121*H121</f>
        <v>0</v>
      </c>
      <c r="AR121" s="22" t="s">
        <v>125</v>
      </c>
      <c r="AT121" s="22" t="s">
        <v>120</v>
      </c>
      <c r="AU121" s="22" t="s">
        <v>86</v>
      </c>
      <c r="AY121" s="22" t="s">
        <v>118</v>
      </c>
      <c r="BE121" s="223">
        <f>IF(N121="základní",J121,0)</f>
        <v>0</v>
      </c>
      <c r="BF121" s="223">
        <f>IF(N121="snížená",J121,0)</f>
        <v>0</v>
      </c>
      <c r="BG121" s="223">
        <f>IF(N121="zákl. přenesená",J121,0)</f>
        <v>0</v>
      </c>
      <c r="BH121" s="223">
        <f>IF(N121="sníž. přenesená",J121,0)</f>
        <v>0</v>
      </c>
      <c r="BI121" s="223">
        <f>IF(N121="nulová",J121,0)</f>
        <v>0</v>
      </c>
      <c r="BJ121" s="22" t="s">
        <v>10</v>
      </c>
      <c r="BK121" s="223">
        <f>ROUND(I121*H121,0)</f>
        <v>0</v>
      </c>
      <c r="BL121" s="22" t="s">
        <v>125</v>
      </c>
      <c r="BM121" s="22" t="s">
        <v>224</v>
      </c>
    </row>
    <row r="122" spans="2:47" s="1" customFormat="1" ht="13.5">
      <c r="B122" s="44"/>
      <c r="C122" s="72"/>
      <c r="D122" s="224" t="s">
        <v>149</v>
      </c>
      <c r="E122" s="72"/>
      <c r="F122" s="225" t="s">
        <v>225</v>
      </c>
      <c r="G122" s="72"/>
      <c r="H122" s="72"/>
      <c r="I122" s="183"/>
      <c r="J122" s="72"/>
      <c r="K122" s="72"/>
      <c r="L122" s="70"/>
      <c r="M122" s="226"/>
      <c r="N122" s="45"/>
      <c r="O122" s="45"/>
      <c r="P122" s="45"/>
      <c r="Q122" s="45"/>
      <c r="R122" s="45"/>
      <c r="S122" s="45"/>
      <c r="T122" s="93"/>
      <c r="AT122" s="22" t="s">
        <v>149</v>
      </c>
      <c r="AU122" s="22" t="s">
        <v>86</v>
      </c>
    </row>
    <row r="123" spans="2:47" s="1" customFormat="1" ht="13.5">
      <c r="B123" s="44"/>
      <c r="C123" s="72"/>
      <c r="D123" s="224" t="s">
        <v>127</v>
      </c>
      <c r="E123" s="72"/>
      <c r="F123" s="225" t="s">
        <v>226</v>
      </c>
      <c r="G123" s="72"/>
      <c r="H123" s="72"/>
      <c r="I123" s="183"/>
      <c r="J123" s="72"/>
      <c r="K123" s="72"/>
      <c r="L123" s="70"/>
      <c r="M123" s="226"/>
      <c r="N123" s="45"/>
      <c r="O123" s="45"/>
      <c r="P123" s="45"/>
      <c r="Q123" s="45"/>
      <c r="R123" s="45"/>
      <c r="S123" s="45"/>
      <c r="T123" s="93"/>
      <c r="AT123" s="22" t="s">
        <v>127</v>
      </c>
      <c r="AU123" s="22" t="s">
        <v>86</v>
      </c>
    </row>
    <row r="124" spans="2:65" s="1" customFormat="1" ht="25.5" customHeight="1">
      <c r="B124" s="44"/>
      <c r="C124" s="212" t="s">
        <v>227</v>
      </c>
      <c r="D124" s="212" t="s">
        <v>120</v>
      </c>
      <c r="E124" s="213" t="s">
        <v>228</v>
      </c>
      <c r="F124" s="214" t="s">
        <v>229</v>
      </c>
      <c r="G124" s="215" t="s">
        <v>169</v>
      </c>
      <c r="H124" s="216">
        <v>1190</v>
      </c>
      <c r="I124" s="217"/>
      <c r="J124" s="218">
        <f>ROUND(I124*H124,0)</f>
        <v>0</v>
      </c>
      <c r="K124" s="214" t="s">
        <v>124</v>
      </c>
      <c r="L124" s="70"/>
      <c r="M124" s="219" t="s">
        <v>23</v>
      </c>
      <c r="N124" s="220" t="s">
        <v>46</v>
      </c>
      <c r="O124" s="45"/>
      <c r="P124" s="221">
        <f>O124*H124</f>
        <v>0</v>
      </c>
      <c r="Q124" s="221">
        <v>0</v>
      </c>
      <c r="R124" s="221">
        <f>Q124*H124</f>
        <v>0</v>
      </c>
      <c r="S124" s="221">
        <v>0</v>
      </c>
      <c r="T124" s="222">
        <f>S124*H124</f>
        <v>0</v>
      </c>
      <c r="AR124" s="22" t="s">
        <v>125</v>
      </c>
      <c r="AT124" s="22" t="s">
        <v>120</v>
      </c>
      <c r="AU124" s="22" t="s">
        <v>86</v>
      </c>
      <c r="AY124" s="22" t="s">
        <v>118</v>
      </c>
      <c r="BE124" s="223">
        <f>IF(N124="základní",J124,0)</f>
        <v>0</v>
      </c>
      <c r="BF124" s="223">
        <f>IF(N124="snížená",J124,0)</f>
        <v>0</v>
      </c>
      <c r="BG124" s="223">
        <f>IF(N124="zákl. přenesená",J124,0)</f>
        <v>0</v>
      </c>
      <c r="BH124" s="223">
        <f>IF(N124="sníž. přenesená",J124,0)</f>
        <v>0</v>
      </c>
      <c r="BI124" s="223">
        <f>IF(N124="nulová",J124,0)</f>
        <v>0</v>
      </c>
      <c r="BJ124" s="22" t="s">
        <v>10</v>
      </c>
      <c r="BK124" s="223">
        <f>ROUND(I124*H124,0)</f>
        <v>0</v>
      </c>
      <c r="BL124" s="22" t="s">
        <v>125</v>
      </c>
      <c r="BM124" s="22" t="s">
        <v>230</v>
      </c>
    </row>
    <row r="125" spans="2:47" s="1" customFormat="1" ht="13.5">
      <c r="B125" s="44"/>
      <c r="C125" s="72"/>
      <c r="D125" s="224" t="s">
        <v>149</v>
      </c>
      <c r="E125" s="72"/>
      <c r="F125" s="225" t="s">
        <v>231</v>
      </c>
      <c r="G125" s="72"/>
      <c r="H125" s="72"/>
      <c r="I125" s="183"/>
      <c r="J125" s="72"/>
      <c r="K125" s="72"/>
      <c r="L125" s="70"/>
      <c r="M125" s="226"/>
      <c r="N125" s="45"/>
      <c r="O125" s="45"/>
      <c r="P125" s="45"/>
      <c r="Q125" s="45"/>
      <c r="R125" s="45"/>
      <c r="S125" s="45"/>
      <c r="T125" s="93"/>
      <c r="AT125" s="22" t="s">
        <v>149</v>
      </c>
      <c r="AU125" s="22" t="s">
        <v>86</v>
      </c>
    </row>
    <row r="126" spans="2:51" s="11" customFormat="1" ht="13.5">
      <c r="B126" s="227"/>
      <c r="C126" s="228"/>
      <c r="D126" s="224" t="s">
        <v>193</v>
      </c>
      <c r="E126" s="229" t="s">
        <v>23</v>
      </c>
      <c r="F126" s="230" t="s">
        <v>232</v>
      </c>
      <c r="G126" s="228"/>
      <c r="H126" s="231">
        <v>1190</v>
      </c>
      <c r="I126" s="232"/>
      <c r="J126" s="228"/>
      <c r="K126" s="228"/>
      <c r="L126" s="233"/>
      <c r="M126" s="234"/>
      <c r="N126" s="235"/>
      <c r="O126" s="235"/>
      <c r="P126" s="235"/>
      <c r="Q126" s="235"/>
      <c r="R126" s="235"/>
      <c r="S126" s="235"/>
      <c r="T126" s="236"/>
      <c r="AT126" s="237" t="s">
        <v>193</v>
      </c>
      <c r="AU126" s="237" t="s">
        <v>86</v>
      </c>
      <c r="AV126" s="11" t="s">
        <v>86</v>
      </c>
      <c r="AW126" s="11" t="s">
        <v>39</v>
      </c>
      <c r="AX126" s="11" t="s">
        <v>10</v>
      </c>
      <c r="AY126" s="237" t="s">
        <v>118</v>
      </c>
    </row>
    <row r="127" spans="2:65" s="1" customFormat="1" ht="38.25" customHeight="1">
      <c r="B127" s="44"/>
      <c r="C127" s="212" t="s">
        <v>233</v>
      </c>
      <c r="D127" s="212" t="s">
        <v>120</v>
      </c>
      <c r="E127" s="213" t="s">
        <v>234</v>
      </c>
      <c r="F127" s="214" t="s">
        <v>235</v>
      </c>
      <c r="G127" s="215" t="s">
        <v>169</v>
      </c>
      <c r="H127" s="216">
        <v>402</v>
      </c>
      <c r="I127" s="217"/>
      <c r="J127" s="218">
        <f>ROUND(I127*H127,0)</f>
        <v>0</v>
      </c>
      <c r="K127" s="214" t="s">
        <v>124</v>
      </c>
      <c r="L127" s="70"/>
      <c r="M127" s="219" t="s">
        <v>23</v>
      </c>
      <c r="N127" s="220" t="s">
        <v>46</v>
      </c>
      <c r="O127" s="45"/>
      <c r="P127" s="221">
        <f>O127*H127</f>
        <v>0</v>
      </c>
      <c r="Q127" s="221">
        <v>0</v>
      </c>
      <c r="R127" s="221">
        <f>Q127*H127</f>
        <v>0</v>
      </c>
      <c r="S127" s="221">
        <v>0</v>
      </c>
      <c r="T127" s="222">
        <f>S127*H127</f>
        <v>0</v>
      </c>
      <c r="AR127" s="22" t="s">
        <v>125</v>
      </c>
      <c r="AT127" s="22" t="s">
        <v>120</v>
      </c>
      <c r="AU127" s="22" t="s">
        <v>86</v>
      </c>
      <c r="AY127" s="22" t="s">
        <v>118</v>
      </c>
      <c r="BE127" s="223">
        <f>IF(N127="základní",J127,0)</f>
        <v>0</v>
      </c>
      <c r="BF127" s="223">
        <f>IF(N127="snížená",J127,0)</f>
        <v>0</v>
      </c>
      <c r="BG127" s="223">
        <f>IF(N127="zákl. přenesená",J127,0)</f>
        <v>0</v>
      </c>
      <c r="BH127" s="223">
        <f>IF(N127="sníž. přenesená",J127,0)</f>
        <v>0</v>
      </c>
      <c r="BI127" s="223">
        <f>IF(N127="nulová",J127,0)</f>
        <v>0</v>
      </c>
      <c r="BJ127" s="22" t="s">
        <v>10</v>
      </c>
      <c r="BK127" s="223">
        <f>ROUND(I127*H127,0)</f>
        <v>0</v>
      </c>
      <c r="BL127" s="22" t="s">
        <v>125</v>
      </c>
      <c r="BM127" s="22" t="s">
        <v>236</v>
      </c>
    </row>
    <row r="128" spans="2:47" s="1" customFormat="1" ht="13.5">
      <c r="B128" s="44"/>
      <c r="C128" s="72"/>
      <c r="D128" s="224" t="s">
        <v>149</v>
      </c>
      <c r="E128" s="72"/>
      <c r="F128" s="225" t="s">
        <v>237</v>
      </c>
      <c r="G128" s="72"/>
      <c r="H128" s="72"/>
      <c r="I128" s="183"/>
      <c r="J128" s="72"/>
      <c r="K128" s="72"/>
      <c r="L128" s="70"/>
      <c r="M128" s="226"/>
      <c r="N128" s="45"/>
      <c r="O128" s="45"/>
      <c r="P128" s="45"/>
      <c r="Q128" s="45"/>
      <c r="R128" s="45"/>
      <c r="S128" s="45"/>
      <c r="T128" s="93"/>
      <c r="AT128" s="22" t="s">
        <v>149</v>
      </c>
      <c r="AU128" s="22" t="s">
        <v>86</v>
      </c>
    </row>
    <row r="129" spans="2:47" s="1" customFormat="1" ht="13.5">
      <c r="B129" s="44"/>
      <c r="C129" s="72"/>
      <c r="D129" s="224" t="s">
        <v>127</v>
      </c>
      <c r="E129" s="72"/>
      <c r="F129" s="225" t="s">
        <v>238</v>
      </c>
      <c r="G129" s="72"/>
      <c r="H129" s="72"/>
      <c r="I129" s="183"/>
      <c r="J129" s="72"/>
      <c r="K129" s="72"/>
      <c r="L129" s="70"/>
      <c r="M129" s="226"/>
      <c r="N129" s="45"/>
      <c r="O129" s="45"/>
      <c r="P129" s="45"/>
      <c r="Q129" s="45"/>
      <c r="R129" s="45"/>
      <c r="S129" s="45"/>
      <c r="T129" s="93"/>
      <c r="AT129" s="22" t="s">
        <v>127</v>
      </c>
      <c r="AU129" s="22" t="s">
        <v>86</v>
      </c>
    </row>
    <row r="130" spans="2:65" s="1" customFormat="1" ht="25.5" customHeight="1">
      <c r="B130" s="44"/>
      <c r="C130" s="212" t="s">
        <v>239</v>
      </c>
      <c r="D130" s="212" t="s">
        <v>120</v>
      </c>
      <c r="E130" s="213" t="s">
        <v>240</v>
      </c>
      <c r="F130" s="214" t="s">
        <v>241</v>
      </c>
      <c r="G130" s="215" t="s">
        <v>169</v>
      </c>
      <c r="H130" s="216">
        <v>2</v>
      </c>
      <c r="I130" s="217"/>
      <c r="J130" s="218">
        <f>ROUND(I130*H130,0)</f>
        <v>0</v>
      </c>
      <c r="K130" s="214" t="s">
        <v>124</v>
      </c>
      <c r="L130" s="70"/>
      <c r="M130" s="219" t="s">
        <v>23</v>
      </c>
      <c r="N130" s="220" t="s">
        <v>46</v>
      </c>
      <c r="O130" s="45"/>
      <c r="P130" s="221">
        <f>O130*H130</f>
        <v>0</v>
      </c>
      <c r="Q130" s="221">
        <v>0</v>
      </c>
      <c r="R130" s="221">
        <f>Q130*H130</f>
        <v>0</v>
      </c>
      <c r="S130" s="221">
        <v>0</v>
      </c>
      <c r="T130" s="222">
        <f>S130*H130</f>
        <v>0</v>
      </c>
      <c r="AR130" s="22" t="s">
        <v>125</v>
      </c>
      <c r="AT130" s="22" t="s">
        <v>120</v>
      </c>
      <c r="AU130" s="22" t="s">
        <v>86</v>
      </c>
      <c r="AY130" s="22" t="s">
        <v>118</v>
      </c>
      <c r="BE130" s="223">
        <f>IF(N130="základní",J130,0)</f>
        <v>0</v>
      </c>
      <c r="BF130" s="223">
        <f>IF(N130="snížená",J130,0)</f>
        <v>0</v>
      </c>
      <c r="BG130" s="223">
        <f>IF(N130="zákl. přenesená",J130,0)</f>
        <v>0</v>
      </c>
      <c r="BH130" s="223">
        <f>IF(N130="sníž. přenesená",J130,0)</f>
        <v>0</v>
      </c>
      <c r="BI130" s="223">
        <f>IF(N130="nulová",J130,0)</f>
        <v>0</v>
      </c>
      <c r="BJ130" s="22" t="s">
        <v>10</v>
      </c>
      <c r="BK130" s="223">
        <f>ROUND(I130*H130,0)</f>
        <v>0</v>
      </c>
      <c r="BL130" s="22" t="s">
        <v>125</v>
      </c>
      <c r="BM130" s="22" t="s">
        <v>242</v>
      </c>
    </row>
    <row r="131" spans="2:47" s="1" customFormat="1" ht="13.5">
      <c r="B131" s="44"/>
      <c r="C131" s="72"/>
      <c r="D131" s="224" t="s">
        <v>149</v>
      </c>
      <c r="E131" s="72"/>
      <c r="F131" s="225" t="s">
        <v>243</v>
      </c>
      <c r="G131" s="72"/>
      <c r="H131" s="72"/>
      <c r="I131" s="183"/>
      <c r="J131" s="72"/>
      <c r="K131" s="72"/>
      <c r="L131" s="70"/>
      <c r="M131" s="226"/>
      <c r="N131" s="45"/>
      <c r="O131" s="45"/>
      <c r="P131" s="45"/>
      <c r="Q131" s="45"/>
      <c r="R131" s="45"/>
      <c r="S131" s="45"/>
      <c r="T131" s="93"/>
      <c r="AT131" s="22" t="s">
        <v>149</v>
      </c>
      <c r="AU131" s="22" t="s">
        <v>86</v>
      </c>
    </row>
    <row r="132" spans="2:47" s="1" customFormat="1" ht="13.5">
      <c r="B132" s="44"/>
      <c r="C132" s="72"/>
      <c r="D132" s="224" t="s">
        <v>127</v>
      </c>
      <c r="E132" s="72"/>
      <c r="F132" s="225" t="s">
        <v>244</v>
      </c>
      <c r="G132" s="72"/>
      <c r="H132" s="72"/>
      <c r="I132" s="183"/>
      <c r="J132" s="72"/>
      <c r="K132" s="72"/>
      <c r="L132" s="70"/>
      <c r="M132" s="226"/>
      <c r="N132" s="45"/>
      <c r="O132" s="45"/>
      <c r="P132" s="45"/>
      <c r="Q132" s="45"/>
      <c r="R132" s="45"/>
      <c r="S132" s="45"/>
      <c r="T132" s="93"/>
      <c r="AT132" s="22" t="s">
        <v>127</v>
      </c>
      <c r="AU132" s="22" t="s">
        <v>86</v>
      </c>
    </row>
    <row r="133" spans="2:65" s="1" customFormat="1" ht="25.5" customHeight="1">
      <c r="B133" s="44"/>
      <c r="C133" s="212" t="s">
        <v>245</v>
      </c>
      <c r="D133" s="212" t="s">
        <v>120</v>
      </c>
      <c r="E133" s="213" t="s">
        <v>246</v>
      </c>
      <c r="F133" s="214" t="s">
        <v>247</v>
      </c>
      <c r="G133" s="215" t="s">
        <v>123</v>
      </c>
      <c r="H133" s="216">
        <v>780</v>
      </c>
      <c r="I133" s="217"/>
      <c r="J133" s="218">
        <f>ROUND(I133*H133,0)</f>
        <v>0</v>
      </c>
      <c r="K133" s="214" t="s">
        <v>124</v>
      </c>
      <c r="L133" s="70"/>
      <c r="M133" s="219" t="s">
        <v>23</v>
      </c>
      <c r="N133" s="220" t="s">
        <v>46</v>
      </c>
      <c r="O133" s="45"/>
      <c r="P133" s="221">
        <f>O133*H133</f>
        <v>0</v>
      </c>
      <c r="Q133" s="221">
        <v>0</v>
      </c>
      <c r="R133" s="221">
        <f>Q133*H133</f>
        <v>0</v>
      </c>
      <c r="S133" s="221">
        <v>0</v>
      </c>
      <c r="T133" s="222">
        <f>S133*H133</f>
        <v>0</v>
      </c>
      <c r="AR133" s="22" t="s">
        <v>125</v>
      </c>
      <c r="AT133" s="22" t="s">
        <v>120</v>
      </c>
      <c r="AU133" s="22" t="s">
        <v>86</v>
      </c>
      <c r="AY133" s="22" t="s">
        <v>118</v>
      </c>
      <c r="BE133" s="223">
        <f>IF(N133="základní",J133,0)</f>
        <v>0</v>
      </c>
      <c r="BF133" s="223">
        <f>IF(N133="snížená",J133,0)</f>
        <v>0</v>
      </c>
      <c r="BG133" s="223">
        <f>IF(N133="zákl. přenesená",J133,0)</f>
        <v>0</v>
      </c>
      <c r="BH133" s="223">
        <f>IF(N133="sníž. přenesená",J133,0)</f>
        <v>0</v>
      </c>
      <c r="BI133" s="223">
        <f>IF(N133="nulová",J133,0)</f>
        <v>0</v>
      </c>
      <c r="BJ133" s="22" t="s">
        <v>10</v>
      </c>
      <c r="BK133" s="223">
        <f>ROUND(I133*H133,0)</f>
        <v>0</v>
      </c>
      <c r="BL133" s="22" t="s">
        <v>125</v>
      </c>
      <c r="BM133" s="22" t="s">
        <v>248</v>
      </c>
    </row>
    <row r="134" spans="2:47" s="1" customFormat="1" ht="13.5">
      <c r="B134" s="44"/>
      <c r="C134" s="72"/>
      <c r="D134" s="224" t="s">
        <v>149</v>
      </c>
      <c r="E134" s="72"/>
      <c r="F134" s="225" t="s">
        <v>249</v>
      </c>
      <c r="G134" s="72"/>
      <c r="H134" s="72"/>
      <c r="I134" s="183"/>
      <c r="J134" s="72"/>
      <c r="K134" s="72"/>
      <c r="L134" s="70"/>
      <c r="M134" s="226"/>
      <c r="N134" s="45"/>
      <c r="O134" s="45"/>
      <c r="P134" s="45"/>
      <c r="Q134" s="45"/>
      <c r="R134" s="45"/>
      <c r="S134" s="45"/>
      <c r="T134" s="93"/>
      <c r="AT134" s="22" t="s">
        <v>149</v>
      </c>
      <c r="AU134" s="22" t="s">
        <v>86</v>
      </c>
    </row>
    <row r="135" spans="2:47" s="1" customFormat="1" ht="13.5">
      <c r="B135" s="44"/>
      <c r="C135" s="72"/>
      <c r="D135" s="224" t="s">
        <v>127</v>
      </c>
      <c r="E135" s="72"/>
      <c r="F135" s="225" t="s">
        <v>250</v>
      </c>
      <c r="G135" s="72"/>
      <c r="H135" s="72"/>
      <c r="I135" s="183"/>
      <c r="J135" s="72"/>
      <c r="K135" s="72"/>
      <c r="L135" s="70"/>
      <c r="M135" s="226"/>
      <c r="N135" s="45"/>
      <c r="O135" s="45"/>
      <c r="P135" s="45"/>
      <c r="Q135" s="45"/>
      <c r="R135" s="45"/>
      <c r="S135" s="45"/>
      <c r="T135" s="93"/>
      <c r="AT135" s="22" t="s">
        <v>127</v>
      </c>
      <c r="AU135" s="22" t="s">
        <v>86</v>
      </c>
    </row>
    <row r="136" spans="2:65" s="1" customFormat="1" ht="25.5" customHeight="1">
      <c r="B136" s="44"/>
      <c r="C136" s="212" t="s">
        <v>251</v>
      </c>
      <c r="D136" s="212" t="s">
        <v>120</v>
      </c>
      <c r="E136" s="213" t="s">
        <v>252</v>
      </c>
      <c r="F136" s="214" t="s">
        <v>253</v>
      </c>
      <c r="G136" s="215" t="s">
        <v>123</v>
      </c>
      <c r="H136" s="216">
        <v>7930</v>
      </c>
      <c r="I136" s="217"/>
      <c r="J136" s="218">
        <f>ROUND(I136*H136,0)</f>
        <v>0</v>
      </c>
      <c r="K136" s="214" t="s">
        <v>124</v>
      </c>
      <c r="L136" s="70"/>
      <c r="M136" s="219" t="s">
        <v>23</v>
      </c>
      <c r="N136" s="220" t="s">
        <v>46</v>
      </c>
      <c r="O136" s="45"/>
      <c r="P136" s="221">
        <f>O136*H136</f>
        <v>0</v>
      </c>
      <c r="Q136" s="221">
        <v>0</v>
      </c>
      <c r="R136" s="221">
        <f>Q136*H136</f>
        <v>0</v>
      </c>
      <c r="S136" s="221">
        <v>0</v>
      </c>
      <c r="T136" s="222">
        <f>S136*H136</f>
        <v>0</v>
      </c>
      <c r="AR136" s="22" t="s">
        <v>125</v>
      </c>
      <c r="AT136" s="22" t="s">
        <v>120</v>
      </c>
      <c r="AU136" s="22" t="s">
        <v>86</v>
      </c>
      <c r="AY136" s="22" t="s">
        <v>118</v>
      </c>
      <c r="BE136" s="223">
        <f>IF(N136="základní",J136,0)</f>
        <v>0</v>
      </c>
      <c r="BF136" s="223">
        <f>IF(N136="snížená",J136,0)</f>
        <v>0</v>
      </c>
      <c r="BG136" s="223">
        <f>IF(N136="zákl. přenesená",J136,0)</f>
        <v>0</v>
      </c>
      <c r="BH136" s="223">
        <f>IF(N136="sníž. přenesená",J136,0)</f>
        <v>0</v>
      </c>
      <c r="BI136" s="223">
        <f>IF(N136="nulová",J136,0)</f>
        <v>0</v>
      </c>
      <c r="BJ136" s="22" t="s">
        <v>10</v>
      </c>
      <c r="BK136" s="223">
        <f>ROUND(I136*H136,0)</f>
        <v>0</v>
      </c>
      <c r="BL136" s="22" t="s">
        <v>125</v>
      </c>
      <c r="BM136" s="22" t="s">
        <v>254</v>
      </c>
    </row>
    <row r="137" spans="2:51" s="11" customFormat="1" ht="13.5">
      <c r="B137" s="227"/>
      <c r="C137" s="228"/>
      <c r="D137" s="224" t="s">
        <v>193</v>
      </c>
      <c r="E137" s="229" t="s">
        <v>23</v>
      </c>
      <c r="F137" s="230" t="s">
        <v>255</v>
      </c>
      <c r="G137" s="228"/>
      <c r="H137" s="231">
        <v>7930</v>
      </c>
      <c r="I137" s="232"/>
      <c r="J137" s="228"/>
      <c r="K137" s="228"/>
      <c r="L137" s="233"/>
      <c r="M137" s="234"/>
      <c r="N137" s="235"/>
      <c r="O137" s="235"/>
      <c r="P137" s="235"/>
      <c r="Q137" s="235"/>
      <c r="R137" s="235"/>
      <c r="S137" s="235"/>
      <c r="T137" s="236"/>
      <c r="AT137" s="237" t="s">
        <v>193</v>
      </c>
      <c r="AU137" s="237" t="s">
        <v>86</v>
      </c>
      <c r="AV137" s="11" t="s">
        <v>86</v>
      </c>
      <c r="AW137" s="11" t="s">
        <v>39</v>
      </c>
      <c r="AX137" s="11" t="s">
        <v>10</v>
      </c>
      <c r="AY137" s="237" t="s">
        <v>118</v>
      </c>
    </row>
    <row r="138" spans="2:65" s="1" customFormat="1" ht="25.5" customHeight="1">
      <c r="B138" s="44"/>
      <c r="C138" s="212" t="s">
        <v>256</v>
      </c>
      <c r="D138" s="212" t="s">
        <v>120</v>
      </c>
      <c r="E138" s="213" t="s">
        <v>257</v>
      </c>
      <c r="F138" s="214" t="s">
        <v>258</v>
      </c>
      <c r="G138" s="215" t="s">
        <v>123</v>
      </c>
      <c r="H138" s="216">
        <v>780</v>
      </c>
      <c r="I138" s="217"/>
      <c r="J138" s="218">
        <f>ROUND(I138*H138,0)</f>
        <v>0</v>
      </c>
      <c r="K138" s="214" t="s">
        <v>124</v>
      </c>
      <c r="L138" s="70"/>
      <c r="M138" s="219" t="s">
        <v>23</v>
      </c>
      <c r="N138" s="220" t="s">
        <v>46</v>
      </c>
      <c r="O138" s="45"/>
      <c r="P138" s="221">
        <f>O138*H138</f>
        <v>0</v>
      </c>
      <c r="Q138" s="221">
        <v>0</v>
      </c>
      <c r="R138" s="221">
        <f>Q138*H138</f>
        <v>0</v>
      </c>
      <c r="S138" s="221">
        <v>0</v>
      </c>
      <c r="T138" s="222">
        <f>S138*H138</f>
        <v>0</v>
      </c>
      <c r="AR138" s="22" t="s">
        <v>125</v>
      </c>
      <c r="AT138" s="22" t="s">
        <v>120</v>
      </c>
      <c r="AU138" s="22" t="s">
        <v>86</v>
      </c>
      <c r="AY138" s="22" t="s">
        <v>118</v>
      </c>
      <c r="BE138" s="223">
        <f>IF(N138="základní",J138,0)</f>
        <v>0</v>
      </c>
      <c r="BF138" s="223">
        <f>IF(N138="snížená",J138,0)</f>
        <v>0</v>
      </c>
      <c r="BG138" s="223">
        <f>IF(N138="zákl. přenesená",J138,0)</f>
        <v>0</v>
      </c>
      <c r="BH138" s="223">
        <f>IF(N138="sníž. přenesená",J138,0)</f>
        <v>0</v>
      </c>
      <c r="BI138" s="223">
        <f>IF(N138="nulová",J138,0)</f>
        <v>0</v>
      </c>
      <c r="BJ138" s="22" t="s">
        <v>10</v>
      </c>
      <c r="BK138" s="223">
        <f>ROUND(I138*H138,0)</f>
        <v>0</v>
      </c>
      <c r="BL138" s="22" t="s">
        <v>125</v>
      </c>
      <c r="BM138" s="22" t="s">
        <v>259</v>
      </c>
    </row>
    <row r="139" spans="2:65" s="1" customFormat="1" ht="16.5" customHeight="1">
      <c r="B139" s="44"/>
      <c r="C139" s="238" t="s">
        <v>260</v>
      </c>
      <c r="D139" s="238" t="s">
        <v>261</v>
      </c>
      <c r="E139" s="239" t="s">
        <v>262</v>
      </c>
      <c r="F139" s="240" t="s">
        <v>263</v>
      </c>
      <c r="G139" s="241" t="s">
        <v>264</v>
      </c>
      <c r="H139" s="242">
        <v>11.7</v>
      </c>
      <c r="I139" s="243"/>
      <c r="J139" s="244">
        <f>ROUND(I139*H139,0)</f>
        <v>0</v>
      </c>
      <c r="K139" s="240" t="s">
        <v>124</v>
      </c>
      <c r="L139" s="245"/>
      <c r="M139" s="246" t="s">
        <v>23</v>
      </c>
      <c r="N139" s="247" t="s">
        <v>46</v>
      </c>
      <c r="O139" s="45"/>
      <c r="P139" s="221">
        <f>O139*H139</f>
        <v>0</v>
      </c>
      <c r="Q139" s="221">
        <v>0.001</v>
      </c>
      <c r="R139" s="221">
        <f>Q139*H139</f>
        <v>0.0117</v>
      </c>
      <c r="S139" s="221">
        <v>0</v>
      </c>
      <c r="T139" s="222">
        <f>S139*H139</f>
        <v>0</v>
      </c>
      <c r="AR139" s="22" t="s">
        <v>155</v>
      </c>
      <c r="AT139" s="22" t="s">
        <v>261</v>
      </c>
      <c r="AU139" s="22" t="s">
        <v>86</v>
      </c>
      <c r="AY139" s="22" t="s">
        <v>118</v>
      </c>
      <c r="BE139" s="223">
        <f>IF(N139="základní",J139,0)</f>
        <v>0</v>
      </c>
      <c r="BF139" s="223">
        <f>IF(N139="snížená",J139,0)</f>
        <v>0</v>
      </c>
      <c r="BG139" s="223">
        <f>IF(N139="zákl. přenesená",J139,0)</f>
        <v>0</v>
      </c>
      <c r="BH139" s="223">
        <f>IF(N139="sníž. přenesená",J139,0)</f>
        <v>0</v>
      </c>
      <c r="BI139" s="223">
        <f>IF(N139="nulová",J139,0)</f>
        <v>0</v>
      </c>
      <c r="BJ139" s="22" t="s">
        <v>10</v>
      </c>
      <c r="BK139" s="223">
        <f>ROUND(I139*H139,0)</f>
        <v>0</v>
      </c>
      <c r="BL139" s="22" t="s">
        <v>125</v>
      </c>
      <c r="BM139" s="22" t="s">
        <v>265</v>
      </c>
    </row>
    <row r="140" spans="2:51" s="11" customFormat="1" ht="13.5">
      <c r="B140" s="227"/>
      <c r="C140" s="228"/>
      <c r="D140" s="224" t="s">
        <v>193</v>
      </c>
      <c r="E140" s="228"/>
      <c r="F140" s="230" t="s">
        <v>266</v>
      </c>
      <c r="G140" s="228"/>
      <c r="H140" s="231">
        <v>11.7</v>
      </c>
      <c r="I140" s="232"/>
      <c r="J140" s="228"/>
      <c r="K140" s="228"/>
      <c r="L140" s="233"/>
      <c r="M140" s="234"/>
      <c r="N140" s="235"/>
      <c r="O140" s="235"/>
      <c r="P140" s="235"/>
      <c r="Q140" s="235"/>
      <c r="R140" s="235"/>
      <c r="S140" s="235"/>
      <c r="T140" s="236"/>
      <c r="AT140" s="237" t="s">
        <v>193</v>
      </c>
      <c r="AU140" s="237" t="s">
        <v>86</v>
      </c>
      <c r="AV140" s="11" t="s">
        <v>86</v>
      </c>
      <c r="AW140" s="11" t="s">
        <v>6</v>
      </c>
      <c r="AX140" s="11" t="s">
        <v>10</v>
      </c>
      <c r="AY140" s="237" t="s">
        <v>118</v>
      </c>
    </row>
    <row r="141" spans="2:65" s="1" customFormat="1" ht="25.5" customHeight="1">
      <c r="B141" s="44"/>
      <c r="C141" s="212" t="s">
        <v>267</v>
      </c>
      <c r="D141" s="212" t="s">
        <v>120</v>
      </c>
      <c r="E141" s="213" t="s">
        <v>268</v>
      </c>
      <c r="F141" s="214" t="s">
        <v>269</v>
      </c>
      <c r="G141" s="215" t="s">
        <v>123</v>
      </c>
      <c r="H141" s="216">
        <v>640</v>
      </c>
      <c r="I141" s="217"/>
      <c r="J141" s="218">
        <f>ROUND(I141*H141,0)</f>
        <v>0</v>
      </c>
      <c r="K141" s="214" t="s">
        <v>124</v>
      </c>
      <c r="L141" s="70"/>
      <c r="M141" s="219" t="s">
        <v>23</v>
      </c>
      <c r="N141" s="220" t="s">
        <v>46</v>
      </c>
      <c r="O141" s="45"/>
      <c r="P141" s="221">
        <f>O141*H141</f>
        <v>0</v>
      </c>
      <c r="Q141" s="221">
        <v>0</v>
      </c>
      <c r="R141" s="221">
        <f>Q141*H141</f>
        <v>0</v>
      </c>
      <c r="S141" s="221">
        <v>0</v>
      </c>
      <c r="T141" s="222">
        <f>S141*H141</f>
        <v>0</v>
      </c>
      <c r="AR141" s="22" t="s">
        <v>125</v>
      </c>
      <c r="AT141" s="22" t="s">
        <v>120</v>
      </c>
      <c r="AU141" s="22" t="s">
        <v>86</v>
      </c>
      <c r="AY141" s="22" t="s">
        <v>118</v>
      </c>
      <c r="BE141" s="223">
        <f>IF(N141="základní",J141,0)</f>
        <v>0</v>
      </c>
      <c r="BF141" s="223">
        <f>IF(N141="snížená",J141,0)</f>
        <v>0</v>
      </c>
      <c r="BG141" s="223">
        <f>IF(N141="zákl. přenesená",J141,0)</f>
        <v>0</v>
      </c>
      <c r="BH141" s="223">
        <f>IF(N141="sníž. přenesená",J141,0)</f>
        <v>0</v>
      </c>
      <c r="BI141" s="223">
        <f>IF(N141="nulová",J141,0)</f>
        <v>0</v>
      </c>
      <c r="BJ141" s="22" t="s">
        <v>10</v>
      </c>
      <c r="BK141" s="223">
        <f>ROUND(I141*H141,0)</f>
        <v>0</v>
      </c>
      <c r="BL141" s="22" t="s">
        <v>125</v>
      </c>
      <c r="BM141" s="22" t="s">
        <v>270</v>
      </c>
    </row>
    <row r="142" spans="2:47" s="1" customFormat="1" ht="13.5">
      <c r="B142" s="44"/>
      <c r="C142" s="72"/>
      <c r="D142" s="224" t="s">
        <v>149</v>
      </c>
      <c r="E142" s="72"/>
      <c r="F142" s="225" t="s">
        <v>271</v>
      </c>
      <c r="G142" s="72"/>
      <c r="H142" s="72"/>
      <c r="I142" s="183"/>
      <c r="J142" s="72"/>
      <c r="K142" s="72"/>
      <c r="L142" s="70"/>
      <c r="M142" s="226"/>
      <c r="N142" s="45"/>
      <c r="O142" s="45"/>
      <c r="P142" s="45"/>
      <c r="Q142" s="45"/>
      <c r="R142" s="45"/>
      <c r="S142" s="45"/>
      <c r="T142" s="93"/>
      <c r="AT142" s="22" t="s">
        <v>149</v>
      </c>
      <c r="AU142" s="22" t="s">
        <v>86</v>
      </c>
    </row>
    <row r="143" spans="2:47" s="1" customFormat="1" ht="13.5">
      <c r="B143" s="44"/>
      <c r="C143" s="72"/>
      <c r="D143" s="224" t="s">
        <v>127</v>
      </c>
      <c r="E143" s="72"/>
      <c r="F143" s="225" t="s">
        <v>272</v>
      </c>
      <c r="G143" s="72"/>
      <c r="H143" s="72"/>
      <c r="I143" s="183"/>
      <c r="J143" s="72"/>
      <c r="K143" s="72"/>
      <c r="L143" s="70"/>
      <c r="M143" s="226"/>
      <c r="N143" s="45"/>
      <c r="O143" s="45"/>
      <c r="P143" s="45"/>
      <c r="Q143" s="45"/>
      <c r="R143" s="45"/>
      <c r="S143" s="45"/>
      <c r="T143" s="93"/>
      <c r="AT143" s="22" t="s">
        <v>127</v>
      </c>
      <c r="AU143" s="22" t="s">
        <v>86</v>
      </c>
    </row>
    <row r="144" spans="2:65" s="1" customFormat="1" ht="25.5" customHeight="1">
      <c r="B144" s="44"/>
      <c r="C144" s="212" t="s">
        <v>273</v>
      </c>
      <c r="D144" s="212" t="s">
        <v>120</v>
      </c>
      <c r="E144" s="213" t="s">
        <v>274</v>
      </c>
      <c r="F144" s="214" t="s">
        <v>275</v>
      </c>
      <c r="G144" s="215" t="s">
        <v>123</v>
      </c>
      <c r="H144" s="216">
        <v>7930</v>
      </c>
      <c r="I144" s="217"/>
      <c r="J144" s="218">
        <f>ROUND(I144*H144,0)</f>
        <v>0</v>
      </c>
      <c r="K144" s="214" t="s">
        <v>124</v>
      </c>
      <c r="L144" s="70"/>
      <c r="M144" s="219" t="s">
        <v>23</v>
      </c>
      <c r="N144" s="220" t="s">
        <v>46</v>
      </c>
      <c r="O144" s="45"/>
      <c r="P144" s="221">
        <f>O144*H144</f>
        <v>0</v>
      </c>
      <c r="Q144" s="221">
        <v>0</v>
      </c>
      <c r="R144" s="221">
        <f>Q144*H144</f>
        <v>0</v>
      </c>
      <c r="S144" s="221">
        <v>0</v>
      </c>
      <c r="T144" s="222">
        <f>S144*H144</f>
        <v>0</v>
      </c>
      <c r="AR144" s="22" t="s">
        <v>125</v>
      </c>
      <c r="AT144" s="22" t="s">
        <v>120</v>
      </c>
      <c r="AU144" s="22" t="s">
        <v>86</v>
      </c>
      <c r="AY144" s="22" t="s">
        <v>118</v>
      </c>
      <c r="BE144" s="223">
        <f>IF(N144="základní",J144,0)</f>
        <v>0</v>
      </c>
      <c r="BF144" s="223">
        <f>IF(N144="snížená",J144,0)</f>
        <v>0</v>
      </c>
      <c r="BG144" s="223">
        <f>IF(N144="zákl. přenesená",J144,0)</f>
        <v>0</v>
      </c>
      <c r="BH144" s="223">
        <f>IF(N144="sníž. přenesená",J144,0)</f>
        <v>0</v>
      </c>
      <c r="BI144" s="223">
        <f>IF(N144="nulová",J144,0)</f>
        <v>0</v>
      </c>
      <c r="BJ144" s="22" t="s">
        <v>10</v>
      </c>
      <c r="BK144" s="223">
        <f>ROUND(I144*H144,0)</f>
        <v>0</v>
      </c>
      <c r="BL144" s="22" t="s">
        <v>125</v>
      </c>
      <c r="BM144" s="22" t="s">
        <v>276</v>
      </c>
    </row>
    <row r="145" spans="2:65" s="1" customFormat="1" ht="16.5" customHeight="1">
      <c r="B145" s="44"/>
      <c r="C145" s="212" t="s">
        <v>277</v>
      </c>
      <c r="D145" s="212" t="s">
        <v>120</v>
      </c>
      <c r="E145" s="213" t="s">
        <v>278</v>
      </c>
      <c r="F145" s="214" t="s">
        <v>279</v>
      </c>
      <c r="G145" s="215" t="s">
        <v>123</v>
      </c>
      <c r="H145" s="216">
        <v>7930</v>
      </c>
      <c r="I145" s="217"/>
      <c r="J145" s="218">
        <f>ROUND(I145*H145,0)</f>
        <v>0</v>
      </c>
      <c r="K145" s="214" t="s">
        <v>124</v>
      </c>
      <c r="L145" s="70"/>
      <c r="M145" s="219" t="s">
        <v>23</v>
      </c>
      <c r="N145" s="220" t="s">
        <v>46</v>
      </c>
      <c r="O145" s="45"/>
      <c r="P145" s="221">
        <f>O145*H145</f>
        <v>0</v>
      </c>
      <c r="Q145" s="221">
        <v>0</v>
      </c>
      <c r="R145" s="221">
        <f>Q145*H145</f>
        <v>0</v>
      </c>
      <c r="S145" s="221">
        <v>0</v>
      </c>
      <c r="T145" s="222">
        <f>S145*H145</f>
        <v>0</v>
      </c>
      <c r="AR145" s="22" t="s">
        <v>125</v>
      </c>
      <c r="AT145" s="22" t="s">
        <v>120</v>
      </c>
      <c r="AU145" s="22" t="s">
        <v>86</v>
      </c>
      <c r="AY145" s="22" t="s">
        <v>118</v>
      </c>
      <c r="BE145" s="223">
        <f>IF(N145="základní",J145,0)</f>
        <v>0</v>
      </c>
      <c r="BF145" s="223">
        <f>IF(N145="snížená",J145,0)</f>
        <v>0</v>
      </c>
      <c r="BG145" s="223">
        <f>IF(N145="zákl. přenesená",J145,0)</f>
        <v>0</v>
      </c>
      <c r="BH145" s="223">
        <f>IF(N145="sníž. přenesená",J145,0)</f>
        <v>0</v>
      </c>
      <c r="BI145" s="223">
        <f>IF(N145="nulová",J145,0)</f>
        <v>0</v>
      </c>
      <c r="BJ145" s="22" t="s">
        <v>10</v>
      </c>
      <c r="BK145" s="223">
        <f>ROUND(I145*H145,0)</f>
        <v>0</v>
      </c>
      <c r="BL145" s="22" t="s">
        <v>125</v>
      </c>
      <c r="BM145" s="22" t="s">
        <v>280</v>
      </c>
    </row>
    <row r="146" spans="2:65" s="1" customFormat="1" ht="25.5" customHeight="1">
      <c r="B146" s="44"/>
      <c r="C146" s="212" t="s">
        <v>281</v>
      </c>
      <c r="D146" s="212" t="s">
        <v>120</v>
      </c>
      <c r="E146" s="213" t="s">
        <v>282</v>
      </c>
      <c r="F146" s="214" t="s">
        <v>283</v>
      </c>
      <c r="G146" s="215" t="s">
        <v>123</v>
      </c>
      <c r="H146" s="216">
        <v>210</v>
      </c>
      <c r="I146" s="217"/>
      <c r="J146" s="218">
        <f>ROUND(I146*H146,0)</f>
        <v>0</v>
      </c>
      <c r="K146" s="214" t="s">
        <v>124</v>
      </c>
      <c r="L146" s="70"/>
      <c r="M146" s="219" t="s">
        <v>23</v>
      </c>
      <c r="N146" s="220" t="s">
        <v>46</v>
      </c>
      <c r="O146" s="45"/>
      <c r="P146" s="221">
        <f>O146*H146</f>
        <v>0</v>
      </c>
      <c r="Q146" s="221">
        <v>0</v>
      </c>
      <c r="R146" s="221">
        <f>Q146*H146</f>
        <v>0</v>
      </c>
      <c r="S146" s="221">
        <v>0.355</v>
      </c>
      <c r="T146" s="222">
        <f>S146*H146</f>
        <v>74.55</v>
      </c>
      <c r="AR146" s="22" t="s">
        <v>125</v>
      </c>
      <c r="AT146" s="22" t="s">
        <v>120</v>
      </c>
      <c r="AU146" s="22" t="s">
        <v>86</v>
      </c>
      <c r="AY146" s="22" t="s">
        <v>118</v>
      </c>
      <c r="BE146" s="223">
        <f>IF(N146="základní",J146,0)</f>
        <v>0</v>
      </c>
      <c r="BF146" s="223">
        <f>IF(N146="snížená",J146,0)</f>
        <v>0</v>
      </c>
      <c r="BG146" s="223">
        <f>IF(N146="zákl. přenesená",J146,0)</f>
        <v>0</v>
      </c>
      <c r="BH146" s="223">
        <f>IF(N146="sníž. přenesená",J146,0)</f>
        <v>0</v>
      </c>
      <c r="BI146" s="223">
        <f>IF(N146="nulová",J146,0)</f>
        <v>0</v>
      </c>
      <c r="BJ146" s="22" t="s">
        <v>10</v>
      </c>
      <c r="BK146" s="223">
        <f>ROUND(I146*H146,0)</f>
        <v>0</v>
      </c>
      <c r="BL146" s="22" t="s">
        <v>125</v>
      </c>
      <c r="BM146" s="22" t="s">
        <v>284</v>
      </c>
    </row>
    <row r="147" spans="2:51" s="11" customFormat="1" ht="13.5">
      <c r="B147" s="227"/>
      <c r="C147" s="228"/>
      <c r="D147" s="224" t="s">
        <v>193</v>
      </c>
      <c r="E147" s="229" t="s">
        <v>23</v>
      </c>
      <c r="F147" s="230" t="s">
        <v>285</v>
      </c>
      <c r="G147" s="228"/>
      <c r="H147" s="231">
        <v>210</v>
      </c>
      <c r="I147" s="232"/>
      <c r="J147" s="228"/>
      <c r="K147" s="228"/>
      <c r="L147" s="233"/>
      <c r="M147" s="234"/>
      <c r="N147" s="235"/>
      <c r="O147" s="235"/>
      <c r="P147" s="235"/>
      <c r="Q147" s="235"/>
      <c r="R147" s="235"/>
      <c r="S147" s="235"/>
      <c r="T147" s="236"/>
      <c r="AT147" s="237" t="s">
        <v>193</v>
      </c>
      <c r="AU147" s="237" t="s">
        <v>86</v>
      </c>
      <c r="AV147" s="11" t="s">
        <v>86</v>
      </c>
      <c r="AW147" s="11" t="s">
        <v>39</v>
      </c>
      <c r="AX147" s="11" t="s">
        <v>10</v>
      </c>
      <c r="AY147" s="237" t="s">
        <v>118</v>
      </c>
    </row>
    <row r="148" spans="2:65" s="1" customFormat="1" ht="16.5" customHeight="1">
      <c r="B148" s="44"/>
      <c r="C148" s="212" t="s">
        <v>286</v>
      </c>
      <c r="D148" s="212" t="s">
        <v>120</v>
      </c>
      <c r="E148" s="213" t="s">
        <v>287</v>
      </c>
      <c r="F148" s="214" t="s">
        <v>288</v>
      </c>
      <c r="G148" s="215" t="s">
        <v>289</v>
      </c>
      <c r="H148" s="216">
        <v>1</v>
      </c>
      <c r="I148" s="217"/>
      <c r="J148" s="218">
        <f>ROUND(I148*H148,0)</f>
        <v>0</v>
      </c>
      <c r="K148" s="214" t="s">
        <v>23</v>
      </c>
      <c r="L148" s="70"/>
      <c r="M148" s="219" t="s">
        <v>23</v>
      </c>
      <c r="N148" s="220" t="s">
        <v>46</v>
      </c>
      <c r="O148" s="45"/>
      <c r="P148" s="221">
        <f>O148*H148</f>
        <v>0</v>
      </c>
      <c r="Q148" s="221">
        <v>0.28</v>
      </c>
      <c r="R148" s="221">
        <f>Q148*H148</f>
        <v>0.28</v>
      </c>
      <c r="S148" s="221">
        <v>0</v>
      </c>
      <c r="T148" s="222">
        <f>S148*H148</f>
        <v>0</v>
      </c>
      <c r="AR148" s="22" t="s">
        <v>125</v>
      </c>
      <c r="AT148" s="22" t="s">
        <v>120</v>
      </c>
      <c r="AU148" s="22" t="s">
        <v>86</v>
      </c>
      <c r="AY148" s="22" t="s">
        <v>118</v>
      </c>
      <c r="BE148" s="223">
        <f>IF(N148="základní",J148,0)</f>
        <v>0</v>
      </c>
      <c r="BF148" s="223">
        <f>IF(N148="snížená",J148,0)</f>
        <v>0</v>
      </c>
      <c r="BG148" s="223">
        <f>IF(N148="zákl. přenesená",J148,0)</f>
        <v>0</v>
      </c>
      <c r="BH148" s="223">
        <f>IF(N148="sníž. přenesená",J148,0)</f>
        <v>0</v>
      </c>
      <c r="BI148" s="223">
        <f>IF(N148="nulová",J148,0)</f>
        <v>0</v>
      </c>
      <c r="BJ148" s="22" t="s">
        <v>10</v>
      </c>
      <c r="BK148" s="223">
        <f>ROUND(I148*H148,0)</f>
        <v>0</v>
      </c>
      <c r="BL148" s="22" t="s">
        <v>125</v>
      </c>
      <c r="BM148" s="22" t="s">
        <v>290</v>
      </c>
    </row>
    <row r="149" spans="2:47" s="1" customFormat="1" ht="13.5">
      <c r="B149" s="44"/>
      <c r="C149" s="72"/>
      <c r="D149" s="224" t="s">
        <v>127</v>
      </c>
      <c r="E149" s="72"/>
      <c r="F149" s="225" t="s">
        <v>291</v>
      </c>
      <c r="G149" s="72"/>
      <c r="H149" s="72"/>
      <c r="I149" s="183"/>
      <c r="J149" s="72"/>
      <c r="K149" s="72"/>
      <c r="L149" s="70"/>
      <c r="M149" s="226"/>
      <c r="N149" s="45"/>
      <c r="O149" s="45"/>
      <c r="P149" s="45"/>
      <c r="Q149" s="45"/>
      <c r="R149" s="45"/>
      <c r="S149" s="45"/>
      <c r="T149" s="93"/>
      <c r="AT149" s="22" t="s">
        <v>127</v>
      </c>
      <c r="AU149" s="22" t="s">
        <v>86</v>
      </c>
    </row>
    <row r="150" spans="2:65" s="1" customFormat="1" ht="16.5" customHeight="1">
      <c r="B150" s="44"/>
      <c r="C150" s="212" t="s">
        <v>292</v>
      </c>
      <c r="D150" s="212" t="s">
        <v>120</v>
      </c>
      <c r="E150" s="213" t="s">
        <v>293</v>
      </c>
      <c r="F150" s="214" t="s">
        <v>294</v>
      </c>
      <c r="G150" s="215" t="s">
        <v>289</v>
      </c>
      <c r="H150" s="216">
        <v>1</v>
      </c>
      <c r="I150" s="217"/>
      <c r="J150" s="218">
        <f>ROUND(I150*H150,0)</f>
        <v>0</v>
      </c>
      <c r="K150" s="214" t="s">
        <v>23</v>
      </c>
      <c r="L150" s="70"/>
      <c r="M150" s="219" t="s">
        <v>23</v>
      </c>
      <c r="N150" s="220" t="s">
        <v>46</v>
      </c>
      <c r="O150" s="45"/>
      <c r="P150" s="221">
        <f>O150*H150</f>
        <v>0</v>
      </c>
      <c r="Q150" s="221">
        <v>0</v>
      </c>
      <c r="R150" s="221">
        <f>Q150*H150</f>
        <v>0</v>
      </c>
      <c r="S150" s="221">
        <v>0</v>
      </c>
      <c r="T150" s="222">
        <f>S150*H150</f>
        <v>0</v>
      </c>
      <c r="AR150" s="22" t="s">
        <v>125</v>
      </c>
      <c r="AT150" s="22" t="s">
        <v>120</v>
      </c>
      <c r="AU150" s="22" t="s">
        <v>86</v>
      </c>
      <c r="AY150" s="22" t="s">
        <v>118</v>
      </c>
      <c r="BE150" s="223">
        <f>IF(N150="základní",J150,0)</f>
        <v>0</v>
      </c>
      <c r="BF150" s="223">
        <f>IF(N150="snížená",J150,0)</f>
        <v>0</v>
      </c>
      <c r="BG150" s="223">
        <f>IF(N150="zákl. přenesená",J150,0)</f>
        <v>0</v>
      </c>
      <c r="BH150" s="223">
        <f>IF(N150="sníž. přenesená",J150,0)</f>
        <v>0</v>
      </c>
      <c r="BI150" s="223">
        <f>IF(N150="nulová",J150,0)</f>
        <v>0</v>
      </c>
      <c r="BJ150" s="22" t="s">
        <v>10</v>
      </c>
      <c r="BK150" s="223">
        <f>ROUND(I150*H150,0)</f>
        <v>0</v>
      </c>
      <c r="BL150" s="22" t="s">
        <v>125</v>
      </c>
      <c r="BM150" s="22" t="s">
        <v>295</v>
      </c>
    </row>
    <row r="151" spans="2:47" s="1" customFormat="1" ht="13.5">
      <c r="B151" s="44"/>
      <c r="C151" s="72"/>
      <c r="D151" s="224" t="s">
        <v>127</v>
      </c>
      <c r="E151" s="72"/>
      <c r="F151" s="225" t="s">
        <v>296</v>
      </c>
      <c r="G151" s="72"/>
      <c r="H151" s="72"/>
      <c r="I151" s="183"/>
      <c r="J151" s="72"/>
      <c r="K151" s="72"/>
      <c r="L151" s="70"/>
      <c r="M151" s="226"/>
      <c r="N151" s="45"/>
      <c r="O151" s="45"/>
      <c r="P151" s="45"/>
      <c r="Q151" s="45"/>
      <c r="R151" s="45"/>
      <c r="S151" s="45"/>
      <c r="T151" s="93"/>
      <c r="AT151" s="22" t="s">
        <v>127</v>
      </c>
      <c r="AU151" s="22" t="s">
        <v>86</v>
      </c>
    </row>
    <row r="152" spans="2:65" s="1" customFormat="1" ht="25.5" customHeight="1">
      <c r="B152" s="44"/>
      <c r="C152" s="212" t="s">
        <v>297</v>
      </c>
      <c r="D152" s="212" t="s">
        <v>120</v>
      </c>
      <c r="E152" s="213" t="s">
        <v>298</v>
      </c>
      <c r="F152" s="214" t="s">
        <v>299</v>
      </c>
      <c r="G152" s="215" t="s">
        <v>123</v>
      </c>
      <c r="H152" s="216">
        <v>430</v>
      </c>
      <c r="I152" s="217"/>
      <c r="J152" s="218">
        <f>ROUND(I152*H152,0)</f>
        <v>0</v>
      </c>
      <c r="K152" s="214" t="s">
        <v>23</v>
      </c>
      <c r="L152" s="70"/>
      <c r="M152" s="219" t="s">
        <v>23</v>
      </c>
      <c r="N152" s="220" t="s">
        <v>46</v>
      </c>
      <c r="O152" s="45"/>
      <c r="P152" s="221">
        <f>O152*H152</f>
        <v>0</v>
      </c>
      <c r="Q152" s="221">
        <v>0.00018</v>
      </c>
      <c r="R152" s="221">
        <f>Q152*H152</f>
        <v>0.07740000000000001</v>
      </c>
      <c r="S152" s="221">
        <v>0</v>
      </c>
      <c r="T152" s="222">
        <f>S152*H152</f>
        <v>0</v>
      </c>
      <c r="AR152" s="22" t="s">
        <v>125</v>
      </c>
      <c r="AT152" s="22" t="s">
        <v>120</v>
      </c>
      <c r="AU152" s="22" t="s">
        <v>86</v>
      </c>
      <c r="AY152" s="22" t="s">
        <v>118</v>
      </c>
      <c r="BE152" s="223">
        <f>IF(N152="základní",J152,0)</f>
        <v>0</v>
      </c>
      <c r="BF152" s="223">
        <f>IF(N152="snížená",J152,0)</f>
        <v>0</v>
      </c>
      <c r="BG152" s="223">
        <f>IF(N152="zákl. přenesená",J152,0)</f>
        <v>0</v>
      </c>
      <c r="BH152" s="223">
        <f>IF(N152="sníž. přenesená",J152,0)</f>
        <v>0</v>
      </c>
      <c r="BI152" s="223">
        <f>IF(N152="nulová",J152,0)</f>
        <v>0</v>
      </c>
      <c r="BJ152" s="22" t="s">
        <v>10</v>
      </c>
      <c r="BK152" s="223">
        <f>ROUND(I152*H152,0)</f>
        <v>0</v>
      </c>
      <c r="BL152" s="22" t="s">
        <v>125</v>
      </c>
      <c r="BM152" s="22" t="s">
        <v>300</v>
      </c>
    </row>
    <row r="153" spans="2:65" s="1" customFormat="1" ht="25.5" customHeight="1">
      <c r="B153" s="44"/>
      <c r="C153" s="212" t="s">
        <v>301</v>
      </c>
      <c r="D153" s="212" t="s">
        <v>120</v>
      </c>
      <c r="E153" s="213" t="s">
        <v>302</v>
      </c>
      <c r="F153" s="214" t="s">
        <v>303</v>
      </c>
      <c r="G153" s="215" t="s">
        <v>131</v>
      </c>
      <c r="H153" s="216">
        <v>50</v>
      </c>
      <c r="I153" s="217"/>
      <c r="J153" s="218">
        <f>ROUND(I153*H153,0)</f>
        <v>0</v>
      </c>
      <c r="K153" s="214" t="s">
        <v>23</v>
      </c>
      <c r="L153" s="70"/>
      <c r="M153" s="219" t="s">
        <v>23</v>
      </c>
      <c r="N153" s="220" t="s">
        <v>46</v>
      </c>
      <c r="O153" s="45"/>
      <c r="P153" s="221">
        <f>O153*H153</f>
        <v>0</v>
      </c>
      <c r="Q153" s="221">
        <v>0.00018</v>
      </c>
      <c r="R153" s="221">
        <f>Q153*H153</f>
        <v>0.009000000000000001</v>
      </c>
      <c r="S153" s="221">
        <v>0</v>
      </c>
      <c r="T153" s="222">
        <f>S153*H153</f>
        <v>0</v>
      </c>
      <c r="AR153" s="22" t="s">
        <v>125</v>
      </c>
      <c r="AT153" s="22" t="s">
        <v>120</v>
      </c>
      <c r="AU153" s="22" t="s">
        <v>86</v>
      </c>
      <c r="AY153" s="22" t="s">
        <v>118</v>
      </c>
      <c r="BE153" s="223">
        <f>IF(N153="základní",J153,0)</f>
        <v>0</v>
      </c>
      <c r="BF153" s="223">
        <f>IF(N153="snížená",J153,0)</f>
        <v>0</v>
      </c>
      <c r="BG153" s="223">
        <f>IF(N153="zákl. přenesená",J153,0)</f>
        <v>0</v>
      </c>
      <c r="BH153" s="223">
        <f>IF(N153="sníž. přenesená",J153,0)</f>
        <v>0</v>
      </c>
      <c r="BI153" s="223">
        <f>IF(N153="nulová",J153,0)</f>
        <v>0</v>
      </c>
      <c r="BJ153" s="22" t="s">
        <v>10</v>
      </c>
      <c r="BK153" s="223">
        <f>ROUND(I153*H153,0)</f>
        <v>0</v>
      </c>
      <c r="BL153" s="22" t="s">
        <v>125</v>
      </c>
      <c r="BM153" s="22" t="s">
        <v>304</v>
      </c>
    </row>
    <row r="154" spans="2:63" s="10" customFormat="1" ht="29.85" customHeight="1">
      <c r="B154" s="196"/>
      <c r="C154" s="197"/>
      <c r="D154" s="198" t="s">
        <v>74</v>
      </c>
      <c r="E154" s="210" t="s">
        <v>86</v>
      </c>
      <c r="F154" s="210" t="s">
        <v>305</v>
      </c>
      <c r="G154" s="197"/>
      <c r="H154" s="197"/>
      <c r="I154" s="200"/>
      <c r="J154" s="211">
        <f>BK154</f>
        <v>0</v>
      </c>
      <c r="K154" s="197"/>
      <c r="L154" s="202"/>
      <c r="M154" s="203"/>
      <c r="N154" s="204"/>
      <c r="O154" s="204"/>
      <c r="P154" s="205">
        <f>SUM(P155:P157)</f>
        <v>0</v>
      </c>
      <c r="Q154" s="204"/>
      <c r="R154" s="205">
        <f>SUM(R155:R157)</f>
        <v>0</v>
      </c>
      <c r="S154" s="204"/>
      <c r="T154" s="206">
        <f>SUM(T155:T157)</f>
        <v>0</v>
      </c>
      <c r="AR154" s="207" t="s">
        <v>10</v>
      </c>
      <c r="AT154" s="208" t="s">
        <v>74</v>
      </c>
      <c r="AU154" s="208" t="s">
        <v>10</v>
      </c>
      <c r="AY154" s="207" t="s">
        <v>118</v>
      </c>
      <c r="BK154" s="209">
        <f>SUM(BK155:BK157)</f>
        <v>0</v>
      </c>
    </row>
    <row r="155" spans="2:65" s="1" customFormat="1" ht="38.25" customHeight="1">
      <c r="B155" s="44"/>
      <c r="C155" s="212" t="s">
        <v>306</v>
      </c>
      <c r="D155" s="212" t="s">
        <v>120</v>
      </c>
      <c r="E155" s="213" t="s">
        <v>307</v>
      </c>
      <c r="F155" s="214" t="s">
        <v>308</v>
      </c>
      <c r="G155" s="215" t="s">
        <v>123</v>
      </c>
      <c r="H155" s="216">
        <v>780</v>
      </c>
      <c r="I155" s="217"/>
      <c r="J155" s="218">
        <f>ROUND(I155*H155,0)</f>
        <v>0</v>
      </c>
      <c r="K155" s="214" t="s">
        <v>124</v>
      </c>
      <c r="L155" s="70"/>
      <c r="M155" s="219" t="s">
        <v>23</v>
      </c>
      <c r="N155" s="220" t="s">
        <v>46</v>
      </c>
      <c r="O155" s="45"/>
      <c r="P155" s="221">
        <f>O155*H155</f>
        <v>0</v>
      </c>
      <c r="Q155" s="221">
        <v>0</v>
      </c>
      <c r="R155" s="221">
        <f>Q155*H155</f>
        <v>0</v>
      </c>
      <c r="S155" s="221">
        <v>0</v>
      </c>
      <c r="T155" s="222">
        <f>S155*H155</f>
        <v>0</v>
      </c>
      <c r="AR155" s="22" t="s">
        <v>125</v>
      </c>
      <c r="AT155" s="22" t="s">
        <v>120</v>
      </c>
      <c r="AU155" s="22" t="s">
        <v>86</v>
      </c>
      <c r="AY155" s="22" t="s">
        <v>118</v>
      </c>
      <c r="BE155" s="223">
        <f>IF(N155="základní",J155,0)</f>
        <v>0</v>
      </c>
      <c r="BF155" s="223">
        <f>IF(N155="snížená",J155,0)</f>
        <v>0</v>
      </c>
      <c r="BG155" s="223">
        <f>IF(N155="zákl. přenesená",J155,0)</f>
        <v>0</v>
      </c>
      <c r="BH155" s="223">
        <f>IF(N155="sníž. přenesená",J155,0)</f>
        <v>0</v>
      </c>
      <c r="BI155" s="223">
        <f>IF(N155="nulová",J155,0)</f>
        <v>0</v>
      </c>
      <c r="BJ155" s="22" t="s">
        <v>10</v>
      </c>
      <c r="BK155" s="223">
        <f>ROUND(I155*H155,0)</f>
        <v>0</v>
      </c>
      <c r="BL155" s="22" t="s">
        <v>125</v>
      </c>
      <c r="BM155" s="22" t="s">
        <v>309</v>
      </c>
    </row>
    <row r="156" spans="2:47" s="1" customFormat="1" ht="13.5">
      <c r="B156" s="44"/>
      <c r="C156" s="72"/>
      <c r="D156" s="224" t="s">
        <v>149</v>
      </c>
      <c r="E156" s="72"/>
      <c r="F156" s="225" t="s">
        <v>310</v>
      </c>
      <c r="G156" s="72"/>
      <c r="H156" s="72"/>
      <c r="I156" s="183"/>
      <c r="J156" s="72"/>
      <c r="K156" s="72"/>
      <c r="L156" s="70"/>
      <c r="M156" s="226"/>
      <c r="N156" s="45"/>
      <c r="O156" s="45"/>
      <c r="P156" s="45"/>
      <c r="Q156" s="45"/>
      <c r="R156" s="45"/>
      <c r="S156" s="45"/>
      <c r="T156" s="93"/>
      <c r="AT156" s="22" t="s">
        <v>149</v>
      </c>
      <c r="AU156" s="22" t="s">
        <v>86</v>
      </c>
    </row>
    <row r="157" spans="2:47" s="1" customFormat="1" ht="13.5">
      <c r="B157" s="44"/>
      <c r="C157" s="72"/>
      <c r="D157" s="224" t="s">
        <v>127</v>
      </c>
      <c r="E157" s="72"/>
      <c r="F157" s="225" t="s">
        <v>311</v>
      </c>
      <c r="G157" s="72"/>
      <c r="H157" s="72"/>
      <c r="I157" s="183"/>
      <c r="J157" s="72"/>
      <c r="K157" s="72"/>
      <c r="L157" s="70"/>
      <c r="M157" s="226"/>
      <c r="N157" s="45"/>
      <c r="O157" s="45"/>
      <c r="P157" s="45"/>
      <c r="Q157" s="45"/>
      <c r="R157" s="45"/>
      <c r="S157" s="45"/>
      <c r="T157" s="93"/>
      <c r="AT157" s="22" t="s">
        <v>127</v>
      </c>
      <c r="AU157" s="22" t="s">
        <v>86</v>
      </c>
    </row>
    <row r="158" spans="2:63" s="10" customFormat="1" ht="29.85" customHeight="1">
      <c r="B158" s="196"/>
      <c r="C158" s="197"/>
      <c r="D158" s="198" t="s">
        <v>74</v>
      </c>
      <c r="E158" s="210" t="s">
        <v>133</v>
      </c>
      <c r="F158" s="210" t="s">
        <v>312</v>
      </c>
      <c r="G158" s="197"/>
      <c r="H158" s="197"/>
      <c r="I158" s="200"/>
      <c r="J158" s="211">
        <f>BK158</f>
        <v>0</v>
      </c>
      <c r="K158" s="197"/>
      <c r="L158" s="202"/>
      <c r="M158" s="203"/>
      <c r="N158" s="204"/>
      <c r="O158" s="204"/>
      <c r="P158" s="205">
        <f>SUM(P159:P177)</f>
        <v>0</v>
      </c>
      <c r="Q158" s="204"/>
      <c r="R158" s="205">
        <f>SUM(R159:R177)</f>
        <v>17.778348610000002</v>
      </c>
      <c r="S158" s="204"/>
      <c r="T158" s="206">
        <f>SUM(T159:T177)</f>
        <v>0</v>
      </c>
      <c r="AR158" s="207" t="s">
        <v>10</v>
      </c>
      <c r="AT158" s="208" t="s">
        <v>74</v>
      </c>
      <c r="AU158" s="208" t="s">
        <v>10</v>
      </c>
      <c r="AY158" s="207" t="s">
        <v>118</v>
      </c>
      <c r="BK158" s="209">
        <f>SUM(BK159:BK177)</f>
        <v>0</v>
      </c>
    </row>
    <row r="159" spans="2:65" s="1" customFormat="1" ht="25.5" customHeight="1">
      <c r="B159" s="44"/>
      <c r="C159" s="212" t="s">
        <v>313</v>
      </c>
      <c r="D159" s="212" t="s">
        <v>120</v>
      </c>
      <c r="E159" s="213" t="s">
        <v>314</v>
      </c>
      <c r="F159" s="214" t="s">
        <v>315</v>
      </c>
      <c r="G159" s="215" t="s">
        <v>316</v>
      </c>
      <c r="H159" s="216">
        <v>0.498</v>
      </c>
      <c r="I159" s="217"/>
      <c r="J159" s="218">
        <f>ROUND(I159*H159,0)</f>
        <v>0</v>
      </c>
      <c r="K159" s="214" t="s">
        <v>124</v>
      </c>
      <c r="L159" s="70"/>
      <c r="M159" s="219" t="s">
        <v>23</v>
      </c>
      <c r="N159" s="220" t="s">
        <v>46</v>
      </c>
      <c r="O159" s="45"/>
      <c r="P159" s="221">
        <f>O159*H159</f>
        <v>0</v>
      </c>
      <c r="Q159" s="221">
        <v>1.05306</v>
      </c>
      <c r="R159" s="221">
        <f>Q159*H159</f>
        <v>0.5244238800000001</v>
      </c>
      <c r="S159" s="221">
        <v>0</v>
      </c>
      <c r="T159" s="222">
        <f>S159*H159</f>
        <v>0</v>
      </c>
      <c r="AR159" s="22" t="s">
        <v>125</v>
      </c>
      <c r="AT159" s="22" t="s">
        <v>120</v>
      </c>
      <c r="AU159" s="22" t="s">
        <v>86</v>
      </c>
      <c r="AY159" s="22" t="s">
        <v>118</v>
      </c>
      <c r="BE159" s="223">
        <f>IF(N159="základní",J159,0)</f>
        <v>0</v>
      </c>
      <c r="BF159" s="223">
        <f>IF(N159="snížená",J159,0)</f>
        <v>0</v>
      </c>
      <c r="BG159" s="223">
        <f>IF(N159="zákl. přenesená",J159,0)</f>
        <v>0</v>
      </c>
      <c r="BH159" s="223">
        <f>IF(N159="sníž. přenesená",J159,0)</f>
        <v>0</v>
      </c>
      <c r="BI159" s="223">
        <f>IF(N159="nulová",J159,0)</f>
        <v>0</v>
      </c>
      <c r="BJ159" s="22" t="s">
        <v>10</v>
      </c>
      <c r="BK159" s="223">
        <f>ROUND(I159*H159,0)</f>
        <v>0</v>
      </c>
      <c r="BL159" s="22" t="s">
        <v>125</v>
      </c>
      <c r="BM159" s="22" t="s">
        <v>317</v>
      </c>
    </row>
    <row r="160" spans="2:51" s="11" customFormat="1" ht="13.5">
      <c r="B160" s="227"/>
      <c r="C160" s="228"/>
      <c r="D160" s="224" t="s">
        <v>193</v>
      </c>
      <c r="E160" s="229" t="s">
        <v>23</v>
      </c>
      <c r="F160" s="230" t="s">
        <v>318</v>
      </c>
      <c r="G160" s="228"/>
      <c r="H160" s="231">
        <v>0.327</v>
      </c>
      <c r="I160" s="232"/>
      <c r="J160" s="228"/>
      <c r="K160" s="228"/>
      <c r="L160" s="233"/>
      <c r="M160" s="234"/>
      <c r="N160" s="235"/>
      <c r="O160" s="235"/>
      <c r="P160" s="235"/>
      <c r="Q160" s="235"/>
      <c r="R160" s="235"/>
      <c r="S160" s="235"/>
      <c r="T160" s="236"/>
      <c r="AT160" s="237" t="s">
        <v>193</v>
      </c>
      <c r="AU160" s="237" t="s">
        <v>86</v>
      </c>
      <c r="AV160" s="11" t="s">
        <v>86</v>
      </c>
      <c r="AW160" s="11" t="s">
        <v>39</v>
      </c>
      <c r="AX160" s="11" t="s">
        <v>75</v>
      </c>
      <c r="AY160" s="237" t="s">
        <v>118</v>
      </c>
    </row>
    <row r="161" spans="2:51" s="11" customFormat="1" ht="13.5">
      <c r="B161" s="227"/>
      <c r="C161" s="228"/>
      <c r="D161" s="224" t="s">
        <v>193</v>
      </c>
      <c r="E161" s="229" t="s">
        <v>23</v>
      </c>
      <c r="F161" s="230" t="s">
        <v>319</v>
      </c>
      <c r="G161" s="228"/>
      <c r="H161" s="231">
        <v>0.171</v>
      </c>
      <c r="I161" s="232"/>
      <c r="J161" s="228"/>
      <c r="K161" s="228"/>
      <c r="L161" s="233"/>
      <c r="M161" s="234"/>
      <c r="N161" s="235"/>
      <c r="O161" s="235"/>
      <c r="P161" s="235"/>
      <c r="Q161" s="235"/>
      <c r="R161" s="235"/>
      <c r="S161" s="235"/>
      <c r="T161" s="236"/>
      <c r="AT161" s="237" t="s">
        <v>193</v>
      </c>
      <c r="AU161" s="237" t="s">
        <v>86</v>
      </c>
      <c r="AV161" s="11" t="s">
        <v>86</v>
      </c>
      <c r="AW161" s="11" t="s">
        <v>39</v>
      </c>
      <c r="AX161" s="11" t="s">
        <v>75</v>
      </c>
      <c r="AY161" s="237" t="s">
        <v>118</v>
      </c>
    </row>
    <row r="162" spans="2:51" s="12" customFormat="1" ht="13.5">
      <c r="B162" s="248"/>
      <c r="C162" s="249"/>
      <c r="D162" s="224" t="s">
        <v>193</v>
      </c>
      <c r="E162" s="250" t="s">
        <v>23</v>
      </c>
      <c r="F162" s="251" t="s">
        <v>320</v>
      </c>
      <c r="G162" s="249"/>
      <c r="H162" s="252">
        <v>0.498</v>
      </c>
      <c r="I162" s="253"/>
      <c r="J162" s="249"/>
      <c r="K162" s="249"/>
      <c r="L162" s="254"/>
      <c r="M162" s="255"/>
      <c r="N162" s="256"/>
      <c r="O162" s="256"/>
      <c r="P162" s="256"/>
      <c r="Q162" s="256"/>
      <c r="R162" s="256"/>
      <c r="S162" s="256"/>
      <c r="T162" s="257"/>
      <c r="AT162" s="258" t="s">
        <v>193</v>
      </c>
      <c r="AU162" s="258" t="s">
        <v>86</v>
      </c>
      <c r="AV162" s="12" t="s">
        <v>125</v>
      </c>
      <c r="AW162" s="12" t="s">
        <v>39</v>
      </c>
      <c r="AX162" s="12" t="s">
        <v>10</v>
      </c>
      <c r="AY162" s="258" t="s">
        <v>118</v>
      </c>
    </row>
    <row r="163" spans="2:65" s="1" customFormat="1" ht="63.75" customHeight="1">
      <c r="B163" s="44"/>
      <c r="C163" s="212" t="s">
        <v>321</v>
      </c>
      <c r="D163" s="212" t="s">
        <v>120</v>
      </c>
      <c r="E163" s="213" t="s">
        <v>322</v>
      </c>
      <c r="F163" s="214" t="s">
        <v>323</v>
      </c>
      <c r="G163" s="215" t="s">
        <v>169</v>
      </c>
      <c r="H163" s="216">
        <v>4.516</v>
      </c>
      <c r="I163" s="217"/>
      <c r="J163" s="218">
        <f>ROUND(I163*H163,0)</f>
        <v>0</v>
      </c>
      <c r="K163" s="214" t="s">
        <v>124</v>
      </c>
      <c r="L163" s="70"/>
      <c r="M163" s="219" t="s">
        <v>23</v>
      </c>
      <c r="N163" s="220" t="s">
        <v>46</v>
      </c>
      <c r="O163" s="45"/>
      <c r="P163" s="221">
        <f>O163*H163</f>
        <v>0</v>
      </c>
      <c r="Q163" s="221">
        <v>3.11388</v>
      </c>
      <c r="R163" s="221">
        <f>Q163*H163</f>
        <v>14.06228208</v>
      </c>
      <c r="S163" s="221">
        <v>0</v>
      </c>
      <c r="T163" s="222">
        <f>S163*H163</f>
        <v>0</v>
      </c>
      <c r="AR163" s="22" t="s">
        <v>125</v>
      </c>
      <c r="AT163" s="22" t="s">
        <v>120</v>
      </c>
      <c r="AU163" s="22" t="s">
        <v>86</v>
      </c>
      <c r="AY163" s="22" t="s">
        <v>118</v>
      </c>
      <c r="BE163" s="223">
        <f>IF(N163="základní",J163,0)</f>
        <v>0</v>
      </c>
      <c r="BF163" s="223">
        <f>IF(N163="snížená",J163,0)</f>
        <v>0</v>
      </c>
      <c r="BG163" s="223">
        <f>IF(N163="zákl. přenesená",J163,0)</f>
        <v>0</v>
      </c>
      <c r="BH163" s="223">
        <f>IF(N163="sníž. přenesená",J163,0)</f>
        <v>0</v>
      </c>
      <c r="BI163" s="223">
        <f>IF(N163="nulová",J163,0)</f>
        <v>0</v>
      </c>
      <c r="BJ163" s="22" t="s">
        <v>10</v>
      </c>
      <c r="BK163" s="223">
        <f>ROUND(I163*H163,0)</f>
        <v>0</v>
      </c>
      <c r="BL163" s="22" t="s">
        <v>125</v>
      </c>
      <c r="BM163" s="22" t="s">
        <v>324</v>
      </c>
    </row>
    <row r="164" spans="2:47" s="1" customFormat="1" ht="13.5">
      <c r="B164" s="44"/>
      <c r="C164" s="72"/>
      <c r="D164" s="224" t="s">
        <v>149</v>
      </c>
      <c r="E164" s="72"/>
      <c r="F164" s="225" t="s">
        <v>325</v>
      </c>
      <c r="G164" s="72"/>
      <c r="H164" s="72"/>
      <c r="I164" s="183"/>
      <c r="J164" s="72"/>
      <c r="K164" s="72"/>
      <c r="L164" s="70"/>
      <c r="M164" s="226"/>
      <c r="N164" s="45"/>
      <c r="O164" s="45"/>
      <c r="P164" s="45"/>
      <c r="Q164" s="45"/>
      <c r="R164" s="45"/>
      <c r="S164" s="45"/>
      <c r="T164" s="93"/>
      <c r="AT164" s="22" t="s">
        <v>149</v>
      </c>
      <c r="AU164" s="22" t="s">
        <v>86</v>
      </c>
    </row>
    <row r="165" spans="2:51" s="11" customFormat="1" ht="13.5">
      <c r="B165" s="227"/>
      <c r="C165" s="228"/>
      <c r="D165" s="224" t="s">
        <v>193</v>
      </c>
      <c r="E165" s="229" t="s">
        <v>23</v>
      </c>
      <c r="F165" s="230" t="s">
        <v>326</v>
      </c>
      <c r="G165" s="228"/>
      <c r="H165" s="231">
        <v>3.33</v>
      </c>
      <c r="I165" s="232"/>
      <c r="J165" s="228"/>
      <c r="K165" s="228"/>
      <c r="L165" s="233"/>
      <c r="M165" s="234"/>
      <c r="N165" s="235"/>
      <c r="O165" s="235"/>
      <c r="P165" s="235"/>
      <c r="Q165" s="235"/>
      <c r="R165" s="235"/>
      <c r="S165" s="235"/>
      <c r="T165" s="236"/>
      <c r="AT165" s="237" t="s">
        <v>193</v>
      </c>
      <c r="AU165" s="237" t="s">
        <v>86</v>
      </c>
      <c r="AV165" s="11" t="s">
        <v>86</v>
      </c>
      <c r="AW165" s="11" t="s">
        <v>39</v>
      </c>
      <c r="AX165" s="11" t="s">
        <v>75</v>
      </c>
      <c r="AY165" s="237" t="s">
        <v>118</v>
      </c>
    </row>
    <row r="166" spans="2:51" s="11" customFormat="1" ht="13.5">
      <c r="B166" s="227"/>
      <c r="C166" s="228"/>
      <c r="D166" s="224" t="s">
        <v>193</v>
      </c>
      <c r="E166" s="229" t="s">
        <v>23</v>
      </c>
      <c r="F166" s="230" t="s">
        <v>327</v>
      </c>
      <c r="G166" s="228"/>
      <c r="H166" s="231">
        <v>1.186</v>
      </c>
      <c r="I166" s="232"/>
      <c r="J166" s="228"/>
      <c r="K166" s="228"/>
      <c r="L166" s="233"/>
      <c r="M166" s="234"/>
      <c r="N166" s="235"/>
      <c r="O166" s="235"/>
      <c r="P166" s="235"/>
      <c r="Q166" s="235"/>
      <c r="R166" s="235"/>
      <c r="S166" s="235"/>
      <c r="T166" s="236"/>
      <c r="AT166" s="237" t="s">
        <v>193</v>
      </c>
      <c r="AU166" s="237" t="s">
        <v>86</v>
      </c>
      <c r="AV166" s="11" t="s">
        <v>86</v>
      </c>
      <c r="AW166" s="11" t="s">
        <v>39</v>
      </c>
      <c r="AX166" s="11" t="s">
        <v>75</v>
      </c>
      <c r="AY166" s="237" t="s">
        <v>118</v>
      </c>
    </row>
    <row r="167" spans="2:51" s="12" customFormat="1" ht="13.5">
      <c r="B167" s="248"/>
      <c r="C167" s="249"/>
      <c r="D167" s="224" t="s">
        <v>193</v>
      </c>
      <c r="E167" s="250" t="s">
        <v>23</v>
      </c>
      <c r="F167" s="251" t="s">
        <v>320</v>
      </c>
      <c r="G167" s="249"/>
      <c r="H167" s="252">
        <v>4.516</v>
      </c>
      <c r="I167" s="253"/>
      <c r="J167" s="249"/>
      <c r="K167" s="249"/>
      <c r="L167" s="254"/>
      <c r="M167" s="255"/>
      <c r="N167" s="256"/>
      <c r="O167" s="256"/>
      <c r="P167" s="256"/>
      <c r="Q167" s="256"/>
      <c r="R167" s="256"/>
      <c r="S167" s="256"/>
      <c r="T167" s="257"/>
      <c r="AT167" s="258" t="s">
        <v>193</v>
      </c>
      <c r="AU167" s="258" t="s">
        <v>86</v>
      </c>
      <c r="AV167" s="12" t="s">
        <v>125</v>
      </c>
      <c r="AW167" s="12" t="s">
        <v>39</v>
      </c>
      <c r="AX167" s="12" t="s">
        <v>10</v>
      </c>
      <c r="AY167" s="258" t="s">
        <v>118</v>
      </c>
    </row>
    <row r="168" spans="2:65" s="1" customFormat="1" ht="51" customHeight="1">
      <c r="B168" s="44"/>
      <c r="C168" s="212" t="s">
        <v>328</v>
      </c>
      <c r="D168" s="212" t="s">
        <v>120</v>
      </c>
      <c r="E168" s="213" t="s">
        <v>329</v>
      </c>
      <c r="F168" s="214" t="s">
        <v>330</v>
      </c>
      <c r="G168" s="215" t="s">
        <v>169</v>
      </c>
      <c r="H168" s="216">
        <v>13.257</v>
      </c>
      <c r="I168" s="217"/>
      <c r="J168" s="218">
        <f>ROUND(I168*H168,0)</f>
        <v>0</v>
      </c>
      <c r="K168" s="214" t="s">
        <v>124</v>
      </c>
      <c r="L168" s="70"/>
      <c r="M168" s="219" t="s">
        <v>23</v>
      </c>
      <c r="N168" s="220" t="s">
        <v>46</v>
      </c>
      <c r="O168" s="45"/>
      <c r="P168" s="221">
        <f>O168*H168</f>
        <v>0</v>
      </c>
      <c r="Q168" s="221">
        <v>0</v>
      </c>
      <c r="R168" s="221">
        <f>Q168*H168</f>
        <v>0</v>
      </c>
      <c r="S168" s="221">
        <v>0</v>
      </c>
      <c r="T168" s="222">
        <f>S168*H168</f>
        <v>0</v>
      </c>
      <c r="AR168" s="22" t="s">
        <v>125</v>
      </c>
      <c r="AT168" s="22" t="s">
        <v>120</v>
      </c>
      <c r="AU168" s="22" t="s">
        <v>86</v>
      </c>
      <c r="AY168" s="22" t="s">
        <v>118</v>
      </c>
      <c r="BE168" s="223">
        <f>IF(N168="základní",J168,0)</f>
        <v>0</v>
      </c>
      <c r="BF168" s="223">
        <f>IF(N168="snížená",J168,0)</f>
        <v>0</v>
      </c>
      <c r="BG168" s="223">
        <f>IF(N168="zákl. přenesená",J168,0)</f>
        <v>0</v>
      </c>
      <c r="BH168" s="223">
        <f>IF(N168="sníž. přenesená",J168,0)</f>
        <v>0</v>
      </c>
      <c r="BI168" s="223">
        <f>IF(N168="nulová",J168,0)</f>
        <v>0</v>
      </c>
      <c r="BJ168" s="22" t="s">
        <v>10</v>
      </c>
      <c r="BK168" s="223">
        <f>ROUND(I168*H168,0)</f>
        <v>0</v>
      </c>
      <c r="BL168" s="22" t="s">
        <v>125</v>
      </c>
      <c r="BM168" s="22" t="s">
        <v>331</v>
      </c>
    </row>
    <row r="169" spans="2:51" s="11" customFormat="1" ht="13.5">
      <c r="B169" s="227"/>
      <c r="C169" s="228"/>
      <c r="D169" s="224" t="s">
        <v>193</v>
      </c>
      <c r="E169" s="229" t="s">
        <v>23</v>
      </c>
      <c r="F169" s="230" t="s">
        <v>332</v>
      </c>
      <c r="G169" s="228"/>
      <c r="H169" s="231">
        <v>13.257</v>
      </c>
      <c r="I169" s="232"/>
      <c r="J169" s="228"/>
      <c r="K169" s="228"/>
      <c r="L169" s="233"/>
      <c r="M169" s="234"/>
      <c r="N169" s="235"/>
      <c r="O169" s="235"/>
      <c r="P169" s="235"/>
      <c r="Q169" s="235"/>
      <c r="R169" s="235"/>
      <c r="S169" s="235"/>
      <c r="T169" s="236"/>
      <c r="AT169" s="237" t="s">
        <v>193</v>
      </c>
      <c r="AU169" s="237" t="s">
        <v>86</v>
      </c>
      <c r="AV169" s="11" t="s">
        <v>86</v>
      </c>
      <c r="AW169" s="11" t="s">
        <v>39</v>
      </c>
      <c r="AX169" s="11" t="s">
        <v>10</v>
      </c>
      <c r="AY169" s="237" t="s">
        <v>118</v>
      </c>
    </row>
    <row r="170" spans="2:65" s="1" customFormat="1" ht="51" customHeight="1">
      <c r="B170" s="44"/>
      <c r="C170" s="212" t="s">
        <v>333</v>
      </c>
      <c r="D170" s="212" t="s">
        <v>120</v>
      </c>
      <c r="E170" s="213" t="s">
        <v>334</v>
      </c>
      <c r="F170" s="214" t="s">
        <v>335</v>
      </c>
      <c r="G170" s="215" t="s">
        <v>123</v>
      </c>
      <c r="H170" s="216">
        <v>26.515</v>
      </c>
      <c r="I170" s="217"/>
      <c r="J170" s="218">
        <f>ROUND(I170*H170,0)</f>
        <v>0</v>
      </c>
      <c r="K170" s="214" t="s">
        <v>124</v>
      </c>
      <c r="L170" s="70"/>
      <c r="M170" s="219" t="s">
        <v>23</v>
      </c>
      <c r="N170" s="220" t="s">
        <v>46</v>
      </c>
      <c r="O170" s="45"/>
      <c r="P170" s="221">
        <f>O170*H170</f>
        <v>0</v>
      </c>
      <c r="Q170" s="221">
        <v>0.00765</v>
      </c>
      <c r="R170" s="221">
        <f>Q170*H170</f>
        <v>0.20283974999999999</v>
      </c>
      <c r="S170" s="221">
        <v>0</v>
      </c>
      <c r="T170" s="222">
        <f>S170*H170</f>
        <v>0</v>
      </c>
      <c r="AR170" s="22" t="s">
        <v>125</v>
      </c>
      <c r="AT170" s="22" t="s">
        <v>120</v>
      </c>
      <c r="AU170" s="22" t="s">
        <v>86</v>
      </c>
      <c r="AY170" s="22" t="s">
        <v>118</v>
      </c>
      <c r="BE170" s="223">
        <f>IF(N170="základní",J170,0)</f>
        <v>0</v>
      </c>
      <c r="BF170" s="223">
        <f>IF(N170="snížená",J170,0)</f>
        <v>0</v>
      </c>
      <c r="BG170" s="223">
        <f>IF(N170="zákl. přenesená",J170,0)</f>
        <v>0</v>
      </c>
      <c r="BH170" s="223">
        <f>IF(N170="sníž. přenesená",J170,0)</f>
        <v>0</v>
      </c>
      <c r="BI170" s="223">
        <f>IF(N170="nulová",J170,0)</f>
        <v>0</v>
      </c>
      <c r="BJ170" s="22" t="s">
        <v>10</v>
      </c>
      <c r="BK170" s="223">
        <f>ROUND(I170*H170,0)</f>
        <v>0</v>
      </c>
      <c r="BL170" s="22" t="s">
        <v>125</v>
      </c>
      <c r="BM170" s="22" t="s">
        <v>336</v>
      </c>
    </row>
    <row r="171" spans="2:51" s="11" customFormat="1" ht="13.5">
      <c r="B171" s="227"/>
      <c r="C171" s="228"/>
      <c r="D171" s="224" t="s">
        <v>193</v>
      </c>
      <c r="E171" s="229" t="s">
        <v>23</v>
      </c>
      <c r="F171" s="230" t="s">
        <v>337</v>
      </c>
      <c r="G171" s="228"/>
      <c r="H171" s="231">
        <v>26.515</v>
      </c>
      <c r="I171" s="232"/>
      <c r="J171" s="228"/>
      <c r="K171" s="228"/>
      <c r="L171" s="233"/>
      <c r="M171" s="234"/>
      <c r="N171" s="235"/>
      <c r="O171" s="235"/>
      <c r="P171" s="235"/>
      <c r="Q171" s="235"/>
      <c r="R171" s="235"/>
      <c r="S171" s="235"/>
      <c r="T171" s="236"/>
      <c r="AT171" s="237" t="s">
        <v>193</v>
      </c>
      <c r="AU171" s="237" t="s">
        <v>86</v>
      </c>
      <c r="AV171" s="11" t="s">
        <v>86</v>
      </c>
      <c r="AW171" s="11" t="s">
        <v>39</v>
      </c>
      <c r="AX171" s="11" t="s">
        <v>10</v>
      </c>
      <c r="AY171" s="237" t="s">
        <v>118</v>
      </c>
    </row>
    <row r="172" spans="2:65" s="1" customFormat="1" ht="51" customHeight="1">
      <c r="B172" s="44"/>
      <c r="C172" s="212" t="s">
        <v>338</v>
      </c>
      <c r="D172" s="212" t="s">
        <v>120</v>
      </c>
      <c r="E172" s="213" t="s">
        <v>339</v>
      </c>
      <c r="F172" s="214" t="s">
        <v>340</v>
      </c>
      <c r="G172" s="215" t="s">
        <v>123</v>
      </c>
      <c r="H172" s="216">
        <v>26.515</v>
      </c>
      <c r="I172" s="217"/>
      <c r="J172" s="218">
        <f>ROUND(I172*H172,0)</f>
        <v>0</v>
      </c>
      <c r="K172" s="214" t="s">
        <v>124</v>
      </c>
      <c r="L172" s="70"/>
      <c r="M172" s="219" t="s">
        <v>23</v>
      </c>
      <c r="N172" s="220" t="s">
        <v>46</v>
      </c>
      <c r="O172" s="45"/>
      <c r="P172" s="221">
        <f>O172*H172</f>
        <v>0</v>
      </c>
      <c r="Q172" s="221">
        <v>0.00086</v>
      </c>
      <c r="R172" s="221">
        <f>Q172*H172</f>
        <v>0.0228029</v>
      </c>
      <c r="S172" s="221">
        <v>0</v>
      </c>
      <c r="T172" s="222">
        <f>S172*H172</f>
        <v>0</v>
      </c>
      <c r="AR172" s="22" t="s">
        <v>125</v>
      </c>
      <c r="AT172" s="22" t="s">
        <v>120</v>
      </c>
      <c r="AU172" s="22" t="s">
        <v>86</v>
      </c>
      <c r="AY172" s="22" t="s">
        <v>118</v>
      </c>
      <c r="BE172" s="223">
        <f>IF(N172="základní",J172,0)</f>
        <v>0</v>
      </c>
      <c r="BF172" s="223">
        <f>IF(N172="snížená",J172,0)</f>
        <v>0</v>
      </c>
      <c r="BG172" s="223">
        <f>IF(N172="zákl. přenesená",J172,0)</f>
        <v>0</v>
      </c>
      <c r="BH172" s="223">
        <f>IF(N172="sníž. přenesená",J172,0)</f>
        <v>0</v>
      </c>
      <c r="BI172" s="223">
        <f>IF(N172="nulová",J172,0)</f>
        <v>0</v>
      </c>
      <c r="BJ172" s="22" t="s">
        <v>10</v>
      </c>
      <c r="BK172" s="223">
        <f>ROUND(I172*H172,0)</f>
        <v>0</v>
      </c>
      <c r="BL172" s="22" t="s">
        <v>125</v>
      </c>
      <c r="BM172" s="22" t="s">
        <v>341</v>
      </c>
    </row>
    <row r="173" spans="2:47" s="1" customFormat="1" ht="13.5">
      <c r="B173" s="44"/>
      <c r="C173" s="72"/>
      <c r="D173" s="224" t="s">
        <v>149</v>
      </c>
      <c r="E173" s="72"/>
      <c r="F173" s="225" t="s">
        <v>342</v>
      </c>
      <c r="G173" s="72"/>
      <c r="H173" s="72"/>
      <c r="I173" s="183"/>
      <c r="J173" s="72"/>
      <c r="K173" s="72"/>
      <c r="L173" s="70"/>
      <c r="M173" s="226"/>
      <c r="N173" s="45"/>
      <c r="O173" s="45"/>
      <c r="P173" s="45"/>
      <c r="Q173" s="45"/>
      <c r="R173" s="45"/>
      <c r="S173" s="45"/>
      <c r="T173" s="93"/>
      <c r="AT173" s="22" t="s">
        <v>149</v>
      </c>
      <c r="AU173" s="22" t="s">
        <v>86</v>
      </c>
    </row>
    <row r="174" spans="2:65" s="1" customFormat="1" ht="16.5" customHeight="1">
      <c r="B174" s="44"/>
      <c r="C174" s="212" t="s">
        <v>343</v>
      </c>
      <c r="D174" s="212" t="s">
        <v>120</v>
      </c>
      <c r="E174" s="213" t="s">
        <v>344</v>
      </c>
      <c r="F174" s="214" t="s">
        <v>345</v>
      </c>
      <c r="G174" s="215" t="s">
        <v>289</v>
      </c>
      <c r="H174" s="216">
        <v>1</v>
      </c>
      <c r="I174" s="217"/>
      <c r="J174" s="218">
        <f>ROUND(I174*H174,0)</f>
        <v>0</v>
      </c>
      <c r="K174" s="214" t="s">
        <v>23</v>
      </c>
      <c r="L174" s="70"/>
      <c r="M174" s="219" t="s">
        <v>23</v>
      </c>
      <c r="N174" s="220" t="s">
        <v>46</v>
      </c>
      <c r="O174" s="45"/>
      <c r="P174" s="221">
        <f>O174*H174</f>
        <v>0</v>
      </c>
      <c r="Q174" s="221">
        <v>2.145</v>
      </c>
      <c r="R174" s="221">
        <f>Q174*H174</f>
        <v>2.145</v>
      </c>
      <c r="S174" s="221">
        <v>0</v>
      </c>
      <c r="T174" s="222">
        <f>S174*H174</f>
        <v>0</v>
      </c>
      <c r="AR174" s="22" t="s">
        <v>125</v>
      </c>
      <c r="AT174" s="22" t="s">
        <v>120</v>
      </c>
      <c r="AU174" s="22" t="s">
        <v>86</v>
      </c>
      <c r="AY174" s="22" t="s">
        <v>118</v>
      </c>
      <c r="BE174" s="223">
        <f>IF(N174="základní",J174,0)</f>
        <v>0</v>
      </c>
      <c r="BF174" s="223">
        <f>IF(N174="snížená",J174,0)</f>
        <v>0</v>
      </c>
      <c r="BG174" s="223">
        <f>IF(N174="zákl. přenesená",J174,0)</f>
        <v>0</v>
      </c>
      <c r="BH174" s="223">
        <f>IF(N174="sníž. přenesená",J174,0)</f>
        <v>0</v>
      </c>
      <c r="BI174" s="223">
        <f>IF(N174="nulová",J174,0)</f>
        <v>0</v>
      </c>
      <c r="BJ174" s="22" t="s">
        <v>10</v>
      </c>
      <c r="BK174" s="223">
        <f>ROUND(I174*H174,0)</f>
        <v>0</v>
      </c>
      <c r="BL174" s="22" t="s">
        <v>125</v>
      </c>
      <c r="BM174" s="22" t="s">
        <v>346</v>
      </c>
    </row>
    <row r="175" spans="2:47" s="1" customFormat="1" ht="13.5">
      <c r="B175" s="44"/>
      <c r="C175" s="72"/>
      <c r="D175" s="224" t="s">
        <v>127</v>
      </c>
      <c r="E175" s="72"/>
      <c r="F175" s="225" t="s">
        <v>347</v>
      </c>
      <c r="G175" s="72"/>
      <c r="H175" s="72"/>
      <c r="I175" s="183"/>
      <c r="J175" s="72"/>
      <c r="K175" s="72"/>
      <c r="L175" s="70"/>
      <c r="M175" s="226"/>
      <c r="N175" s="45"/>
      <c r="O175" s="45"/>
      <c r="P175" s="45"/>
      <c r="Q175" s="45"/>
      <c r="R175" s="45"/>
      <c r="S175" s="45"/>
      <c r="T175" s="93"/>
      <c r="AT175" s="22" t="s">
        <v>127</v>
      </c>
      <c r="AU175" s="22" t="s">
        <v>86</v>
      </c>
    </row>
    <row r="176" spans="2:65" s="1" customFormat="1" ht="16.5" customHeight="1">
      <c r="B176" s="44"/>
      <c r="C176" s="212" t="s">
        <v>348</v>
      </c>
      <c r="D176" s="212" t="s">
        <v>120</v>
      </c>
      <c r="E176" s="213" t="s">
        <v>349</v>
      </c>
      <c r="F176" s="214" t="s">
        <v>350</v>
      </c>
      <c r="G176" s="215" t="s">
        <v>289</v>
      </c>
      <c r="H176" s="216">
        <v>1</v>
      </c>
      <c r="I176" s="217"/>
      <c r="J176" s="218">
        <f>ROUND(I176*H176,0)</f>
        <v>0</v>
      </c>
      <c r="K176" s="214" t="s">
        <v>23</v>
      </c>
      <c r="L176" s="70"/>
      <c r="M176" s="219" t="s">
        <v>23</v>
      </c>
      <c r="N176" s="220" t="s">
        <v>46</v>
      </c>
      <c r="O176" s="45"/>
      <c r="P176" s="221">
        <f>O176*H176</f>
        <v>0</v>
      </c>
      <c r="Q176" s="221">
        <v>0.821</v>
      </c>
      <c r="R176" s="221">
        <f>Q176*H176</f>
        <v>0.821</v>
      </c>
      <c r="S176" s="221">
        <v>0</v>
      </c>
      <c r="T176" s="222">
        <f>S176*H176</f>
        <v>0</v>
      </c>
      <c r="AR176" s="22" t="s">
        <v>125</v>
      </c>
      <c r="AT176" s="22" t="s">
        <v>120</v>
      </c>
      <c r="AU176" s="22" t="s">
        <v>86</v>
      </c>
      <c r="AY176" s="22" t="s">
        <v>118</v>
      </c>
      <c r="BE176" s="223">
        <f>IF(N176="základní",J176,0)</f>
        <v>0</v>
      </c>
      <c r="BF176" s="223">
        <f>IF(N176="snížená",J176,0)</f>
        <v>0</v>
      </c>
      <c r="BG176" s="223">
        <f>IF(N176="zákl. přenesená",J176,0)</f>
        <v>0</v>
      </c>
      <c r="BH176" s="223">
        <f>IF(N176="sníž. přenesená",J176,0)</f>
        <v>0</v>
      </c>
      <c r="BI176" s="223">
        <f>IF(N176="nulová",J176,0)</f>
        <v>0</v>
      </c>
      <c r="BJ176" s="22" t="s">
        <v>10</v>
      </c>
      <c r="BK176" s="223">
        <f>ROUND(I176*H176,0)</f>
        <v>0</v>
      </c>
      <c r="BL176" s="22" t="s">
        <v>125</v>
      </c>
      <c r="BM176" s="22" t="s">
        <v>351</v>
      </c>
    </row>
    <row r="177" spans="2:47" s="1" customFormat="1" ht="13.5">
      <c r="B177" s="44"/>
      <c r="C177" s="72"/>
      <c r="D177" s="224" t="s">
        <v>127</v>
      </c>
      <c r="E177" s="72"/>
      <c r="F177" s="225" t="s">
        <v>352</v>
      </c>
      <c r="G177" s="72"/>
      <c r="H177" s="72"/>
      <c r="I177" s="183"/>
      <c r="J177" s="72"/>
      <c r="K177" s="72"/>
      <c r="L177" s="70"/>
      <c r="M177" s="226"/>
      <c r="N177" s="45"/>
      <c r="O177" s="45"/>
      <c r="P177" s="45"/>
      <c r="Q177" s="45"/>
      <c r="R177" s="45"/>
      <c r="S177" s="45"/>
      <c r="T177" s="93"/>
      <c r="AT177" s="22" t="s">
        <v>127</v>
      </c>
      <c r="AU177" s="22" t="s">
        <v>86</v>
      </c>
    </row>
    <row r="178" spans="2:63" s="10" customFormat="1" ht="29.85" customHeight="1">
      <c r="B178" s="196"/>
      <c r="C178" s="197"/>
      <c r="D178" s="198" t="s">
        <v>74</v>
      </c>
      <c r="E178" s="210" t="s">
        <v>125</v>
      </c>
      <c r="F178" s="210" t="s">
        <v>353</v>
      </c>
      <c r="G178" s="197"/>
      <c r="H178" s="197"/>
      <c r="I178" s="200"/>
      <c r="J178" s="211">
        <f>BK178</f>
        <v>0</v>
      </c>
      <c r="K178" s="197"/>
      <c r="L178" s="202"/>
      <c r="M178" s="203"/>
      <c r="N178" s="204"/>
      <c r="O178" s="204"/>
      <c r="P178" s="205">
        <f>SUM(P179:P191)</f>
        <v>0</v>
      </c>
      <c r="Q178" s="204"/>
      <c r="R178" s="205">
        <f>SUM(R179:R191)</f>
        <v>263.19991000000005</v>
      </c>
      <c r="S178" s="204"/>
      <c r="T178" s="206">
        <f>SUM(T179:T191)</f>
        <v>0</v>
      </c>
      <c r="AR178" s="207" t="s">
        <v>10</v>
      </c>
      <c r="AT178" s="208" t="s">
        <v>74</v>
      </c>
      <c r="AU178" s="208" t="s">
        <v>10</v>
      </c>
      <c r="AY178" s="207" t="s">
        <v>118</v>
      </c>
      <c r="BK178" s="209">
        <f>SUM(BK179:BK191)</f>
        <v>0</v>
      </c>
    </row>
    <row r="179" spans="2:65" s="1" customFormat="1" ht="16.5" customHeight="1">
      <c r="B179" s="44"/>
      <c r="C179" s="212" t="s">
        <v>354</v>
      </c>
      <c r="D179" s="212" t="s">
        <v>120</v>
      </c>
      <c r="E179" s="213" t="s">
        <v>355</v>
      </c>
      <c r="F179" s="214" t="s">
        <v>356</v>
      </c>
      <c r="G179" s="215" t="s">
        <v>123</v>
      </c>
      <c r="H179" s="216">
        <v>4.5</v>
      </c>
      <c r="I179" s="217"/>
      <c r="J179" s="218">
        <f>ROUND(I179*H179,0)</f>
        <v>0</v>
      </c>
      <c r="K179" s="214" t="s">
        <v>124</v>
      </c>
      <c r="L179" s="70"/>
      <c r="M179" s="219" t="s">
        <v>23</v>
      </c>
      <c r="N179" s="220" t="s">
        <v>46</v>
      </c>
      <c r="O179" s="45"/>
      <c r="P179" s="221">
        <f>O179*H179</f>
        <v>0</v>
      </c>
      <c r="Q179" s="221">
        <v>0.2004</v>
      </c>
      <c r="R179" s="221">
        <f>Q179*H179</f>
        <v>0.9017999999999999</v>
      </c>
      <c r="S179" s="221">
        <v>0</v>
      </c>
      <c r="T179" s="222">
        <f>S179*H179</f>
        <v>0</v>
      </c>
      <c r="AR179" s="22" t="s">
        <v>125</v>
      </c>
      <c r="AT179" s="22" t="s">
        <v>120</v>
      </c>
      <c r="AU179" s="22" t="s">
        <v>86</v>
      </c>
      <c r="AY179" s="22" t="s">
        <v>118</v>
      </c>
      <c r="BE179" s="223">
        <f>IF(N179="základní",J179,0)</f>
        <v>0</v>
      </c>
      <c r="BF179" s="223">
        <f>IF(N179="snížená",J179,0)</f>
        <v>0</v>
      </c>
      <c r="BG179" s="223">
        <f>IF(N179="zákl. přenesená",J179,0)</f>
        <v>0</v>
      </c>
      <c r="BH179" s="223">
        <f>IF(N179="sníž. přenesená",J179,0)</f>
        <v>0</v>
      </c>
      <c r="BI179" s="223">
        <f>IF(N179="nulová",J179,0)</f>
        <v>0</v>
      </c>
      <c r="BJ179" s="22" t="s">
        <v>10</v>
      </c>
      <c r="BK179" s="223">
        <f>ROUND(I179*H179,0)</f>
        <v>0</v>
      </c>
      <c r="BL179" s="22" t="s">
        <v>125</v>
      </c>
      <c r="BM179" s="22" t="s">
        <v>357</v>
      </c>
    </row>
    <row r="180" spans="2:51" s="11" customFormat="1" ht="13.5">
      <c r="B180" s="227"/>
      <c r="C180" s="228"/>
      <c r="D180" s="224" t="s">
        <v>193</v>
      </c>
      <c r="E180" s="229" t="s">
        <v>23</v>
      </c>
      <c r="F180" s="230" t="s">
        <v>358</v>
      </c>
      <c r="G180" s="228"/>
      <c r="H180" s="231">
        <v>4.5</v>
      </c>
      <c r="I180" s="232"/>
      <c r="J180" s="228"/>
      <c r="K180" s="228"/>
      <c r="L180" s="233"/>
      <c r="M180" s="234"/>
      <c r="N180" s="235"/>
      <c r="O180" s="235"/>
      <c r="P180" s="235"/>
      <c r="Q180" s="235"/>
      <c r="R180" s="235"/>
      <c r="S180" s="235"/>
      <c r="T180" s="236"/>
      <c r="AT180" s="237" t="s">
        <v>193</v>
      </c>
      <c r="AU180" s="237" t="s">
        <v>86</v>
      </c>
      <c r="AV180" s="11" t="s">
        <v>86</v>
      </c>
      <c r="AW180" s="11" t="s">
        <v>39</v>
      </c>
      <c r="AX180" s="11" t="s">
        <v>10</v>
      </c>
      <c r="AY180" s="237" t="s">
        <v>118</v>
      </c>
    </row>
    <row r="181" spans="2:65" s="1" customFormat="1" ht="25.5" customHeight="1">
      <c r="B181" s="44"/>
      <c r="C181" s="212" t="s">
        <v>359</v>
      </c>
      <c r="D181" s="212" t="s">
        <v>120</v>
      </c>
      <c r="E181" s="213" t="s">
        <v>360</v>
      </c>
      <c r="F181" s="214" t="s">
        <v>361</v>
      </c>
      <c r="G181" s="215" t="s">
        <v>169</v>
      </c>
      <c r="H181" s="216">
        <v>1.184</v>
      </c>
      <c r="I181" s="217"/>
      <c r="J181" s="218">
        <f>ROUND(I181*H181,0)</f>
        <v>0</v>
      </c>
      <c r="K181" s="214" t="s">
        <v>124</v>
      </c>
      <c r="L181" s="70"/>
      <c r="M181" s="219" t="s">
        <v>23</v>
      </c>
      <c r="N181" s="220" t="s">
        <v>46</v>
      </c>
      <c r="O181" s="45"/>
      <c r="P181" s="221">
        <f>O181*H181</f>
        <v>0</v>
      </c>
      <c r="Q181" s="221">
        <v>0</v>
      </c>
      <c r="R181" s="221">
        <f>Q181*H181</f>
        <v>0</v>
      </c>
      <c r="S181" s="221">
        <v>0</v>
      </c>
      <c r="T181" s="222">
        <f>S181*H181</f>
        <v>0</v>
      </c>
      <c r="AR181" s="22" t="s">
        <v>125</v>
      </c>
      <c r="AT181" s="22" t="s">
        <v>120</v>
      </c>
      <c r="AU181" s="22" t="s">
        <v>86</v>
      </c>
      <c r="AY181" s="22" t="s">
        <v>118</v>
      </c>
      <c r="BE181" s="223">
        <f>IF(N181="základní",J181,0)</f>
        <v>0</v>
      </c>
      <c r="BF181" s="223">
        <f>IF(N181="snížená",J181,0)</f>
        <v>0</v>
      </c>
      <c r="BG181" s="223">
        <f>IF(N181="zákl. přenesená",J181,0)</f>
        <v>0</v>
      </c>
      <c r="BH181" s="223">
        <f>IF(N181="sníž. přenesená",J181,0)</f>
        <v>0</v>
      </c>
      <c r="BI181" s="223">
        <f>IF(N181="nulová",J181,0)</f>
        <v>0</v>
      </c>
      <c r="BJ181" s="22" t="s">
        <v>10</v>
      </c>
      <c r="BK181" s="223">
        <f>ROUND(I181*H181,0)</f>
        <v>0</v>
      </c>
      <c r="BL181" s="22" t="s">
        <v>125</v>
      </c>
      <c r="BM181" s="22" t="s">
        <v>362</v>
      </c>
    </row>
    <row r="182" spans="2:47" s="1" customFormat="1" ht="13.5">
      <c r="B182" s="44"/>
      <c r="C182" s="72"/>
      <c r="D182" s="224" t="s">
        <v>149</v>
      </c>
      <c r="E182" s="72"/>
      <c r="F182" s="225" t="s">
        <v>363</v>
      </c>
      <c r="G182" s="72"/>
      <c r="H182" s="72"/>
      <c r="I182" s="183"/>
      <c r="J182" s="72"/>
      <c r="K182" s="72"/>
      <c r="L182" s="70"/>
      <c r="M182" s="226"/>
      <c r="N182" s="45"/>
      <c r="O182" s="45"/>
      <c r="P182" s="45"/>
      <c r="Q182" s="45"/>
      <c r="R182" s="45"/>
      <c r="S182" s="45"/>
      <c r="T182" s="93"/>
      <c r="AT182" s="22" t="s">
        <v>149</v>
      </c>
      <c r="AU182" s="22" t="s">
        <v>86</v>
      </c>
    </row>
    <row r="183" spans="2:51" s="11" customFormat="1" ht="13.5">
      <c r="B183" s="227"/>
      <c r="C183" s="228"/>
      <c r="D183" s="224" t="s">
        <v>193</v>
      </c>
      <c r="E183" s="229" t="s">
        <v>23</v>
      </c>
      <c r="F183" s="230" t="s">
        <v>364</v>
      </c>
      <c r="G183" s="228"/>
      <c r="H183" s="231">
        <v>1.184</v>
      </c>
      <c r="I183" s="232"/>
      <c r="J183" s="228"/>
      <c r="K183" s="228"/>
      <c r="L183" s="233"/>
      <c r="M183" s="234"/>
      <c r="N183" s="235"/>
      <c r="O183" s="235"/>
      <c r="P183" s="235"/>
      <c r="Q183" s="235"/>
      <c r="R183" s="235"/>
      <c r="S183" s="235"/>
      <c r="T183" s="236"/>
      <c r="AT183" s="237" t="s">
        <v>193</v>
      </c>
      <c r="AU183" s="237" t="s">
        <v>86</v>
      </c>
      <c r="AV183" s="11" t="s">
        <v>86</v>
      </c>
      <c r="AW183" s="11" t="s">
        <v>39</v>
      </c>
      <c r="AX183" s="11" t="s">
        <v>10</v>
      </c>
      <c r="AY183" s="237" t="s">
        <v>118</v>
      </c>
    </row>
    <row r="184" spans="2:65" s="1" customFormat="1" ht="25.5" customHeight="1">
      <c r="B184" s="44"/>
      <c r="C184" s="212" t="s">
        <v>365</v>
      </c>
      <c r="D184" s="212" t="s">
        <v>120</v>
      </c>
      <c r="E184" s="213" t="s">
        <v>366</v>
      </c>
      <c r="F184" s="214" t="s">
        <v>367</v>
      </c>
      <c r="G184" s="215" t="s">
        <v>169</v>
      </c>
      <c r="H184" s="216">
        <v>61.984</v>
      </c>
      <c r="I184" s="217"/>
      <c r="J184" s="218">
        <f>ROUND(I184*H184,0)</f>
        <v>0</v>
      </c>
      <c r="K184" s="214" t="s">
        <v>124</v>
      </c>
      <c r="L184" s="70"/>
      <c r="M184" s="219" t="s">
        <v>23</v>
      </c>
      <c r="N184" s="220" t="s">
        <v>46</v>
      </c>
      <c r="O184" s="45"/>
      <c r="P184" s="221">
        <f>O184*H184</f>
        <v>0</v>
      </c>
      <c r="Q184" s="221">
        <v>2.16</v>
      </c>
      <c r="R184" s="221">
        <f>Q184*H184</f>
        <v>133.88544000000002</v>
      </c>
      <c r="S184" s="221">
        <v>0</v>
      </c>
      <c r="T184" s="222">
        <f>S184*H184</f>
        <v>0</v>
      </c>
      <c r="AR184" s="22" t="s">
        <v>125</v>
      </c>
      <c r="AT184" s="22" t="s">
        <v>120</v>
      </c>
      <c r="AU184" s="22" t="s">
        <v>86</v>
      </c>
      <c r="AY184" s="22" t="s">
        <v>118</v>
      </c>
      <c r="BE184" s="223">
        <f>IF(N184="základní",J184,0)</f>
        <v>0</v>
      </c>
      <c r="BF184" s="223">
        <f>IF(N184="snížená",J184,0)</f>
        <v>0</v>
      </c>
      <c r="BG184" s="223">
        <f>IF(N184="zákl. přenesená",J184,0)</f>
        <v>0</v>
      </c>
      <c r="BH184" s="223">
        <f>IF(N184="sníž. přenesená",J184,0)</f>
        <v>0</v>
      </c>
      <c r="BI184" s="223">
        <f>IF(N184="nulová",J184,0)</f>
        <v>0</v>
      </c>
      <c r="BJ184" s="22" t="s">
        <v>10</v>
      </c>
      <c r="BK184" s="223">
        <f>ROUND(I184*H184,0)</f>
        <v>0</v>
      </c>
      <c r="BL184" s="22" t="s">
        <v>125</v>
      </c>
      <c r="BM184" s="22" t="s">
        <v>368</v>
      </c>
    </row>
    <row r="185" spans="2:51" s="11" customFormat="1" ht="13.5">
      <c r="B185" s="227"/>
      <c r="C185" s="228"/>
      <c r="D185" s="224" t="s">
        <v>193</v>
      </c>
      <c r="E185" s="229" t="s">
        <v>23</v>
      </c>
      <c r="F185" s="230" t="s">
        <v>369</v>
      </c>
      <c r="G185" s="228"/>
      <c r="H185" s="231">
        <v>61.984</v>
      </c>
      <c r="I185" s="232"/>
      <c r="J185" s="228"/>
      <c r="K185" s="228"/>
      <c r="L185" s="233"/>
      <c r="M185" s="234"/>
      <c r="N185" s="235"/>
      <c r="O185" s="235"/>
      <c r="P185" s="235"/>
      <c r="Q185" s="235"/>
      <c r="R185" s="235"/>
      <c r="S185" s="235"/>
      <c r="T185" s="236"/>
      <c r="AT185" s="237" t="s">
        <v>193</v>
      </c>
      <c r="AU185" s="237" t="s">
        <v>86</v>
      </c>
      <c r="AV185" s="11" t="s">
        <v>86</v>
      </c>
      <c r="AW185" s="11" t="s">
        <v>39</v>
      </c>
      <c r="AX185" s="11" t="s">
        <v>10</v>
      </c>
      <c r="AY185" s="237" t="s">
        <v>118</v>
      </c>
    </row>
    <row r="186" spans="2:65" s="1" customFormat="1" ht="38.25" customHeight="1">
      <c r="B186" s="44"/>
      <c r="C186" s="212" t="s">
        <v>370</v>
      </c>
      <c r="D186" s="212" t="s">
        <v>120</v>
      </c>
      <c r="E186" s="213" t="s">
        <v>371</v>
      </c>
      <c r="F186" s="214" t="s">
        <v>372</v>
      </c>
      <c r="G186" s="215" t="s">
        <v>123</v>
      </c>
      <c r="H186" s="216">
        <v>6.03</v>
      </c>
      <c r="I186" s="217"/>
      <c r="J186" s="218">
        <f>ROUND(I186*H186,0)</f>
        <v>0</v>
      </c>
      <c r="K186" s="214" t="s">
        <v>124</v>
      </c>
      <c r="L186" s="70"/>
      <c r="M186" s="219" t="s">
        <v>23</v>
      </c>
      <c r="N186" s="220" t="s">
        <v>46</v>
      </c>
      <c r="O186" s="45"/>
      <c r="P186" s="221">
        <f>O186*H186</f>
        <v>0</v>
      </c>
      <c r="Q186" s="221">
        <v>0.789</v>
      </c>
      <c r="R186" s="221">
        <f>Q186*H186</f>
        <v>4.75767</v>
      </c>
      <c r="S186" s="221">
        <v>0</v>
      </c>
      <c r="T186" s="222">
        <f>S186*H186</f>
        <v>0</v>
      </c>
      <c r="AR186" s="22" t="s">
        <v>125</v>
      </c>
      <c r="AT186" s="22" t="s">
        <v>120</v>
      </c>
      <c r="AU186" s="22" t="s">
        <v>86</v>
      </c>
      <c r="AY186" s="22" t="s">
        <v>118</v>
      </c>
      <c r="BE186" s="223">
        <f>IF(N186="základní",J186,0)</f>
        <v>0</v>
      </c>
      <c r="BF186" s="223">
        <f>IF(N186="snížená",J186,0)</f>
        <v>0</v>
      </c>
      <c r="BG186" s="223">
        <f>IF(N186="zákl. přenesená",J186,0)</f>
        <v>0</v>
      </c>
      <c r="BH186" s="223">
        <f>IF(N186="sníž. přenesená",J186,0)</f>
        <v>0</v>
      </c>
      <c r="BI186" s="223">
        <f>IF(N186="nulová",J186,0)</f>
        <v>0</v>
      </c>
      <c r="BJ186" s="22" t="s">
        <v>10</v>
      </c>
      <c r="BK186" s="223">
        <f>ROUND(I186*H186,0)</f>
        <v>0</v>
      </c>
      <c r="BL186" s="22" t="s">
        <v>125</v>
      </c>
      <c r="BM186" s="22" t="s">
        <v>373</v>
      </c>
    </row>
    <row r="187" spans="2:51" s="11" customFormat="1" ht="13.5">
      <c r="B187" s="227"/>
      <c r="C187" s="228"/>
      <c r="D187" s="224" t="s">
        <v>193</v>
      </c>
      <c r="E187" s="229" t="s">
        <v>23</v>
      </c>
      <c r="F187" s="230" t="s">
        <v>374</v>
      </c>
      <c r="G187" s="228"/>
      <c r="H187" s="231">
        <v>6.03</v>
      </c>
      <c r="I187" s="232"/>
      <c r="J187" s="228"/>
      <c r="K187" s="228"/>
      <c r="L187" s="233"/>
      <c r="M187" s="234"/>
      <c r="N187" s="235"/>
      <c r="O187" s="235"/>
      <c r="P187" s="235"/>
      <c r="Q187" s="235"/>
      <c r="R187" s="235"/>
      <c r="S187" s="235"/>
      <c r="T187" s="236"/>
      <c r="AT187" s="237" t="s">
        <v>193</v>
      </c>
      <c r="AU187" s="237" t="s">
        <v>86</v>
      </c>
      <c r="AV187" s="11" t="s">
        <v>86</v>
      </c>
      <c r="AW187" s="11" t="s">
        <v>39</v>
      </c>
      <c r="AX187" s="11" t="s">
        <v>10</v>
      </c>
      <c r="AY187" s="237" t="s">
        <v>118</v>
      </c>
    </row>
    <row r="188" spans="2:65" s="1" customFormat="1" ht="25.5" customHeight="1">
      <c r="B188" s="44"/>
      <c r="C188" s="212" t="s">
        <v>375</v>
      </c>
      <c r="D188" s="212" t="s">
        <v>120</v>
      </c>
      <c r="E188" s="213" t="s">
        <v>376</v>
      </c>
      <c r="F188" s="214" t="s">
        <v>377</v>
      </c>
      <c r="G188" s="215" t="s">
        <v>123</v>
      </c>
      <c r="H188" s="216">
        <v>210</v>
      </c>
      <c r="I188" s="217"/>
      <c r="J188" s="218">
        <f>ROUND(I188*H188,0)</f>
        <v>0</v>
      </c>
      <c r="K188" s="214" t="s">
        <v>124</v>
      </c>
      <c r="L188" s="70"/>
      <c r="M188" s="219" t="s">
        <v>23</v>
      </c>
      <c r="N188" s="220" t="s">
        <v>46</v>
      </c>
      <c r="O188" s="45"/>
      <c r="P188" s="221">
        <f>O188*H188</f>
        <v>0</v>
      </c>
      <c r="Q188" s="221">
        <v>0.0835</v>
      </c>
      <c r="R188" s="221">
        <f>Q188*H188</f>
        <v>17.535</v>
      </c>
      <c r="S188" s="221">
        <v>0</v>
      </c>
      <c r="T188" s="222">
        <f>S188*H188</f>
        <v>0</v>
      </c>
      <c r="AR188" s="22" t="s">
        <v>378</v>
      </c>
      <c r="AT188" s="22" t="s">
        <v>120</v>
      </c>
      <c r="AU188" s="22" t="s">
        <v>86</v>
      </c>
      <c r="AY188" s="22" t="s">
        <v>118</v>
      </c>
      <c r="BE188" s="223">
        <f>IF(N188="základní",J188,0)</f>
        <v>0</v>
      </c>
      <c r="BF188" s="223">
        <f>IF(N188="snížená",J188,0)</f>
        <v>0</v>
      </c>
      <c r="BG188" s="223">
        <f>IF(N188="zákl. přenesená",J188,0)</f>
        <v>0</v>
      </c>
      <c r="BH188" s="223">
        <f>IF(N188="sníž. přenesená",J188,0)</f>
        <v>0</v>
      </c>
      <c r="BI188" s="223">
        <f>IF(N188="nulová",J188,0)</f>
        <v>0</v>
      </c>
      <c r="BJ188" s="22" t="s">
        <v>10</v>
      </c>
      <c r="BK188" s="223">
        <f>ROUND(I188*H188,0)</f>
        <v>0</v>
      </c>
      <c r="BL188" s="22" t="s">
        <v>378</v>
      </c>
      <c r="BM188" s="22" t="s">
        <v>379</v>
      </c>
    </row>
    <row r="189" spans="2:47" s="1" customFormat="1" ht="13.5">
      <c r="B189" s="44"/>
      <c r="C189" s="72"/>
      <c r="D189" s="224" t="s">
        <v>127</v>
      </c>
      <c r="E189" s="72"/>
      <c r="F189" s="225" t="s">
        <v>380</v>
      </c>
      <c r="G189" s="72"/>
      <c r="H189" s="72"/>
      <c r="I189" s="183"/>
      <c r="J189" s="72"/>
      <c r="K189" s="72"/>
      <c r="L189" s="70"/>
      <c r="M189" s="226"/>
      <c r="N189" s="45"/>
      <c r="O189" s="45"/>
      <c r="P189" s="45"/>
      <c r="Q189" s="45"/>
      <c r="R189" s="45"/>
      <c r="S189" s="45"/>
      <c r="T189" s="93"/>
      <c r="AT189" s="22" t="s">
        <v>127</v>
      </c>
      <c r="AU189" s="22" t="s">
        <v>86</v>
      </c>
    </row>
    <row r="190" spans="2:65" s="1" customFormat="1" ht="16.5" customHeight="1">
      <c r="B190" s="44"/>
      <c r="C190" s="238" t="s">
        <v>381</v>
      </c>
      <c r="D190" s="238" t="s">
        <v>261</v>
      </c>
      <c r="E190" s="239" t="s">
        <v>382</v>
      </c>
      <c r="F190" s="240" t="s">
        <v>383</v>
      </c>
      <c r="G190" s="241" t="s">
        <v>131</v>
      </c>
      <c r="H190" s="242">
        <v>70</v>
      </c>
      <c r="I190" s="243"/>
      <c r="J190" s="244">
        <f>ROUND(I190*H190,0)</f>
        <v>0</v>
      </c>
      <c r="K190" s="240" t="s">
        <v>23</v>
      </c>
      <c r="L190" s="245"/>
      <c r="M190" s="246" t="s">
        <v>23</v>
      </c>
      <c r="N190" s="247" t="s">
        <v>46</v>
      </c>
      <c r="O190" s="45"/>
      <c r="P190" s="221">
        <f>O190*H190</f>
        <v>0</v>
      </c>
      <c r="Q190" s="221">
        <v>1.516</v>
      </c>
      <c r="R190" s="221">
        <f>Q190*H190</f>
        <v>106.12</v>
      </c>
      <c r="S190" s="221">
        <v>0</v>
      </c>
      <c r="T190" s="222">
        <f>S190*H190</f>
        <v>0</v>
      </c>
      <c r="AR190" s="22" t="s">
        <v>384</v>
      </c>
      <c r="AT190" s="22" t="s">
        <v>261</v>
      </c>
      <c r="AU190" s="22" t="s">
        <v>86</v>
      </c>
      <c r="AY190" s="22" t="s">
        <v>118</v>
      </c>
      <c r="BE190" s="223">
        <f>IF(N190="základní",J190,0)</f>
        <v>0</v>
      </c>
      <c r="BF190" s="223">
        <f>IF(N190="snížená",J190,0)</f>
        <v>0</v>
      </c>
      <c r="BG190" s="223">
        <f>IF(N190="zákl. přenesená",J190,0)</f>
        <v>0</v>
      </c>
      <c r="BH190" s="223">
        <f>IF(N190="sníž. přenesená",J190,0)</f>
        <v>0</v>
      </c>
      <c r="BI190" s="223">
        <f>IF(N190="nulová",J190,0)</f>
        <v>0</v>
      </c>
      <c r="BJ190" s="22" t="s">
        <v>10</v>
      </c>
      <c r="BK190" s="223">
        <f>ROUND(I190*H190,0)</f>
        <v>0</v>
      </c>
      <c r="BL190" s="22" t="s">
        <v>384</v>
      </c>
      <c r="BM190" s="22" t="s">
        <v>385</v>
      </c>
    </row>
    <row r="191" spans="2:47" s="1" customFormat="1" ht="13.5">
      <c r="B191" s="44"/>
      <c r="C191" s="72"/>
      <c r="D191" s="224" t="s">
        <v>127</v>
      </c>
      <c r="E191" s="72"/>
      <c r="F191" s="225" t="s">
        <v>380</v>
      </c>
      <c r="G191" s="72"/>
      <c r="H191" s="72"/>
      <c r="I191" s="183"/>
      <c r="J191" s="72"/>
      <c r="K191" s="72"/>
      <c r="L191" s="70"/>
      <c r="M191" s="226"/>
      <c r="N191" s="45"/>
      <c r="O191" s="45"/>
      <c r="P191" s="45"/>
      <c r="Q191" s="45"/>
      <c r="R191" s="45"/>
      <c r="S191" s="45"/>
      <c r="T191" s="93"/>
      <c r="AT191" s="22" t="s">
        <v>127</v>
      </c>
      <c r="AU191" s="22" t="s">
        <v>86</v>
      </c>
    </row>
    <row r="192" spans="2:63" s="10" customFormat="1" ht="29.85" customHeight="1">
      <c r="B192" s="196"/>
      <c r="C192" s="197"/>
      <c r="D192" s="198" t="s">
        <v>74</v>
      </c>
      <c r="E192" s="210" t="s">
        <v>155</v>
      </c>
      <c r="F192" s="210" t="s">
        <v>386</v>
      </c>
      <c r="G192" s="197"/>
      <c r="H192" s="197"/>
      <c r="I192" s="200"/>
      <c r="J192" s="211">
        <f>BK192</f>
        <v>0</v>
      </c>
      <c r="K192" s="197"/>
      <c r="L192" s="202"/>
      <c r="M192" s="203"/>
      <c r="N192" s="204"/>
      <c r="O192" s="204"/>
      <c r="P192" s="205">
        <f>SUM(P193:P195)</f>
        <v>0</v>
      </c>
      <c r="Q192" s="204"/>
      <c r="R192" s="205">
        <f>SUM(R193:R195)</f>
        <v>0.06403600000000001</v>
      </c>
      <c r="S192" s="204"/>
      <c r="T192" s="206">
        <f>SUM(T193:T195)</f>
        <v>0</v>
      </c>
      <c r="AR192" s="207" t="s">
        <v>10</v>
      </c>
      <c r="AT192" s="208" t="s">
        <v>74</v>
      </c>
      <c r="AU192" s="208" t="s">
        <v>10</v>
      </c>
      <c r="AY192" s="207" t="s">
        <v>118</v>
      </c>
      <c r="BK192" s="209">
        <f>SUM(BK193:BK195)</f>
        <v>0</v>
      </c>
    </row>
    <row r="193" spans="2:65" s="1" customFormat="1" ht="25.5" customHeight="1">
      <c r="B193" s="44"/>
      <c r="C193" s="212" t="s">
        <v>387</v>
      </c>
      <c r="D193" s="212" t="s">
        <v>120</v>
      </c>
      <c r="E193" s="213" t="s">
        <v>388</v>
      </c>
      <c r="F193" s="214" t="s">
        <v>389</v>
      </c>
      <c r="G193" s="215" t="s">
        <v>390</v>
      </c>
      <c r="H193" s="216">
        <v>7.8</v>
      </c>
      <c r="I193" s="217"/>
      <c r="J193" s="218">
        <f>ROUND(I193*H193,0)</f>
        <v>0</v>
      </c>
      <c r="K193" s="214" t="s">
        <v>124</v>
      </c>
      <c r="L193" s="70"/>
      <c r="M193" s="219" t="s">
        <v>23</v>
      </c>
      <c r="N193" s="220" t="s">
        <v>46</v>
      </c>
      <c r="O193" s="45"/>
      <c r="P193" s="221">
        <f>O193*H193</f>
        <v>0</v>
      </c>
      <c r="Q193" s="221">
        <v>2E-05</v>
      </c>
      <c r="R193" s="221">
        <f>Q193*H193</f>
        <v>0.000156</v>
      </c>
      <c r="S193" s="221">
        <v>0</v>
      </c>
      <c r="T193" s="222">
        <f>S193*H193</f>
        <v>0</v>
      </c>
      <c r="AR193" s="22" t="s">
        <v>125</v>
      </c>
      <c r="AT193" s="22" t="s">
        <v>120</v>
      </c>
      <c r="AU193" s="22" t="s">
        <v>86</v>
      </c>
      <c r="AY193" s="22" t="s">
        <v>118</v>
      </c>
      <c r="BE193" s="223">
        <f>IF(N193="základní",J193,0)</f>
        <v>0</v>
      </c>
      <c r="BF193" s="223">
        <f>IF(N193="snížená",J193,0)</f>
        <v>0</v>
      </c>
      <c r="BG193" s="223">
        <f>IF(N193="zákl. přenesená",J193,0)</f>
        <v>0</v>
      </c>
      <c r="BH193" s="223">
        <f>IF(N193="sníž. přenesená",J193,0)</f>
        <v>0</v>
      </c>
      <c r="BI193" s="223">
        <f>IF(N193="nulová",J193,0)</f>
        <v>0</v>
      </c>
      <c r="BJ193" s="22" t="s">
        <v>10</v>
      </c>
      <c r="BK193" s="223">
        <f>ROUND(I193*H193,0)</f>
        <v>0</v>
      </c>
      <c r="BL193" s="22" t="s">
        <v>125</v>
      </c>
      <c r="BM193" s="22" t="s">
        <v>391</v>
      </c>
    </row>
    <row r="194" spans="2:65" s="1" customFormat="1" ht="25.5" customHeight="1">
      <c r="B194" s="44"/>
      <c r="C194" s="238" t="s">
        <v>392</v>
      </c>
      <c r="D194" s="238" t="s">
        <v>261</v>
      </c>
      <c r="E194" s="239" t="s">
        <v>393</v>
      </c>
      <c r="F194" s="240" t="s">
        <v>394</v>
      </c>
      <c r="G194" s="241" t="s">
        <v>131</v>
      </c>
      <c r="H194" s="242">
        <v>2</v>
      </c>
      <c r="I194" s="243"/>
      <c r="J194" s="244">
        <f>ROUND(I194*H194,0)</f>
        <v>0</v>
      </c>
      <c r="K194" s="240" t="s">
        <v>124</v>
      </c>
      <c r="L194" s="245"/>
      <c r="M194" s="246" t="s">
        <v>23</v>
      </c>
      <c r="N194" s="247" t="s">
        <v>46</v>
      </c>
      <c r="O194" s="45"/>
      <c r="P194" s="221">
        <f>O194*H194</f>
        <v>0</v>
      </c>
      <c r="Q194" s="221">
        <v>0.03194</v>
      </c>
      <c r="R194" s="221">
        <f>Q194*H194</f>
        <v>0.06388</v>
      </c>
      <c r="S194" s="221">
        <v>0</v>
      </c>
      <c r="T194" s="222">
        <f>S194*H194</f>
        <v>0</v>
      </c>
      <c r="AR194" s="22" t="s">
        <v>155</v>
      </c>
      <c r="AT194" s="22" t="s">
        <v>261</v>
      </c>
      <c r="AU194" s="22" t="s">
        <v>86</v>
      </c>
      <c r="AY194" s="22" t="s">
        <v>118</v>
      </c>
      <c r="BE194" s="223">
        <f>IF(N194="základní",J194,0)</f>
        <v>0</v>
      </c>
      <c r="BF194" s="223">
        <f>IF(N194="snížená",J194,0)</f>
        <v>0</v>
      </c>
      <c r="BG194" s="223">
        <f>IF(N194="zákl. přenesená",J194,0)</f>
        <v>0</v>
      </c>
      <c r="BH194" s="223">
        <f>IF(N194="sníž. přenesená",J194,0)</f>
        <v>0</v>
      </c>
      <c r="BI194" s="223">
        <f>IF(N194="nulová",J194,0)</f>
        <v>0</v>
      </c>
      <c r="BJ194" s="22" t="s">
        <v>10</v>
      </c>
      <c r="BK194" s="223">
        <f>ROUND(I194*H194,0)</f>
        <v>0</v>
      </c>
      <c r="BL194" s="22" t="s">
        <v>125</v>
      </c>
      <c r="BM194" s="22" t="s">
        <v>395</v>
      </c>
    </row>
    <row r="195" spans="2:47" s="1" customFormat="1" ht="13.5">
      <c r="B195" s="44"/>
      <c r="C195" s="72"/>
      <c r="D195" s="224" t="s">
        <v>127</v>
      </c>
      <c r="E195" s="72"/>
      <c r="F195" s="225" t="s">
        <v>396</v>
      </c>
      <c r="G195" s="72"/>
      <c r="H195" s="72"/>
      <c r="I195" s="183"/>
      <c r="J195" s="72"/>
      <c r="K195" s="72"/>
      <c r="L195" s="70"/>
      <c r="M195" s="226"/>
      <c r="N195" s="45"/>
      <c r="O195" s="45"/>
      <c r="P195" s="45"/>
      <c r="Q195" s="45"/>
      <c r="R195" s="45"/>
      <c r="S195" s="45"/>
      <c r="T195" s="93"/>
      <c r="AT195" s="22" t="s">
        <v>127</v>
      </c>
      <c r="AU195" s="22" t="s">
        <v>86</v>
      </c>
    </row>
    <row r="196" spans="2:63" s="10" customFormat="1" ht="29.85" customHeight="1">
      <c r="B196" s="196"/>
      <c r="C196" s="197"/>
      <c r="D196" s="198" t="s">
        <v>74</v>
      </c>
      <c r="E196" s="210" t="s">
        <v>159</v>
      </c>
      <c r="F196" s="210" t="s">
        <v>397</v>
      </c>
      <c r="G196" s="197"/>
      <c r="H196" s="197"/>
      <c r="I196" s="200"/>
      <c r="J196" s="211">
        <f>BK196</f>
        <v>0</v>
      </c>
      <c r="K196" s="197"/>
      <c r="L196" s="202"/>
      <c r="M196" s="203"/>
      <c r="N196" s="204"/>
      <c r="O196" s="204"/>
      <c r="P196" s="205">
        <f>SUM(P197:P202)</f>
        <v>0</v>
      </c>
      <c r="Q196" s="204"/>
      <c r="R196" s="205">
        <f>SUM(R197:R202)</f>
        <v>0.10868</v>
      </c>
      <c r="S196" s="204"/>
      <c r="T196" s="206">
        <f>SUM(T197:T202)</f>
        <v>0</v>
      </c>
      <c r="AR196" s="207" t="s">
        <v>10</v>
      </c>
      <c r="AT196" s="208" t="s">
        <v>74</v>
      </c>
      <c r="AU196" s="208" t="s">
        <v>10</v>
      </c>
      <c r="AY196" s="207" t="s">
        <v>118</v>
      </c>
      <c r="BK196" s="209">
        <f>SUM(BK197:BK202)</f>
        <v>0</v>
      </c>
    </row>
    <row r="197" spans="2:65" s="1" customFormat="1" ht="25.5" customHeight="1">
      <c r="B197" s="44"/>
      <c r="C197" s="212" t="s">
        <v>398</v>
      </c>
      <c r="D197" s="212" t="s">
        <v>120</v>
      </c>
      <c r="E197" s="213" t="s">
        <v>399</v>
      </c>
      <c r="F197" s="214" t="s">
        <v>400</v>
      </c>
      <c r="G197" s="215" t="s">
        <v>123</v>
      </c>
      <c r="H197" s="216">
        <v>2.2</v>
      </c>
      <c r="I197" s="217"/>
      <c r="J197" s="218">
        <f>ROUND(I197*H197,0)</f>
        <v>0</v>
      </c>
      <c r="K197" s="214" t="s">
        <v>23</v>
      </c>
      <c r="L197" s="70"/>
      <c r="M197" s="219" t="s">
        <v>23</v>
      </c>
      <c r="N197" s="220" t="s">
        <v>46</v>
      </c>
      <c r="O197" s="45"/>
      <c r="P197" s="221">
        <f>O197*H197</f>
        <v>0</v>
      </c>
      <c r="Q197" s="221">
        <v>0.0394</v>
      </c>
      <c r="R197" s="221">
        <f>Q197*H197</f>
        <v>0.08668000000000001</v>
      </c>
      <c r="S197" s="221">
        <v>0</v>
      </c>
      <c r="T197" s="222">
        <f>S197*H197</f>
        <v>0</v>
      </c>
      <c r="AR197" s="22" t="s">
        <v>125</v>
      </c>
      <c r="AT197" s="22" t="s">
        <v>120</v>
      </c>
      <c r="AU197" s="22" t="s">
        <v>86</v>
      </c>
      <c r="AY197" s="22" t="s">
        <v>118</v>
      </c>
      <c r="BE197" s="223">
        <f>IF(N197="základní",J197,0)</f>
        <v>0</v>
      </c>
      <c r="BF197" s="223">
        <f>IF(N197="snížená",J197,0)</f>
        <v>0</v>
      </c>
      <c r="BG197" s="223">
        <f>IF(N197="zákl. přenesená",J197,0)</f>
        <v>0</v>
      </c>
      <c r="BH197" s="223">
        <f>IF(N197="sníž. přenesená",J197,0)</f>
        <v>0</v>
      </c>
      <c r="BI197" s="223">
        <f>IF(N197="nulová",J197,0)</f>
        <v>0</v>
      </c>
      <c r="BJ197" s="22" t="s">
        <v>10</v>
      </c>
      <c r="BK197" s="223">
        <f>ROUND(I197*H197,0)</f>
        <v>0</v>
      </c>
      <c r="BL197" s="22" t="s">
        <v>125</v>
      </c>
      <c r="BM197" s="22" t="s">
        <v>401</v>
      </c>
    </row>
    <row r="198" spans="2:47" s="1" customFormat="1" ht="13.5">
      <c r="B198" s="44"/>
      <c r="C198" s="72"/>
      <c r="D198" s="224" t="s">
        <v>127</v>
      </c>
      <c r="E198" s="72"/>
      <c r="F198" s="225" t="s">
        <v>402</v>
      </c>
      <c r="G198" s="72"/>
      <c r="H198" s="72"/>
      <c r="I198" s="183"/>
      <c r="J198" s="72"/>
      <c r="K198" s="72"/>
      <c r="L198" s="70"/>
      <c r="M198" s="226"/>
      <c r="N198" s="45"/>
      <c r="O198" s="45"/>
      <c r="P198" s="45"/>
      <c r="Q198" s="45"/>
      <c r="R198" s="45"/>
      <c r="S198" s="45"/>
      <c r="T198" s="93"/>
      <c r="AT198" s="22" t="s">
        <v>127</v>
      </c>
      <c r="AU198" s="22" t="s">
        <v>86</v>
      </c>
    </row>
    <row r="199" spans="2:51" s="11" customFormat="1" ht="13.5">
      <c r="B199" s="227"/>
      <c r="C199" s="228"/>
      <c r="D199" s="224" t="s">
        <v>193</v>
      </c>
      <c r="E199" s="229" t="s">
        <v>23</v>
      </c>
      <c r="F199" s="230" t="s">
        <v>403</v>
      </c>
      <c r="G199" s="228"/>
      <c r="H199" s="231">
        <v>2.2</v>
      </c>
      <c r="I199" s="232"/>
      <c r="J199" s="228"/>
      <c r="K199" s="228"/>
      <c r="L199" s="233"/>
      <c r="M199" s="234"/>
      <c r="N199" s="235"/>
      <c r="O199" s="235"/>
      <c r="P199" s="235"/>
      <c r="Q199" s="235"/>
      <c r="R199" s="235"/>
      <c r="S199" s="235"/>
      <c r="T199" s="236"/>
      <c r="AT199" s="237" t="s">
        <v>193</v>
      </c>
      <c r="AU199" s="237" t="s">
        <v>86</v>
      </c>
      <c r="AV199" s="11" t="s">
        <v>86</v>
      </c>
      <c r="AW199" s="11" t="s">
        <v>39</v>
      </c>
      <c r="AX199" s="11" t="s">
        <v>10</v>
      </c>
      <c r="AY199" s="237" t="s">
        <v>118</v>
      </c>
    </row>
    <row r="200" spans="2:65" s="1" customFormat="1" ht="16.5" customHeight="1">
      <c r="B200" s="44"/>
      <c r="C200" s="212" t="s">
        <v>404</v>
      </c>
      <c r="D200" s="212" t="s">
        <v>120</v>
      </c>
      <c r="E200" s="213" t="s">
        <v>405</v>
      </c>
      <c r="F200" s="214" t="s">
        <v>406</v>
      </c>
      <c r="G200" s="215" t="s">
        <v>289</v>
      </c>
      <c r="H200" s="216">
        <v>1</v>
      </c>
      <c r="I200" s="217"/>
      <c r="J200" s="218">
        <f>ROUND(I200*H200,0)</f>
        <v>0</v>
      </c>
      <c r="K200" s="214" t="s">
        <v>23</v>
      </c>
      <c r="L200" s="70"/>
      <c r="M200" s="219" t="s">
        <v>23</v>
      </c>
      <c r="N200" s="220" t="s">
        <v>46</v>
      </c>
      <c r="O200" s="45"/>
      <c r="P200" s="221">
        <f>O200*H200</f>
        <v>0</v>
      </c>
      <c r="Q200" s="221">
        <v>0.022</v>
      </c>
      <c r="R200" s="221">
        <f>Q200*H200</f>
        <v>0.022</v>
      </c>
      <c r="S200" s="221">
        <v>0</v>
      </c>
      <c r="T200" s="222">
        <f>S200*H200</f>
        <v>0</v>
      </c>
      <c r="AR200" s="22" t="s">
        <v>125</v>
      </c>
      <c r="AT200" s="22" t="s">
        <v>120</v>
      </c>
      <c r="AU200" s="22" t="s">
        <v>86</v>
      </c>
      <c r="AY200" s="22" t="s">
        <v>118</v>
      </c>
      <c r="BE200" s="223">
        <f>IF(N200="základní",J200,0)</f>
        <v>0</v>
      </c>
      <c r="BF200" s="223">
        <f>IF(N200="snížená",J200,0)</f>
        <v>0</v>
      </c>
      <c r="BG200" s="223">
        <f>IF(N200="zákl. přenesená",J200,0)</f>
        <v>0</v>
      </c>
      <c r="BH200" s="223">
        <f>IF(N200="sníž. přenesená",J200,0)</f>
        <v>0</v>
      </c>
      <c r="BI200" s="223">
        <f>IF(N200="nulová",J200,0)</f>
        <v>0</v>
      </c>
      <c r="BJ200" s="22" t="s">
        <v>10</v>
      </c>
      <c r="BK200" s="223">
        <f>ROUND(I200*H200,0)</f>
        <v>0</v>
      </c>
      <c r="BL200" s="22" t="s">
        <v>125</v>
      </c>
      <c r="BM200" s="22" t="s">
        <v>407</v>
      </c>
    </row>
    <row r="201" spans="2:65" s="1" customFormat="1" ht="16.5" customHeight="1">
      <c r="B201" s="44"/>
      <c r="C201" s="212" t="s">
        <v>408</v>
      </c>
      <c r="D201" s="212" t="s">
        <v>120</v>
      </c>
      <c r="E201" s="213" t="s">
        <v>409</v>
      </c>
      <c r="F201" s="214" t="s">
        <v>410</v>
      </c>
      <c r="G201" s="215" t="s">
        <v>289</v>
      </c>
      <c r="H201" s="216">
        <v>1</v>
      </c>
      <c r="I201" s="217"/>
      <c r="J201" s="218">
        <f>ROUND(I201*H201,0)</f>
        <v>0</v>
      </c>
      <c r="K201" s="214" t="s">
        <v>23</v>
      </c>
      <c r="L201" s="70"/>
      <c r="M201" s="219" t="s">
        <v>23</v>
      </c>
      <c r="N201" s="220" t="s">
        <v>46</v>
      </c>
      <c r="O201" s="45"/>
      <c r="P201" s="221">
        <f>O201*H201</f>
        <v>0</v>
      </c>
      <c r="Q201" s="221">
        <v>0</v>
      </c>
      <c r="R201" s="221">
        <f>Q201*H201</f>
        <v>0</v>
      </c>
      <c r="S201" s="221">
        <v>0</v>
      </c>
      <c r="T201" s="222">
        <f>S201*H201</f>
        <v>0</v>
      </c>
      <c r="AR201" s="22" t="s">
        <v>125</v>
      </c>
      <c r="AT201" s="22" t="s">
        <v>120</v>
      </c>
      <c r="AU201" s="22" t="s">
        <v>86</v>
      </c>
      <c r="AY201" s="22" t="s">
        <v>118</v>
      </c>
      <c r="BE201" s="223">
        <f>IF(N201="základní",J201,0)</f>
        <v>0</v>
      </c>
      <c r="BF201" s="223">
        <f>IF(N201="snížená",J201,0)</f>
        <v>0</v>
      </c>
      <c r="BG201" s="223">
        <f>IF(N201="zákl. přenesená",J201,0)</f>
        <v>0</v>
      </c>
      <c r="BH201" s="223">
        <f>IF(N201="sníž. přenesená",J201,0)</f>
        <v>0</v>
      </c>
      <c r="BI201" s="223">
        <f>IF(N201="nulová",J201,0)</f>
        <v>0</v>
      </c>
      <c r="BJ201" s="22" t="s">
        <v>10</v>
      </c>
      <c r="BK201" s="223">
        <f>ROUND(I201*H201,0)</f>
        <v>0</v>
      </c>
      <c r="BL201" s="22" t="s">
        <v>125</v>
      </c>
      <c r="BM201" s="22" t="s">
        <v>411</v>
      </c>
    </row>
    <row r="202" spans="2:65" s="1" customFormat="1" ht="25.5" customHeight="1">
      <c r="B202" s="44"/>
      <c r="C202" s="212" t="s">
        <v>412</v>
      </c>
      <c r="D202" s="212" t="s">
        <v>120</v>
      </c>
      <c r="E202" s="213" t="s">
        <v>413</v>
      </c>
      <c r="F202" s="214" t="s">
        <v>414</v>
      </c>
      <c r="G202" s="215" t="s">
        <v>289</v>
      </c>
      <c r="H202" s="216">
        <v>1</v>
      </c>
      <c r="I202" s="217"/>
      <c r="J202" s="218">
        <f>ROUND(I202*H202,0)</f>
        <v>0</v>
      </c>
      <c r="K202" s="214" t="s">
        <v>23</v>
      </c>
      <c r="L202" s="70"/>
      <c r="M202" s="219" t="s">
        <v>23</v>
      </c>
      <c r="N202" s="220" t="s">
        <v>46</v>
      </c>
      <c r="O202" s="45"/>
      <c r="P202" s="221">
        <f>O202*H202</f>
        <v>0</v>
      </c>
      <c r="Q202" s="221">
        <v>0</v>
      </c>
      <c r="R202" s="221">
        <f>Q202*H202</f>
        <v>0</v>
      </c>
      <c r="S202" s="221">
        <v>0</v>
      </c>
      <c r="T202" s="222">
        <f>S202*H202</f>
        <v>0</v>
      </c>
      <c r="AR202" s="22" t="s">
        <v>125</v>
      </c>
      <c r="AT202" s="22" t="s">
        <v>120</v>
      </c>
      <c r="AU202" s="22" t="s">
        <v>86</v>
      </c>
      <c r="AY202" s="22" t="s">
        <v>118</v>
      </c>
      <c r="BE202" s="223">
        <f>IF(N202="základní",J202,0)</f>
        <v>0</v>
      </c>
      <c r="BF202" s="223">
        <f>IF(N202="snížená",J202,0)</f>
        <v>0</v>
      </c>
      <c r="BG202" s="223">
        <f>IF(N202="zákl. přenesená",J202,0)</f>
        <v>0</v>
      </c>
      <c r="BH202" s="223">
        <f>IF(N202="sníž. přenesená",J202,0)</f>
        <v>0</v>
      </c>
      <c r="BI202" s="223">
        <f>IF(N202="nulová",J202,0)</f>
        <v>0</v>
      </c>
      <c r="BJ202" s="22" t="s">
        <v>10</v>
      </c>
      <c r="BK202" s="223">
        <f>ROUND(I202*H202,0)</f>
        <v>0</v>
      </c>
      <c r="BL202" s="22" t="s">
        <v>125</v>
      </c>
      <c r="BM202" s="22" t="s">
        <v>415</v>
      </c>
    </row>
    <row r="203" spans="2:63" s="10" customFormat="1" ht="29.85" customHeight="1">
      <c r="B203" s="196"/>
      <c r="C203" s="197"/>
      <c r="D203" s="198" t="s">
        <v>74</v>
      </c>
      <c r="E203" s="210" t="s">
        <v>416</v>
      </c>
      <c r="F203" s="210" t="s">
        <v>417</v>
      </c>
      <c r="G203" s="197"/>
      <c r="H203" s="197"/>
      <c r="I203" s="200"/>
      <c r="J203" s="211">
        <f>BK203</f>
        <v>0</v>
      </c>
      <c r="K203" s="197"/>
      <c r="L203" s="202"/>
      <c r="M203" s="203"/>
      <c r="N203" s="204"/>
      <c r="O203" s="204"/>
      <c r="P203" s="205">
        <f>SUM(P204:P205)</f>
        <v>0</v>
      </c>
      <c r="Q203" s="204"/>
      <c r="R203" s="205">
        <f>SUM(R204:R205)</f>
        <v>0</v>
      </c>
      <c r="S203" s="204"/>
      <c r="T203" s="206">
        <f>SUM(T204:T205)</f>
        <v>0</v>
      </c>
      <c r="AR203" s="207" t="s">
        <v>10</v>
      </c>
      <c r="AT203" s="208" t="s">
        <v>74</v>
      </c>
      <c r="AU203" s="208" t="s">
        <v>10</v>
      </c>
      <c r="AY203" s="207" t="s">
        <v>118</v>
      </c>
      <c r="BK203" s="209">
        <f>SUM(BK204:BK205)</f>
        <v>0</v>
      </c>
    </row>
    <row r="204" spans="2:65" s="1" customFormat="1" ht="16.5" customHeight="1">
      <c r="B204" s="44"/>
      <c r="C204" s="212" t="s">
        <v>418</v>
      </c>
      <c r="D204" s="212" t="s">
        <v>120</v>
      </c>
      <c r="E204" s="213" t="s">
        <v>419</v>
      </c>
      <c r="F204" s="214" t="s">
        <v>420</v>
      </c>
      <c r="G204" s="215" t="s">
        <v>316</v>
      </c>
      <c r="H204" s="216">
        <v>157.876</v>
      </c>
      <c r="I204" s="217"/>
      <c r="J204" s="218">
        <f>ROUND(I204*H204,0)</f>
        <v>0</v>
      </c>
      <c r="K204" s="214" t="s">
        <v>124</v>
      </c>
      <c r="L204" s="70"/>
      <c r="M204" s="219" t="s">
        <v>23</v>
      </c>
      <c r="N204" s="220" t="s">
        <v>46</v>
      </c>
      <c r="O204" s="45"/>
      <c r="P204" s="221">
        <f>O204*H204</f>
        <v>0</v>
      </c>
      <c r="Q204" s="221">
        <v>0</v>
      </c>
      <c r="R204" s="221">
        <f>Q204*H204</f>
        <v>0</v>
      </c>
      <c r="S204" s="221">
        <v>0</v>
      </c>
      <c r="T204" s="222">
        <f>S204*H204</f>
        <v>0</v>
      </c>
      <c r="AR204" s="22" t="s">
        <v>125</v>
      </c>
      <c r="AT204" s="22" t="s">
        <v>120</v>
      </c>
      <c r="AU204" s="22" t="s">
        <v>86</v>
      </c>
      <c r="AY204" s="22" t="s">
        <v>118</v>
      </c>
      <c r="BE204" s="223">
        <f>IF(N204="základní",J204,0)</f>
        <v>0</v>
      </c>
      <c r="BF204" s="223">
        <f>IF(N204="snížená",J204,0)</f>
        <v>0</v>
      </c>
      <c r="BG204" s="223">
        <f>IF(N204="zákl. přenesená",J204,0)</f>
        <v>0</v>
      </c>
      <c r="BH204" s="223">
        <f>IF(N204="sníž. přenesená",J204,0)</f>
        <v>0</v>
      </c>
      <c r="BI204" s="223">
        <f>IF(N204="nulová",J204,0)</f>
        <v>0</v>
      </c>
      <c r="BJ204" s="22" t="s">
        <v>10</v>
      </c>
      <c r="BK204" s="223">
        <f>ROUND(I204*H204,0)</f>
        <v>0</v>
      </c>
      <c r="BL204" s="22" t="s">
        <v>125</v>
      </c>
      <c r="BM204" s="22" t="s">
        <v>421</v>
      </c>
    </row>
    <row r="205" spans="2:47" s="1" customFormat="1" ht="13.5">
      <c r="B205" s="44"/>
      <c r="C205" s="72"/>
      <c r="D205" s="224" t="s">
        <v>149</v>
      </c>
      <c r="E205" s="72"/>
      <c r="F205" s="225" t="s">
        <v>422</v>
      </c>
      <c r="G205" s="72"/>
      <c r="H205" s="72"/>
      <c r="I205" s="183"/>
      <c r="J205" s="72"/>
      <c r="K205" s="72"/>
      <c r="L205" s="70"/>
      <c r="M205" s="226"/>
      <c r="N205" s="45"/>
      <c r="O205" s="45"/>
      <c r="P205" s="45"/>
      <c r="Q205" s="45"/>
      <c r="R205" s="45"/>
      <c r="S205" s="45"/>
      <c r="T205" s="93"/>
      <c r="AT205" s="22" t="s">
        <v>149</v>
      </c>
      <c r="AU205" s="22" t="s">
        <v>86</v>
      </c>
    </row>
    <row r="206" spans="2:63" s="10" customFormat="1" ht="37.4" customHeight="1">
      <c r="B206" s="196"/>
      <c r="C206" s="197"/>
      <c r="D206" s="198" t="s">
        <v>74</v>
      </c>
      <c r="E206" s="199" t="s">
        <v>423</v>
      </c>
      <c r="F206" s="199" t="s">
        <v>424</v>
      </c>
      <c r="G206" s="197"/>
      <c r="H206" s="197"/>
      <c r="I206" s="200"/>
      <c r="J206" s="201">
        <f>BK206</f>
        <v>0</v>
      </c>
      <c r="K206" s="197"/>
      <c r="L206" s="202"/>
      <c r="M206" s="203"/>
      <c r="N206" s="204"/>
      <c r="O206" s="204"/>
      <c r="P206" s="205">
        <f>SUM(P207:P214)</f>
        <v>0</v>
      </c>
      <c r="Q206" s="204"/>
      <c r="R206" s="205">
        <f>SUM(R207:R214)</f>
        <v>0</v>
      </c>
      <c r="S206" s="204"/>
      <c r="T206" s="206">
        <f>SUM(T207:T214)</f>
        <v>0</v>
      </c>
      <c r="AR206" s="207" t="s">
        <v>141</v>
      </c>
      <c r="AT206" s="208" t="s">
        <v>74</v>
      </c>
      <c r="AU206" s="208" t="s">
        <v>75</v>
      </c>
      <c r="AY206" s="207" t="s">
        <v>118</v>
      </c>
      <c r="BK206" s="209">
        <f>SUM(BK207:BK214)</f>
        <v>0</v>
      </c>
    </row>
    <row r="207" spans="2:65" s="1" customFormat="1" ht="38.25" customHeight="1">
      <c r="B207" s="44"/>
      <c r="C207" s="212" t="s">
        <v>425</v>
      </c>
      <c r="D207" s="212" t="s">
        <v>120</v>
      </c>
      <c r="E207" s="213" t="s">
        <v>426</v>
      </c>
      <c r="F207" s="214" t="s">
        <v>427</v>
      </c>
      <c r="G207" s="215" t="s">
        <v>289</v>
      </c>
      <c r="H207" s="216">
        <v>1</v>
      </c>
      <c r="I207" s="217"/>
      <c r="J207" s="218">
        <f>ROUND(I207*H207,0)</f>
        <v>0</v>
      </c>
      <c r="K207" s="214" t="s">
        <v>23</v>
      </c>
      <c r="L207" s="70"/>
      <c r="M207" s="219" t="s">
        <v>23</v>
      </c>
      <c r="N207" s="220" t="s">
        <v>46</v>
      </c>
      <c r="O207" s="45"/>
      <c r="P207" s="221">
        <f>O207*H207</f>
        <v>0</v>
      </c>
      <c r="Q207" s="221">
        <v>0</v>
      </c>
      <c r="R207" s="221">
        <f>Q207*H207</f>
        <v>0</v>
      </c>
      <c r="S207" s="221">
        <v>0</v>
      </c>
      <c r="T207" s="222">
        <f>S207*H207</f>
        <v>0</v>
      </c>
      <c r="AR207" s="22" t="s">
        <v>428</v>
      </c>
      <c r="AT207" s="22" t="s">
        <v>120</v>
      </c>
      <c r="AU207" s="22" t="s">
        <v>10</v>
      </c>
      <c r="AY207" s="22" t="s">
        <v>118</v>
      </c>
      <c r="BE207" s="223">
        <f>IF(N207="základní",J207,0)</f>
        <v>0</v>
      </c>
      <c r="BF207" s="223">
        <f>IF(N207="snížená",J207,0)</f>
        <v>0</v>
      </c>
      <c r="BG207" s="223">
        <f>IF(N207="zákl. přenesená",J207,0)</f>
        <v>0</v>
      </c>
      <c r="BH207" s="223">
        <f>IF(N207="sníž. přenesená",J207,0)</f>
        <v>0</v>
      </c>
      <c r="BI207" s="223">
        <f>IF(N207="nulová",J207,0)</f>
        <v>0</v>
      </c>
      <c r="BJ207" s="22" t="s">
        <v>10</v>
      </c>
      <c r="BK207" s="223">
        <f>ROUND(I207*H207,0)</f>
        <v>0</v>
      </c>
      <c r="BL207" s="22" t="s">
        <v>428</v>
      </c>
      <c r="BM207" s="22" t="s">
        <v>429</v>
      </c>
    </row>
    <row r="208" spans="2:65" s="1" customFormat="1" ht="63.75" customHeight="1">
      <c r="B208" s="44"/>
      <c r="C208" s="212" t="s">
        <v>430</v>
      </c>
      <c r="D208" s="212" t="s">
        <v>120</v>
      </c>
      <c r="E208" s="213" t="s">
        <v>431</v>
      </c>
      <c r="F208" s="214" t="s">
        <v>432</v>
      </c>
      <c r="G208" s="215" t="s">
        <v>289</v>
      </c>
      <c r="H208" s="216">
        <v>1</v>
      </c>
      <c r="I208" s="217"/>
      <c r="J208" s="218">
        <f>ROUND(I208*H208,0)</f>
        <v>0</v>
      </c>
      <c r="K208" s="214" t="s">
        <v>23</v>
      </c>
      <c r="L208" s="70"/>
      <c r="M208" s="219" t="s">
        <v>23</v>
      </c>
      <c r="N208" s="220" t="s">
        <v>46</v>
      </c>
      <c r="O208" s="45"/>
      <c r="P208" s="221">
        <f>O208*H208</f>
        <v>0</v>
      </c>
      <c r="Q208" s="221">
        <v>0</v>
      </c>
      <c r="R208" s="221">
        <f>Q208*H208</f>
        <v>0</v>
      </c>
      <c r="S208" s="221">
        <v>0</v>
      </c>
      <c r="T208" s="222">
        <f>S208*H208</f>
        <v>0</v>
      </c>
      <c r="AR208" s="22" t="s">
        <v>428</v>
      </c>
      <c r="AT208" s="22" t="s">
        <v>120</v>
      </c>
      <c r="AU208" s="22" t="s">
        <v>10</v>
      </c>
      <c r="AY208" s="22" t="s">
        <v>118</v>
      </c>
      <c r="BE208" s="223">
        <f>IF(N208="základní",J208,0)</f>
        <v>0</v>
      </c>
      <c r="BF208" s="223">
        <f>IF(N208="snížená",J208,0)</f>
        <v>0</v>
      </c>
      <c r="BG208" s="223">
        <f>IF(N208="zákl. přenesená",J208,0)</f>
        <v>0</v>
      </c>
      <c r="BH208" s="223">
        <f>IF(N208="sníž. přenesená",J208,0)</f>
        <v>0</v>
      </c>
      <c r="BI208" s="223">
        <f>IF(N208="nulová",J208,0)</f>
        <v>0</v>
      </c>
      <c r="BJ208" s="22" t="s">
        <v>10</v>
      </c>
      <c r="BK208" s="223">
        <f>ROUND(I208*H208,0)</f>
        <v>0</v>
      </c>
      <c r="BL208" s="22" t="s">
        <v>428</v>
      </c>
      <c r="BM208" s="22" t="s">
        <v>433</v>
      </c>
    </row>
    <row r="209" spans="2:65" s="1" customFormat="1" ht="38.25" customHeight="1">
      <c r="B209" s="44"/>
      <c r="C209" s="212" t="s">
        <v>434</v>
      </c>
      <c r="D209" s="212" t="s">
        <v>120</v>
      </c>
      <c r="E209" s="213" t="s">
        <v>435</v>
      </c>
      <c r="F209" s="214" t="s">
        <v>436</v>
      </c>
      <c r="G209" s="215" t="s">
        <v>289</v>
      </c>
      <c r="H209" s="216">
        <v>1</v>
      </c>
      <c r="I209" s="217"/>
      <c r="J209" s="218">
        <f>ROUND(I209*H209,0)</f>
        <v>0</v>
      </c>
      <c r="K209" s="214" t="s">
        <v>23</v>
      </c>
      <c r="L209" s="70"/>
      <c r="M209" s="219" t="s">
        <v>23</v>
      </c>
      <c r="N209" s="220" t="s">
        <v>46</v>
      </c>
      <c r="O209" s="45"/>
      <c r="P209" s="221">
        <f>O209*H209</f>
        <v>0</v>
      </c>
      <c r="Q209" s="221">
        <v>0</v>
      </c>
      <c r="R209" s="221">
        <f>Q209*H209</f>
        <v>0</v>
      </c>
      <c r="S209" s="221">
        <v>0</v>
      </c>
      <c r="T209" s="222">
        <f>S209*H209</f>
        <v>0</v>
      </c>
      <c r="AR209" s="22" t="s">
        <v>428</v>
      </c>
      <c r="AT209" s="22" t="s">
        <v>120</v>
      </c>
      <c r="AU209" s="22" t="s">
        <v>10</v>
      </c>
      <c r="AY209" s="22" t="s">
        <v>118</v>
      </c>
      <c r="BE209" s="223">
        <f>IF(N209="základní",J209,0)</f>
        <v>0</v>
      </c>
      <c r="BF209" s="223">
        <f>IF(N209="snížená",J209,0)</f>
        <v>0</v>
      </c>
      <c r="BG209" s="223">
        <f>IF(N209="zákl. přenesená",J209,0)</f>
        <v>0</v>
      </c>
      <c r="BH209" s="223">
        <f>IF(N209="sníž. přenesená",J209,0)</f>
        <v>0</v>
      </c>
      <c r="BI209" s="223">
        <f>IF(N209="nulová",J209,0)</f>
        <v>0</v>
      </c>
      <c r="BJ209" s="22" t="s">
        <v>10</v>
      </c>
      <c r="BK209" s="223">
        <f>ROUND(I209*H209,0)</f>
        <v>0</v>
      </c>
      <c r="BL209" s="22" t="s">
        <v>428</v>
      </c>
      <c r="BM209" s="22" t="s">
        <v>437</v>
      </c>
    </row>
    <row r="210" spans="2:65" s="1" customFormat="1" ht="38.25" customHeight="1">
      <c r="B210" s="44"/>
      <c r="C210" s="212" t="s">
        <v>438</v>
      </c>
      <c r="D210" s="212" t="s">
        <v>120</v>
      </c>
      <c r="E210" s="213" t="s">
        <v>439</v>
      </c>
      <c r="F210" s="214" t="s">
        <v>440</v>
      </c>
      <c r="G210" s="215" t="s">
        <v>289</v>
      </c>
      <c r="H210" s="216">
        <v>1</v>
      </c>
      <c r="I210" s="217"/>
      <c r="J210" s="218">
        <f>ROUND(I210*H210,0)</f>
        <v>0</v>
      </c>
      <c r="K210" s="214" t="s">
        <v>23</v>
      </c>
      <c r="L210" s="70"/>
      <c r="M210" s="219" t="s">
        <v>23</v>
      </c>
      <c r="N210" s="220" t="s">
        <v>46</v>
      </c>
      <c r="O210" s="45"/>
      <c r="P210" s="221">
        <f>O210*H210</f>
        <v>0</v>
      </c>
      <c r="Q210" s="221">
        <v>0</v>
      </c>
      <c r="R210" s="221">
        <f>Q210*H210</f>
        <v>0</v>
      </c>
      <c r="S210" s="221">
        <v>0</v>
      </c>
      <c r="T210" s="222">
        <f>S210*H210</f>
        <v>0</v>
      </c>
      <c r="AR210" s="22" t="s">
        <v>428</v>
      </c>
      <c r="AT210" s="22" t="s">
        <v>120</v>
      </c>
      <c r="AU210" s="22" t="s">
        <v>10</v>
      </c>
      <c r="AY210" s="22" t="s">
        <v>118</v>
      </c>
      <c r="BE210" s="223">
        <f>IF(N210="základní",J210,0)</f>
        <v>0</v>
      </c>
      <c r="BF210" s="223">
        <f>IF(N210="snížená",J210,0)</f>
        <v>0</v>
      </c>
      <c r="BG210" s="223">
        <f>IF(N210="zákl. přenesená",J210,0)</f>
        <v>0</v>
      </c>
      <c r="BH210" s="223">
        <f>IF(N210="sníž. přenesená",J210,0)</f>
        <v>0</v>
      </c>
      <c r="BI210" s="223">
        <f>IF(N210="nulová",J210,0)</f>
        <v>0</v>
      </c>
      <c r="BJ210" s="22" t="s">
        <v>10</v>
      </c>
      <c r="BK210" s="223">
        <f>ROUND(I210*H210,0)</f>
        <v>0</v>
      </c>
      <c r="BL210" s="22" t="s">
        <v>428</v>
      </c>
      <c r="BM210" s="22" t="s">
        <v>441</v>
      </c>
    </row>
    <row r="211" spans="2:65" s="1" customFormat="1" ht="51" customHeight="1">
      <c r="B211" s="44"/>
      <c r="C211" s="212" t="s">
        <v>442</v>
      </c>
      <c r="D211" s="212" t="s">
        <v>120</v>
      </c>
      <c r="E211" s="213" t="s">
        <v>443</v>
      </c>
      <c r="F211" s="214" t="s">
        <v>444</v>
      </c>
      <c r="G211" s="215" t="s">
        <v>289</v>
      </c>
      <c r="H211" s="216">
        <v>1</v>
      </c>
      <c r="I211" s="217"/>
      <c r="J211" s="218">
        <f>ROUND(I211*H211,0)</f>
        <v>0</v>
      </c>
      <c r="K211" s="214" t="s">
        <v>23</v>
      </c>
      <c r="L211" s="70"/>
      <c r="M211" s="219" t="s">
        <v>23</v>
      </c>
      <c r="N211" s="220" t="s">
        <v>46</v>
      </c>
      <c r="O211" s="45"/>
      <c r="P211" s="221">
        <f>O211*H211</f>
        <v>0</v>
      </c>
      <c r="Q211" s="221">
        <v>0</v>
      </c>
      <c r="R211" s="221">
        <f>Q211*H211</f>
        <v>0</v>
      </c>
      <c r="S211" s="221">
        <v>0</v>
      </c>
      <c r="T211" s="222">
        <f>S211*H211</f>
        <v>0</v>
      </c>
      <c r="AR211" s="22" t="s">
        <v>428</v>
      </c>
      <c r="AT211" s="22" t="s">
        <v>120</v>
      </c>
      <c r="AU211" s="22" t="s">
        <v>10</v>
      </c>
      <c r="AY211" s="22" t="s">
        <v>118</v>
      </c>
      <c r="BE211" s="223">
        <f>IF(N211="základní",J211,0)</f>
        <v>0</v>
      </c>
      <c r="BF211" s="223">
        <f>IF(N211="snížená",J211,0)</f>
        <v>0</v>
      </c>
      <c r="BG211" s="223">
        <f>IF(N211="zákl. přenesená",J211,0)</f>
        <v>0</v>
      </c>
      <c r="BH211" s="223">
        <f>IF(N211="sníž. přenesená",J211,0)</f>
        <v>0</v>
      </c>
      <c r="BI211" s="223">
        <f>IF(N211="nulová",J211,0)</f>
        <v>0</v>
      </c>
      <c r="BJ211" s="22" t="s">
        <v>10</v>
      </c>
      <c r="BK211" s="223">
        <f>ROUND(I211*H211,0)</f>
        <v>0</v>
      </c>
      <c r="BL211" s="22" t="s">
        <v>428</v>
      </c>
      <c r="BM211" s="22" t="s">
        <v>445</v>
      </c>
    </row>
    <row r="212" spans="2:65" s="1" customFormat="1" ht="51" customHeight="1">
      <c r="B212" s="44"/>
      <c r="C212" s="212" t="s">
        <v>378</v>
      </c>
      <c r="D212" s="212" t="s">
        <v>120</v>
      </c>
      <c r="E212" s="213" t="s">
        <v>446</v>
      </c>
      <c r="F212" s="214" t="s">
        <v>447</v>
      </c>
      <c r="G212" s="215" t="s">
        <v>289</v>
      </c>
      <c r="H212" s="216">
        <v>1</v>
      </c>
      <c r="I212" s="217"/>
      <c r="J212" s="218">
        <f>ROUND(I212*H212,0)</f>
        <v>0</v>
      </c>
      <c r="K212" s="214" t="s">
        <v>23</v>
      </c>
      <c r="L212" s="70"/>
      <c r="M212" s="219" t="s">
        <v>23</v>
      </c>
      <c r="N212" s="220" t="s">
        <v>46</v>
      </c>
      <c r="O212" s="45"/>
      <c r="P212" s="221">
        <f>O212*H212</f>
        <v>0</v>
      </c>
      <c r="Q212" s="221">
        <v>0</v>
      </c>
      <c r="R212" s="221">
        <f>Q212*H212</f>
        <v>0</v>
      </c>
      <c r="S212" s="221">
        <v>0</v>
      </c>
      <c r="T212" s="222">
        <f>S212*H212</f>
        <v>0</v>
      </c>
      <c r="AR212" s="22" t="s">
        <v>428</v>
      </c>
      <c r="AT212" s="22" t="s">
        <v>120</v>
      </c>
      <c r="AU212" s="22" t="s">
        <v>10</v>
      </c>
      <c r="AY212" s="22" t="s">
        <v>118</v>
      </c>
      <c r="BE212" s="223">
        <f>IF(N212="základní",J212,0)</f>
        <v>0</v>
      </c>
      <c r="BF212" s="223">
        <f>IF(N212="snížená",J212,0)</f>
        <v>0</v>
      </c>
      <c r="BG212" s="223">
        <f>IF(N212="zákl. přenesená",J212,0)</f>
        <v>0</v>
      </c>
      <c r="BH212" s="223">
        <f>IF(N212="sníž. přenesená",J212,0)</f>
        <v>0</v>
      </c>
      <c r="BI212" s="223">
        <f>IF(N212="nulová",J212,0)</f>
        <v>0</v>
      </c>
      <c r="BJ212" s="22" t="s">
        <v>10</v>
      </c>
      <c r="BK212" s="223">
        <f>ROUND(I212*H212,0)</f>
        <v>0</v>
      </c>
      <c r="BL212" s="22" t="s">
        <v>428</v>
      </c>
      <c r="BM212" s="22" t="s">
        <v>448</v>
      </c>
    </row>
    <row r="213" spans="2:65" s="1" customFormat="1" ht="16.5" customHeight="1">
      <c r="B213" s="44"/>
      <c r="C213" s="212" t="s">
        <v>449</v>
      </c>
      <c r="D213" s="212" t="s">
        <v>120</v>
      </c>
      <c r="E213" s="213" t="s">
        <v>450</v>
      </c>
      <c r="F213" s="214" t="s">
        <v>451</v>
      </c>
      <c r="G213" s="215" t="s">
        <v>289</v>
      </c>
      <c r="H213" s="216">
        <v>1</v>
      </c>
      <c r="I213" s="217"/>
      <c r="J213" s="218">
        <f>ROUND(I213*H213,0)</f>
        <v>0</v>
      </c>
      <c r="K213" s="214" t="s">
        <v>23</v>
      </c>
      <c r="L213" s="70"/>
      <c r="M213" s="219" t="s">
        <v>23</v>
      </c>
      <c r="N213" s="220" t="s">
        <v>46</v>
      </c>
      <c r="O213" s="45"/>
      <c r="P213" s="221">
        <f>O213*H213</f>
        <v>0</v>
      </c>
      <c r="Q213" s="221">
        <v>0</v>
      </c>
      <c r="R213" s="221">
        <f>Q213*H213</f>
        <v>0</v>
      </c>
      <c r="S213" s="221">
        <v>0</v>
      </c>
      <c r="T213" s="222">
        <f>S213*H213</f>
        <v>0</v>
      </c>
      <c r="AR213" s="22" t="s">
        <v>428</v>
      </c>
      <c r="AT213" s="22" t="s">
        <v>120</v>
      </c>
      <c r="AU213" s="22" t="s">
        <v>10</v>
      </c>
      <c r="AY213" s="22" t="s">
        <v>118</v>
      </c>
      <c r="BE213" s="223">
        <f>IF(N213="základní",J213,0)</f>
        <v>0</v>
      </c>
      <c r="BF213" s="223">
        <f>IF(N213="snížená",J213,0)</f>
        <v>0</v>
      </c>
      <c r="BG213" s="223">
        <f>IF(N213="zákl. přenesená",J213,0)</f>
        <v>0</v>
      </c>
      <c r="BH213" s="223">
        <f>IF(N213="sníž. přenesená",J213,0)</f>
        <v>0</v>
      </c>
      <c r="BI213" s="223">
        <f>IF(N213="nulová",J213,0)</f>
        <v>0</v>
      </c>
      <c r="BJ213" s="22" t="s">
        <v>10</v>
      </c>
      <c r="BK213" s="223">
        <f>ROUND(I213*H213,0)</f>
        <v>0</v>
      </c>
      <c r="BL213" s="22" t="s">
        <v>428</v>
      </c>
      <c r="BM213" s="22" t="s">
        <v>452</v>
      </c>
    </row>
    <row r="214" spans="2:47" s="1" customFormat="1" ht="13.5">
      <c r="B214" s="44"/>
      <c r="C214" s="72"/>
      <c r="D214" s="224" t="s">
        <v>127</v>
      </c>
      <c r="E214" s="72"/>
      <c r="F214" s="225" t="s">
        <v>453</v>
      </c>
      <c r="G214" s="72"/>
      <c r="H214" s="72"/>
      <c r="I214" s="183"/>
      <c r="J214" s="72"/>
      <c r="K214" s="72"/>
      <c r="L214" s="70"/>
      <c r="M214" s="259"/>
      <c r="N214" s="260"/>
      <c r="O214" s="260"/>
      <c r="P214" s="260"/>
      <c r="Q214" s="260"/>
      <c r="R214" s="260"/>
      <c r="S214" s="260"/>
      <c r="T214" s="261"/>
      <c r="AT214" s="22" t="s">
        <v>127</v>
      </c>
      <c r="AU214" s="22" t="s">
        <v>10</v>
      </c>
    </row>
    <row r="215" spans="2:12" s="1" customFormat="1" ht="6.95" customHeight="1">
      <c r="B215" s="65"/>
      <c r="C215" s="66"/>
      <c r="D215" s="66"/>
      <c r="E215" s="66"/>
      <c r="F215" s="66"/>
      <c r="G215" s="66"/>
      <c r="H215" s="66"/>
      <c r="I215" s="158"/>
      <c r="J215" s="66"/>
      <c r="K215" s="66"/>
      <c r="L215" s="70"/>
    </row>
  </sheetData>
  <sheetProtection password="CC35" sheet="1" objects="1" scenarios="1" formatColumns="0" formatRows="0" autoFilter="0"/>
  <autoFilter ref="C78:K214"/>
  <mergeCells count="7">
    <mergeCell ref="E7:H7"/>
    <mergeCell ref="E22:H22"/>
    <mergeCell ref="E43:H43"/>
    <mergeCell ref="J47:J48"/>
    <mergeCell ref="E71:H71"/>
    <mergeCell ref="G1:H1"/>
    <mergeCell ref="L2:V2"/>
  </mergeCells>
  <hyperlinks>
    <hyperlink ref="F1:G1" location="C2" display="1) Krycí list soupisu"/>
    <hyperlink ref="G1:H1" location="C50" display="2) Rekapitulace"/>
    <hyperlink ref="J1" location="C7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62" customWidth="1"/>
    <col min="2" max="2" width="1.66796875" style="262" customWidth="1"/>
    <col min="3" max="4" width="5" style="262" customWidth="1"/>
    <col min="5" max="5" width="11.66015625" style="262" customWidth="1"/>
    <col min="6" max="6" width="9.16015625" style="262" customWidth="1"/>
    <col min="7" max="7" width="5" style="262" customWidth="1"/>
    <col min="8" max="8" width="77.83203125" style="262" customWidth="1"/>
    <col min="9" max="10" width="20" style="262" customWidth="1"/>
    <col min="11" max="11" width="1.66796875" style="262" customWidth="1"/>
  </cols>
  <sheetData>
    <row r="1" ht="37.5" customHeight="1"/>
    <row r="2" spans="2:11" ht="7.5" customHeight="1">
      <c r="B2" s="263"/>
      <c r="C2" s="264"/>
      <c r="D2" s="264"/>
      <c r="E2" s="264"/>
      <c r="F2" s="264"/>
      <c r="G2" s="264"/>
      <c r="H2" s="264"/>
      <c r="I2" s="264"/>
      <c r="J2" s="264"/>
      <c r="K2" s="265"/>
    </row>
    <row r="3" spans="2:11" s="13" customFormat="1" ht="45" customHeight="1">
      <c r="B3" s="266"/>
      <c r="C3" s="267" t="s">
        <v>454</v>
      </c>
      <c r="D3" s="267"/>
      <c r="E3" s="267"/>
      <c r="F3" s="267"/>
      <c r="G3" s="267"/>
      <c r="H3" s="267"/>
      <c r="I3" s="267"/>
      <c r="J3" s="267"/>
      <c r="K3" s="268"/>
    </row>
    <row r="4" spans="2:11" ht="25.5" customHeight="1">
      <c r="B4" s="269"/>
      <c r="C4" s="270" t="s">
        <v>455</v>
      </c>
      <c r="D4" s="270"/>
      <c r="E4" s="270"/>
      <c r="F4" s="270"/>
      <c r="G4" s="270"/>
      <c r="H4" s="270"/>
      <c r="I4" s="270"/>
      <c r="J4" s="270"/>
      <c r="K4" s="271"/>
    </row>
    <row r="5" spans="2:11" ht="5.25" customHeight="1">
      <c r="B5" s="269"/>
      <c r="C5" s="272"/>
      <c r="D5" s="272"/>
      <c r="E5" s="272"/>
      <c r="F5" s="272"/>
      <c r="G5" s="272"/>
      <c r="H5" s="272"/>
      <c r="I5" s="272"/>
      <c r="J5" s="272"/>
      <c r="K5" s="271"/>
    </row>
    <row r="6" spans="2:11" ht="15" customHeight="1">
      <c r="B6" s="269"/>
      <c r="C6" s="273" t="s">
        <v>456</v>
      </c>
      <c r="D6" s="273"/>
      <c r="E6" s="273"/>
      <c r="F6" s="273"/>
      <c r="G6" s="273"/>
      <c r="H6" s="273"/>
      <c r="I6" s="273"/>
      <c r="J6" s="273"/>
      <c r="K6" s="271"/>
    </row>
    <row r="7" spans="2:11" ht="15" customHeight="1">
      <c r="B7" s="274"/>
      <c r="C7" s="273" t="s">
        <v>457</v>
      </c>
      <c r="D7" s="273"/>
      <c r="E7" s="273"/>
      <c r="F7" s="273"/>
      <c r="G7" s="273"/>
      <c r="H7" s="273"/>
      <c r="I7" s="273"/>
      <c r="J7" s="273"/>
      <c r="K7" s="271"/>
    </row>
    <row r="8" spans="2:11" ht="12.75" customHeight="1">
      <c r="B8" s="274"/>
      <c r="C8" s="273"/>
      <c r="D8" s="273"/>
      <c r="E8" s="273"/>
      <c r="F8" s="273"/>
      <c r="G8" s="273"/>
      <c r="H8" s="273"/>
      <c r="I8" s="273"/>
      <c r="J8" s="273"/>
      <c r="K8" s="271"/>
    </row>
    <row r="9" spans="2:11" ht="15" customHeight="1">
      <c r="B9" s="274"/>
      <c r="C9" s="273" t="s">
        <v>458</v>
      </c>
      <c r="D9" s="273"/>
      <c r="E9" s="273"/>
      <c r="F9" s="273"/>
      <c r="G9" s="273"/>
      <c r="H9" s="273"/>
      <c r="I9" s="273"/>
      <c r="J9" s="273"/>
      <c r="K9" s="271"/>
    </row>
    <row r="10" spans="2:11" ht="15" customHeight="1">
      <c r="B10" s="274"/>
      <c r="C10" s="273"/>
      <c r="D10" s="273" t="s">
        <v>459</v>
      </c>
      <c r="E10" s="273"/>
      <c r="F10" s="273"/>
      <c r="G10" s="273"/>
      <c r="H10" s="273"/>
      <c r="I10" s="273"/>
      <c r="J10" s="273"/>
      <c r="K10" s="271"/>
    </row>
    <row r="11" spans="2:11" ht="15" customHeight="1">
      <c r="B11" s="274"/>
      <c r="C11" s="275"/>
      <c r="D11" s="273" t="s">
        <v>460</v>
      </c>
      <c r="E11" s="273"/>
      <c r="F11" s="273"/>
      <c r="G11" s="273"/>
      <c r="H11" s="273"/>
      <c r="I11" s="273"/>
      <c r="J11" s="273"/>
      <c r="K11" s="271"/>
    </row>
    <row r="12" spans="2:11" ht="12.75" customHeight="1">
      <c r="B12" s="274"/>
      <c r="C12" s="275"/>
      <c r="D12" s="275"/>
      <c r="E12" s="275"/>
      <c r="F12" s="275"/>
      <c r="G12" s="275"/>
      <c r="H12" s="275"/>
      <c r="I12" s="275"/>
      <c r="J12" s="275"/>
      <c r="K12" s="271"/>
    </row>
    <row r="13" spans="2:11" ht="15" customHeight="1">
      <c r="B13" s="274"/>
      <c r="C13" s="275"/>
      <c r="D13" s="273" t="s">
        <v>461</v>
      </c>
      <c r="E13" s="273"/>
      <c r="F13" s="273"/>
      <c r="G13" s="273"/>
      <c r="H13" s="273"/>
      <c r="I13" s="273"/>
      <c r="J13" s="273"/>
      <c r="K13" s="271"/>
    </row>
    <row r="14" spans="2:11" ht="15" customHeight="1">
      <c r="B14" s="274"/>
      <c r="C14" s="275"/>
      <c r="D14" s="273" t="s">
        <v>462</v>
      </c>
      <c r="E14" s="273"/>
      <c r="F14" s="273"/>
      <c r="G14" s="273"/>
      <c r="H14" s="273"/>
      <c r="I14" s="273"/>
      <c r="J14" s="273"/>
      <c r="K14" s="271"/>
    </row>
    <row r="15" spans="2:11" ht="15" customHeight="1">
      <c r="B15" s="274"/>
      <c r="C15" s="275"/>
      <c r="D15" s="273" t="s">
        <v>463</v>
      </c>
      <c r="E15" s="273"/>
      <c r="F15" s="273"/>
      <c r="G15" s="273"/>
      <c r="H15" s="273"/>
      <c r="I15" s="273"/>
      <c r="J15" s="273"/>
      <c r="K15" s="271"/>
    </row>
    <row r="16" spans="2:11" ht="15" customHeight="1">
      <c r="B16" s="274"/>
      <c r="C16" s="275"/>
      <c r="D16" s="275"/>
      <c r="E16" s="276" t="s">
        <v>79</v>
      </c>
      <c r="F16" s="273" t="s">
        <v>464</v>
      </c>
      <c r="G16" s="273"/>
      <c r="H16" s="273"/>
      <c r="I16" s="273"/>
      <c r="J16" s="273"/>
      <c r="K16" s="271"/>
    </row>
    <row r="17" spans="2:11" ht="15" customHeight="1">
      <c r="B17" s="274"/>
      <c r="C17" s="275"/>
      <c r="D17" s="275"/>
      <c r="E17" s="276" t="s">
        <v>465</v>
      </c>
      <c r="F17" s="273" t="s">
        <v>466</v>
      </c>
      <c r="G17" s="273"/>
      <c r="H17" s="273"/>
      <c r="I17" s="273"/>
      <c r="J17" s="273"/>
      <c r="K17" s="271"/>
    </row>
    <row r="18" spans="2:11" ht="15" customHeight="1">
      <c r="B18" s="274"/>
      <c r="C18" s="275"/>
      <c r="D18" s="275"/>
      <c r="E18" s="276" t="s">
        <v>467</v>
      </c>
      <c r="F18" s="273" t="s">
        <v>468</v>
      </c>
      <c r="G18" s="273"/>
      <c r="H18" s="273"/>
      <c r="I18" s="273"/>
      <c r="J18" s="273"/>
      <c r="K18" s="271"/>
    </row>
    <row r="19" spans="2:11" ht="15" customHeight="1">
      <c r="B19" s="274"/>
      <c r="C19" s="275"/>
      <c r="D19" s="275"/>
      <c r="E19" s="276" t="s">
        <v>469</v>
      </c>
      <c r="F19" s="273" t="s">
        <v>470</v>
      </c>
      <c r="G19" s="273"/>
      <c r="H19" s="273"/>
      <c r="I19" s="273"/>
      <c r="J19" s="273"/>
      <c r="K19" s="271"/>
    </row>
    <row r="20" spans="2:11" ht="15" customHeight="1">
      <c r="B20" s="274"/>
      <c r="C20" s="275"/>
      <c r="D20" s="275"/>
      <c r="E20" s="276" t="s">
        <v>471</v>
      </c>
      <c r="F20" s="273" t="s">
        <v>472</v>
      </c>
      <c r="G20" s="273"/>
      <c r="H20" s="273"/>
      <c r="I20" s="273"/>
      <c r="J20" s="273"/>
      <c r="K20" s="271"/>
    </row>
    <row r="21" spans="2:11" ht="15" customHeight="1">
      <c r="B21" s="274"/>
      <c r="C21" s="275"/>
      <c r="D21" s="275"/>
      <c r="E21" s="276" t="s">
        <v>473</v>
      </c>
      <c r="F21" s="273" t="s">
        <v>474</v>
      </c>
      <c r="G21" s="273"/>
      <c r="H21" s="273"/>
      <c r="I21" s="273"/>
      <c r="J21" s="273"/>
      <c r="K21" s="271"/>
    </row>
    <row r="22" spans="2:11" ht="12.75" customHeight="1">
      <c r="B22" s="274"/>
      <c r="C22" s="275"/>
      <c r="D22" s="275"/>
      <c r="E22" s="275"/>
      <c r="F22" s="275"/>
      <c r="G22" s="275"/>
      <c r="H22" s="275"/>
      <c r="I22" s="275"/>
      <c r="J22" s="275"/>
      <c r="K22" s="271"/>
    </row>
    <row r="23" spans="2:11" ht="15" customHeight="1">
      <c r="B23" s="274"/>
      <c r="C23" s="273" t="s">
        <v>475</v>
      </c>
      <c r="D23" s="273"/>
      <c r="E23" s="273"/>
      <c r="F23" s="273"/>
      <c r="G23" s="273"/>
      <c r="H23" s="273"/>
      <c r="I23" s="273"/>
      <c r="J23" s="273"/>
      <c r="K23" s="271"/>
    </row>
    <row r="24" spans="2:11" ht="15" customHeight="1">
      <c r="B24" s="274"/>
      <c r="C24" s="273" t="s">
        <v>476</v>
      </c>
      <c r="D24" s="273"/>
      <c r="E24" s="273"/>
      <c r="F24" s="273"/>
      <c r="G24" s="273"/>
      <c r="H24" s="273"/>
      <c r="I24" s="273"/>
      <c r="J24" s="273"/>
      <c r="K24" s="271"/>
    </row>
    <row r="25" spans="2:11" ht="15" customHeight="1">
      <c r="B25" s="274"/>
      <c r="C25" s="273"/>
      <c r="D25" s="273" t="s">
        <v>477</v>
      </c>
      <c r="E25" s="273"/>
      <c r="F25" s="273"/>
      <c r="G25" s="273"/>
      <c r="H25" s="273"/>
      <c r="I25" s="273"/>
      <c r="J25" s="273"/>
      <c r="K25" s="271"/>
    </row>
    <row r="26" spans="2:11" ht="15" customHeight="1">
      <c r="B26" s="274"/>
      <c r="C26" s="275"/>
      <c r="D26" s="273" t="s">
        <v>478</v>
      </c>
      <c r="E26" s="273"/>
      <c r="F26" s="273"/>
      <c r="G26" s="273"/>
      <c r="H26" s="273"/>
      <c r="I26" s="273"/>
      <c r="J26" s="273"/>
      <c r="K26" s="271"/>
    </row>
    <row r="27" spans="2:11" ht="12.75" customHeight="1">
      <c r="B27" s="274"/>
      <c r="C27" s="275"/>
      <c r="D27" s="275"/>
      <c r="E27" s="275"/>
      <c r="F27" s="275"/>
      <c r="G27" s="275"/>
      <c r="H27" s="275"/>
      <c r="I27" s="275"/>
      <c r="J27" s="275"/>
      <c r="K27" s="271"/>
    </row>
    <row r="28" spans="2:11" ht="15" customHeight="1">
      <c r="B28" s="274"/>
      <c r="C28" s="275"/>
      <c r="D28" s="273" t="s">
        <v>479</v>
      </c>
      <c r="E28" s="273"/>
      <c r="F28" s="273"/>
      <c r="G28" s="273"/>
      <c r="H28" s="273"/>
      <c r="I28" s="273"/>
      <c r="J28" s="273"/>
      <c r="K28" s="271"/>
    </row>
    <row r="29" spans="2:11" ht="15" customHeight="1">
      <c r="B29" s="274"/>
      <c r="C29" s="275"/>
      <c r="D29" s="273" t="s">
        <v>480</v>
      </c>
      <c r="E29" s="273"/>
      <c r="F29" s="273"/>
      <c r="G29" s="273"/>
      <c r="H29" s="273"/>
      <c r="I29" s="273"/>
      <c r="J29" s="273"/>
      <c r="K29" s="271"/>
    </row>
    <row r="30" spans="2:11" ht="12.75" customHeight="1">
      <c r="B30" s="274"/>
      <c r="C30" s="275"/>
      <c r="D30" s="275"/>
      <c r="E30" s="275"/>
      <c r="F30" s="275"/>
      <c r="G30" s="275"/>
      <c r="H30" s="275"/>
      <c r="I30" s="275"/>
      <c r="J30" s="275"/>
      <c r="K30" s="271"/>
    </row>
    <row r="31" spans="2:11" ht="15" customHeight="1">
      <c r="B31" s="274"/>
      <c r="C31" s="275"/>
      <c r="D31" s="273" t="s">
        <v>481</v>
      </c>
      <c r="E31" s="273"/>
      <c r="F31" s="273"/>
      <c r="G31" s="273"/>
      <c r="H31" s="273"/>
      <c r="I31" s="273"/>
      <c r="J31" s="273"/>
      <c r="K31" s="271"/>
    </row>
    <row r="32" spans="2:11" ht="15" customHeight="1">
      <c r="B32" s="274"/>
      <c r="C32" s="275"/>
      <c r="D32" s="273" t="s">
        <v>482</v>
      </c>
      <c r="E32" s="273"/>
      <c r="F32" s="273"/>
      <c r="G32" s="273"/>
      <c r="H32" s="273"/>
      <c r="I32" s="273"/>
      <c r="J32" s="273"/>
      <c r="K32" s="271"/>
    </row>
    <row r="33" spans="2:11" ht="15" customHeight="1">
      <c r="B33" s="274"/>
      <c r="C33" s="275"/>
      <c r="D33" s="273" t="s">
        <v>483</v>
      </c>
      <c r="E33" s="273"/>
      <c r="F33" s="273"/>
      <c r="G33" s="273"/>
      <c r="H33" s="273"/>
      <c r="I33" s="273"/>
      <c r="J33" s="273"/>
      <c r="K33" s="271"/>
    </row>
    <row r="34" spans="2:11" ht="15" customHeight="1">
      <c r="B34" s="274"/>
      <c r="C34" s="275"/>
      <c r="D34" s="273"/>
      <c r="E34" s="277" t="s">
        <v>103</v>
      </c>
      <c r="F34" s="273"/>
      <c r="G34" s="273" t="s">
        <v>484</v>
      </c>
      <c r="H34" s="273"/>
      <c r="I34" s="273"/>
      <c r="J34" s="273"/>
      <c r="K34" s="271"/>
    </row>
    <row r="35" spans="2:11" ht="30.75" customHeight="1">
      <c r="B35" s="274"/>
      <c r="C35" s="275"/>
      <c r="D35" s="273"/>
      <c r="E35" s="277" t="s">
        <v>485</v>
      </c>
      <c r="F35" s="273"/>
      <c r="G35" s="273" t="s">
        <v>486</v>
      </c>
      <c r="H35" s="273"/>
      <c r="I35" s="273"/>
      <c r="J35" s="273"/>
      <c r="K35" s="271"/>
    </row>
    <row r="36" spans="2:11" ht="15" customHeight="1">
      <c r="B36" s="274"/>
      <c r="C36" s="275"/>
      <c r="D36" s="273"/>
      <c r="E36" s="277" t="s">
        <v>56</v>
      </c>
      <c r="F36" s="273"/>
      <c r="G36" s="273" t="s">
        <v>487</v>
      </c>
      <c r="H36" s="273"/>
      <c r="I36" s="273"/>
      <c r="J36" s="273"/>
      <c r="K36" s="271"/>
    </row>
    <row r="37" spans="2:11" ht="15" customHeight="1">
      <c r="B37" s="274"/>
      <c r="C37" s="275"/>
      <c r="D37" s="273"/>
      <c r="E37" s="277" t="s">
        <v>104</v>
      </c>
      <c r="F37" s="273"/>
      <c r="G37" s="273" t="s">
        <v>488</v>
      </c>
      <c r="H37" s="273"/>
      <c r="I37" s="273"/>
      <c r="J37" s="273"/>
      <c r="K37" s="271"/>
    </row>
    <row r="38" spans="2:11" ht="15" customHeight="1">
      <c r="B38" s="274"/>
      <c r="C38" s="275"/>
      <c r="D38" s="273"/>
      <c r="E38" s="277" t="s">
        <v>105</v>
      </c>
      <c r="F38" s="273"/>
      <c r="G38" s="273" t="s">
        <v>489</v>
      </c>
      <c r="H38" s="273"/>
      <c r="I38" s="273"/>
      <c r="J38" s="273"/>
      <c r="K38" s="271"/>
    </row>
    <row r="39" spans="2:11" ht="15" customHeight="1">
      <c r="B39" s="274"/>
      <c r="C39" s="275"/>
      <c r="D39" s="273"/>
      <c r="E39" s="277" t="s">
        <v>106</v>
      </c>
      <c r="F39" s="273"/>
      <c r="G39" s="273" t="s">
        <v>490</v>
      </c>
      <c r="H39" s="273"/>
      <c r="I39" s="273"/>
      <c r="J39" s="273"/>
      <c r="K39" s="271"/>
    </row>
    <row r="40" spans="2:11" ht="15" customHeight="1">
      <c r="B40" s="274"/>
      <c r="C40" s="275"/>
      <c r="D40" s="273"/>
      <c r="E40" s="277" t="s">
        <v>491</v>
      </c>
      <c r="F40" s="273"/>
      <c r="G40" s="273" t="s">
        <v>492</v>
      </c>
      <c r="H40" s="273"/>
      <c r="I40" s="273"/>
      <c r="J40" s="273"/>
      <c r="K40" s="271"/>
    </row>
    <row r="41" spans="2:11" ht="15" customHeight="1">
      <c r="B41" s="274"/>
      <c r="C41" s="275"/>
      <c r="D41" s="273"/>
      <c r="E41" s="277"/>
      <c r="F41" s="273"/>
      <c r="G41" s="273" t="s">
        <v>493</v>
      </c>
      <c r="H41" s="273"/>
      <c r="I41" s="273"/>
      <c r="J41" s="273"/>
      <c r="K41" s="271"/>
    </row>
    <row r="42" spans="2:11" ht="15" customHeight="1">
      <c r="B42" s="274"/>
      <c r="C42" s="275"/>
      <c r="D42" s="273"/>
      <c r="E42" s="277" t="s">
        <v>494</v>
      </c>
      <c r="F42" s="273"/>
      <c r="G42" s="273" t="s">
        <v>495</v>
      </c>
      <c r="H42" s="273"/>
      <c r="I42" s="273"/>
      <c r="J42" s="273"/>
      <c r="K42" s="271"/>
    </row>
    <row r="43" spans="2:11" ht="15" customHeight="1">
      <c r="B43" s="274"/>
      <c r="C43" s="275"/>
      <c r="D43" s="273"/>
      <c r="E43" s="277" t="s">
        <v>108</v>
      </c>
      <c r="F43" s="273"/>
      <c r="G43" s="273" t="s">
        <v>496</v>
      </c>
      <c r="H43" s="273"/>
      <c r="I43" s="273"/>
      <c r="J43" s="273"/>
      <c r="K43" s="271"/>
    </row>
    <row r="44" spans="2:11" ht="12.75" customHeight="1">
      <c r="B44" s="274"/>
      <c r="C44" s="275"/>
      <c r="D44" s="273"/>
      <c r="E44" s="273"/>
      <c r="F44" s="273"/>
      <c r="G44" s="273"/>
      <c r="H44" s="273"/>
      <c r="I44" s="273"/>
      <c r="J44" s="273"/>
      <c r="K44" s="271"/>
    </row>
    <row r="45" spans="2:11" ht="15" customHeight="1">
      <c r="B45" s="274"/>
      <c r="C45" s="275"/>
      <c r="D45" s="273" t="s">
        <v>497</v>
      </c>
      <c r="E45" s="273"/>
      <c r="F45" s="273"/>
      <c r="G45" s="273"/>
      <c r="H45" s="273"/>
      <c r="I45" s="273"/>
      <c r="J45" s="273"/>
      <c r="K45" s="271"/>
    </row>
    <row r="46" spans="2:11" ht="15" customHeight="1">
      <c r="B46" s="274"/>
      <c r="C46" s="275"/>
      <c r="D46" s="275"/>
      <c r="E46" s="273" t="s">
        <v>498</v>
      </c>
      <c r="F46" s="273"/>
      <c r="G46" s="273"/>
      <c r="H46" s="273"/>
      <c r="I46" s="273"/>
      <c r="J46" s="273"/>
      <c r="K46" s="271"/>
    </row>
    <row r="47" spans="2:11" ht="15" customHeight="1">
      <c r="B47" s="274"/>
      <c r="C47" s="275"/>
      <c r="D47" s="275"/>
      <c r="E47" s="273" t="s">
        <v>499</v>
      </c>
      <c r="F47" s="273"/>
      <c r="G47" s="273"/>
      <c r="H47" s="273"/>
      <c r="I47" s="273"/>
      <c r="J47" s="273"/>
      <c r="K47" s="271"/>
    </row>
    <row r="48" spans="2:11" ht="15" customHeight="1">
      <c r="B48" s="274"/>
      <c r="C48" s="275"/>
      <c r="D48" s="275"/>
      <c r="E48" s="273" t="s">
        <v>500</v>
      </c>
      <c r="F48" s="273"/>
      <c r="G48" s="273"/>
      <c r="H48" s="273"/>
      <c r="I48" s="273"/>
      <c r="J48" s="273"/>
      <c r="K48" s="271"/>
    </row>
    <row r="49" spans="2:11" ht="15" customHeight="1">
      <c r="B49" s="274"/>
      <c r="C49" s="275"/>
      <c r="D49" s="273" t="s">
        <v>501</v>
      </c>
      <c r="E49" s="273"/>
      <c r="F49" s="273"/>
      <c r="G49" s="273"/>
      <c r="H49" s="273"/>
      <c r="I49" s="273"/>
      <c r="J49" s="273"/>
      <c r="K49" s="271"/>
    </row>
    <row r="50" spans="2:11" ht="25.5" customHeight="1">
      <c r="B50" s="269"/>
      <c r="C50" s="270" t="s">
        <v>502</v>
      </c>
      <c r="D50" s="270"/>
      <c r="E50" s="270"/>
      <c r="F50" s="270"/>
      <c r="G50" s="270"/>
      <c r="H50" s="270"/>
      <c r="I50" s="270"/>
      <c r="J50" s="270"/>
      <c r="K50" s="271"/>
    </row>
    <row r="51" spans="2:11" ht="5.25" customHeight="1">
      <c r="B51" s="269"/>
      <c r="C51" s="272"/>
      <c r="D51" s="272"/>
      <c r="E51" s="272"/>
      <c r="F51" s="272"/>
      <c r="G51" s="272"/>
      <c r="H51" s="272"/>
      <c r="I51" s="272"/>
      <c r="J51" s="272"/>
      <c r="K51" s="271"/>
    </row>
    <row r="52" spans="2:11" ht="15" customHeight="1">
      <c r="B52" s="269"/>
      <c r="C52" s="273" t="s">
        <v>503</v>
      </c>
      <c r="D52" s="273"/>
      <c r="E52" s="273"/>
      <c r="F52" s="273"/>
      <c r="G52" s="273"/>
      <c r="H52" s="273"/>
      <c r="I52" s="273"/>
      <c r="J52" s="273"/>
      <c r="K52" s="271"/>
    </row>
    <row r="53" spans="2:11" ht="15" customHeight="1">
      <c r="B53" s="269"/>
      <c r="C53" s="273" t="s">
        <v>504</v>
      </c>
      <c r="D53" s="273"/>
      <c r="E53" s="273"/>
      <c r="F53" s="273"/>
      <c r="G53" s="273"/>
      <c r="H53" s="273"/>
      <c r="I53" s="273"/>
      <c r="J53" s="273"/>
      <c r="K53" s="271"/>
    </row>
    <row r="54" spans="2:11" ht="12.75" customHeight="1">
      <c r="B54" s="269"/>
      <c r="C54" s="273"/>
      <c r="D54" s="273"/>
      <c r="E54" s="273"/>
      <c r="F54" s="273"/>
      <c r="G54" s="273"/>
      <c r="H54" s="273"/>
      <c r="I54" s="273"/>
      <c r="J54" s="273"/>
      <c r="K54" s="271"/>
    </row>
    <row r="55" spans="2:11" ht="15" customHeight="1">
      <c r="B55" s="269"/>
      <c r="C55" s="273" t="s">
        <v>505</v>
      </c>
      <c r="D55" s="273"/>
      <c r="E55" s="273"/>
      <c r="F55" s="273"/>
      <c r="G55" s="273"/>
      <c r="H55" s="273"/>
      <c r="I55" s="273"/>
      <c r="J55" s="273"/>
      <c r="K55" s="271"/>
    </row>
    <row r="56" spans="2:11" ht="15" customHeight="1">
      <c r="B56" s="269"/>
      <c r="C56" s="275"/>
      <c r="D56" s="273" t="s">
        <v>506</v>
      </c>
      <c r="E56" s="273"/>
      <c r="F56" s="273"/>
      <c r="G56" s="273"/>
      <c r="H56" s="273"/>
      <c r="I56" s="273"/>
      <c r="J56" s="273"/>
      <c r="K56" s="271"/>
    </row>
    <row r="57" spans="2:11" ht="15" customHeight="1">
      <c r="B57" s="269"/>
      <c r="C57" s="275"/>
      <c r="D57" s="273" t="s">
        <v>507</v>
      </c>
      <c r="E57" s="273"/>
      <c r="F57" s="273"/>
      <c r="G57" s="273"/>
      <c r="H57" s="273"/>
      <c r="I57" s="273"/>
      <c r="J57" s="273"/>
      <c r="K57" s="271"/>
    </row>
    <row r="58" spans="2:11" ht="15" customHeight="1">
      <c r="B58" s="269"/>
      <c r="C58" s="275"/>
      <c r="D58" s="273" t="s">
        <v>508</v>
      </c>
      <c r="E58" s="273"/>
      <c r="F58" s="273"/>
      <c r="G58" s="273"/>
      <c r="H58" s="273"/>
      <c r="I58" s="273"/>
      <c r="J58" s="273"/>
      <c r="K58" s="271"/>
    </row>
    <row r="59" spans="2:11" ht="15" customHeight="1">
      <c r="B59" s="269"/>
      <c r="C59" s="275"/>
      <c r="D59" s="273" t="s">
        <v>509</v>
      </c>
      <c r="E59" s="273"/>
      <c r="F59" s="273"/>
      <c r="G59" s="273"/>
      <c r="H59" s="273"/>
      <c r="I59" s="273"/>
      <c r="J59" s="273"/>
      <c r="K59" s="271"/>
    </row>
    <row r="60" spans="2:11" ht="15" customHeight="1">
      <c r="B60" s="269"/>
      <c r="C60" s="275"/>
      <c r="D60" s="278" t="s">
        <v>510</v>
      </c>
      <c r="E60" s="278"/>
      <c r="F60" s="278"/>
      <c r="G60" s="278"/>
      <c r="H60" s="278"/>
      <c r="I60" s="278"/>
      <c r="J60" s="278"/>
      <c r="K60" s="271"/>
    </row>
    <row r="61" spans="2:11" ht="15" customHeight="1">
      <c r="B61" s="269"/>
      <c r="C61" s="275"/>
      <c r="D61" s="273" t="s">
        <v>511</v>
      </c>
      <c r="E61" s="273"/>
      <c r="F61" s="273"/>
      <c r="G61" s="273"/>
      <c r="H61" s="273"/>
      <c r="I61" s="273"/>
      <c r="J61" s="273"/>
      <c r="K61" s="271"/>
    </row>
    <row r="62" spans="2:11" ht="12.75" customHeight="1">
      <c r="B62" s="269"/>
      <c r="C62" s="275"/>
      <c r="D62" s="275"/>
      <c r="E62" s="279"/>
      <c r="F62" s="275"/>
      <c r="G62" s="275"/>
      <c r="H62" s="275"/>
      <c r="I62" s="275"/>
      <c r="J62" s="275"/>
      <c r="K62" s="271"/>
    </row>
    <row r="63" spans="2:11" ht="15" customHeight="1">
      <c r="B63" s="269"/>
      <c r="C63" s="275"/>
      <c r="D63" s="273" t="s">
        <v>512</v>
      </c>
      <c r="E63" s="273"/>
      <c r="F63" s="273"/>
      <c r="G63" s="273"/>
      <c r="H63" s="273"/>
      <c r="I63" s="273"/>
      <c r="J63" s="273"/>
      <c r="K63" s="271"/>
    </row>
    <row r="64" spans="2:11" ht="15" customHeight="1">
      <c r="B64" s="269"/>
      <c r="C64" s="275"/>
      <c r="D64" s="278" t="s">
        <v>513</v>
      </c>
      <c r="E64" s="278"/>
      <c r="F64" s="278"/>
      <c r="G64" s="278"/>
      <c r="H64" s="278"/>
      <c r="I64" s="278"/>
      <c r="J64" s="278"/>
      <c r="K64" s="271"/>
    </row>
    <row r="65" spans="2:11" ht="15" customHeight="1">
      <c r="B65" s="269"/>
      <c r="C65" s="275"/>
      <c r="D65" s="273" t="s">
        <v>514</v>
      </c>
      <c r="E65" s="273"/>
      <c r="F65" s="273"/>
      <c r="G65" s="273"/>
      <c r="H65" s="273"/>
      <c r="I65" s="273"/>
      <c r="J65" s="273"/>
      <c r="K65" s="271"/>
    </row>
    <row r="66" spans="2:11" ht="15" customHeight="1">
      <c r="B66" s="269"/>
      <c r="C66" s="275"/>
      <c r="D66" s="273" t="s">
        <v>515</v>
      </c>
      <c r="E66" s="273"/>
      <c r="F66" s="273"/>
      <c r="G66" s="273"/>
      <c r="H66" s="273"/>
      <c r="I66" s="273"/>
      <c r="J66" s="273"/>
      <c r="K66" s="271"/>
    </row>
    <row r="67" spans="2:11" ht="15" customHeight="1">
      <c r="B67" s="269"/>
      <c r="C67" s="275"/>
      <c r="D67" s="273" t="s">
        <v>516</v>
      </c>
      <c r="E67" s="273"/>
      <c r="F67" s="273"/>
      <c r="G67" s="273"/>
      <c r="H67" s="273"/>
      <c r="I67" s="273"/>
      <c r="J67" s="273"/>
      <c r="K67" s="271"/>
    </row>
    <row r="68" spans="2:11" ht="15" customHeight="1">
      <c r="B68" s="269"/>
      <c r="C68" s="275"/>
      <c r="D68" s="273" t="s">
        <v>517</v>
      </c>
      <c r="E68" s="273"/>
      <c r="F68" s="273"/>
      <c r="G68" s="273"/>
      <c r="H68" s="273"/>
      <c r="I68" s="273"/>
      <c r="J68" s="273"/>
      <c r="K68" s="271"/>
    </row>
    <row r="69" spans="2:11" ht="12.75" customHeight="1">
      <c r="B69" s="280"/>
      <c r="C69" s="281"/>
      <c r="D69" s="281"/>
      <c r="E69" s="281"/>
      <c r="F69" s="281"/>
      <c r="G69" s="281"/>
      <c r="H69" s="281"/>
      <c r="I69" s="281"/>
      <c r="J69" s="281"/>
      <c r="K69" s="282"/>
    </row>
    <row r="70" spans="2:11" ht="18.75" customHeight="1">
      <c r="B70" s="283"/>
      <c r="C70" s="283"/>
      <c r="D70" s="283"/>
      <c r="E70" s="283"/>
      <c r="F70" s="283"/>
      <c r="G70" s="283"/>
      <c r="H70" s="283"/>
      <c r="I70" s="283"/>
      <c r="J70" s="283"/>
      <c r="K70" s="284"/>
    </row>
    <row r="71" spans="2:11" ht="18.75" customHeight="1">
      <c r="B71" s="284"/>
      <c r="C71" s="284"/>
      <c r="D71" s="284"/>
      <c r="E71" s="284"/>
      <c r="F71" s="284"/>
      <c r="G71" s="284"/>
      <c r="H71" s="284"/>
      <c r="I71" s="284"/>
      <c r="J71" s="284"/>
      <c r="K71" s="284"/>
    </row>
    <row r="72" spans="2:11" ht="7.5" customHeight="1">
      <c r="B72" s="285"/>
      <c r="C72" s="286"/>
      <c r="D72" s="286"/>
      <c r="E72" s="286"/>
      <c r="F72" s="286"/>
      <c r="G72" s="286"/>
      <c r="H72" s="286"/>
      <c r="I72" s="286"/>
      <c r="J72" s="286"/>
      <c r="K72" s="287"/>
    </row>
    <row r="73" spans="2:11" ht="45" customHeight="1">
      <c r="B73" s="288"/>
      <c r="C73" s="289" t="s">
        <v>85</v>
      </c>
      <c r="D73" s="289"/>
      <c r="E73" s="289"/>
      <c r="F73" s="289"/>
      <c r="G73" s="289"/>
      <c r="H73" s="289"/>
      <c r="I73" s="289"/>
      <c r="J73" s="289"/>
      <c r="K73" s="290"/>
    </row>
    <row r="74" spans="2:11" ht="17.25" customHeight="1">
      <c r="B74" s="288"/>
      <c r="C74" s="291" t="s">
        <v>518</v>
      </c>
      <c r="D74" s="291"/>
      <c r="E74" s="291"/>
      <c r="F74" s="291" t="s">
        <v>519</v>
      </c>
      <c r="G74" s="292"/>
      <c r="H74" s="291" t="s">
        <v>104</v>
      </c>
      <c r="I74" s="291" t="s">
        <v>60</v>
      </c>
      <c r="J74" s="291" t="s">
        <v>520</v>
      </c>
      <c r="K74" s="290"/>
    </row>
    <row r="75" spans="2:11" ht="17.25" customHeight="1">
      <c r="B75" s="288"/>
      <c r="C75" s="293" t="s">
        <v>521</v>
      </c>
      <c r="D75" s="293"/>
      <c r="E75" s="293"/>
      <c r="F75" s="294" t="s">
        <v>522</v>
      </c>
      <c r="G75" s="295"/>
      <c r="H75" s="293"/>
      <c r="I75" s="293"/>
      <c r="J75" s="293" t="s">
        <v>523</v>
      </c>
      <c r="K75" s="290"/>
    </row>
    <row r="76" spans="2:11" ht="5.25" customHeight="1">
      <c r="B76" s="288"/>
      <c r="C76" s="296"/>
      <c r="D76" s="296"/>
      <c r="E76" s="296"/>
      <c r="F76" s="296"/>
      <c r="G76" s="297"/>
      <c r="H76" s="296"/>
      <c r="I76" s="296"/>
      <c r="J76" s="296"/>
      <c r="K76" s="290"/>
    </row>
    <row r="77" spans="2:11" ht="15" customHeight="1">
      <c r="B77" s="288"/>
      <c r="C77" s="277" t="s">
        <v>56</v>
      </c>
      <c r="D77" s="296"/>
      <c r="E77" s="296"/>
      <c r="F77" s="298" t="s">
        <v>524</v>
      </c>
      <c r="G77" s="297"/>
      <c r="H77" s="277" t="s">
        <v>525</v>
      </c>
      <c r="I77" s="277" t="s">
        <v>526</v>
      </c>
      <c r="J77" s="277">
        <v>20</v>
      </c>
      <c r="K77" s="290"/>
    </row>
    <row r="78" spans="2:11" ht="15" customHeight="1">
      <c r="B78" s="288"/>
      <c r="C78" s="277" t="s">
        <v>527</v>
      </c>
      <c r="D78" s="277"/>
      <c r="E78" s="277"/>
      <c r="F78" s="298" t="s">
        <v>524</v>
      </c>
      <c r="G78" s="297"/>
      <c r="H78" s="277" t="s">
        <v>528</v>
      </c>
      <c r="I78" s="277" t="s">
        <v>526</v>
      </c>
      <c r="J78" s="277">
        <v>120</v>
      </c>
      <c r="K78" s="290"/>
    </row>
    <row r="79" spans="2:11" ht="15" customHeight="1">
      <c r="B79" s="299"/>
      <c r="C79" s="277" t="s">
        <v>529</v>
      </c>
      <c r="D79" s="277"/>
      <c r="E79" s="277"/>
      <c r="F79" s="298" t="s">
        <v>530</v>
      </c>
      <c r="G79" s="297"/>
      <c r="H79" s="277" t="s">
        <v>531</v>
      </c>
      <c r="I79" s="277" t="s">
        <v>526</v>
      </c>
      <c r="J79" s="277">
        <v>50</v>
      </c>
      <c r="K79" s="290"/>
    </row>
    <row r="80" spans="2:11" ht="15" customHeight="1">
      <c r="B80" s="299"/>
      <c r="C80" s="277" t="s">
        <v>532</v>
      </c>
      <c r="D80" s="277"/>
      <c r="E80" s="277"/>
      <c r="F80" s="298" t="s">
        <v>524</v>
      </c>
      <c r="G80" s="297"/>
      <c r="H80" s="277" t="s">
        <v>533</v>
      </c>
      <c r="I80" s="277" t="s">
        <v>534</v>
      </c>
      <c r="J80" s="277"/>
      <c r="K80" s="290"/>
    </row>
    <row r="81" spans="2:11" ht="15" customHeight="1">
      <c r="B81" s="299"/>
      <c r="C81" s="300" t="s">
        <v>535</v>
      </c>
      <c r="D81" s="300"/>
      <c r="E81" s="300"/>
      <c r="F81" s="301" t="s">
        <v>530</v>
      </c>
      <c r="G81" s="300"/>
      <c r="H81" s="300" t="s">
        <v>536</v>
      </c>
      <c r="I81" s="300" t="s">
        <v>526</v>
      </c>
      <c r="J81" s="300">
        <v>15</v>
      </c>
      <c r="K81" s="290"/>
    </row>
    <row r="82" spans="2:11" ht="15" customHeight="1">
      <c r="B82" s="299"/>
      <c r="C82" s="300" t="s">
        <v>537</v>
      </c>
      <c r="D82" s="300"/>
      <c r="E82" s="300"/>
      <c r="F82" s="301" t="s">
        <v>530</v>
      </c>
      <c r="G82" s="300"/>
      <c r="H82" s="300" t="s">
        <v>538</v>
      </c>
      <c r="I82" s="300" t="s">
        <v>526</v>
      </c>
      <c r="J82" s="300">
        <v>15</v>
      </c>
      <c r="K82" s="290"/>
    </row>
    <row r="83" spans="2:11" ht="15" customHeight="1">
      <c r="B83" s="299"/>
      <c r="C83" s="300" t="s">
        <v>539</v>
      </c>
      <c r="D83" s="300"/>
      <c r="E83" s="300"/>
      <c r="F83" s="301" t="s">
        <v>530</v>
      </c>
      <c r="G83" s="300"/>
      <c r="H83" s="300" t="s">
        <v>540</v>
      </c>
      <c r="I83" s="300" t="s">
        <v>526</v>
      </c>
      <c r="J83" s="300">
        <v>20</v>
      </c>
      <c r="K83" s="290"/>
    </row>
    <row r="84" spans="2:11" ht="15" customHeight="1">
      <c r="B84" s="299"/>
      <c r="C84" s="300" t="s">
        <v>541</v>
      </c>
      <c r="D84" s="300"/>
      <c r="E84" s="300"/>
      <c r="F84" s="301" t="s">
        <v>530</v>
      </c>
      <c r="G84" s="300"/>
      <c r="H84" s="300" t="s">
        <v>542</v>
      </c>
      <c r="I84" s="300" t="s">
        <v>526</v>
      </c>
      <c r="J84" s="300">
        <v>20</v>
      </c>
      <c r="K84" s="290"/>
    </row>
    <row r="85" spans="2:11" ht="15" customHeight="1">
      <c r="B85" s="299"/>
      <c r="C85" s="277" t="s">
        <v>543</v>
      </c>
      <c r="D85" s="277"/>
      <c r="E85" s="277"/>
      <c r="F85" s="298" t="s">
        <v>530</v>
      </c>
      <c r="G85" s="297"/>
      <c r="H85" s="277" t="s">
        <v>544</v>
      </c>
      <c r="I85" s="277" t="s">
        <v>526</v>
      </c>
      <c r="J85" s="277">
        <v>50</v>
      </c>
      <c r="K85" s="290"/>
    </row>
    <row r="86" spans="2:11" ht="15" customHeight="1">
      <c r="B86" s="299"/>
      <c r="C86" s="277" t="s">
        <v>545</v>
      </c>
      <c r="D86" s="277"/>
      <c r="E86" s="277"/>
      <c r="F86" s="298" t="s">
        <v>530</v>
      </c>
      <c r="G86" s="297"/>
      <c r="H86" s="277" t="s">
        <v>546</v>
      </c>
      <c r="I86" s="277" t="s">
        <v>526</v>
      </c>
      <c r="J86" s="277">
        <v>20</v>
      </c>
      <c r="K86" s="290"/>
    </row>
    <row r="87" spans="2:11" ht="15" customHeight="1">
      <c r="B87" s="299"/>
      <c r="C87" s="277" t="s">
        <v>547</v>
      </c>
      <c r="D87" s="277"/>
      <c r="E87" s="277"/>
      <c r="F87" s="298" t="s">
        <v>530</v>
      </c>
      <c r="G87" s="297"/>
      <c r="H87" s="277" t="s">
        <v>548</v>
      </c>
      <c r="I87" s="277" t="s">
        <v>526</v>
      </c>
      <c r="J87" s="277">
        <v>20</v>
      </c>
      <c r="K87" s="290"/>
    </row>
    <row r="88" spans="2:11" ht="15" customHeight="1">
      <c r="B88" s="299"/>
      <c r="C88" s="277" t="s">
        <v>549</v>
      </c>
      <c r="D88" s="277"/>
      <c r="E88" s="277"/>
      <c r="F88" s="298" t="s">
        <v>530</v>
      </c>
      <c r="G88" s="297"/>
      <c r="H88" s="277" t="s">
        <v>550</v>
      </c>
      <c r="I88" s="277" t="s">
        <v>526</v>
      </c>
      <c r="J88" s="277">
        <v>50</v>
      </c>
      <c r="K88" s="290"/>
    </row>
    <row r="89" spans="2:11" ht="15" customHeight="1">
      <c r="B89" s="299"/>
      <c r="C89" s="277" t="s">
        <v>551</v>
      </c>
      <c r="D89" s="277"/>
      <c r="E89" s="277"/>
      <c r="F89" s="298" t="s">
        <v>530</v>
      </c>
      <c r="G89" s="297"/>
      <c r="H89" s="277" t="s">
        <v>551</v>
      </c>
      <c r="I89" s="277" t="s">
        <v>526</v>
      </c>
      <c r="J89" s="277">
        <v>50</v>
      </c>
      <c r="K89" s="290"/>
    </row>
    <row r="90" spans="2:11" ht="15" customHeight="1">
      <c r="B90" s="299"/>
      <c r="C90" s="277" t="s">
        <v>109</v>
      </c>
      <c r="D90" s="277"/>
      <c r="E90" s="277"/>
      <c r="F90" s="298" t="s">
        <v>530</v>
      </c>
      <c r="G90" s="297"/>
      <c r="H90" s="277" t="s">
        <v>552</v>
      </c>
      <c r="I90" s="277" t="s">
        <v>526</v>
      </c>
      <c r="J90" s="277">
        <v>255</v>
      </c>
      <c r="K90" s="290"/>
    </row>
    <row r="91" spans="2:11" ht="15" customHeight="1">
      <c r="B91" s="299"/>
      <c r="C91" s="277" t="s">
        <v>553</v>
      </c>
      <c r="D91" s="277"/>
      <c r="E91" s="277"/>
      <c r="F91" s="298" t="s">
        <v>524</v>
      </c>
      <c r="G91" s="297"/>
      <c r="H91" s="277" t="s">
        <v>554</v>
      </c>
      <c r="I91" s="277" t="s">
        <v>555</v>
      </c>
      <c r="J91" s="277"/>
      <c r="K91" s="290"/>
    </row>
    <row r="92" spans="2:11" ht="15" customHeight="1">
      <c r="B92" s="299"/>
      <c r="C92" s="277" t="s">
        <v>556</v>
      </c>
      <c r="D92" s="277"/>
      <c r="E92" s="277"/>
      <c r="F92" s="298" t="s">
        <v>524</v>
      </c>
      <c r="G92" s="297"/>
      <c r="H92" s="277" t="s">
        <v>557</v>
      </c>
      <c r="I92" s="277" t="s">
        <v>558</v>
      </c>
      <c r="J92" s="277"/>
      <c r="K92" s="290"/>
    </row>
    <row r="93" spans="2:11" ht="15" customHeight="1">
      <c r="B93" s="299"/>
      <c r="C93" s="277" t="s">
        <v>559</v>
      </c>
      <c r="D93" s="277"/>
      <c r="E93" s="277"/>
      <c r="F93" s="298" t="s">
        <v>524</v>
      </c>
      <c r="G93" s="297"/>
      <c r="H93" s="277" t="s">
        <v>559</v>
      </c>
      <c r="I93" s="277" t="s">
        <v>558</v>
      </c>
      <c r="J93" s="277"/>
      <c r="K93" s="290"/>
    </row>
    <row r="94" spans="2:11" ht="15" customHeight="1">
      <c r="B94" s="299"/>
      <c r="C94" s="277" t="s">
        <v>41</v>
      </c>
      <c r="D94" s="277"/>
      <c r="E94" s="277"/>
      <c r="F94" s="298" t="s">
        <v>524</v>
      </c>
      <c r="G94" s="297"/>
      <c r="H94" s="277" t="s">
        <v>560</v>
      </c>
      <c r="I94" s="277" t="s">
        <v>558</v>
      </c>
      <c r="J94" s="277"/>
      <c r="K94" s="290"/>
    </row>
    <row r="95" spans="2:11" ht="15" customHeight="1">
      <c r="B95" s="299"/>
      <c r="C95" s="277" t="s">
        <v>51</v>
      </c>
      <c r="D95" s="277"/>
      <c r="E95" s="277"/>
      <c r="F95" s="298" t="s">
        <v>524</v>
      </c>
      <c r="G95" s="297"/>
      <c r="H95" s="277" t="s">
        <v>561</v>
      </c>
      <c r="I95" s="277" t="s">
        <v>558</v>
      </c>
      <c r="J95" s="277"/>
      <c r="K95" s="290"/>
    </row>
    <row r="96" spans="2:11" ht="15" customHeight="1">
      <c r="B96" s="302"/>
      <c r="C96" s="303"/>
      <c r="D96" s="303"/>
      <c r="E96" s="303"/>
      <c r="F96" s="303"/>
      <c r="G96" s="303"/>
      <c r="H96" s="303"/>
      <c r="I96" s="303"/>
      <c r="J96" s="303"/>
      <c r="K96" s="304"/>
    </row>
    <row r="97" spans="2:11" ht="18.75" customHeight="1">
      <c r="B97" s="305"/>
      <c r="C97" s="306"/>
      <c r="D97" s="306"/>
      <c r="E97" s="306"/>
      <c r="F97" s="306"/>
      <c r="G97" s="306"/>
      <c r="H97" s="306"/>
      <c r="I97" s="306"/>
      <c r="J97" s="306"/>
      <c r="K97" s="305"/>
    </row>
    <row r="98" spans="2:11" ht="18.75" customHeight="1">
      <c r="B98" s="284"/>
      <c r="C98" s="284"/>
      <c r="D98" s="284"/>
      <c r="E98" s="284"/>
      <c r="F98" s="284"/>
      <c r="G98" s="284"/>
      <c r="H98" s="284"/>
      <c r="I98" s="284"/>
      <c r="J98" s="284"/>
      <c r="K98" s="284"/>
    </row>
    <row r="99" spans="2:11" ht="7.5" customHeight="1">
      <c r="B99" s="285"/>
      <c r="C99" s="286"/>
      <c r="D99" s="286"/>
      <c r="E99" s="286"/>
      <c r="F99" s="286"/>
      <c r="G99" s="286"/>
      <c r="H99" s="286"/>
      <c r="I99" s="286"/>
      <c r="J99" s="286"/>
      <c r="K99" s="287"/>
    </row>
    <row r="100" spans="2:11" ht="45" customHeight="1">
      <c r="B100" s="288"/>
      <c r="C100" s="289" t="s">
        <v>562</v>
      </c>
      <c r="D100" s="289"/>
      <c r="E100" s="289"/>
      <c r="F100" s="289"/>
      <c r="G100" s="289"/>
      <c r="H100" s="289"/>
      <c r="I100" s="289"/>
      <c r="J100" s="289"/>
      <c r="K100" s="290"/>
    </row>
    <row r="101" spans="2:11" ht="17.25" customHeight="1">
      <c r="B101" s="288"/>
      <c r="C101" s="291" t="s">
        <v>518</v>
      </c>
      <c r="D101" s="291"/>
      <c r="E101" s="291"/>
      <c r="F101" s="291" t="s">
        <v>519</v>
      </c>
      <c r="G101" s="292"/>
      <c r="H101" s="291" t="s">
        <v>104</v>
      </c>
      <c r="I101" s="291" t="s">
        <v>60</v>
      </c>
      <c r="J101" s="291" t="s">
        <v>520</v>
      </c>
      <c r="K101" s="290"/>
    </row>
    <row r="102" spans="2:11" ht="17.25" customHeight="1">
      <c r="B102" s="288"/>
      <c r="C102" s="293" t="s">
        <v>521</v>
      </c>
      <c r="D102" s="293"/>
      <c r="E102" s="293"/>
      <c r="F102" s="294" t="s">
        <v>522</v>
      </c>
      <c r="G102" s="295"/>
      <c r="H102" s="293"/>
      <c r="I102" s="293"/>
      <c r="J102" s="293" t="s">
        <v>523</v>
      </c>
      <c r="K102" s="290"/>
    </row>
    <row r="103" spans="2:11" ht="5.25" customHeight="1">
      <c r="B103" s="288"/>
      <c r="C103" s="291"/>
      <c r="D103" s="291"/>
      <c r="E103" s="291"/>
      <c r="F103" s="291"/>
      <c r="G103" s="307"/>
      <c r="H103" s="291"/>
      <c r="I103" s="291"/>
      <c r="J103" s="291"/>
      <c r="K103" s="290"/>
    </row>
    <row r="104" spans="2:11" ht="15" customHeight="1">
      <c r="B104" s="288"/>
      <c r="C104" s="277" t="s">
        <v>56</v>
      </c>
      <c r="D104" s="296"/>
      <c r="E104" s="296"/>
      <c r="F104" s="298" t="s">
        <v>524</v>
      </c>
      <c r="G104" s="307"/>
      <c r="H104" s="277" t="s">
        <v>563</v>
      </c>
      <c r="I104" s="277" t="s">
        <v>526</v>
      </c>
      <c r="J104" s="277">
        <v>20</v>
      </c>
      <c r="K104" s="290"/>
    </row>
    <row r="105" spans="2:11" ht="15" customHeight="1">
      <c r="B105" s="288"/>
      <c r="C105" s="277" t="s">
        <v>527</v>
      </c>
      <c r="D105" s="277"/>
      <c r="E105" s="277"/>
      <c r="F105" s="298" t="s">
        <v>524</v>
      </c>
      <c r="G105" s="277"/>
      <c r="H105" s="277" t="s">
        <v>563</v>
      </c>
      <c r="I105" s="277" t="s">
        <v>526</v>
      </c>
      <c r="J105" s="277">
        <v>120</v>
      </c>
      <c r="K105" s="290"/>
    </row>
    <row r="106" spans="2:11" ht="15" customHeight="1">
      <c r="B106" s="299"/>
      <c r="C106" s="277" t="s">
        <v>529</v>
      </c>
      <c r="D106" s="277"/>
      <c r="E106" s="277"/>
      <c r="F106" s="298" t="s">
        <v>530</v>
      </c>
      <c r="G106" s="277"/>
      <c r="H106" s="277" t="s">
        <v>563</v>
      </c>
      <c r="I106" s="277" t="s">
        <v>526</v>
      </c>
      <c r="J106" s="277">
        <v>50</v>
      </c>
      <c r="K106" s="290"/>
    </row>
    <row r="107" spans="2:11" ht="15" customHeight="1">
      <c r="B107" s="299"/>
      <c r="C107" s="277" t="s">
        <v>532</v>
      </c>
      <c r="D107" s="277"/>
      <c r="E107" s="277"/>
      <c r="F107" s="298" t="s">
        <v>524</v>
      </c>
      <c r="G107" s="277"/>
      <c r="H107" s="277" t="s">
        <v>563</v>
      </c>
      <c r="I107" s="277" t="s">
        <v>534</v>
      </c>
      <c r="J107" s="277"/>
      <c r="K107" s="290"/>
    </row>
    <row r="108" spans="2:11" ht="15" customHeight="1">
      <c r="B108" s="299"/>
      <c r="C108" s="277" t="s">
        <v>543</v>
      </c>
      <c r="D108" s="277"/>
      <c r="E108" s="277"/>
      <c r="F108" s="298" t="s">
        <v>530</v>
      </c>
      <c r="G108" s="277"/>
      <c r="H108" s="277" t="s">
        <v>563</v>
      </c>
      <c r="I108" s="277" t="s">
        <v>526</v>
      </c>
      <c r="J108" s="277">
        <v>50</v>
      </c>
      <c r="K108" s="290"/>
    </row>
    <row r="109" spans="2:11" ht="15" customHeight="1">
      <c r="B109" s="299"/>
      <c r="C109" s="277" t="s">
        <v>551</v>
      </c>
      <c r="D109" s="277"/>
      <c r="E109" s="277"/>
      <c r="F109" s="298" t="s">
        <v>530</v>
      </c>
      <c r="G109" s="277"/>
      <c r="H109" s="277" t="s">
        <v>563</v>
      </c>
      <c r="I109" s="277" t="s">
        <v>526</v>
      </c>
      <c r="J109" s="277">
        <v>50</v>
      </c>
      <c r="K109" s="290"/>
    </row>
    <row r="110" spans="2:11" ht="15" customHeight="1">
      <c r="B110" s="299"/>
      <c r="C110" s="277" t="s">
        <v>549</v>
      </c>
      <c r="D110" s="277"/>
      <c r="E110" s="277"/>
      <c r="F110" s="298" t="s">
        <v>530</v>
      </c>
      <c r="G110" s="277"/>
      <c r="H110" s="277" t="s">
        <v>563</v>
      </c>
      <c r="I110" s="277" t="s">
        <v>526</v>
      </c>
      <c r="J110" s="277">
        <v>50</v>
      </c>
      <c r="K110" s="290"/>
    </row>
    <row r="111" spans="2:11" ht="15" customHeight="1">
      <c r="B111" s="299"/>
      <c r="C111" s="277" t="s">
        <v>56</v>
      </c>
      <c r="D111" s="277"/>
      <c r="E111" s="277"/>
      <c r="F111" s="298" t="s">
        <v>524</v>
      </c>
      <c r="G111" s="277"/>
      <c r="H111" s="277" t="s">
        <v>564</v>
      </c>
      <c r="I111" s="277" t="s">
        <v>526</v>
      </c>
      <c r="J111" s="277">
        <v>20</v>
      </c>
      <c r="K111" s="290"/>
    </row>
    <row r="112" spans="2:11" ht="15" customHeight="1">
      <c r="B112" s="299"/>
      <c r="C112" s="277" t="s">
        <v>565</v>
      </c>
      <c r="D112" s="277"/>
      <c r="E112" s="277"/>
      <c r="F112" s="298" t="s">
        <v>524</v>
      </c>
      <c r="G112" s="277"/>
      <c r="H112" s="277" t="s">
        <v>566</v>
      </c>
      <c r="I112" s="277" t="s">
        <v>526</v>
      </c>
      <c r="J112" s="277">
        <v>120</v>
      </c>
      <c r="K112" s="290"/>
    </row>
    <row r="113" spans="2:11" ht="15" customHeight="1">
      <c r="B113" s="299"/>
      <c r="C113" s="277" t="s">
        <v>41</v>
      </c>
      <c r="D113" s="277"/>
      <c r="E113" s="277"/>
      <c r="F113" s="298" t="s">
        <v>524</v>
      </c>
      <c r="G113" s="277"/>
      <c r="H113" s="277" t="s">
        <v>567</v>
      </c>
      <c r="I113" s="277" t="s">
        <v>558</v>
      </c>
      <c r="J113" s="277"/>
      <c r="K113" s="290"/>
    </row>
    <row r="114" spans="2:11" ht="15" customHeight="1">
      <c r="B114" s="299"/>
      <c r="C114" s="277" t="s">
        <v>51</v>
      </c>
      <c r="D114" s="277"/>
      <c r="E114" s="277"/>
      <c r="F114" s="298" t="s">
        <v>524</v>
      </c>
      <c r="G114" s="277"/>
      <c r="H114" s="277" t="s">
        <v>568</v>
      </c>
      <c r="I114" s="277" t="s">
        <v>558</v>
      </c>
      <c r="J114" s="277"/>
      <c r="K114" s="290"/>
    </row>
    <row r="115" spans="2:11" ht="15" customHeight="1">
      <c r="B115" s="299"/>
      <c r="C115" s="277" t="s">
        <v>60</v>
      </c>
      <c r="D115" s="277"/>
      <c r="E115" s="277"/>
      <c r="F115" s="298" t="s">
        <v>524</v>
      </c>
      <c r="G115" s="277"/>
      <c r="H115" s="277" t="s">
        <v>569</v>
      </c>
      <c r="I115" s="277" t="s">
        <v>570</v>
      </c>
      <c r="J115" s="277"/>
      <c r="K115" s="290"/>
    </row>
    <row r="116" spans="2:11" ht="15" customHeight="1">
      <c r="B116" s="302"/>
      <c r="C116" s="308"/>
      <c r="D116" s="308"/>
      <c r="E116" s="308"/>
      <c r="F116" s="308"/>
      <c r="G116" s="308"/>
      <c r="H116" s="308"/>
      <c r="I116" s="308"/>
      <c r="J116" s="308"/>
      <c r="K116" s="304"/>
    </row>
    <row r="117" spans="2:11" ht="18.75" customHeight="1">
      <c r="B117" s="309"/>
      <c r="C117" s="273"/>
      <c r="D117" s="273"/>
      <c r="E117" s="273"/>
      <c r="F117" s="310"/>
      <c r="G117" s="273"/>
      <c r="H117" s="273"/>
      <c r="I117" s="273"/>
      <c r="J117" s="273"/>
      <c r="K117" s="309"/>
    </row>
    <row r="118" spans="2:11" ht="18.75" customHeight="1">
      <c r="B118" s="284"/>
      <c r="C118" s="284"/>
      <c r="D118" s="284"/>
      <c r="E118" s="284"/>
      <c r="F118" s="284"/>
      <c r="G118" s="284"/>
      <c r="H118" s="284"/>
      <c r="I118" s="284"/>
      <c r="J118" s="284"/>
      <c r="K118" s="284"/>
    </row>
    <row r="119" spans="2:11" ht="7.5" customHeight="1">
      <c r="B119" s="311"/>
      <c r="C119" s="312"/>
      <c r="D119" s="312"/>
      <c r="E119" s="312"/>
      <c r="F119" s="312"/>
      <c r="G119" s="312"/>
      <c r="H119" s="312"/>
      <c r="I119" s="312"/>
      <c r="J119" s="312"/>
      <c r="K119" s="313"/>
    </row>
    <row r="120" spans="2:11" ht="45" customHeight="1">
      <c r="B120" s="314"/>
      <c r="C120" s="267" t="s">
        <v>571</v>
      </c>
      <c r="D120" s="267"/>
      <c r="E120" s="267"/>
      <c r="F120" s="267"/>
      <c r="G120" s="267"/>
      <c r="H120" s="267"/>
      <c r="I120" s="267"/>
      <c r="J120" s="267"/>
      <c r="K120" s="315"/>
    </row>
    <row r="121" spans="2:11" ht="17.25" customHeight="1">
      <c r="B121" s="316"/>
      <c r="C121" s="291" t="s">
        <v>518</v>
      </c>
      <c r="D121" s="291"/>
      <c r="E121" s="291"/>
      <c r="F121" s="291" t="s">
        <v>519</v>
      </c>
      <c r="G121" s="292"/>
      <c r="H121" s="291" t="s">
        <v>104</v>
      </c>
      <c r="I121" s="291" t="s">
        <v>60</v>
      </c>
      <c r="J121" s="291" t="s">
        <v>520</v>
      </c>
      <c r="K121" s="317"/>
    </row>
    <row r="122" spans="2:11" ht="17.25" customHeight="1">
      <c r="B122" s="316"/>
      <c r="C122" s="293" t="s">
        <v>521</v>
      </c>
      <c r="D122" s="293"/>
      <c r="E122" s="293"/>
      <c r="F122" s="294" t="s">
        <v>522</v>
      </c>
      <c r="G122" s="295"/>
      <c r="H122" s="293"/>
      <c r="I122" s="293"/>
      <c r="J122" s="293" t="s">
        <v>523</v>
      </c>
      <c r="K122" s="317"/>
    </row>
    <row r="123" spans="2:11" ht="5.25" customHeight="1">
      <c r="B123" s="318"/>
      <c r="C123" s="296"/>
      <c r="D123" s="296"/>
      <c r="E123" s="296"/>
      <c r="F123" s="296"/>
      <c r="G123" s="277"/>
      <c r="H123" s="296"/>
      <c r="I123" s="296"/>
      <c r="J123" s="296"/>
      <c r="K123" s="319"/>
    </row>
    <row r="124" spans="2:11" ht="15" customHeight="1">
      <c r="B124" s="318"/>
      <c r="C124" s="277" t="s">
        <v>527</v>
      </c>
      <c r="D124" s="296"/>
      <c r="E124" s="296"/>
      <c r="F124" s="298" t="s">
        <v>524</v>
      </c>
      <c r="G124" s="277"/>
      <c r="H124" s="277" t="s">
        <v>563</v>
      </c>
      <c r="I124" s="277" t="s">
        <v>526</v>
      </c>
      <c r="J124" s="277">
        <v>120</v>
      </c>
      <c r="K124" s="320"/>
    </row>
    <row r="125" spans="2:11" ht="15" customHeight="1">
      <c r="B125" s="318"/>
      <c r="C125" s="277" t="s">
        <v>572</v>
      </c>
      <c r="D125" s="277"/>
      <c r="E125" s="277"/>
      <c r="F125" s="298" t="s">
        <v>524</v>
      </c>
      <c r="G125" s="277"/>
      <c r="H125" s="277" t="s">
        <v>573</v>
      </c>
      <c r="I125" s="277" t="s">
        <v>526</v>
      </c>
      <c r="J125" s="277" t="s">
        <v>574</v>
      </c>
      <c r="K125" s="320"/>
    </row>
    <row r="126" spans="2:11" ht="15" customHeight="1">
      <c r="B126" s="318"/>
      <c r="C126" s="277" t="s">
        <v>473</v>
      </c>
      <c r="D126" s="277"/>
      <c r="E126" s="277"/>
      <c r="F126" s="298" t="s">
        <v>524</v>
      </c>
      <c r="G126" s="277"/>
      <c r="H126" s="277" t="s">
        <v>575</v>
      </c>
      <c r="I126" s="277" t="s">
        <v>526</v>
      </c>
      <c r="J126" s="277" t="s">
        <v>574</v>
      </c>
      <c r="K126" s="320"/>
    </row>
    <row r="127" spans="2:11" ht="15" customHeight="1">
      <c r="B127" s="318"/>
      <c r="C127" s="277" t="s">
        <v>535</v>
      </c>
      <c r="D127" s="277"/>
      <c r="E127" s="277"/>
      <c r="F127" s="298" t="s">
        <v>530</v>
      </c>
      <c r="G127" s="277"/>
      <c r="H127" s="277" t="s">
        <v>536</v>
      </c>
      <c r="I127" s="277" t="s">
        <v>526</v>
      </c>
      <c r="J127" s="277">
        <v>15</v>
      </c>
      <c r="K127" s="320"/>
    </row>
    <row r="128" spans="2:11" ht="15" customHeight="1">
      <c r="B128" s="318"/>
      <c r="C128" s="300" t="s">
        <v>537</v>
      </c>
      <c r="D128" s="300"/>
      <c r="E128" s="300"/>
      <c r="F128" s="301" t="s">
        <v>530</v>
      </c>
      <c r="G128" s="300"/>
      <c r="H128" s="300" t="s">
        <v>538</v>
      </c>
      <c r="I128" s="300" t="s">
        <v>526</v>
      </c>
      <c r="J128" s="300">
        <v>15</v>
      </c>
      <c r="K128" s="320"/>
    </row>
    <row r="129" spans="2:11" ht="15" customHeight="1">
      <c r="B129" s="318"/>
      <c r="C129" s="300" t="s">
        <v>539</v>
      </c>
      <c r="D129" s="300"/>
      <c r="E129" s="300"/>
      <c r="F129" s="301" t="s">
        <v>530</v>
      </c>
      <c r="G129" s="300"/>
      <c r="H129" s="300" t="s">
        <v>540</v>
      </c>
      <c r="I129" s="300" t="s">
        <v>526</v>
      </c>
      <c r="J129" s="300">
        <v>20</v>
      </c>
      <c r="K129" s="320"/>
    </row>
    <row r="130" spans="2:11" ht="15" customHeight="1">
      <c r="B130" s="318"/>
      <c r="C130" s="300" t="s">
        <v>541</v>
      </c>
      <c r="D130" s="300"/>
      <c r="E130" s="300"/>
      <c r="F130" s="301" t="s">
        <v>530</v>
      </c>
      <c r="G130" s="300"/>
      <c r="H130" s="300" t="s">
        <v>542</v>
      </c>
      <c r="I130" s="300" t="s">
        <v>526</v>
      </c>
      <c r="J130" s="300">
        <v>20</v>
      </c>
      <c r="K130" s="320"/>
    </row>
    <row r="131" spans="2:11" ht="15" customHeight="1">
      <c r="B131" s="318"/>
      <c r="C131" s="277" t="s">
        <v>529</v>
      </c>
      <c r="D131" s="277"/>
      <c r="E131" s="277"/>
      <c r="F131" s="298" t="s">
        <v>530</v>
      </c>
      <c r="G131" s="277"/>
      <c r="H131" s="277" t="s">
        <v>563</v>
      </c>
      <c r="I131" s="277" t="s">
        <v>526</v>
      </c>
      <c r="J131" s="277">
        <v>50</v>
      </c>
      <c r="K131" s="320"/>
    </row>
    <row r="132" spans="2:11" ht="15" customHeight="1">
      <c r="B132" s="318"/>
      <c r="C132" s="277" t="s">
        <v>543</v>
      </c>
      <c r="D132" s="277"/>
      <c r="E132" s="277"/>
      <c r="F132" s="298" t="s">
        <v>530</v>
      </c>
      <c r="G132" s="277"/>
      <c r="H132" s="277" t="s">
        <v>563</v>
      </c>
      <c r="I132" s="277" t="s">
        <v>526</v>
      </c>
      <c r="J132" s="277">
        <v>50</v>
      </c>
      <c r="K132" s="320"/>
    </row>
    <row r="133" spans="2:11" ht="15" customHeight="1">
      <c r="B133" s="318"/>
      <c r="C133" s="277" t="s">
        <v>549</v>
      </c>
      <c r="D133" s="277"/>
      <c r="E133" s="277"/>
      <c r="F133" s="298" t="s">
        <v>530</v>
      </c>
      <c r="G133" s="277"/>
      <c r="H133" s="277" t="s">
        <v>563</v>
      </c>
      <c r="I133" s="277" t="s">
        <v>526</v>
      </c>
      <c r="J133" s="277">
        <v>50</v>
      </c>
      <c r="K133" s="320"/>
    </row>
    <row r="134" spans="2:11" ht="15" customHeight="1">
      <c r="B134" s="318"/>
      <c r="C134" s="277" t="s">
        <v>551</v>
      </c>
      <c r="D134" s="277"/>
      <c r="E134" s="277"/>
      <c r="F134" s="298" t="s">
        <v>530</v>
      </c>
      <c r="G134" s="277"/>
      <c r="H134" s="277" t="s">
        <v>563</v>
      </c>
      <c r="I134" s="277" t="s">
        <v>526</v>
      </c>
      <c r="J134" s="277">
        <v>50</v>
      </c>
      <c r="K134" s="320"/>
    </row>
    <row r="135" spans="2:11" ht="15" customHeight="1">
      <c r="B135" s="318"/>
      <c r="C135" s="277" t="s">
        <v>109</v>
      </c>
      <c r="D135" s="277"/>
      <c r="E135" s="277"/>
      <c r="F135" s="298" t="s">
        <v>530</v>
      </c>
      <c r="G135" s="277"/>
      <c r="H135" s="277" t="s">
        <v>576</v>
      </c>
      <c r="I135" s="277" t="s">
        <v>526</v>
      </c>
      <c r="J135" s="277">
        <v>255</v>
      </c>
      <c r="K135" s="320"/>
    </row>
    <row r="136" spans="2:11" ht="15" customHeight="1">
      <c r="B136" s="318"/>
      <c r="C136" s="277" t="s">
        <v>553</v>
      </c>
      <c r="D136" s="277"/>
      <c r="E136" s="277"/>
      <c r="F136" s="298" t="s">
        <v>524</v>
      </c>
      <c r="G136" s="277"/>
      <c r="H136" s="277" t="s">
        <v>577</v>
      </c>
      <c r="I136" s="277" t="s">
        <v>555</v>
      </c>
      <c r="J136" s="277"/>
      <c r="K136" s="320"/>
    </row>
    <row r="137" spans="2:11" ht="15" customHeight="1">
      <c r="B137" s="318"/>
      <c r="C137" s="277" t="s">
        <v>556</v>
      </c>
      <c r="D137" s="277"/>
      <c r="E137" s="277"/>
      <c r="F137" s="298" t="s">
        <v>524</v>
      </c>
      <c r="G137" s="277"/>
      <c r="H137" s="277" t="s">
        <v>578</v>
      </c>
      <c r="I137" s="277" t="s">
        <v>558</v>
      </c>
      <c r="J137" s="277"/>
      <c r="K137" s="320"/>
    </row>
    <row r="138" spans="2:11" ht="15" customHeight="1">
      <c r="B138" s="318"/>
      <c r="C138" s="277" t="s">
        <v>559</v>
      </c>
      <c r="D138" s="277"/>
      <c r="E138" s="277"/>
      <c r="F138" s="298" t="s">
        <v>524</v>
      </c>
      <c r="G138" s="277"/>
      <c r="H138" s="277" t="s">
        <v>559</v>
      </c>
      <c r="I138" s="277" t="s">
        <v>558</v>
      </c>
      <c r="J138" s="277"/>
      <c r="K138" s="320"/>
    </row>
    <row r="139" spans="2:11" ht="15" customHeight="1">
      <c r="B139" s="318"/>
      <c r="C139" s="277" t="s">
        <v>41</v>
      </c>
      <c r="D139" s="277"/>
      <c r="E139" s="277"/>
      <c r="F139" s="298" t="s">
        <v>524</v>
      </c>
      <c r="G139" s="277"/>
      <c r="H139" s="277" t="s">
        <v>579</v>
      </c>
      <c r="I139" s="277" t="s">
        <v>558</v>
      </c>
      <c r="J139" s="277"/>
      <c r="K139" s="320"/>
    </row>
    <row r="140" spans="2:11" ht="15" customHeight="1">
      <c r="B140" s="318"/>
      <c r="C140" s="277" t="s">
        <v>580</v>
      </c>
      <c r="D140" s="277"/>
      <c r="E140" s="277"/>
      <c r="F140" s="298" t="s">
        <v>524</v>
      </c>
      <c r="G140" s="277"/>
      <c r="H140" s="277" t="s">
        <v>581</v>
      </c>
      <c r="I140" s="277" t="s">
        <v>558</v>
      </c>
      <c r="J140" s="277"/>
      <c r="K140" s="320"/>
    </row>
    <row r="141" spans="2:11" ht="15" customHeight="1">
      <c r="B141" s="321"/>
      <c r="C141" s="322"/>
      <c r="D141" s="322"/>
      <c r="E141" s="322"/>
      <c r="F141" s="322"/>
      <c r="G141" s="322"/>
      <c r="H141" s="322"/>
      <c r="I141" s="322"/>
      <c r="J141" s="322"/>
      <c r="K141" s="323"/>
    </row>
    <row r="142" spans="2:11" ht="18.75" customHeight="1">
      <c r="B142" s="273"/>
      <c r="C142" s="273"/>
      <c r="D142" s="273"/>
      <c r="E142" s="273"/>
      <c r="F142" s="310"/>
      <c r="G142" s="273"/>
      <c r="H142" s="273"/>
      <c r="I142" s="273"/>
      <c r="J142" s="273"/>
      <c r="K142" s="273"/>
    </row>
    <row r="143" spans="2:11" ht="18.75" customHeight="1">
      <c r="B143" s="284"/>
      <c r="C143" s="284"/>
      <c r="D143" s="284"/>
      <c r="E143" s="284"/>
      <c r="F143" s="284"/>
      <c r="G143" s="284"/>
      <c r="H143" s="284"/>
      <c r="I143" s="284"/>
      <c r="J143" s="284"/>
      <c r="K143" s="284"/>
    </row>
    <row r="144" spans="2:11" ht="7.5" customHeight="1">
      <c r="B144" s="285"/>
      <c r="C144" s="286"/>
      <c r="D144" s="286"/>
      <c r="E144" s="286"/>
      <c r="F144" s="286"/>
      <c r="G144" s="286"/>
      <c r="H144" s="286"/>
      <c r="I144" s="286"/>
      <c r="J144" s="286"/>
      <c r="K144" s="287"/>
    </row>
    <row r="145" spans="2:11" ht="45" customHeight="1">
      <c r="B145" s="288"/>
      <c r="C145" s="289" t="s">
        <v>582</v>
      </c>
      <c r="D145" s="289"/>
      <c r="E145" s="289"/>
      <c r="F145" s="289"/>
      <c r="G145" s="289"/>
      <c r="H145" s="289"/>
      <c r="I145" s="289"/>
      <c r="J145" s="289"/>
      <c r="K145" s="290"/>
    </row>
    <row r="146" spans="2:11" ht="17.25" customHeight="1">
      <c r="B146" s="288"/>
      <c r="C146" s="291" t="s">
        <v>518</v>
      </c>
      <c r="D146" s="291"/>
      <c r="E146" s="291"/>
      <c r="F146" s="291" t="s">
        <v>519</v>
      </c>
      <c r="G146" s="292"/>
      <c r="H146" s="291" t="s">
        <v>104</v>
      </c>
      <c r="I146" s="291" t="s">
        <v>60</v>
      </c>
      <c r="J146" s="291" t="s">
        <v>520</v>
      </c>
      <c r="K146" s="290"/>
    </row>
    <row r="147" spans="2:11" ht="17.25" customHeight="1">
      <c r="B147" s="288"/>
      <c r="C147" s="293" t="s">
        <v>521</v>
      </c>
      <c r="D147" s="293"/>
      <c r="E147" s="293"/>
      <c r="F147" s="294" t="s">
        <v>522</v>
      </c>
      <c r="G147" s="295"/>
      <c r="H147" s="293"/>
      <c r="I147" s="293"/>
      <c r="J147" s="293" t="s">
        <v>523</v>
      </c>
      <c r="K147" s="290"/>
    </row>
    <row r="148" spans="2:11" ht="5.25" customHeight="1">
      <c r="B148" s="299"/>
      <c r="C148" s="296"/>
      <c r="D148" s="296"/>
      <c r="E148" s="296"/>
      <c r="F148" s="296"/>
      <c r="G148" s="297"/>
      <c r="H148" s="296"/>
      <c r="I148" s="296"/>
      <c r="J148" s="296"/>
      <c r="K148" s="320"/>
    </row>
    <row r="149" spans="2:11" ht="15" customHeight="1">
      <c r="B149" s="299"/>
      <c r="C149" s="324" t="s">
        <v>527</v>
      </c>
      <c r="D149" s="277"/>
      <c r="E149" s="277"/>
      <c r="F149" s="325" t="s">
        <v>524</v>
      </c>
      <c r="G149" s="277"/>
      <c r="H149" s="324" t="s">
        <v>563</v>
      </c>
      <c r="I149" s="324" t="s">
        <v>526</v>
      </c>
      <c r="J149" s="324">
        <v>120</v>
      </c>
      <c r="K149" s="320"/>
    </row>
    <row r="150" spans="2:11" ht="15" customHeight="1">
      <c r="B150" s="299"/>
      <c r="C150" s="324" t="s">
        <v>572</v>
      </c>
      <c r="D150" s="277"/>
      <c r="E150" s="277"/>
      <c r="F150" s="325" t="s">
        <v>524</v>
      </c>
      <c r="G150" s="277"/>
      <c r="H150" s="324" t="s">
        <v>583</v>
      </c>
      <c r="I150" s="324" t="s">
        <v>526</v>
      </c>
      <c r="J150" s="324" t="s">
        <v>574</v>
      </c>
      <c r="K150" s="320"/>
    </row>
    <row r="151" spans="2:11" ht="15" customHeight="1">
      <c r="B151" s="299"/>
      <c r="C151" s="324" t="s">
        <v>473</v>
      </c>
      <c r="D151" s="277"/>
      <c r="E151" s="277"/>
      <c r="F151" s="325" t="s">
        <v>524</v>
      </c>
      <c r="G151" s="277"/>
      <c r="H151" s="324" t="s">
        <v>584</v>
      </c>
      <c r="I151" s="324" t="s">
        <v>526</v>
      </c>
      <c r="J151" s="324" t="s">
        <v>574</v>
      </c>
      <c r="K151" s="320"/>
    </row>
    <row r="152" spans="2:11" ht="15" customHeight="1">
      <c r="B152" s="299"/>
      <c r="C152" s="324" t="s">
        <v>529</v>
      </c>
      <c r="D152" s="277"/>
      <c r="E152" s="277"/>
      <c r="F152" s="325" t="s">
        <v>530</v>
      </c>
      <c r="G152" s="277"/>
      <c r="H152" s="324" t="s">
        <v>563</v>
      </c>
      <c r="I152" s="324" t="s">
        <v>526</v>
      </c>
      <c r="J152" s="324">
        <v>50</v>
      </c>
      <c r="K152" s="320"/>
    </row>
    <row r="153" spans="2:11" ht="15" customHeight="1">
      <c r="B153" s="299"/>
      <c r="C153" s="324" t="s">
        <v>532</v>
      </c>
      <c r="D153" s="277"/>
      <c r="E153" s="277"/>
      <c r="F153" s="325" t="s">
        <v>524</v>
      </c>
      <c r="G153" s="277"/>
      <c r="H153" s="324" t="s">
        <v>563</v>
      </c>
      <c r="I153" s="324" t="s">
        <v>534</v>
      </c>
      <c r="J153" s="324"/>
      <c r="K153" s="320"/>
    </row>
    <row r="154" spans="2:11" ht="15" customHeight="1">
      <c r="B154" s="299"/>
      <c r="C154" s="324" t="s">
        <v>543</v>
      </c>
      <c r="D154" s="277"/>
      <c r="E154" s="277"/>
      <c r="F154" s="325" t="s">
        <v>530</v>
      </c>
      <c r="G154" s="277"/>
      <c r="H154" s="324" t="s">
        <v>563</v>
      </c>
      <c r="I154" s="324" t="s">
        <v>526</v>
      </c>
      <c r="J154" s="324">
        <v>50</v>
      </c>
      <c r="K154" s="320"/>
    </row>
    <row r="155" spans="2:11" ht="15" customHeight="1">
      <c r="B155" s="299"/>
      <c r="C155" s="324" t="s">
        <v>551</v>
      </c>
      <c r="D155" s="277"/>
      <c r="E155" s="277"/>
      <c r="F155" s="325" t="s">
        <v>530</v>
      </c>
      <c r="G155" s="277"/>
      <c r="H155" s="324" t="s">
        <v>563</v>
      </c>
      <c r="I155" s="324" t="s">
        <v>526</v>
      </c>
      <c r="J155" s="324">
        <v>50</v>
      </c>
      <c r="K155" s="320"/>
    </row>
    <row r="156" spans="2:11" ht="15" customHeight="1">
      <c r="B156" s="299"/>
      <c r="C156" s="324" t="s">
        <v>549</v>
      </c>
      <c r="D156" s="277"/>
      <c r="E156" s="277"/>
      <c r="F156" s="325" t="s">
        <v>530</v>
      </c>
      <c r="G156" s="277"/>
      <c r="H156" s="324" t="s">
        <v>563</v>
      </c>
      <c r="I156" s="324" t="s">
        <v>526</v>
      </c>
      <c r="J156" s="324">
        <v>50</v>
      </c>
      <c r="K156" s="320"/>
    </row>
    <row r="157" spans="2:11" ht="15" customHeight="1">
      <c r="B157" s="299"/>
      <c r="C157" s="324" t="s">
        <v>89</v>
      </c>
      <c r="D157" s="277"/>
      <c r="E157" s="277"/>
      <c r="F157" s="325" t="s">
        <v>524</v>
      </c>
      <c r="G157" s="277"/>
      <c r="H157" s="324" t="s">
        <v>585</v>
      </c>
      <c r="I157" s="324" t="s">
        <v>526</v>
      </c>
      <c r="J157" s="324" t="s">
        <v>586</v>
      </c>
      <c r="K157" s="320"/>
    </row>
    <row r="158" spans="2:11" ht="15" customHeight="1">
      <c r="B158" s="299"/>
      <c r="C158" s="324" t="s">
        <v>587</v>
      </c>
      <c r="D158" s="277"/>
      <c r="E158" s="277"/>
      <c r="F158" s="325" t="s">
        <v>524</v>
      </c>
      <c r="G158" s="277"/>
      <c r="H158" s="324" t="s">
        <v>588</v>
      </c>
      <c r="I158" s="324" t="s">
        <v>558</v>
      </c>
      <c r="J158" s="324"/>
      <c r="K158" s="320"/>
    </row>
    <row r="159" spans="2:11" ht="15" customHeight="1">
      <c r="B159" s="326"/>
      <c r="C159" s="308"/>
      <c r="D159" s="308"/>
      <c r="E159" s="308"/>
      <c r="F159" s="308"/>
      <c r="G159" s="308"/>
      <c r="H159" s="308"/>
      <c r="I159" s="308"/>
      <c r="J159" s="308"/>
      <c r="K159" s="327"/>
    </row>
    <row r="160" spans="2:11" ht="18.75" customHeight="1">
      <c r="B160" s="273"/>
      <c r="C160" s="277"/>
      <c r="D160" s="277"/>
      <c r="E160" s="277"/>
      <c r="F160" s="298"/>
      <c r="G160" s="277"/>
      <c r="H160" s="277"/>
      <c r="I160" s="277"/>
      <c r="J160" s="277"/>
      <c r="K160" s="273"/>
    </row>
    <row r="161" spans="2:11" ht="18.75" customHeight="1">
      <c r="B161" s="284"/>
      <c r="C161" s="284"/>
      <c r="D161" s="284"/>
      <c r="E161" s="284"/>
      <c r="F161" s="284"/>
      <c r="G161" s="284"/>
      <c r="H161" s="284"/>
      <c r="I161" s="284"/>
      <c r="J161" s="284"/>
      <c r="K161" s="284"/>
    </row>
    <row r="162" spans="2:11" ht="7.5" customHeight="1">
      <c r="B162" s="263"/>
      <c r="C162" s="264"/>
      <c r="D162" s="264"/>
      <c r="E162" s="264"/>
      <c r="F162" s="264"/>
      <c r="G162" s="264"/>
      <c r="H162" s="264"/>
      <c r="I162" s="264"/>
      <c r="J162" s="264"/>
      <c r="K162" s="265"/>
    </row>
    <row r="163" spans="2:11" ht="45" customHeight="1">
      <c r="B163" s="266"/>
      <c r="C163" s="267" t="s">
        <v>589</v>
      </c>
      <c r="D163" s="267"/>
      <c r="E163" s="267"/>
      <c r="F163" s="267"/>
      <c r="G163" s="267"/>
      <c r="H163" s="267"/>
      <c r="I163" s="267"/>
      <c r="J163" s="267"/>
      <c r="K163" s="268"/>
    </row>
    <row r="164" spans="2:11" ht="17.25" customHeight="1">
      <c r="B164" s="266"/>
      <c r="C164" s="291" t="s">
        <v>518</v>
      </c>
      <c r="D164" s="291"/>
      <c r="E164" s="291"/>
      <c r="F164" s="291" t="s">
        <v>519</v>
      </c>
      <c r="G164" s="328"/>
      <c r="H164" s="329" t="s">
        <v>104</v>
      </c>
      <c r="I164" s="329" t="s">
        <v>60</v>
      </c>
      <c r="J164" s="291" t="s">
        <v>520</v>
      </c>
      <c r="K164" s="268"/>
    </row>
    <row r="165" spans="2:11" ht="17.25" customHeight="1">
      <c r="B165" s="269"/>
      <c r="C165" s="293" t="s">
        <v>521</v>
      </c>
      <c r="D165" s="293"/>
      <c r="E165" s="293"/>
      <c r="F165" s="294" t="s">
        <v>522</v>
      </c>
      <c r="G165" s="330"/>
      <c r="H165" s="331"/>
      <c r="I165" s="331"/>
      <c r="J165" s="293" t="s">
        <v>523</v>
      </c>
      <c r="K165" s="271"/>
    </row>
    <row r="166" spans="2:11" ht="5.25" customHeight="1">
      <c r="B166" s="299"/>
      <c r="C166" s="296"/>
      <c r="D166" s="296"/>
      <c r="E166" s="296"/>
      <c r="F166" s="296"/>
      <c r="G166" s="297"/>
      <c r="H166" s="296"/>
      <c r="I166" s="296"/>
      <c r="J166" s="296"/>
      <c r="K166" s="320"/>
    </row>
    <row r="167" spans="2:11" ht="15" customHeight="1">
      <c r="B167" s="299"/>
      <c r="C167" s="277" t="s">
        <v>527</v>
      </c>
      <c r="D167" s="277"/>
      <c r="E167" s="277"/>
      <c r="F167" s="298" t="s">
        <v>524</v>
      </c>
      <c r="G167" s="277"/>
      <c r="H167" s="277" t="s">
        <v>563</v>
      </c>
      <c r="I167" s="277" t="s">
        <v>526</v>
      </c>
      <c r="J167" s="277">
        <v>120</v>
      </c>
      <c r="K167" s="320"/>
    </row>
    <row r="168" spans="2:11" ht="15" customHeight="1">
      <c r="B168" s="299"/>
      <c r="C168" s="277" t="s">
        <v>572</v>
      </c>
      <c r="D168" s="277"/>
      <c r="E168" s="277"/>
      <c r="F168" s="298" t="s">
        <v>524</v>
      </c>
      <c r="G168" s="277"/>
      <c r="H168" s="277" t="s">
        <v>573</v>
      </c>
      <c r="I168" s="277" t="s">
        <v>526</v>
      </c>
      <c r="J168" s="277" t="s">
        <v>574</v>
      </c>
      <c r="K168" s="320"/>
    </row>
    <row r="169" spans="2:11" ht="15" customHeight="1">
      <c r="B169" s="299"/>
      <c r="C169" s="277" t="s">
        <v>473</v>
      </c>
      <c r="D169" s="277"/>
      <c r="E169" s="277"/>
      <c r="F169" s="298" t="s">
        <v>524</v>
      </c>
      <c r="G169" s="277"/>
      <c r="H169" s="277" t="s">
        <v>590</v>
      </c>
      <c r="I169" s="277" t="s">
        <v>526</v>
      </c>
      <c r="J169" s="277" t="s">
        <v>574</v>
      </c>
      <c r="K169" s="320"/>
    </row>
    <row r="170" spans="2:11" ht="15" customHeight="1">
      <c r="B170" s="299"/>
      <c r="C170" s="277" t="s">
        <v>529</v>
      </c>
      <c r="D170" s="277"/>
      <c r="E170" s="277"/>
      <c r="F170" s="298" t="s">
        <v>530</v>
      </c>
      <c r="G170" s="277"/>
      <c r="H170" s="277" t="s">
        <v>590</v>
      </c>
      <c r="I170" s="277" t="s">
        <v>526</v>
      </c>
      <c r="J170" s="277">
        <v>50</v>
      </c>
      <c r="K170" s="320"/>
    </row>
    <row r="171" spans="2:11" ht="15" customHeight="1">
      <c r="B171" s="299"/>
      <c r="C171" s="277" t="s">
        <v>532</v>
      </c>
      <c r="D171" s="277"/>
      <c r="E171" s="277"/>
      <c r="F171" s="298" t="s">
        <v>524</v>
      </c>
      <c r="G171" s="277"/>
      <c r="H171" s="277" t="s">
        <v>590</v>
      </c>
      <c r="I171" s="277" t="s">
        <v>534</v>
      </c>
      <c r="J171" s="277"/>
      <c r="K171" s="320"/>
    </row>
    <row r="172" spans="2:11" ht="15" customHeight="1">
      <c r="B172" s="299"/>
      <c r="C172" s="277" t="s">
        <v>543</v>
      </c>
      <c r="D172" s="277"/>
      <c r="E172" s="277"/>
      <c r="F172" s="298" t="s">
        <v>530</v>
      </c>
      <c r="G172" s="277"/>
      <c r="H172" s="277" t="s">
        <v>590</v>
      </c>
      <c r="I172" s="277" t="s">
        <v>526</v>
      </c>
      <c r="J172" s="277">
        <v>50</v>
      </c>
      <c r="K172" s="320"/>
    </row>
    <row r="173" spans="2:11" ht="15" customHeight="1">
      <c r="B173" s="299"/>
      <c r="C173" s="277" t="s">
        <v>551</v>
      </c>
      <c r="D173" s="277"/>
      <c r="E173" s="277"/>
      <c r="F173" s="298" t="s">
        <v>530</v>
      </c>
      <c r="G173" s="277"/>
      <c r="H173" s="277" t="s">
        <v>590</v>
      </c>
      <c r="I173" s="277" t="s">
        <v>526</v>
      </c>
      <c r="J173" s="277">
        <v>50</v>
      </c>
      <c r="K173" s="320"/>
    </row>
    <row r="174" spans="2:11" ht="15" customHeight="1">
      <c r="B174" s="299"/>
      <c r="C174" s="277" t="s">
        <v>549</v>
      </c>
      <c r="D174" s="277"/>
      <c r="E174" s="277"/>
      <c r="F174" s="298" t="s">
        <v>530</v>
      </c>
      <c r="G174" s="277"/>
      <c r="H174" s="277" t="s">
        <v>590</v>
      </c>
      <c r="I174" s="277" t="s">
        <v>526</v>
      </c>
      <c r="J174" s="277">
        <v>50</v>
      </c>
      <c r="K174" s="320"/>
    </row>
    <row r="175" spans="2:11" ht="15" customHeight="1">
      <c r="B175" s="299"/>
      <c r="C175" s="277" t="s">
        <v>103</v>
      </c>
      <c r="D175" s="277"/>
      <c r="E175" s="277"/>
      <c r="F175" s="298" t="s">
        <v>524</v>
      </c>
      <c r="G175" s="277"/>
      <c r="H175" s="277" t="s">
        <v>591</v>
      </c>
      <c r="I175" s="277" t="s">
        <v>592</v>
      </c>
      <c r="J175" s="277"/>
      <c r="K175" s="320"/>
    </row>
    <row r="176" spans="2:11" ht="15" customHeight="1">
      <c r="B176" s="299"/>
      <c r="C176" s="277" t="s">
        <v>60</v>
      </c>
      <c r="D176" s="277"/>
      <c r="E176" s="277"/>
      <c r="F176" s="298" t="s">
        <v>524</v>
      </c>
      <c r="G176" s="277"/>
      <c r="H176" s="277" t="s">
        <v>593</v>
      </c>
      <c r="I176" s="277" t="s">
        <v>594</v>
      </c>
      <c r="J176" s="277">
        <v>1</v>
      </c>
      <c r="K176" s="320"/>
    </row>
    <row r="177" spans="2:11" ht="15" customHeight="1">
      <c r="B177" s="299"/>
      <c r="C177" s="277" t="s">
        <v>56</v>
      </c>
      <c r="D177" s="277"/>
      <c r="E177" s="277"/>
      <c r="F177" s="298" t="s">
        <v>524</v>
      </c>
      <c r="G177" s="277"/>
      <c r="H177" s="277" t="s">
        <v>595</v>
      </c>
      <c r="I177" s="277" t="s">
        <v>526</v>
      </c>
      <c r="J177" s="277">
        <v>20</v>
      </c>
      <c r="K177" s="320"/>
    </row>
    <row r="178" spans="2:11" ht="15" customHeight="1">
      <c r="B178" s="299"/>
      <c r="C178" s="277" t="s">
        <v>104</v>
      </c>
      <c r="D178" s="277"/>
      <c r="E178" s="277"/>
      <c r="F178" s="298" t="s">
        <v>524</v>
      </c>
      <c r="G178" s="277"/>
      <c r="H178" s="277" t="s">
        <v>596</v>
      </c>
      <c r="I178" s="277" t="s">
        <v>526</v>
      </c>
      <c r="J178" s="277">
        <v>255</v>
      </c>
      <c r="K178" s="320"/>
    </row>
    <row r="179" spans="2:11" ht="15" customHeight="1">
      <c r="B179" s="299"/>
      <c r="C179" s="277" t="s">
        <v>105</v>
      </c>
      <c r="D179" s="277"/>
      <c r="E179" s="277"/>
      <c r="F179" s="298" t="s">
        <v>524</v>
      </c>
      <c r="G179" s="277"/>
      <c r="H179" s="277" t="s">
        <v>489</v>
      </c>
      <c r="I179" s="277" t="s">
        <v>526</v>
      </c>
      <c r="J179" s="277">
        <v>10</v>
      </c>
      <c r="K179" s="320"/>
    </row>
    <row r="180" spans="2:11" ht="15" customHeight="1">
      <c r="B180" s="299"/>
      <c r="C180" s="277" t="s">
        <v>106</v>
      </c>
      <c r="D180" s="277"/>
      <c r="E180" s="277"/>
      <c r="F180" s="298" t="s">
        <v>524</v>
      </c>
      <c r="G180" s="277"/>
      <c r="H180" s="277" t="s">
        <v>597</v>
      </c>
      <c r="I180" s="277" t="s">
        <v>558</v>
      </c>
      <c r="J180" s="277"/>
      <c r="K180" s="320"/>
    </row>
    <row r="181" spans="2:11" ht="15" customHeight="1">
      <c r="B181" s="299"/>
      <c r="C181" s="277" t="s">
        <v>598</v>
      </c>
      <c r="D181" s="277"/>
      <c r="E181" s="277"/>
      <c r="F181" s="298" t="s">
        <v>524</v>
      </c>
      <c r="G181" s="277"/>
      <c r="H181" s="277" t="s">
        <v>599</v>
      </c>
      <c r="I181" s="277" t="s">
        <v>558</v>
      </c>
      <c r="J181" s="277"/>
      <c r="K181" s="320"/>
    </row>
    <row r="182" spans="2:11" ht="15" customHeight="1">
      <c r="B182" s="299"/>
      <c r="C182" s="277" t="s">
        <v>587</v>
      </c>
      <c r="D182" s="277"/>
      <c r="E182" s="277"/>
      <c r="F182" s="298" t="s">
        <v>524</v>
      </c>
      <c r="G182" s="277"/>
      <c r="H182" s="277" t="s">
        <v>600</v>
      </c>
      <c r="I182" s="277" t="s">
        <v>558</v>
      </c>
      <c r="J182" s="277"/>
      <c r="K182" s="320"/>
    </row>
    <row r="183" spans="2:11" ht="15" customHeight="1">
      <c r="B183" s="299"/>
      <c r="C183" s="277" t="s">
        <v>108</v>
      </c>
      <c r="D183" s="277"/>
      <c r="E183" s="277"/>
      <c r="F183" s="298" t="s">
        <v>530</v>
      </c>
      <c r="G183" s="277"/>
      <c r="H183" s="277" t="s">
        <v>601</v>
      </c>
      <c r="I183" s="277" t="s">
        <v>526</v>
      </c>
      <c r="J183" s="277">
        <v>50</v>
      </c>
      <c r="K183" s="320"/>
    </row>
    <row r="184" spans="2:11" ht="15" customHeight="1">
      <c r="B184" s="299"/>
      <c r="C184" s="277" t="s">
        <v>602</v>
      </c>
      <c r="D184" s="277"/>
      <c r="E184" s="277"/>
      <c r="F184" s="298" t="s">
        <v>530</v>
      </c>
      <c r="G184" s="277"/>
      <c r="H184" s="277" t="s">
        <v>603</v>
      </c>
      <c r="I184" s="277" t="s">
        <v>604</v>
      </c>
      <c r="J184" s="277"/>
      <c r="K184" s="320"/>
    </row>
    <row r="185" spans="2:11" ht="15" customHeight="1">
      <c r="B185" s="299"/>
      <c r="C185" s="277" t="s">
        <v>605</v>
      </c>
      <c r="D185" s="277"/>
      <c r="E185" s="277"/>
      <c r="F185" s="298" t="s">
        <v>530</v>
      </c>
      <c r="G185" s="277"/>
      <c r="H185" s="277" t="s">
        <v>606</v>
      </c>
      <c r="I185" s="277" t="s">
        <v>604</v>
      </c>
      <c r="J185" s="277"/>
      <c r="K185" s="320"/>
    </row>
    <row r="186" spans="2:11" ht="15" customHeight="1">
      <c r="B186" s="299"/>
      <c r="C186" s="277" t="s">
        <v>607</v>
      </c>
      <c r="D186" s="277"/>
      <c r="E186" s="277"/>
      <c r="F186" s="298" t="s">
        <v>530</v>
      </c>
      <c r="G186" s="277"/>
      <c r="H186" s="277" t="s">
        <v>608</v>
      </c>
      <c r="I186" s="277" t="s">
        <v>604</v>
      </c>
      <c r="J186" s="277"/>
      <c r="K186" s="320"/>
    </row>
    <row r="187" spans="2:11" ht="15" customHeight="1">
      <c r="B187" s="299"/>
      <c r="C187" s="332" t="s">
        <v>609</v>
      </c>
      <c r="D187" s="277"/>
      <c r="E187" s="277"/>
      <c r="F187" s="298" t="s">
        <v>530</v>
      </c>
      <c r="G187" s="277"/>
      <c r="H187" s="277" t="s">
        <v>610</v>
      </c>
      <c r="I187" s="277" t="s">
        <v>611</v>
      </c>
      <c r="J187" s="333" t="s">
        <v>612</v>
      </c>
      <c r="K187" s="320"/>
    </row>
    <row r="188" spans="2:11" ht="15" customHeight="1">
      <c r="B188" s="299"/>
      <c r="C188" s="283" t="s">
        <v>45</v>
      </c>
      <c r="D188" s="277"/>
      <c r="E188" s="277"/>
      <c r="F188" s="298" t="s">
        <v>524</v>
      </c>
      <c r="G188" s="277"/>
      <c r="H188" s="273" t="s">
        <v>613</v>
      </c>
      <c r="I188" s="277" t="s">
        <v>614</v>
      </c>
      <c r="J188" s="277"/>
      <c r="K188" s="320"/>
    </row>
    <row r="189" spans="2:11" ht="15" customHeight="1">
      <c r="B189" s="299"/>
      <c r="C189" s="283" t="s">
        <v>615</v>
      </c>
      <c r="D189" s="277"/>
      <c r="E189" s="277"/>
      <c r="F189" s="298" t="s">
        <v>524</v>
      </c>
      <c r="G189" s="277"/>
      <c r="H189" s="277" t="s">
        <v>616</v>
      </c>
      <c r="I189" s="277" t="s">
        <v>558</v>
      </c>
      <c r="J189" s="277"/>
      <c r="K189" s="320"/>
    </row>
    <row r="190" spans="2:11" ht="15" customHeight="1">
      <c r="B190" s="299"/>
      <c r="C190" s="283" t="s">
        <v>617</v>
      </c>
      <c r="D190" s="277"/>
      <c r="E190" s="277"/>
      <c r="F190" s="298" t="s">
        <v>524</v>
      </c>
      <c r="G190" s="277"/>
      <c r="H190" s="277" t="s">
        <v>618</v>
      </c>
      <c r="I190" s="277" t="s">
        <v>558</v>
      </c>
      <c r="J190" s="277"/>
      <c r="K190" s="320"/>
    </row>
    <row r="191" spans="2:11" ht="15" customHeight="1">
      <c r="B191" s="299"/>
      <c r="C191" s="283" t="s">
        <v>619</v>
      </c>
      <c r="D191" s="277"/>
      <c r="E191" s="277"/>
      <c r="F191" s="298" t="s">
        <v>530</v>
      </c>
      <c r="G191" s="277"/>
      <c r="H191" s="277" t="s">
        <v>620</v>
      </c>
      <c r="I191" s="277" t="s">
        <v>558</v>
      </c>
      <c r="J191" s="277"/>
      <c r="K191" s="320"/>
    </row>
    <row r="192" spans="2:11" ht="15" customHeight="1">
      <c r="B192" s="326"/>
      <c r="C192" s="334"/>
      <c r="D192" s="308"/>
      <c r="E192" s="308"/>
      <c r="F192" s="308"/>
      <c r="G192" s="308"/>
      <c r="H192" s="308"/>
      <c r="I192" s="308"/>
      <c r="J192" s="308"/>
      <c r="K192" s="327"/>
    </row>
    <row r="193" spans="2:11" ht="18.75" customHeight="1">
      <c r="B193" s="273"/>
      <c r="C193" s="277"/>
      <c r="D193" s="277"/>
      <c r="E193" s="277"/>
      <c r="F193" s="298"/>
      <c r="G193" s="277"/>
      <c r="H193" s="277"/>
      <c r="I193" s="277"/>
      <c r="J193" s="277"/>
      <c r="K193" s="273"/>
    </row>
    <row r="194" spans="2:11" ht="18.75" customHeight="1">
      <c r="B194" s="273"/>
      <c r="C194" s="277"/>
      <c r="D194" s="277"/>
      <c r="E194" s="277"/>
      <c r="F194" s="298"/>
      <c r="G194" s="277"/>
      <c r="H194" s="277"/>
      <c r="I194" s="277"/>
      <c r="J194" s="277"/>
      <c r="K194" s="273"/>
    </row>
    <row r="195" spans="2:11" ht="18.75" customHeight="1">
      <c r="B195" s="284"/>
      <c r="C195" s="284"/>
      <c r="D195" s="284"/>
      <c r="E195" s="284"/>
      <c r="F195" s="284"/>
      <c r="G195" s="284"/>
      <c r="H195" s="284"/>
      <c r="I195" s="284"/>
      <c r="J195" s="284"/>
      <c r="K195" s="284"/>
    </row>
    <row r="196" spans="2:11" ht="13.5">
      <c r="B196" s="263"/>
      <c r="C196" s="264"/>
      <c r="D196" s="264"/>
      <c r="E196" s="264"/>
      <c r="F196" s="264"/>
      <c r="G196" s="264"/>
      <c r="H196" s="264"/>
      <c r="I196" s="264"/>
      <c r="J196" s="264"/>
      <c r="K196" s="265"/>
    </row>
    <row r="197" spans="2:11" ht="21">
      <c r="B197" s="266"/>
      <c r="C197" s="267" t="s">
        <v>621</v>
      </c>
      <c r="D197" s="267"/>
      <c r="E197" s="267"/>
      <c r="F197" s="267"/>
      <c r="G197" s="267"/>
      <c r="H197" s="267"/>
      <c r="I197" s="267"/>
      <c r="J197" s="267"/>
      <c r="K197" s="268"/>
    </row>
    <row r="198" spans="2:11" ht="25.5" customHeight="1">
      <c r="B198" s="266"/>
      <c r="C198" s="335" t="s">
        <v>622</v>
      </c>
      <c r="D198" s="335"/>
      <c r="E198" s="335"/>
      <c r="F198" s="335" t="s">
        <v>623</v>
      </c>
      <c r="G198" s="336"/>
      <c r="H198" s="335" t="s">
        <v>624</v>
      </c>
      <c r="I198" s="335"/>
      <c r="J198" s="335"/>
      <c r="K198" s="268"/>
    </row>
    <row r="199" spans="2:11" ht="5.25" customHeight="1">
      <c r="B199" s="299"/>
      <c r="C199" s="296"/>
      <c r="D199" s="296"/>
      <c r="E199" s="296"/>
      <c r="F199" s="296"/>
      <c r="G199" s="277"/>
      <c r="H199" s="296"/>
      <c r="I199" s="296"/>
      <c r="J199" s="296"/>
      <c r="K199" s="320"/>
    </row>
    <row r="200" spans="2:11" ht="15" customHeight="1">
      <c r="B200" s="299"/>
      <c r="C200" s="277" t="s">
        <v>614</v>
      </c>
      <c r="D200" s="277"/>
      <c r="E200" s="277"/>
      <c r="F200" s="298" t="s">
        <v>46</v>
      </c>
      <c r="G200" s="277"/>
      <c r="H200" s="277" t="s">
        <v>625</v>
      </c>
      <c r="I200" s="277"/>
      <c r="J200" s="277"/>
      <c r="K200" s="320"/>
    </row>
    <row r="201" spans="2:11" ht="15" customHeight="1">
      <c r="B201" s="299"/>
      <c r="C201" s="305"/>
      <c r="D201" s="277"/>
      <c r="E201" s="277"/>
      <c r="F201" s="298" t="s">
        <v>47</v>
      </c>
      <c r="G201" s="277"/>
      <c r="H201" s="277" t="s">
        <v>626</v>
      </c>
      <c r="I201" s="277"/>
      <c r="J201" s="277"/>
      <c r="K201" s="320"/>
    </row>
    <row r="202" spans="2:11" ht="15" customHeight="1">
      <c r="B202" s="299"/>
      <c r="C202" s="305"/>
      <c r="D202" s="277"/>
      <c r="E202" s="277"/>
      <c r="F202" s="298" t="s">
        <v>50</v>
      </c>
      <c r="G202" s="277"/>
      <c r="H202" s="277" t="s">
        <v>627</v>
      </c>
      <c r="I202" s="277"/>
      <c r="J202" s="277"/>
      <c r="K202" s="320"/>
    </row>
    <row r="203" spans="2:11" ht="15" customHeight="1">
      <c r="B203" s="299"/>
      <c r="C203" s="277"/>
      <c r="D203" s="277"/>
      <c r="E203" s="277"/>
      <c r="F203" s="298" t="s">
        <v>48</v>
      </c>
      <c r="G203" s="277"/>
      <c r="H203" s="277" t="s">
        <v>628</v>
      </c>
      <c r="I203" s="277"/>
      <c r="J203" s="277"/>
      <c r="K203" s="320"/>
    </row>
    <row r="204" spans="2:11" ht="15" customHeight="1">
      <c r="B204" s="299"/>
      <c r="C204" s="277"/>
      <c r="D204" s="277"/>
      <c r="E204" s="277"/>
      <c r="F204" s="298" t="s">
        <v>49</v>
      </c>
      <c r="G204" s="277"/>
      <c r="H204" s="277" t="s">
        <v>629</v>
      </c>
      <c r="I204" s="277"/>
      <c r="J204" s="277"/>
      <c r="K204" s="320"/>
    </row>
    <row r="205" spans="2:11" ht="15" customHeight="1">
      <c r="B205" s="299"/>
      <c r="C205" s="277"/>
      <c r="D205" s="277"/>
      <c r="E205" s="277"/>
      <c r="F205" s="298"/>
      <c r="G205" s="277"/>
      <c r="H205" s="277"/>
      <c r="I205" s="277"/>
      <c r="J205" s="277"/>
      <c r="K205" s="320"/>
    </row>
    <row r="206" spans="2:11" ht="15" customHeight="1">
      <c r="B206" s="299"/>
      <c r="C206" s="277" t="s">
        <v>570</v>
      </c>
      <c r="D206" s="277"/>
      <c r="E206" s="277"/>
      <c r="F206" s="298" t="s">
        <v>79</v>
      </c>
      <c r="G206" s="277"/>
      <c r="H206" s="277" t="s">
        <v>630</v>
      </c>
      <c r="I206" s="277"/>
      <c r="J206" s="277"/>
      <c r="K206" s="320"/>
    </row>
    <row r="207" spans="2:11" ht="15" customHeight="1">
      <c r="B207" s="299"/>
      <c r="C207" s="305"/>
      <c r="D207" s="277"/>
      <c r="E207" s="277"/>
      <c r="F207" s="298" t="s">
        <v>467</v>
      </c>
      <c r="G207" s="277"/>
      <c r="H207" s="277" t="s">
        <v>468</v>
      </c>
      <c r="I207" s="277"/>
      <c r="J207" s="277"/>
      <c r="K207" s="320"/>
    </row>
    <row r="208" spans="2:11" ht="15" customHeight="1">
      <c r="B208" s="299"/>
      <c r="C208" s="277"/>
      <c r="D208" s="277"/>
      <c r="E208" s="277"/>
      <c r="F208" s="298" t="s">
        <v>465</v>
      </c>
      <c r="G208" s="277"/>
      <c r="H208" s="277" t="s">
        <v>631</v>
      </c>
      <c r="I208" s="277"/>
      <c r="J208" s="277"/>
      <c r="K208" s="320"/>
    </row>
    <row r="209" spans="2:11" ht="15" customHeight="1">
      <c r="B209" s="337"/>
      <c r="C209" s="305"/>
      <c r="D209" s="305"/>
      <c r="E209" s="305"/>
      <c r="F209" s="298" t="s">
        <v>469</v>
      </c>
      <c r="G209" s="283"/>
      <c r="H209" s="324" t="s">
        <v>470</v>
      </c>
      <c r="I209" s="324"/>
      <c r="J209" s="324"/>
      <c r="K209" s="338"/>
    </row>
    <row r="210" spans="2:11" ht="15" customHeight="1">
      <c r="B210" s="337"/>
      <c r="C210" s="305"/>
      <c r="D210" s="305"/>
      <c r="E210" s="305"/>
      <c r="F210" s="298" t="s">
        <v>471</v>
      </c>
      <c r="G210" s="283"/>
      <c r="H210" s="324" t="s">
        <v>632</v>
      </c>
      <c r="I210" s="324"/>
      <c r="J210" s="324"/>
      <c r="K210" s="338"/>
    </row>
    <row r="211" spans="2:11" ht="15" customHeight="1">
      <c r="B211" s="337"/>
      <c r="C211" s="305"/>
      <c r="D211" s="305"/>
      <c r="E211" s="305"/>
      <c r="F211" s="339"/>
      <c r="G211" s="283"/>
      <c r="H211" s="340"/>
      <c r="I211" s="340"/>
      <c r="J211" s="340"/>
      <c r="K211" s="338"/>
    </row>
    <row r="212" spans="2:11" ht="15" customHeight="1">
      <c r="B212" s="337"/>
      <c r="C212" s="277" t="s">
        <v>594</v>
      </c>
      <c r="D212" s="305"/>
      <c r="E212" s="305"/>
      <c r="F212" s="298">
        <v>1</v>
      </c>
      <c r="G212" s="283"/>
      <c r="H212" s="324" t="s">
        <v>633</v>
      </c>
      <c r="I212" s="324"/>
      <c r="J212" s="324"/>
      <c r="K212" s="338"/>
    </row>
    <row r="213" spans="2:11" ht="15" customHeight="1">
      <c r="B213" s="337"/>
      <c r="C213" s="305"/>
      <c r="D213" s="305"/>
      <c r="E213" s="305"/>
      <c r="F213" s="298">
        <v>2</v>
      </c>
      <c r="G213" s="283"/>
      <c r="H213" s="324" t="s">
        <v>634</v>
      </c>
      <c r="I213" s="324"/>
      <c r="J213" s="324"/>
      <c r="K213" s="338"/>
    </row>
    <row r="214" spans="2:11" ht="15" customHeight="1">
      <c r="B214" s="337"/>
      <c r="C214" s="305"/>
      <c r="D214" s="305"/>
      <c r="E214" s="305"/>
      <c r="F214" s="298">
        <v>3</v>
      </c>
      <c r="G214" s="283"/>
      <c r="H214" s="324" t="s">
        <v>635</v>
      </c>
      <c r="I214" s="324"/>
      <c r="J214" s="324"/>
      <c r="K214" s="338"/>
    </row>
    <row r="215" spans="2:11" ht="15" customHeight="1">
      <c r="B215" s="337"/>
      <c r="C215" s="305"/>
      <c r="D215" s="305"/>
      <c r="E215" s="305"/>
      <c r="F215" s="298">
        <v>4</v>
      </c>
      <c r="G215" s="283"/>
      <c r="H215" s="324" t="s">
        <v>636</v>
      </c>
      <c r="I215" s="324"/>
      <c r="J215" s="324"/>
      <c r="K215" s="338"/>
    </row>
    <row r="216" spans="2:11" ht="12.75" customHeight="1">
      <c r="B216" s="341"/>
      <c r="C216" s="342"/>
      <c r="D216" s="342"/>
      <c r="E216" s="342"/>
      <c r="F216" s="342"/>
      <c r="G216" s="342"/>
      <c r="H216" s="342"/>
      <c r="I216" s="342"/>
      <c r="J216" s="342"/>
      <c r="K216" s="343"/>
    </row>
  </sheetData>
  <sheetProtection formatCells="0" formatColumns="0" formatRows="0" insertColumns="0" insertRows="0" insertHyperlinks="0" deleteColumns="0" deleteRows="0" sort="0" autoFilter="0" pivotTables="0"/>
  <mergeCells count="77"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  <mergeCell ref="H198:J198"/>
    <mergeCell ref="C197:J197"/>
    <mergeCell ref="H206:J206"/>
    <mergeCell ref="H204:J204"/>
    <mergeCell ref="H202:J202"/>
    <mergeCell ref="H200:J200"/>
    <mergeCell ref="C163:J163"/>
    <mergeCell ref="C120:J120"/>
    <mergeCell ref="C145:J145"/>
    <mergeCell ref="C100:J100"/>
    <mergeCell ref="C73:J73"/>
    <mergeCell ref="D68:J68"/>
    <mergeCell ref="D66:J66"/>
    <mergeCell ref="D65:J65"/>
    <mergeCell ref="D67:J67"/>
    <mergeCell ref="D64:J64"/>
    <mergeCell ref="D59:J59"/>
    <mergeCell ref="D60:J60"/>
    <mergeCell ref="D63:J63"/>
    <mergeCell ref="D61:J61"/>
    <mergeCell ref="D58:J58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31:J31"/>
    <mergeCell ref="D32:J32"/>
    <mergeCell ref="D29:J29"/>
    <mergeCell ref="D28:J28"/>
    <mergeCell ref="D26:J26"/>
    <mergeCell ref="C23:J23"/>
    <mergeCell ref="D25:J25"/>
    <mergeCell ref="C24:J24"/>
    <mergeCell ref="F18:J18"/>
    <mergeCell ref="F21:J21"/>
    <mergeCell ref="F19:J19"/>
    <mergeCell ref="F20:J20"/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PRACOVNA\Majitel</dc:creator>
  <cp:keywords/>
  <dc:description/>
  <cp:lastModifiedBy>PRACOVNA\Majitel</cp:lastModifiedBy>
  <dcterms:created xsi:type="dcterms:W3CDTF">2018-10-15T11:52:59Z</dcterms:created>
  <dcterms:modified xsi:type="dcterms:W3CDTF">2018-10-15T11:53:03Z</dcterms:modified>
  <cp:category/>
  <cp:version/>
  <cp:contentType/>
  <cp:contentStatus/>
</cp:coreProperties>
</file>