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7_08 - Revitalizace bi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'2017_08 - Revitalizace bi...'!$C$78:$K$214</definedName>
    <definedName name="_xlnm.Print_Area" localSheetId="1">'2017_08 - Revitalizace bi...'!$C$4:$J$34,'2017_08 - Revitalizace bi...'!$C$40:$J$62,'2017_08 - Revitalizace bi...'!$C$68:$K$214</definedName>
    <definedName name="_xlnm.Print_Titles" localSheetId="1">'2017_08 - Revitalizace bi...'!$78:$78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61"/>
  <c r="BI204"/>
  <c r="BH204"/>
  <c r="BG204"/>
  <c r="BF204"/>
  <c r="T204"/>
  <c r="T203"/>
  <c r="R204"/>
  <c r="R203"/>
  <c r="P204"/>
  <c r="P203"/>
  <c r="BK204"/>
  <c r="BK203"/>
  <c r="J203"/>
  <c r="J204"/>
  <c r="BE204"/>
  <c r="J60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7"/>
  <c r="BH197"/>
  <c r="BG197"/>
  <c r="BF197"/>
  <c r="T197"/>
  <c r="T196"/>
  <c r="R197"/>
  <c r="R196"/>
  <c r="P197"/>
  <c r="P196"/>
  <c r="BK197"/>
  <c r="BK196"/>
  <c r="J196"/>
  <c r="J197"/>
  <c r="BE197"/>
  <c r="J59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58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9"/>
  <c r="BH179"/>
  <c r="BG179"/>
  <c r="BF179"/>
  <c r="T179"/>
  <c r="T178"/>
  <c r="R179"/>
  <c r="R178"/>
  <c r="P179"/>
  <c r="P178"/>
  <c r="BK179"/>
  <c r="BK178"/>
  <c r="J178"/>
  <c r="J179"/>
  <c r="BE179"/>
  <c r="J5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9"/>
  <c r="BH159"/>
  <c r="BG159"/>
  <c r="BF159"/>
  <c r="T159"/>
  <c r="T158"/>
  <c r="R159"/>
  <c r="R158"/>
  <c r="P159"/>
  <c r="P158"/>
  <c r="BK159"/>
  <c r="BK158"/>
  <c r="J158"/>
  <c r="J159"/>
  <c r="BE159"/>
  <c r="J56"/>
  <c r="BI155"/>
  <c r="BH155"/>
  <c r="BG155"/>
  <c r="BF155"/>
  <c r="T155"/>
  <c r="T154"/>
  <c r="R155"/>
  <c r="R154"/>
  <c r="P155"/>
  <c r="P154"/>
  <c r="BK155"/>
  <c r="BK154"/>
  <c r="J154"/>
  <c r="J155"/>
  <c r="BE155"/>
  <c r="J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2"/>
  <c r="F32"/>
  <c i="1" r="BD52"/>
  <c i="2" r="BH82"/>
  <c r="F31"/>
  <c i="1" r="BC52"/>
  <c i="2" r="BG82"/>
  <c r="F30"/>
  <c i="1" r="BB52"/>
  <c i="2" r="BF82"/>
  <c r="J29"/>
  <c i="1" r="AW52"/>
  <c i="2" r="F29"/>
  <c i="1" r="BA52"/>
  <c i="2" r="T82"/>
  <c r="T81"/>
  <c r="T80"/>
  <c r="T79"/>
  <c r="R82"/>
  <c r="R81"/>
  <c r="R80"/>
  <c r="R79"/>
  <c r="P82"/>
  <c r="P81"/>
  <c r="P80"/>
  <c r="P79"/>
  <c i="1" r="AU52"/>
  <c i="2" r="BK82"/>
  <c r="BK81"/>
  <c r="J81"/>
  <c r="BK80"/>
  <c r="J80"/>
  <c r="BK79"/>
  <c r="J79"/>
  <c r="J52"/>
  <c r="J25"/>
  <c i="1" r="AG52"/>
  <c i="2" r="J82"/>
  <c r="BE82"/>
  <c r="J28"/>
  <c i="1" r="AV52"/>
  <c i="2" r="F28"/>
  <c i="1" r="AZ52"/>
  <c i="2" r="J54"/>
  <c r="J53"/>
  <c r="J75"/>
  <c r="F75"/>
  <c r="F73"/>
  <c r="E71"/>
  <c r="J47"/>
  <c r="F47"/>
  <c r="F45"/>
  <c r="E43"/>
  <c r="J34"/>
  <c r="J16"/>
  <c r="E16"/>
  <c r="F76"/>
  <c r="F48"/>
  <c r="J15"/>
  <c r="J10"/>
  <c r="J73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<sst xmlns="http://schemas.openxmlformats.org/spreadsheetml/2006/main">
  <si>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</si>
  <si>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</si>
  <si>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</si>
  <si>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</si>
  <si>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</si>
  <si>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</si>
  <si>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</si>
  <si>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{24c2ef46-d9e1-4bd6-96d5-fdaf96f2e521}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</si>
  <si>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</si>
  <si>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</si>
  <si>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</si>
  <si>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</si>
  <si>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</si>
  <si>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</si>
  <si>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</si>
  <si>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</si>
  <si>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</si>
  <si>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2017_08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</si>
  <si>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</si>
  <si>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</si>
  <si>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biotopu čolka v PP Rožmitál pod Třemšínem XI</t>
  </si>
  <si>
    <t>0,1</t>
  </si>
  <si>
    <t>KSO:</t>
  </si>
  <si>
    <t/>
  </si>
  <si>
    <t>CC-CZ:</t>
  </si>
  <si>
    <t>Místo:</t>
  </si>
  <si>
    <t>Katastrální území: Rožmitál pod Třemšínem</t>
  </si>
  <si>
    <t>Datum:</t>
  </si>
  <si>
    <t>18. 8. 2017</t>
  </si>
  <si>
    <t>10</t>
  </si>
  <si>
    <t>100</t>
  </si>
  <si>
    <t>Zadavatel:</t>
  </si>
  <si>
    <t>IČ:</t>
  </si>
  <si>
    <t xml:space="preserve">Středočeský kraj, Zborovská 11, 150 21  Praha 5</t>
  </si>
  <si>
    <t>DIČ:</t>
  </si>
  <si>
    <t>Uchazeč:</t>
  </si>
  <si>
    <t>Vyplň údaj</t>
  </si>
  <si>
    <t>Projektant:</t>
  </si>
  <si>
    <t>Martin Dobeš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</si>
  <si>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</si>
  <si>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</si>
  <si>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</si>
  <si>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</si>
  <si>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</si>
  <si>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</si>
  <si>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</si>
  <si>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</si>
  <si>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</si>
  <si>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</si>
  <si>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</si>
  <si>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</si>
  <si>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</si>
  <si>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</si>
  <si>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</si>
  <si>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</si>
  <si>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</si>
  <si>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</si>
  <si>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</si>
  <si>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</si>
  <si>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</si>
  <si>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</si>
  <si>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</si>
  <si>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</si>
  <si>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</si>
  <si>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</si>
  <si>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</si>
  <si>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</si>
  <si>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</si>
  <si>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</si>
  <si>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</si>
  <si>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</si>
  <si>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</si>
  <si>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</si>
  <si>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</si>
  <si>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</si>
  <si>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</si>
  <si>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</si>
  <si>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</si>
  <si>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</si>
  <si>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</si>
  <si>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</si>
  <si>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</si>
  <si>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</si>
  <si>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</si>
  <si>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</si>
  <si>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</si>
  <si>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</si>
  <si>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</si>
  <si>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</si>
  <si>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</si>
  <si>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</si>
  <si>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</si>
  <si>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</si>
  <si>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</si>
  <si>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</si>
  <si>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</si>
  <si>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</si>
  <si>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</si>
  <si>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</si>
  <si>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</si>
  <si>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</si>
  <si>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</si>
  <si>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</si>
  <si>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</si>
  <si>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</si>
  <si>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</si>
  <si>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</si>
  <si>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</si>
  <si>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</si>
  <si>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</si>
  <si>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</si>
  <si>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</si>
  <si>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</si>
  <si>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</si>
  <si>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</si>
  <si>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</si>
  <si>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</si>
  <si>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</si>
  <si>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</si>
  <si>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</si>
  <si>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</si>
  <si>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</si>
  <si>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</si>
  <si>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</si>
  <si>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2017 01</t>
  </si>
  <si>
    <t>4</t>
  </si>
  <si>
    <t>-1443774470</t>
  </si>
  <si>
    <t>P</t>
  </si>
  <si>
    <t>Poznámka k položce:
dle situace C3</t>
  </si>
  <si>
    <t>112101101</t>
  </si>
  <si>
    <t>Kácení stromů s odřezáním kmene a s odvětvením listnatých, průměru kmene přes 100 do 300 mm</t>
  </si>
  <si>
    <t>kus</t>
  </si>
  <si>
    <t>753238646</t>
  </si>
  <si>
    <t>3</t>
  </si>
  <si>
    <t>112101102</t>
  </si>
  <si>
    <t>Kácení stromů s odřezáním kmene a s odvětvením listnatých, průměru kmene přes 300 do 500 mm</t>
  </si>
  <si>
    <t>-1254075240</t>
  </si>
  <si>
    <t>Poznámka k položce:
dle sumáře dřevin v TZ</t>
  </si>
  <si>
    <t>112101103</t>
  </si>
  <si>
    <t>Kácení stromů s odřezáním kmene a s odvětvením listnatých, průměru kmene přes 500 do 700 mm</t>
  </si>
  <si>
    <t>-1679354580</t>
  </si>
  <si>
    <t>5</t>
  </si>
  <si>
    <t>112101104</t>
  </si>
  <si>
    <t>Kácení stromů s odřezáním kmene a s odvětvením listnatých, průměru kmene přes 700 do 900 mm</t>
  </si>
  <si>
    <t>2033719719</t>
  </si>
  <si>
    <t>6</t>
  </si>
  <si>
    <t>112201101</t>
  </si>
  <si>
    <t>Odstranění pařezů s jejich vykopáním, vytrháním nebo odstřelením, s přesekáním kořenů průměru přes 100 do 300 mm</t>
  </si>
  <si>
    <t>-389308159</t>
  </si>
  <si>
    <t>PSC</t>
  </si>
  <si>
    <t xml:space="preserve">Poznámka k souboru cen:_x000d_
1. Ceny lze použít i pro odstranění pařezů ze sesuté zeminy, vývratů a polomů. 2. V ceně jsou započteny i náklady na případné nutné odklizení pařezů na hromady na vzdálenost do 50 m nebo naložení na dopravní prostředek. 3. Mají-li se odstraňovat pařezy z pokáceného souvislého lesního porostu, lze počet pařezů stanovit s přihlédnutím k tabulce v příloze č. 1. 4. Zásyp jam po pařezech se oceňuje cenami souboru cen 174 20-12 této části katalogu. 5. Průměr pařezu se měří v místě řezu kmene na základě dvojího na sebe kolmého měření a následného zprůměrování naměřených hodnot. </t>
  </si>
  <si>
    <t>7</t>
  </si>
  <si>
    <t>112201102</t>
  </si>
  <si>
    <t>Odstranění pařezů s jejich vykopáním, vytrháním nebo odstřelením, s přesekáním kořenů průměru přes 300 do 500 mm</t>
  </si>
  <si>
    <t>1019638727</t>
  </si>
  <si>
    <t>8</t>
  </si>
  <si>
    <t>112201103</t>
  </si>
  <si>
    <t>Odstranění pařezů s jejich vykopáním, vytrháním nebo odstřelením, s přesekáním kořenů průměru přes 500 do 700 mm</t>
  </si>
  <si>
    <t>1054712941</t>
  </si>
  <si>
    <t>9</t>
  </si>
  <si>
    <t>112201104</t>
  </si>
  <si>
    <t>Odstranění pařezů s jejich vykopáním, vytrháním nebo odstřelením, s přesekáním kořenů průměru přes 700 do 900 mm</t>
  </si>
  <si>
    <t>-96282000</t>
  </si>
  <si>
    <t>112201105</t>
  </si>
  <si>
    <t>Odstranění pařezů s jejich vykopáním, vytrháním nebo odstřelením, s přesekáním kořenů průměru přes 900 mm</t>
  </si>
  <si>
    <t>1028645510</t>
  </si>
  <si>
    <t>11</t>
  </si>
  <si>
    <t>120901113</t>
  </si>
  <si>
    <t>Bourání konstrukcí v odkopávkách a prokopávkách, korytech vodotečí, melioračních kanálech - ručně s přemístěním suti na hromady na vzdálenost do 20 m nebo s naložením na dopravní prostředek ze zdiva kamenného, pro jakýkoliv druh kamene na maltu cementovou</t>
  </si>
  <si>
    <t>m3</t>
  </si>
  <si>
    <t>1021329405</t>
  </si>
  <si>
    <t xml:space="preserve">Poznámka k souboru cen:_x000d_
1. Ceny jsou určeny pouze pro bourání konstrukcí ze zdiva nebo z betonu ve výkopišti při provádění zemních prací, jsou-li zdiva nebo beton obklopeny horninou nebo sypaninou tak, že k nim není bez vykopávky přístup. 2. Ceny nelze použít pro bourání konstrukcí ze zdiva nebo betonu jako pro samostatnou stavební práci, i když jsou bourané konstrukce pod úrovní terénu, jako např. zdi, stropy a klenby v suterénu. 3. Vodorovné přemístění materiálu nad 20 m z rozbouraných konstrukcí ve výkopišti se oceňuje jako přemístění výkopku z hornin tř. 5 až 7 cenami souboru cen 162 . 0-1 . Vodorovné přemístění výkopku. 4. Svislé přemístění materiálu z rozbouraných konstrukcí ve výkopišti se oceňuje jako přemístění výkopku z hornin tř. 5 až 7 cenami souboru cen 161 10-11 Svislé přemístění výkopku. 5. Ceny nelze použít pro bourání konstrukcí pod vodou a) ze zdiva nebo z betonu prostého, zakazuje-li projekt použití trhavin; b) z betonu železového nebo předpjatého a ocelových konstrukcí; toto bourání se ocení individuálně. 6. Bourání konstrukce ze zdiva nebo z betonu prostého pod vodou se oceňuje cenou 127 40-1112 Vykopávka pod vodou v hornině tř. 5 s použitím trhavin. 7. Objem vybouraného materiálu pro přemístění se rovná objemu konstrukcí před rozbouráním. 8. Vzdálenost vodorovného přemístění se určuje od těžiště původní konstrukce do těžiště skládky. </t>
  </si>
  <si>
    <t>Poznámka k položce:
základ požeráku</t>
  </si>
  <si>
    <t>12</t>
  </si>
  <si>
    <t>121101101</t>
  </si>
  <si>
    <t>Sejmutí ornice nebo lesní půdy s vodorovným přemístěním na hromady v místě upotřebení nebo na dočasné či trvalé skládky se složením, na vzdálenost do 50 m</t>
  </si>
  <si>
    <t>352075970</t>
  </si>
  <si>
    <t xml:space="preserve">Poznámka k souboru cen:_x000d_
1. V cenách jsou započteny i náklady na příp. nutné naložení sejmuté ornice na dopravní prostředek. 2. V cenách nejsou započteny náklady na odstranění nevhodných přimísenin (kamenů, kořenů apod.); tyto práce se ocení individuálně. 3. Množství ornice odebírané ze skládek se do objemu vykopávek pro volbu cen podle množství nezapočítává. Ceny souboru cen 122 . 0-11 Odkopávky a prokopávky nezapažené, se volí pro ornici odebíranou z projektovaných dočasných skládek; a) na staveništi podle součtu objemu ze všech skládek, b) mimo staveniště podle objemu každé skládky zvlášť. 4. Uložení ornice na skládky se oceňuje podle ustanovení v poznámkách č. 1 a 2 k ceně 171 20-1201 Uložení sypaniny na skládky. Složení ornice na hromady v místě upotřebení se neoceňuje. 5. Odebírá-li se ornice z projektované dočasné skládky, oceňuje se její naložení a přemístění podle čl. 3172 Všeobecných podmínek tohoto katalogu. 6. Přemísťuje-li se ornice na vzdálenost větší něž 250 m, vzdálenost 50 m se pro určení vzdálenosti vodorovného přemístění neodečítá a ocení se sejmutí a přemístění bez ohledu na ustanovení pozn. č. 1 takto: a) sejmutí ornice na vzdálenost 50m cenou 121 10-1101; b) naložení příslušnou cenou souboru cen 167 10- . . c) vodorovné přemístění cenami souboru cen 162 . 0- . . Vodorovné přemístění výkopku. 7. Sejmutí podorničí se oceňuje cenami odkopávek s přihlédnutím k ustanovení čl. 3112 Všeobecných podmínek tohoto katalogu. </t>
  </si>
  <si>
    <t>Poznámka k položce:
dle bilance ZP</t>
  </si>
  <si>
    <t>13</t>
  </si>
  <si>
    <t>122201101</t>
  </si>
  <si>
    <t>Odkopávky a prokopávky nezapažené s přehozením výkopku na vzdálenost do 3 m nebo s naložením na dopravní prostředek v hornině tř. 3 do 100 m3</t>
  </si>
  <si>
    <t>2085632765</t>
  </si>
  <si>
    <t xml:space="preserve">Poznámka k souboru cen:_x000d_
1. Odkopávky a prokopávky v roubených prostorech se oceňují podle čl. 3116 Všeobecných podmínek tohoto katalogu. 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 3. Ceny lze použít i pro vykopávky odpadových jam. 4. Ceny lze použít i pro sejmutí podorničí. Přitom se přihlíží k ustanovení čl. 3112 Všeobecných podmínek tohoto katalogu. </t>
  </si>
  <si>
    <t>14</t>
  </si>
  <si>
    <t>122703602</t>
  </si>
  <si>
    <t>Odstranění nánosů z vypuštěných vodních nádrží nebo rybníků s uložením do hromad na vzdálenost do 20 m ve výkopišti při únosnosti dna přes 40 kPa do 60 kPa</t>
  </si>
  <si>
    <t>1711668217</t>
  </si>
  <si>
    <t xml:space="preserve">Poznámka k souboru cen:_x000d_
1. Ceny nelze použít: a) pro odstraňování nánosu z nádrží se zpevněnými stěnami a dnem; b) předepisuje-li projekt ponechání části vrstvy nánosu na dně. 2. V cenách nejsou započteny náklady na provedení a udržování odvodňovacích příkopů; tyto práce, jsou-li projektem předepsány, se oceňují cenami souboru cen 125 70-33 Čištění melioračních kanálů. 3. Množství měrných jednotek se určí v m3 nánosu v rostlém stavu. 4. Vodorovné přemístění nánosu přes 20 m těžními stroji, které vyvozují malý specifický tlak na nános se oceňuje cenami souboru cen 162 25-3 . Vodorovné přemístění nánosu z vodních nádrží nebo rybníků. </t>
  </si>
  <si>
    <t>125703311</t>
  </si>
  <si>
    <t>Vykopávky melioračních kanálů přívodních (závlahových) nebo odpadních pro jakoukoliv šířku kanálu, jeho hloubku a množství vykopávky pro zemědělské meliorace v horninách tř. 1 a 2</t>
  </si>
  <si>
    <t>1974522009</t>
  </si>
  <si>
    <t>Poznámka k položce:
stokování dna</t>
  </si>
  <si>
    <t>VV</t>
  </si>
  <si>
    <t xml:space="preserve">115*0,85"délka  x příčná plocha stoky</t>
  </si>
  <si>
    <t>16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</si>
  <si>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</si>
  <si>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</si>
  <si>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-1958027942</t>
  </si>
  <si>
    <t>Poznámka k položce:
výkopy ze zemníku, dle bilance ZP</t>
  </si>
  <si>
    <t>17</t>
  </si>
  <si>
    <t>162201421</t>
  </si>
  <si>
    <t>Vodorovné přemístění větví, kmenů nebo pařezů s naložením, složením a dopravou do 1000 m pařezů kmenů, průměru přes 100 do 300 mm</t>
  </si>
  <si>
    <t>669146057</t>
  </si>
  <si>
    <t xml:space="preserve">Poznámka k souboru cen:_x000d_
1. Průměr kmene i pařezu se měří v místě řezu. 2. Měrná jednotka je 1 strom. </t>
  </si>
  <si>
    <t>18</t>
  </si>
  <si>
    <t>162201422</t>
  </si>
  <si>
    <t>Vodorovné přemístění větví, kmenů nebo pařezů s naložením, složením a dopravou do 1000 m pařezů kmenů, průměru přes 300 do 500 mm</t>
  </si>
  <si>
    <t>964418466</t>
  </si>
  <si>
    <t>19</t>
  </si>
  <si>
    <t>162201423</t>
  </si>
  <si>
    <t>Vodorovné přemístění větví, kmenů nebo pařezů s naložením, složením a dopravou do 1000 m pařezů kmenů, průměru přes 500 do 700 mm</t>
  </si>
  <si>
    <t>-1207531814</t>
  </si>
  <si>
    <t>20</t>
  </si>
  <si>
    <t>162201424</t>
  </si>
  <si>
    <t>Vodorovné přemístění větví, kmenů nebo pařezů s naložením, složením a dopravou do 1000 m pařezů kmenů, průměru přes 700 do 900 mm</t>
  </si>
  <si>
    <t>917643968</t>
  </si>
  <si>
    <t>162253101</t>
  </si>
  <si>
    <t>Vodorovné přemístění nánosu z vodních nádrží nebo rybníků s vyklopením a hrubým urovnáním skládky při únosnosti dna přes 40 kPa, na vzdálenost přes 20 do 60 m</t>
  </si>
  <si>
    <t>517705123</t>
  </si>
  <si>
    <t xml:space="preserve">Poznámka k souboru cen:_x000d_
1. Ceny jsou určeny pro vodorovné přemístění nánosů na vzdálenost přes 20 m těžními stroji, které vyvozují tlak na nános do 60 kPa. 2. Ceny nelze použít pro vodorovné přemístění nánosu na vzdálenost přes 20 m obvyklými dopravními prostředky; toto přemístění se oceňuje cenami souborů cen 162 . 0-1 . Vodorovné přemístění výkopku části A 01 tohoto katalogu. 3. Množství jednotek se určí v m3 nánosu v rostlém stavu. </t>
  </si>
  <si>
    <t>22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</si>
  <si>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</si>
  <si>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</si>
  <si>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-1995399230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</si>
  <si>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</si>
  <si>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Poznámka k položce:
sediment na pole dle bilance ZP</t>
  </si>
  <si>
    <t>23</t>
  </si>
  <si>
    <t>167101102</t>
  </si>
  <si>
    <t>Nakládání, skládání a překládání neulehlého výkopku nebo sypaniny nakládání, množství přes 100 m3, z hornin tř. 1 až 4</t>
  </si>
  <si>
    <t>-672292335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</si>
  <si>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</si>
  <si>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793+397"sediment+výkopy</t>
  </si>
  <si>
    <t>24</t>
  </si>
  <si>
    <t>171103201</t>
  </si>
  <si>
    <t>Uložení netříděných sypanin z hornin tř. 1 až 4 do zemních hrází pro jakoukoliv šířku koruny přehradních a jiných vodních nádrží se zhutněním do 100 % PS - koef. C s příměsí jílové hlíny do 20 % objemu</t>
  </si>
  <si>
    <t>184953049</t>
  </si>
  <si>
    <t xml:space="preserve">Poznámka k souboru cen:_x000d_
1. Ceny 10-3201 až -3291 lze použít i pro: a) uložení sypanin do zemních hrází přívodních kanálů, inundačních nebo ochranných s předepsaným zhutněním, jsou-li tyto hráze navrhovány dle ČSN 73 6824 Malé vodní nádrže; b) uložení do zemních hrází rybníků (obor KSO 832 16). 2. Ceny nelze použít pro rozšíření návodního nebo vzdušného líce zemních hrází, jehož šířka je menší než 3 m; toto rozšíření se ocení cenou 172 10-3102 Zřízení těsnícího jádra nebo šířky těsnící vrstvy přes 1 do 3 m. </t>
  </si>
  <si>
    <t>Poznámka k položce:
oprava hráze, dle bilance ZP</t>
  </si>
  <si>
    <t>25</t>
  </si>
  <si>
    <t>174101101</t>
  </si>
  <si>
    <t>Zásyp sypaninou z jakékoliv horniny s uložením výkopku ve vrstvách se zhutněním jam, šachet, rýh nebo kolem objektů v těchto vykopávkách</t>
  </si>
  <si>
    <t>828589663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</si>
  <si>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</si>
  <si>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Poznámka k položce:
zásyp u požeráku</t>
  </si>
  <si>
    <t>26</t>
  </si>
  <si>
    <t>181301103</t>
  </si>
  <si>
    <t>Rozprostření a urovnání ornice v rovině nebo ve svahu sklonu do 1:5 při souvislé ploše do 500 m2, tl. vrstvy přes 150 do 200 mm</t>
  </si>
  <si>
    <t>-994899940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</si>
  <si>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</si>
  <si>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Poznámka k položce:
Ornice na hrázi, odměřením ze situace C3</t>
  </si>
  <si>
    <t>27</t>
  </si>
  <si>
    <t>181301111</t>
  </si>
  <si>
    <t>Rozprostření a urovnání ornice v rovině nebo ve svahu sklonu do 1:5 při souvislé ploše přes 500 m2, tl. vrstvy do 100 mm</t>
  </si>
  <si>
    <t>-1692849025</t>
  </si>
  <si>
    <t>793*10"sediment na poli 10 cm</t>
  </si>
  <si>
    <t>28</t>
  </si>
  <si>
    <t>181411121</t>
  </si>
  <si>
    <t>Založení trávníku na půdě předem připravené plochy do 1000 m2 výsevem včetně utažení lučního v rovině nebo na svahu do 1:5</t>
  </si>
  <si>
    <t>609193734</t>
  </si>
  <si>
    <t>29</t>
  </si>
  <si>
    <t>M</t>
  </si>
  <si>
    <t>005724800</t>
  </si>
  <si>
    <t>osivo směs jetelotravní</t>
  </si>
  <si>
    <t>kg</t>
  </si>
  <si>
    <t>400240080</t>
  </si>
  <si>
    <t>780*0,015 'Přepočtené koeficientem množství</t>
  </si>
  <si>
    <t>30</t>
  </si>
  <si>
    <t>182201101</t>
  </si>
  <si>
    <t>Svahování trvalých svahů do projektovaných profilů s potřebným přemístěním výkopku při svahování násypů v jakékoliv hornině</t>
  </si>
  <si>
    <t>-811464827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</si>
  <si>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</si>
  <si>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>Poznámka k položce:
Návodní svah, odměřením ze situace C3</t>
  </si>
  <si>
    <t>31</t>
  </si>
  <si>
    <t>183403112</t>
  </si>
  <si>
    <t>Obdělání půdy oráním hl. přes 100 do 200 mm v rovině nebo na svahu do 1:5</t>
  </si>
  <si>
    <t>892511551</t>
  </si>
  <si>
    <t>32</t>
  </si>
  <si>
    <t>183403113</t>
  </si>
  <si>
    <t>Obdělání půdy frézováním v rovině nebo na svahu do 1:5</t>
  </si>
  <si>
    <t>-496276396</t>
  </si>
  <si>
    <t>33</t>
  </si>
  <si>
    <t>113151111</t>
  </si>
  <si>
    <t>Rozebírání zpevněných ploch s přemístěním na skládku na vzdálenost do 20 m nebo s naložením na dopravní prostředek ze silničních panelů</t>
  </si>
  <si>
    <t>1449727129</t>
  </si>
  <si>
    <t>70*3</t>
  </si>
  <si>
    <t>34</t>
  </si>
  <si>
    <t>R10001</t>
  </si>
  <si>
    <t xml:space="preserve">Převedení vody potrubím během výstavby </t>
  </si>
  <si>
    <t>celek</t>
  </si>
  <si>
    <t>-1754684606</t>
  </si>
  <si>
    <t>Poznámka k položce:
převedení vody potrubím přes hráz během výstavby včetně dodávky potrubí DN300, pohotovostní čerpací soupravy dimenzované na požadovanou dopravní výšku a průtok, zabudování těsnících provizorních hrázek, jímkování, soustředění převáděné vody, rozebrání hrázek, zapravení trouby pro převod vody a podpěrné stabilizační prvky pro potrubí</t>
  </si>
  <si>
    <t>35</t>
  </si>
  <si>
    <t>R10002</t>
  </si>
  <si>
    <t>Čerpání vody (centrálou) po dobu stavby</t>
  </si>
  <si>
    <t>-1211732031</t>
  </si>
  <si>
    <t xml:space="preserve">Poznámka k položce:
Snížení hladiny spodní vody pro potřebu zrealizování stavby, včetně pohotovosti čerpací soustavy.
Včetně vyhloubení záchytných jímek a příkopů pro odvedení vody, včetně
 převedení vody z jímek mimo staveniště.
</t>
  </si>
  <si>
    <t>36</t>
  </si>
  <si>
    <t>R0007</t>
  </si>
  <si>
    <t>Spálení odstraněných křovin a stromů na hromadách průměru kmene do 100 mm pro jakoukoliv plochu</t>
  </si>
  <si>
    <t>1818995490</t>
  </si>
  <si>
    <t>37</t>
  </si>
  <si>
    <t>R0008</t>
  </si>
  <si>
    <t>Pálení větví stromů se snášením na hromady listnatých v rovině nebo ve svahu do 1:3, průměru kmene přes 30 cm</t>
  </si>
  <si>
    <t>-1621638282</t>
  </si>
  <si>
    <t>Zakládání</t>
  </si>
  <si>
    <t>38</t>
  </si>
  <si>
    <t>215901101</t>
  </si>
  <si>
    <t>Zhutnění podloží pod násypy z rostlé horniny tř. 1 až 4 z hornin soudružných do 92 % PS a nesoudržných sypkých relativní ulehlosti I(d) do 0,8</t>
  </si>
  <si>
    <t>-2124639523</t>
  </si>
  <si>
    <t xml:space="preserve">Poznámka k souboru cen:_x000d_
1. Cena je určena pro zhutnění ploch vodorovných nebo ve sklonu do 1 : 5, je-li předepsáno zhutnění do hloubky 0,7 m od pláně. 2. Cenu nelze použít pro zhutnění podloží z hornin konzistence kašovité až tekoucí. 3. Míru zhutnění podloží předepisuje projekt. 4. Množství jednotek se určí v m2 půdorysné plochy zhutněného podloží. </t>
  </si>
  <si>
    <t>Poznámka k položce:
celá hráz, před dosypáváním</t>
  </si>
  <si>
    <t>Svislé a kompletní konstrukce</t>
  </si>
  <si>
    <t>39</t>
  </si>
  <si>
    <t>317362021</t>
  </si>
  <si>
    <t>Výztuž překladů, říms, žlabů, žlabových říms, klenbových pásů ze svařovaných sítí z drátů typu KARI</t>
  </si>
  <si>
    <t>t</t>
  </si>
  <si>
    <t>-1769373572</t>
  </si>
  <si>
    <t>"obetonování"3,4*7,8*12,33/1000</t>
  </si>
  <si>
    <t>"požerák"(3,2*2*1,6+0,7*1,3*4)*12,33/1000</t>
  </si>
  <si>
    <t>Součet</t>
  </si>
  <si>
    <t>40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</si>
  <si>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</si>
  <si>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</si>
  <si>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-43897780</t>
  </si>
  <si>
    <t xml:space="preserve">Poznámka k souboru cen:_x000d_
1. Ceny -3235, -3345, -3445 lze použít i pro dlažby z lomového kamene o sklonu přes 1:1. 2. Ceny -4511, -4591 lze použít i pro rovnaninu z lomového kamene o sklonu přes 1:1. 3. Objem se stanoví v m3 zdiva; objem dutin do 0,20 m3 jednotlivě se od celkového objemu neodečítá. </t>
  </si>
  <si>
    <t>3*1,1*0,5+3*0,8*0,7"výpust čelo</t>
  </si>
  <si>
    <t>2*(0,35+1,35)/2*0,4+1,35*0,3*1,25"požerák</t>
  </si>
  <si>
    <t>41</t>
  </si>
  <si>
    <t>321321115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</si>
  <si>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C 25/30 XF3</t>
  </si>
  <si>
    <t>1073512026</t>
  </si>
  <si>
    <t>(1,4*0,2+0,9*0,6)*7,8"výpust"+1,5*1,25*0,7+1,7*0,4*1,6"požerák"+0,8*0,7*3"vývařiště čelo"+6,2*0,8*0,5"přeliv"+0,6*0,5*1"beton pod lávkou</t>
  </si>
  <si>
    <t>42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</si>
  <si>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</si>
  <si>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</si>
  <si>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1723468050</t>
  </si>
  <si>
    <t>2*0,7*3,2+1,25*0,7+1,9*0,4"požerák"+7,8*(0,2*2+0,6*2)"výpust"+1,6*3+0,7*0,8*2"vývařiště čelo"+2"lávka</t>
  </si>
  <si>
    <t>43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</si>
  <si>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</si>
  <si>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</si>
  <si>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-1049180538</t>
  </si>
  <si>
    <t xml:space="preserve">Poznámka k souboru cen:_x000d_
1. Ceny jsou určeny pro: a) bednění prováděné v prostorách zapažených nebo nezapažených, b) bednění ploch vodorovných, svislých nebo skloněných, c) bednění v prostoru bez výztuže nebo s výztuží jakékoliv hustoty, d) bednění prováděné taženou lištou, taženým bedněním, prefabrikovaným bedněním apod., kromě betonového prefabrikovaného bednění. 2. Ceny neplatí pro: a) bednění pohledových betonů. Tyto náklady se oceňují individuálně; b) bednění konstrukcí spirál a savek. Tyto náklady se oceňují cenami souboru cen 321 35-6111 až -6940 Obednění a odbednění spirál a savek. c) bednění základových pasů, tyto práce lze ocenit cenami 27.35 katalogu 801-1. 3. V cenách jsou započteny i náklady na: a) podíl bednění otvorů, kapes, rýh, prostupů, výklenků apod. objemu jednotlivě do 1 m3, b) bednění v provedení, které nevyžaduje další úpravu betonových a železobetonových konstrukcí. 4. V cenách nejsou započteny náklady na podpěrné konstrukce; tyto se oceňují cenami katalogu 800-3 Lešení. 5. Plocha se stanoví v m2 rozvinuté plochy obedňované konstrukce. 6. Při výpočtu rozvinuté plochy obedňované konstrukce se neberou v úvahu otvory, kapsy, rýhy, prostupy, výklenky apod. objemu jednotlivě do 1 m3 . </t>
  </si>
  <si>
    <t>44</t>
  </si>
  <si>
    <t>R3001</t>
  </si>
  <si>
    <t>BETONOVÝ ARMOVANÝ POŽERÁK šířka světlá 0,4m</t>
  </si>
  <si>
    <t>-676787386</t>
  </si>
  <si>
    <t>Poznámka k položce:
typ Rieder, velký otevřený včetně uzamykatelného poklopu
kompletní dodávka a montáž včetně uzamykatelného poklopu, žebříku</t>
  </si>
  <si>
    <t>45</t>
  </si>
  <si>
    <t>R3004</t>
  </si>
  <si>
    <t>Dřevěná lávka k požeráku - kompletní dodávka a montáž</t>
  </si>
  <si>
    <t>100237909</t>
  </si>
  <si>
    <t>Poznámka k položce:
Kompletní dodávka a montáž lávky k požeráku. Veškeré ocelové konstrukce budou opatřeny žárovým pozinkováním. Včetně zábradlí.</t>
  </si>
  <si>
    <t>Vodorovné konstrukce</t>
  </si>
  <si>
    <t>46</t>
  </si>
  <si>
    <t>451571221</t>
  </si>
  <si>
    <t>Podklad pod dlažbu ze štěrkopísku tl. do 100 mm</t>
  </si>
  <si>
    <t>1551386586</t>
  </si>
  <si>
    <t>1,8*2,5"vývar</t>
  </si>
  <si>
    <t>47</t>
  </si>
  <si>
    <t>452311131</t>
  </si>
  <si>
    <t>Podkladní a zajišťovací konstrukce z betonu prostého v otevřeném výkopu desky pod potrubí, stoky a drobné objekty z betonu tř. C 12/15</t>
  </si>
  <si>
    <t>-124002211</t>
  </si>
  <si>
    <t xml:space="preserve">Poznámka k souboru cen:_x000d_
1. Ceny -1121 až -1181 a -1192 lze použít i pro ochrannou vrstvu pod železobetonové konstrukce. 2. Ceny -2121 až -2181 a -2192 jsou určeny pro jakékoliv úkosy sedel. </t>
  </si>
  <si>
    <t>0,7*6,2*0,1"přeliv"+0,9*3*0,1"vývar"+3,2*1,5*0,1"požerák</t>
  </si>
  <si>
    <t>48</t>
  </si>
  <si>
    <t>464531112</t>
  </si>
  <si>
    <t>Pohoz dna nebo svahů jakékoliv tloušťky z hrubého drceného kameniva, z terénu, frakce 63 - 125 mm</t>
  </si>
  <si>
    <t>170480858</t>
  </si>
  <si>
    <t>2,8*85*0,20"návodní svah"+31*0,2"odpad od přelivu"+6,6*6,2*0,20"přeliv</t>
  </si>
  <si>
    <t>49</t>
  </si>
  <si>
    <t>465511511</t>
  </si>
  <si>
    <t>Dlažba z lomového kamene upraveného vodorovná nebo plocha ve sklonu do 1:2 s dodáním hmot do malty MC 10, s vyplněním spár maltou MC 10 a s vyspárováním maltou MCS v ploše do 20 m2, tl. 200 mm</t>
  </si>
  <si>
    <t>516900478</t>
  </si>
  <si>
    <t>1,8*2,5+1,7*0,9</t>
  </si>
  <si>
    <t>50</t>
  </si>
  <si>
    <t>460650141</t>
  </si>
  <si>
    <t>Vozovky a chodníky zřízení provizorní příjezdové komunikace z panelů silničních včetně úpravy podkladní pláně se štěrkovým ložem</t>
  </si>
  <si>
    <t>64</t>
  </si>
  <si>
    <t>313502169</t>
  </si>
  <si>
    <t>Poznámka k položce:
panely v majetku zhotovitele</t>
  </si>
  <si>
    <t>51</t>
  </si>
  <si>
    <t>R5001</t>
  </si>
  <si>
    <t>panel silniční 300x100x21,5 cm</t>
  </si>
  <si>
    <t>128</t>
  </si>
  <si>
    <t>1453864387</t>
  </si>
  <si>
    <t>Trubní vedení</t>
  </si>
  <si>
    <t>52</t>
  </si>
  <si>
    <t>871370410</t>
  </si>
  <si>
    <t>Montáž kanalizačního potrubí z plastů z polypropylenu PP korugovaného SN 10 DN 300</t>
  </si>
  <si>
    <t>m</t>
  </si>
  <si>
    <t>-876993350</t>
  </si>
  <si>
    <t>53</t>
  </si>
  <si>
    <t>286152220</t>
  </si>
  <si>
    <t>trubky z polypropylénu a kombinované systém Wavin kanalizační potrubí ULTRA-RIB 2 PP SN 10 UR2 300 mm/ 5 m</t>
  </si>
  <si>
    <t>863575638</t>
  </si>
  <si>
    <t>Poznámka k položce:
WAVIN, kód výrobku: UP646500W</t>
  </si>
  <si>
    <t>Ostatní konstrukce a práce, bourání</t>
  </si>
  <si>
    <t>54</t>
  </si>
  <si>
    <t>R934956123</t>
  </si>
  <si>
    <t>Přepadová a ochranná zařízení nádrží dřevěná hradítka (dluže požeráku) š.150 mm, bez nátěru, s potřebným kováním z dubového dřeva, tl. 40 mm</t>
  </si>
  <si>
    <t>-39261833</t>
  </si>
  <si>
    <t>Poznámka k položce:
součástí dodávky jsou háky na vytahování dluží připevněné k dlužím</t>
  </si>
  <si>
    <t>2,2*0,5*2</t>
  </si>
  <si>
    <t>55</t>
  </si>
  <si>
    <t>R9003</t>
  </si>
  <si>
    <t>Kompletní dodávka ocelové mříže do požeráku</t>
  </si>
  <si>
    <t>-1891668597</t>
  </si>
  <si>
    <t>56</t>
  </si>
  <si>
    <t>R9005</t>
  </si>
  <si>
    <t>Poplatek za uložení suti na skládku</t>
  </si>
  <si>
    <t>-787054217</t>
  </si>
  <si>
    <t>57</t>
  </si>
  <si>
    <t>R9007</t>
  </si>
  <si>
    <t>Opatření obetonování výpusti nátěrem bentonitovou pastou (směs bentonitu s vodou, 1 díl bentonitu 3 díly vody)</t>
  </si>
  <si>
    <t>916030857</t>
  </si>
  <si>
    <t>998</t>
  </si>
  <si>
    <t>Přesun hmot</t>
  </si>
  <si>
    <t>58</t>
  </si>
  <si>
    <t>998331011</t>
  </si>
  <si>
    <t>Přesun hmot pro nádrže dopravní vzdálenost do 500 m</t>
  </si>
  <si>
    <t>1924945794</t>
  </si>
  <si>
    <t xml:space="preserve">Poznámka k souboru cen:_x000d_
1. Ceny jsou určeny pro jakoukoliv konstrukčně-materiálovou charakteristiku. </t>
  </si>
  <si>
    <t>VRN</t>
  </si>
  <si>
    <t>Vedlejší rozpočtové náklady</t>
  </si>
  <si>
    <t>59</t>
  </si>
  <si>
    <t>R1</t>
  </si>
  <si>
    <t xml:space="preserve">Zajištění a zabezpečení staveniště, zřízení a likvidace zařízení staveniště, včetně případných přípojek, přístupů, skládek, deponií apod._x000d_
</t>
  </si>
  <si>
    <t>1024</t>
  </si>
  <si>
    <t>1683254826</t>
  </si>
  <si>
    <t>60</t>
  </si>
  <si>
    <t>R2</t>
  </si>
  <si>
    <t xml:space="preserve">Protokolární předání stavbou dotčených pozemků a komunikací zpět jejich vlastníkům (správcům), včetně uvedení pozemků a komunikací využitých při stavbě (přesun hmot, odvoz suti, přeprava stavební techniky) do původního stavu._x000d_
</t>
  </si>
  <si>
    <t>-1634281502</t>
  </si>
  <si>
    <t>61</t>
  </si>
  <si>
    <t>R4</t>
  </si>
  <si>
    <t xml:space="preserve">Vytyčení stavby (příp. pozemku nebo provedení jiných geodetických prací) odborně způsobilou osobou v oboru zeměměřictví. Umístění fixního bodu_x000d_
</t>
  </si>
  <si>
    <t>-1378029641</t>
  </si>
  <si>
    <t>62</t>
  </si>
  <si>
    <t>R5</t>
  </si>
  <si>
    <t xml:space="preserve">Umístění štítku o povolení stavby na viditelném místě u vstupu na staveniště._x000d_
</t>
  </si>
  <si>
    <t>1154683522</t>
  </si>
  <si>
    <t>63</t>
  </si>
  <si>
    <t>R6</t>
  </si>
  <si>
    <t>Zajištění zkoušek a rozborů nutných pro řádné dokončení díla, včetně předání jejich výsledků objednateli. Vhodnost zeminy pro uložení do homogenní hráze bude doložena laboratorním rozborem 2 vzorků, které budou zatříděny dle ČSN 752410</t>
  </si>
  <si>
    <t>-390478802</t>
  </si>
  <si>
    <t>R7</t>
  </si>
  <si>
    <t>Zpracování a předání dokumentace skutečného provedení stavby (3 paré + 1 v elektr. formě) objednateli a zaměření skutečného provedení stavby - geodetická část dokumentace (3 paré + 1 v elektr. formě) v rozsahu odpovídajícím příslušným právním předpisům; p</t>
  </si>
  <si>
    <t>-759709902</t>
  </si>
  <si>
    <t>65</t>
  </si>
  <si>
    <t>R8</t>
  </si>
  <si>
    <t>Zajištění přítomnosti odborného geologa na stavbě</t>
  </si>
  <si>
    <t>357755036</t>
  </si>
  <si>
    <t>Poznámka k položce:
Osoba vykonávající biologický dozor provede mimo jiné záchranný odchyt živočichůi a vypuštění deponovaných živočichů zpět do mokřadu po dokončení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</si>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</sst>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10</v>
      </c>
      <c r="BT3" s="22" t="s">
        <v>11</v>
      </c>
    </row>
    <row r="4" ht="36.96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ht="14.4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3" t="s">
        <v>17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18</v>
      </c>
      <c r="BS5" s="22" t="s">
        <v>8</v>
      </c>
    </row>
    <row r="6" ht="36.96" customHeight="1">
      <c r="B6" s="26"/>
      <c r="C6" s="27"/>
      <c r="D6" s="35" t="s">
        <v>19</v>
      </c>
      <c r="E6" s="27"/>
      <c r="F6" s="27"/>
      <c r="G6" s="27"/>
      <c r="H6" s="27"/>
      <c r="I6" s="27"/>
      <c r="J6" s="27"/>
      <c r="K6" s="36" t="s">
        <v>20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21</v>
      </c>
    </row>
    <row r="7" ht="14.4" customHeight="1">
      <c r="B7" s="26"/>
      <c r="C7" s="27"/>
      <c r="D7" s="38" t="s">
        <v>22</v>
      </c>
      <c r="E7" s="27"/>
      <c r="F7" s="27"/>
      <c r="G7" s="27"/>
      <c r="H7" s="27"/>
      <c r="I7" s="27"/>
      <c r="J7" s="27"/>
      <c r="K7" s="33" t="s">
        <v>23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24</v>
      </c>
      <c r="AL7" s="27"/>
      <c r="AM7" s="27"/>
      <c r="AN7" s="33" t="s">
        <v>23</v>
      </c>
      <c r="AO7" s="27"/>
      <c r="AP7" s="27"/>
      <c r="AQ7" s="29"/>
      <c r="BE7" s="37"/>
      <c r="BS7" s="22" t="s">
        <v>10</v>
      </c>
    </row>
    <row r="8" ht="14.4" customHeight="1">
      <c r="B8" s="26"/>
      <c r="C8" s="27"/>
      <c r="D8" s="38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27</v>
      </c>
      <c r="AL8" s="27"/>
      <c r="AM8" s="27"/>
      <c r="AN8" s="39" t="s">
        <v>28</v>
      </c>
      <c r="AO8" s="27"/>
      <c r="AP8" s="27"/>
      <c r="AQ8" s="29"/>
      <c r="BE8" s="37"/>
      <c r="BS8" s="22" t="s">
        <v>29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30</v>
      </c>
    </row>
    <row r="10" ht="14.4" customHeight="1">
      <c r="B10" s="26"/>
      <c r="C10" s="27"/>
      <c r="D10" s="38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32</v>
      </c>
      <c r="AL10" s="27"/>
      <c r="AM10" s="27"/>
      <c r="AN10" s="33" t="s">
        <v>23</v>
      </c>
      <c r="AO10" s="27"/>
      <c r="AP10" s="27"/>
      <c r="AQ10" s="29"/>
      <c r="BE10" s="37"/>
      <c r="BS10" s="22" t="s">
        <v>21</v>
      </c>
    </row>
    <row r="11" ht="18.48" customHeight="1">
      <c r="B11" s="26"/>
      <c r="C11" s="27"/>
      <c r="D11" s="27"/>
      <c r="E11" s="33" t="s">
        <v>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34</v>
      </c>
      <c r="AL11" s="27"/>
      <c r="AM11" s="27"/>
      <c r="AN11" s="33" t="s">
        <v>23</v>
      </c>
      <c r="AO11" s="27"/>
      <c r="AP11" s="27"/>
      <c r="AQ11" s="29"/>
      <c r="BE11" s="37"/>
      <c r="BS11" s="22" t="s">
        <v>21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21</v>
      </c>
    </row>
    <row r="13" ht="14.4" customHeight="1">
      <c r="B13" s="26"/>
      <c r="C13" s="27"/>
      <c r="D13" s="38" t="s">
        <v>35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32</v>
      </c>
      <c r="AL13" s="27"/>
      <c r="AM13" s="27"/>
      <c r="AN13" s="40" t="s">
        <v>36</v>
      </c>
      <c r="AO13" s="27"/>
      <c r="AP13" s="27"/>
      <c r="AQ13" s="29"/>
      <c r="BE13" s="37"/>
      <c r="BS13" s="22" t="s">
        <v>21</v>
      </c>
    </row>
    <row r="14">
      <c r="B14" s="26"/>
      <c r="C14" s="27"/>
      <c r="D14" s="27"/>
      <c r="E14" s="40" t="s">
        <v>36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34</v>
      </c>
      <c r="AL14" s="27"/>
      <c r="AM14" s="27"/>
      <c r="AN14" s="40" t="s">
        <v>36</v>
      </c>
      <c r="AO14" s="27"/>
      <c r="AP14" s="27"/>
      <c r="AQ14" s="29"/>
      <c r="BE14" s="37"/>
      <c r="BS14" s="22" t="s">
        <v>21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32</v>
      </c>
      <c r="AL16" s="27"/>
      <c r="AM16" s="27"/>
      <c r="AN16" s="33" t="s">
        <v>23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34</v>
      </c>
      <c r="AL17" s="27"/>
      <c r="AM17" s="27"/>
      <c r="AN17" s="33" t="s">
        <v>23</v>
      </c>
      <c r="AO17" s="27"/>
      <c r="AP17" s="27"/>
      <c r="AQ17" s="29"/>
      <c r="BE17" s="37"/>
      <c r="BS17" s="22" t="s">
        <v>39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10</v>
      </c>
    </row>
    <row r="19" ht="14.4" customHeight="1">
      <c r="B19" s="26"/>
      <c r="C19" s="27"/>
      <c r="D19" s="38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10</v>
      </c>
    </row>
    <row r="20" ht="16.5" customHeight="1">
      <c r="B20" s="26"/>
      <c r="C20" s="27"/>
      <c r="D20" s="27"/>
      <c r="E20" s="42" t="s">
        <v>23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41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ROUND(AG51,0)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42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43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44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45</v>
      </c>
      <c r="E26" s="52"/>
      <c r="F26" s="53" t="s">
        <v>46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ROUND(AZ51,0)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ROUND(AV51,0)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47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ROUND(BA51,0)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ROUND(AW51,0)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48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ROUND(BB51,0)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49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ROUND(BC51,0)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50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ROUND(BD51,0)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51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52</v>
      </c>
      <c r="U32" s="59"/>
      <c r="V32" s="59"/>
      <c r="W32" s="59"/>
      <c r="X32" s="61" t="s">
        <v>53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54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16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2017_08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19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Revitalizace biotopu čolka v PP Rožmitál pod Třemšínem XI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25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Katastrální území: Rožmitál pod Třemšínem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27</v>
      </c>
      <c r="AJ44" s="72"/>
      <c r="AK44" s="72"/>
      <c r="AL44" s="72"/>
      <c r="AM44" s="83" t="str">
        <f>IF(AN8= "","",AN8)</f>
        <v>18. 8. 2017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31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 xml:space="preserve">Středočeský kraj, Zborovská 11, 150 21  Praha 5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37</v>
      </c>
      <c r="AJ46" s="72"/>
      <c r="AK46" s="72"/>
      <c r="AL46" s="72"/>
      <c r="AM46" s="75" t="str">
        <f>IF(E17="","",E17)</f>
        <v>Martin Dobeš</v>
      </c>
      <c r="AN46" s="75"/>
      <c r="AO46" s="75"/>
      <c r="AP46" s="75"/>
      <c r="AQ46" s="72"/>
      <c r="AR46" s="70"/>
      <c r="AS46" s="84" t="s">
        <v>55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35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56</v>
      </c>
      <c r="D49" s="95"/>
      <c r="E49" s="95"/>
      <c r="F49" s="95"/>
      <c r="G49" s="95"/>
      <c r="H49" s="96"/>
      <c r="I49" s="97" t="s">
        <v>57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58</v>
      </c>
      <c r="AH49" s="95"/>
      <c r="AI49" s="95"/>
      <c r="AJ49" s="95"/>
      <c r="AK49" s="95"/>
      <c r="AL49" s="95"/>
      <c r="AM49" s="95"/>
      <c r="AN49" s="97" t="s">
        <v>59</v>
      </c>
      <c r="AO49" s="95"/>
      <c r="AP49" s="95"/>
      <c r="AQ49" s="99" t="s">
        <v>60</v>
      </c>
      <c r="AR49" s="70"/>
      <c r="AS49" s="100" t="s">
        <v>61</v>
      </c>
      <c r="AT49" s="101" t="s">
        <v>62</v>
      </c>
      <c r="AU49" s="101" t="s">
        <v>63</v>
      </c>
      <c r="AV49" s="101" t="s">
        <v>64</v>
      </c>
      <c r="AW49" s="101" t="s">
        <v>65</v>
      </c>
      <c r="AX49" s="101" t="s">
        <v>66</v>
      </c>
      <c r="AY49" s="101" t="s">
        <v>67</v>
      </c>
      <c r="AZ49" s="101" t="s">
        <v>68</v>
      </c>
      <c r="BA49" s="101" t="s">
        <v>69</v>
      </c>
      <c r="BB49" s="101" t="s">
        <v>70</v>
      </c>
      <c r="BC49" s="101" t="s">
        <v>71</v>
      </c>
      <c r="BD49" s="102" t="s">
        <v>72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73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ROUND(AG52,0)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23</v>
      </c>
      <c r="AR51" s="81"/>
      <c r="AS51" s="111">
        <f>ROUND(AS52,0)</f>
        <v>0</v>
      </c>
      <c r="AT51" s="112">
        <f>ROUND(SUM(AV51:AW51),0)</f>
        <v>0</v>
      </c>
      <c r="AU51" s="113">
        <f>ROUND(AU52,5)</f>
        <v>0</v>
      </c>
      <c r="AV51" s="112">
        <f>ROUND(AZ51*L26,0)</f>
        <v>0</v>
      </c>
      <c r="AW51" s="112">
        <f>ROUND(BA51*L27,0)</f>
        <v>0</v>
      </c>
      <c r="AX51" s="112">
        <f>ROUND(BB51*L26,0)</f>
        <v>0</v>
      </c>
      <c r="AY51" s="112">
        <f>ROUND(BC51*L27,0)</f>
        <v>0</v>
      </c>
      <c r="AZ51" s="112">
        <f>ROUND(AZ52,0)</f>
        <v>0</v>
      </c>
      <c r="BA51" s="112">
        <f>ROUND(BA52,0)</f>
        <v>0</v>
      </c>
      <c r="BB51" s="112">
        <f>ROUND(BB52,0)</f>
        <v>0</v>
      </c>
      <c r="BC51" s="112">
        <f>ROUND(BC52,0)</f>
        <v>0</v>
      </c>
      <c r="BD51" s="114">
        <f>ROUND(BD52,0)</f>
        <v>0</v>
      </c>
      <c r="BS51" s="115" t="s">
        <v>74</v>
      </c>
      <c r="BT51" s="115" t="s">
        <v>75</v>
      </c>
      <c r="BV51" s="115" t="s">
        <v>76</v>
      </c>
      <c r="BW51" s="115" t="s">
        <v>7</v>
      </c>
      <c r="BX51" s="115" t="s">
        <v>77</v>
      </c>
      <c r="CL51" s="115" t="s">
        <v>23</v>
      </c>
    </row>
    <row r="52" s="5" customFormat="1" ht="31.5" customHeight="1">
      <c r="A52" s="116" t="s">
        <v>78</v>
      </c>
      <c r="B52" s="117"/>
      <c r="C52" s="118"/>
      <c r="D52" s="119" t="s">
        <v>17</v>
      </c>
      <c r="E52" s="119"/>
      <c r="F52" s="119"/>
      <c r="G52" s="119"/>
      <c r="H52" s="119"/>
      <c r="I52" s="120"/>
      <c r="J52" s="119" t="s">
        <v>20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'2017_08 - Revitalizace bi...'!J25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79</v>
      </c>
      <c r="AR52" s="123"/>
      <c r="AS52" s="124">
        <v>0</v>
      </c>
      <c r="AT52" s="125">
        <f>ROUND(SUM(AV52:AW52),0)</f>
        <v>0</v>
      </c>
      <c r="AU52" s="126">
        <f>'2017_08 - Revitalizace bi...'!P79</f>
        <v>0</v>
      </c>
      <c r="AV52" s="125">
        <f>'2017_08 - Revitalizace bi...'!J28</f>
        <v>0</v>
      </c>
      <c r="AW52" s="125">
        <f>'2017_08 - Revitalizace bi...'!J29</f>
        <v>0</v>
      </c>
      <c r="AX52" s="125">
        <f>'2017_08 - Revitalizace bi...'!J30</f>
        <v>0</v>
      </c>
      <c r="AY52" s="125">
        <f>'2017_08 - Revitalizace bi...'!J31</f>
        <v>0</v>
      </c>
      <c r="AZ52" s="125">
        <f>'2017_08 - Revitalizace bi...'!F28</f>
        <v>0</v>
      </c>
      <c r="BA52" s="125">
        <f>'2017_08 - Revitalizace bi...'!F29</f>
        <v>0</v>
      </c>
      <c r="BB52" s="125">
        <f>'2017_08 - Revitalizace bi...'!F30</f>
        <v>0</v>
      </c>
      <c r="BC52" s="125">
        <f>'2017_08 - Revitalizace bi...'!F31</f>
        <v>0</v>
      </c>
      <c r="BD52" s="127">
        <f>'2017_08 - Revitalizace bi...'!F32</f>
        <v>0</v>
      </c>
      <c r="BT52" s="128" t="s">
        <v>10</v>
      </c>
      <c r="BU52" s="128" t="s">
        <v>80</v>
      </c>
      <c r="BV52" s="128" t="s">
        <v>76</v>
      </c>
      <c r="BW52" s="128" t="s">
        <v>7</v>
      </c>
      <c r="BX52" s="128" t="s">
        <v>77</v>
      </c>
      <c r="CL52" s="128" t="s">
        <v>23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Qh+gjO1ipmneKRWDUqcR6JuJm66GM5917e50RNbv2s6yO3PCFm9eX4oTS88rckdqiO6OcxQxbsVYkJFXsJJfmw==" hashValue="A24R0K3tA0ZxkC0kjFM5AuHZU+pmtfDxrXUTBEdXwzVYX/EOAysIAX0/EwffO29QSs2qLv3KpbK5PssBAn4YbA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2017_08 - Revitalizace bi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81</v>
      </c>
      <c r="G1" s="132" t="s">
        <v>82</v>
      </c>
      <c r="H1" s="132"/>
      <c r="I1" s="133"/>
      <c r="J1" s="132" t="s">
        <v>83</v>
      </c>
      <c r="K1" s="131" t="s">
        <v>84</v>
      </c>
      <c r="L1" s="132" t="s">
        <v>85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86</v>
      </c>
    </row>
    <row r="4" ht="36.96" customHeight="1">
      <c r="B4" s="26"/>
      <c r="C4" s="27"/>
      <c r="D4" s="28" t="s">
        <v>87</v>
      </c>
      <c r="E4" s="27"/>
      <c r="F4" s="27"/>
      <c r="G4" s="27"/>
      <c r="H4" s="27"/>
      <c r="I4" s="135"/>
      <c r="J4" s="27"/>
      <c r="K4" s="29"/>
      <c r="M4" s="30" t="s">
        <v>13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19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20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22</v>
      </c>
      <c r="E9" s="45"/>
      <c r="F9" s="33" t="s">
        <v>23</v>
      </c>
      <c r="G9" s="45"/>
      <c r="H9" s="45"/>
      <c r="I9" s="138" t="s">
        <v>24</v>
      </c>
      <c r="J9" s="33" t="s">
        <v>23</v>
      </c>
      <c r="K9" s="49"/>
    </row>
    <row r="10" s="1" customFormat="1" ht="14.4" customHeight="1">
      <c r="B10" s="44"/>
      <c r="C10" s="45"/>
      <c r="D10" s="38" t="s">
        <v>25</v>
      </c>
      <c r="E10" s="45"/>
      <c r="F10" s="33" t="s">
        <v>26</v>
      </c>
      <c r="G10" s="45"/>
      <c r="H10" s="45"/>
      <c r="I10" s="138" t="s">
        <v>27</v>
      </c>
      <c r="J10" s="139" t="str">
        <f>'Rekapitulace stavby'!AN8</f>
        <v>18. 8. 2017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31</v>
      </c>
      <c r="E12" s="45"/>
      <c r="F12" s="45"/>
      <c r="G12" s="45"/>
      <c r="H12" s="45"/>
      <c r="I12" s="138" t="s">
        <v>32</v>
      </c>
      <c r="J12" s="33" t="s">
        <v>23</v>
      </c>
      <c r="K12" s="49"/>
    </row>
    <row r="13" s="1" customFormat="1" ht="18" customHeight="1">
      <c r="B13" s="44"/>
      <c r="C13" s="45"/>
      <c r="D13" s="45"/>
      <c r="E13" s="33" t="s">
        <v>33</v>
      </c>
      <c r="F13" s="45"/>
      <c r="G13" s="45"/>
      <c r="H13" s="45"/>
      <c r="I13" s="138" t="s">
        <v>34</v>
      </c>
      <c r="J13" s="33" t="s">
        <v>23</v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35</v>
      </c>
      <c r="E15" s="45"/>
      <c r="F15" s="45"/>
      <c r="G15" s="45"/>
      <c r="H15" s="45"/>
      <c r="I15" s="138" t="s">
        <v>32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34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37</v>
      </c>
      <c r="E18" s="45"/>
      <c r="F18" s="45"/>
      <c r="G18" s="45"/>
      <c r="H18" s="45"/>
      <c r="I18" s="138" t="s">
        <v>32</v>
      </c>
      <c r="J18" s="33" t="s">
        <v>23</v>
      </c>
      <c r="K18" s="49"/>
    </row>
    <row r="19" s="1" customFormat="1" ht="18" customHeight="1">
      <c r="B19" s="44"/>
      <c r="C19" s="45"/>
      <c r="D19" s="45"/>
      <c r="E19" s="33" t="s">
        <v>38</v>
      </c>
      <c r="F19" s="45"/>
      <c r="G19" s="45"/>
      <c r="H19" s="45"/>
      <c r="I19" s="138" t="s">
        <v>34</v>
      </c>
      <c r="J19" s="33" t="s">
        <v>23</v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40</v>
      </c>
      <c r="E21" s="45"/>
      <c r="F21" s="45"/>
      <c r="G21" s="45"/>
      <c r="H21" s="45"/>
      <c r="I21" s="136"/>
      <c r="J21" s="45"/>
      <c r="K21" s="49"/>
    </row>
    <row r="22" s="6" customFormat="1" ht="16.5" customHeight="1">
      <c r="B22" s="140"/>
      <c r="C22" s="141"/>
      <c r="D22" s="141"/>
      <c r="E22" s="42" t="s">
        <v>23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41</v>
      </c>
      <c r="E25" s="45"/>
      <c r="F25" s="45"/>
      <c r="G25" s="45"/>
      <c r="H25" s="45"/>
      <c r="I25" s="136"/>
      <c r="J25" s="147">
        <f>ROUND(J79,0)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43</v>
      </c>
      <c r="G27" s="45"/>
      <c r="H27" s="45"/>
      <c r="I27" s="148" t="s">
        <v>42</v>
      </c>
      <c r="J27" s="50" t="s">
        <v>44</v>
      </c>
      <c r="K27" s="49"/>
    </row>
    <row r="28" s="1" customFormat="1" ht="14.4" customHeight="1">
      <c r="B28" s="44"/>
      <c r="C28" s="45"/>
      <c r="D28" s="53" t="s">
        <v>45</v>
      </c>
      <c r="E28" s="53" t="s">
        <v>46</v>
      </c>
      <c r="F28" s="149">
        <f>ROUND(SUM(BE79:BE214), 0)</f>
        <v>0</v>
      </c>
      <c r="G28" s="45"/>
      <c r="H28" s="45"/>
      <c r="I28" s="150">
        <v>0.20999999999999999</v>
      </c>
      <c r="J28" s="149">
        <f>ROUND(ROUND((SUM(BE79:BE214)), 0)*I28, 0)</f>
        <v>0</v>
      </c>
      <c r="K28" s="49"/>
    </row>
    <row r="29" s="1" customFormat="1" ht="14.4" customHeight="1">
      <c r="B29" s="44"/>
      <c r="C29" s="45"/>
      <c r="D29" s="45"/>
      <c r="E29" s="53" t="s">
        <v>47</v>
      </c>
      <c r="F29" s="149">
        <f>ROUND(SUM(BF79:BF214), 0)</f>
        <v>0</v>
      </c>
      <c r="G29" s="45"/>
      <c r="H29" s="45"/>
      <c r="I29" s="150">
        <v>0.14999999999999999</v>
      </c>
      <c r="J29" s="149">
        <f>ROUND(ROUND((SUM(BF79:BF214)), 0)*I29, 0)</f>
        <v>0</v>
      </c>
      <c r="K29" s="49"/>
    </row>
    <row r="30" hidden="1" s="1" customFormat="1" ht="14.4" customHeight="1">
      <c r="B30" s="44"/>
      <c r="C30" s="45"/>
      <c r="D30" s="45"/>
      <c r="E30" s="53" t="s">
        <v>48</v>
      </c>
      <c r="F30" s="149">
        <f>ROUND(SUM(BG79:BG214), 0)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49</v>
      </c>
      <c r="F31" s="149">
        <f>ROUND(SUM(BH79:BH214), 0)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50</v>
      </c>
      <c r="F32" s="149">
        <f>ROUND(SUM(BI79:BI214), 0)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51</v>
      </c>
      <c r="E34" s="96"/>
      <c r="F34" s="96"/>
      <c r="G34" s="153" t="s">
        <v>52</v>
      </c>
      <c r="H34" s="154" t="s">
        <v>53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88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19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7.25" customHeight="1">
      <c r="B43" s="44"/>
      <c r="C43" s="45"/>
      <c r="D43" s="45"/>
      <c r="E43" s="137" t="str">
        <f>E7</f>
        <v>Revitalizace biotopu čolka v PP Rožmitál pod Třemšínem XI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25</v>
      </c>
      <c r="D45" s="45"/>
      <c r="E45" s="45"/>
      <c r="F45" s="33" t="str">
        <f>F10</f>
        <v>Katastrální území: Rožmitál pod Třemšínem</v>
      </c>
      <c r="G45" s="45"/>
      <c r="H45" s="45"/>
      <c r="I45" s="138" t="s">
        <v>27</v>
      </c>
      <c r="J45" s="139" t="str">
        <f>IF(J10="","",J10)</f>
        <v>18. 8. 2017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31</v>
      </c>
      <c r="D47" s="45"/>
      <c r="E47" s="45"/>
      <c r="F47" s="33" t="str">
        <f>E13</f>
        <v xml:space="preserve">Středočeský kraj, Zborovská 11, 150 21  Praha 5</v>
      </c>
      <c r="G47" s="45"/>
      <c r="H47" s="45"/>
      <c r="I47" s="138" t="s">
        <v>37</v>
      </c>
      <c r="J47" s="42" t="str">
        <f>E19</f>
        <v>Martin Dobeš</v>
      </c>
      <c r="K47" s="49"/>
    </row>
    <row r="48" s="1" customFormat="1" ht="14.4" customHeight="1">
      <c r="B48" s="44"/>
      <c r="C48" s="38" t="s">
        <v>35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89</v>
      </c>
      <c r="D50" s="151"/>
      <c r="E50" s="151"/>
      <c r="F50" s="151"/>
      <c r="G50" s="151"/>
      <c r="H50" s="151"/>
      <c r="I50" s="165"/>
      <c r="J50" s="166" t="s">
        <v>90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91</v>
      </c>
      <c r="D52" s="45"/>
      <c r="E52" s="45"/>
      <c r="F52" s="45"/>
      <c r="G52" s="45"/>
      <c r="H52" s="45"/>
      <c r="I52" s="136"/>
      <c r="J52" s="147">
        <f>J79</f>
        <v>0</v>
      </c>
      <c r="K52" s="49"/>
      <c r="AU52" s="22" t="s">
        <v>92</v>
      </c>
    </row>
    <row r="53" s="7" customFormat="1" ht="24.96" customHeight="1">
      <c r="B53" s="169"/>
      <c r="C53" s="170"/>
      <c r="D53" s="171" t="s">
        <v>93</v>
      </c>
      <c r="E53" s="172"/>
      <c r="F53" s="172"/>
      <c r="G53" s="172"/>
      <c r="H53" s="172"/>
      <c r="I53" s="173"/>
      <c r="J53" s="174">
        <f>J80</f>
        <v>0</v>
      </c>
      <c r="K53" s="175"/>
    </row>
    <row r="54" s="8" customFormat="1" ht="19.92" customHeight="1">
      <c r="B54" s="176"/>
      <c r="C54" s="177"/>
      <c r="D54" s="178" t="s">
        <v>94</v>
      </c>
      <c r="E54" s="179"/>
      <c r="F54" s="179"/>
      <c r="G54" s="179"/>
      <c r="H54" s="179"/>
      <c r="I54" s="180"/>
      <c r="J54" s="181">
        <f>J81</f>
        <v>0</v>
      </c>
      <c r="K54" s="182"/>
    </row>
    <row r="55" s="8" customFormat="1" ht="19.92" customHeight="1">
      <c r="B55" s="176"/>
      <c r="C55" s="177"/>
      <c r="D55" s="178" t="s">
        <v>95</v>
      </c>
      <c r="E55" s="179"/>
      <c r="F55" s="179"/>
      <c r="G55" s="179"/>
      <c r="H55" s="179"/>
      <c r="I55" s="180"/>
      <c r="J55" s="181">
        <f>J154</f>
        <v>0</v>
      </c>
      <c r="K55" s="182"/>
    </row>
    <row r="56" s="8" customFormat="1" ht="19.92" customHeight="1">
      <c r="B56" s="176"/>
      <c r="C56" s="177"/>
      <c r="D56" s="178" t="s">
        <v>96</v>
      </c>
      <c r="E56" s="179"/>
      <c r="F56" s="179"/>
      <c r="G56" s="179"/>
      <c r="H56" s="179"/>
      <c r="I56" s="180"/>
      <c r="J56" s="181">
        <f>J158</f>
        <v>0</v>
      </c>
      <c r="K56" s="182"/>
    </row>
    <row r="57" s="8" customFormat="1" ht="19.92" customHeight="1">
      <c r="B57" s="176"/>
      <c r="C57" s="177"/>
      <c r="D57" s="178" t="s">
        <v>97</v>
      </c>
      <c r="E57" s="179"/>
      <c r="F57" s="179"/>
      <c r="G57" s="179"/>
      <c r="H57" s="179"/>
      <c r="I57" s="180"/>
      <c r="J57" s="181">
        <f>J178</f>
        <v>0</v>
      </c>
      <c r="K57" s="182"/>
    </row>
    <row r="58" s="8" customFormat="1" ht="19.92" customHeight="1">
      <c r="B58" s="176"/>
      <c r="C58" s="177"/>
      <c r="D58" s="178" t="s">
        <v>98</v>
      </c>
      <c r="E58" s="179"/>
      <c r="F58" s="179"/>
      <c r="G58" s="179"/>
      <c r="H58" s="179"/>
      <c r="I58" s="180"/>
      <c r="J58" s="181">
        <f>J192</f>
        <v>0</v>
      </c>
      <c r="K58" s="182"/>
    </row>
    <row r="59" s="8" customFormat="1" ht="19.92" customHeight="1">
      <c r="B59" s="176"/>
      <c r="C59" s="177"/>
      <c r="D59" s="178" t="s">
        <v>99</v>
      </c>
      <c r="E59" s="179"/>
      <c r="F59" s="179"/>
      <c r="G59" s="179"/>
      <c r="H59" s="179"/>
      <c r="I59" s="180"/>
      <c r="J59" s="181">
        <f>J196</f>
        <v>0</v>
      </c>
      <c r="K59" s="182"/>
    </row>
    <row r="60" s="8" customFormat="1" ht="19.92" customHeight="1">
      <c r="B60" s="176"/>
      <c r="C60" s="177"/>
      <c r="D60" s="178" t="s">
        <v>100</v>
      </c>
      <c r="E60" s="179"/>
      <c r="F60" s="179"/>
      <c r="G60" s="179"/>
      <c r="H60" s="179"/>
      <c r="I60" s="180"/>
      <c r="J60" s="181">
        <f>J203</f>
        <v>0</v>
      </c>
      <c r="K60" s="182"/>
    </row>
    <row r="61" s="7" customFormat="1" ht="24.96" customHeight="1">
      <c r="B61" s="169"/>
      <c r="C61" s="170"/>
      <c r="D61" s="171" t="s">
        <v>101</v>
      </c>
      <c r="E61" s="172"/>
      <c r="F61" s="172"/>
      <c r="G61" s="172"/>
      <c r="H61" s="172"/>
      <c r="I61" s="173"/>
      <c r="J61" s="174">
        <f>J206</f>
        <v>0</v>
      </c>
      <c r="K61" s="175"/>
    </row>
    <row r="62" s="1" customFormat="1" ht="21.84" customHeight="1">
      <c r="B62" s="44"/>
      <c r="C62" s="45"/>
      <c r="D62" s="45"/>
      <c r="E62" s="45"/>
      <c r="F62" s="45"/>
      <c r="G62" s="45"/>
      <c r="H62" s="45"/>
      <c r="I62" s="136"/>
      <c r="J62" s="45"/>
      <c r="K62" s="49"/>
    </row>
    <row r="63" s="1" customFormat="1" ht="6.96" customHeight="1">
      <c r="B63" s="65"/>
      <c r="C63" s="66"/>
      <c r="D63" s="66"/>
      <c r="E63" s="66"/>
      <c r="F63" s="66"/>
      <c r="G63" s="66"/>
      <c r="H63" s="66"/>
      <c r="I63" s="158"/>
      <c r="J63" s="66"/>
      <c r="K63" s="67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61"/>
      <c r="J67" s="69"/>
      <c r="K67" s="69"/>
      <c r="L67" s="70"/>
    </row>
    <row r="68" s="1" customFormat="1" ht="36.96" customHeight="1">
      <c r="B68" s="44"/>
      <c r="C68" s="71" t="s">
        <v>102</v>
      </c>
      <c r="D68" s="72"/>
      <c r="E68" s="72"/>
      <c r="F68" s="72"/>
      <c r="G68" s="72"/>
      <c r="H68" s="72"/>
      <c r="I68" s="183"/>
      <c r="J68" s="72"/>
      <c r="K68" s="72"/>
      <c r="L68" s="70"/>
    </row>
    <row r="69" s="1" customFormat="1" ht="6.96" customHeight="1">
      <c r="B69" s="44"/>
      <c r="C69" s="72"/>
      <c r="D69" s="72"/>
      <c r="E69" s="72"/>
      <c r="F69" s="72"/>
      <c r="G69" s="72"/>
      <c r="H69" s="72"/>
      <c r="I69" s="183"/>
      <c r="J69" s="72"/>
      <c r="K69" s="72"/>
      <c r="L69" s="70"/>
    </row>
    <row r="70" s="1" customFormat="1" ht="14.4" customHeight="1">
      <c r="B70" s="44"/>
      <c r="C70" s="74" t="s">
        <v>19</v>
      </c>
      <c r="D70" s="72"/>
      <c r="E70" s="72"/>
      <c r="F70" s="72"/>
      <c r="G70" s="72"/>
      <c r="H70" s="72"/>
      <c r="I70" s="183"/>
      <c r="J70" s="72"/>
      <c r="K70" s="72"/>
      <c r="L70" s="70"/>
    </row>
    <row r="71" s="1" customFormat="1" ht="17.25" customHeight="1">
      <c r="B71" s="44"/>
      <c r="C71" s="72"/>
      <c r="D71" s="72"/>
      <c r="E71" s="80" t="str">
        <f>E7</f>
        <v>Revitalizace biotopu čolka v PP Rožmitál pod Třemšínem XI</v>
      </c>
      <c r="F71" s="72"/>
      <c r="G71" s="72"/>
      <c r="H71" s="72"/>
      <c r="I71" s="183"/>
      <c r="J71" s="72"/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3"/>
      <c r="J72" s="72"/>
      <c r="K72" s="72"/>
      <c r="L72" s="70"/>
    </row>
    <row r="73" s="1" customFormat="1" ht="18" customHeight="1">
      <c r="B73" s="44"/>
      <c r="C73" s="74" t="s">
        <v>25</v>
      </c>
      <c r="D73" s="72"/>
      <c r="E73" s="72"/>
      <c r="F73" s="184" t="str">
        <f>F10</f>
        <v>Katastrální území: Rožmitál pod Třemšínem</v>
      </c>
      <c r="G73" s="72"/>
      <c r="H73" s="72"/>
      <c r="I73" s="185" t="s">
        <v>27</v>
      </c>
      <c r="J73" s="83" t="str">
        <f>IF(J10="","",J10)</f>
        <v>18. 8. 2017</v>
      </c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3"/>
      <c r="J74" s="72"/>
      <c r="K74" s="72"/>
      <c r="L74" s="70"/>
    </row>
    <row r="75" s="1" customFormat="1">
      <c r="B75" s="44"/>
      <c r="C75" s="74" t="s">
        <v>31</v>
      </c>
      <c r="D75" s="72"/>
      <c r="E75" s="72"/>
      <c r="F75" s="184" t="str">
        <f>E13</f>
        <v xml:space="preserve">Středočeský kraj, Zborovská 11, 150 21  Praha 5</v>
      </c>
      <c r="G75" s="72"/>
      <c r="H75" s="72"/>
      <c r="I75" s="185" t="s">
        <v>37</v>
      </c>
      <c r="J75" s="184" t="str">
        <f>E19</f>
        <v>Martin Dobeš</v>
      </c>
      <c r="K75" s="72"/>
      <c r="L75" s="70"/>
    </row>
    <row r="76" s="1" customFormat="1" ht="14.4" customHeight="1">
      <c r="B76" s="44"/>
      <c r="C76" s="74" t="s">
        <v>35</v>
      </c>
      <c r="D76" s="72"/>
      <c r="E76" s="72"/>
      <c r="F76" s="184" t="str">
        <f>IF(E16="","",E16)</f>
        <v/>
      </c>
      <c r="G76" s="72"/>
      <c r="H76" s="72"/>
      <c r="I76" s="183"/>
      <c r="J76" s="72"/>
      <c r="K76" s="72"/>
      <c r="L76" s="70"/>
    </row>
    <row r="77" s="1" customFormat="1" ht="10.32" customHeight="1">
      <c r="B77" s="44"/>
      <c r="C77" s="72"/>
      <c r="D77" s="72"/>
      <c r="E77" s="72"/>
      <c r="F77" s="72"/>
      <c r="G77" s="72"/>
      <c r="H77" s="72"/>
      <c r="I77" s="183"/>
      <c r="J77" s="72"/>
      <c r="K77" s="72"/>
      <c r="L77" s="70"/>
    </row>
    <row r="78" s="9" customFormat="1" ht="29.28" customHeight="1">
      <c r="B78" s="186"/>
      <c r="C78" s="187" t="s">
        <v>103</v>
      </c>
      <c r="D78" s="188" t="s">
        <v>60</v>
      </c>
      <c r="E78" s="188" t="s">
        <v>56</v>
      </c>
      <c r="F78" s="188" t="s">
        <v>104</v>
      </c>
      <c r="G78" s="188" t="s">
        <v>105</v>
      </c>
      <c r="H78" s="188" t="s">
        <v>106</v>
      </c>
      <c r="I78" s="189" t="s">
        <v>107</v>
      </c>
      <c r="J78" s="188" t="s">
        <v>90</v>
      </c>
      <c r="K78" s="190" t="s">
        <v>108</v>
      </c>
      <c r="L78" s="191"/>
      <c r="M78" s="100" t="s">
        <v>109</v>
      </c>
      <c r="N78" s="101" t="s">
        <v>45</v>
      </c>
      <c r="O78" s="101" t="s">
        <v>110</v>
      </c>
      <c r="P78" s="101" t="s">
        <v>111</v>
      </c>
      <c r="Q78" s="101" t="s">
        <v>112</v>
      </c>
      <c r="R78" s="101" t="s">
        <v>113</v>
      </c>
      <c r="S78" s="101" t="s">
        <v>114</v>
      </c>
      <c r="T78" s="102" t="s">
        <v>115</v>
      </c>
    </row>
    <row r="79" s="1" customFormat="1" ht="29.28" customHeight="1">
      <c r="B79" s="44"/>
      <c r="C79" s="106" t="s">
        <v>91</v>
      </c>
      <c r="D79" s="72"/>
      <c r="E79" s="72"/>
      <c r="F79" s="72"/>
      <c r="G79" s="72"/>
      <c r="H79" s="72"/>
      <c r="I79" s="183"/>
      <c r="J79" s="192">
        <f>BK79</f>
        <v>0</v>
      </c>
      <c r="K79" s="72"/>
      <c r="L79" s="70"/>
      <c r="M79" s="103"/>
      <c r="N79" s="104"/>
      <c r="O79" s="104"/>
      <c r="P79" s="193">
        <f>P80+P206</f>
        <v>0</v>
      </c>
      <c r="Q79" s="104"/>
      <c r="R79" s="193">
        <f>R80+R206</f>
        <v>281.53071461000002</v>
      </c>
      <c r="S79" s="104"/>
      <c r="T79" s="194">
        <f>T80+T206</f>
        <v>74.549999999999997</v>
      </c>
      <c r="AT79" s="22" t="s">
        <v>74</v>
      </c>
      <c r="AU79" s="22" t="s">
        <v>92</v>
      </c>
      <c r="BK79" s="195">
        <f>BK80+BK206</f>
        <v>0</v>
      </c>
    </row>
    <row r="80" s="10" customFormat="1" ht="37.44001" customHeight="1">
      <c r="B80" s="196"/>
      <c r="C80" s="197"/>
      <c r="D80" s="198" t="s">
        <v>74</v>
      </c>
      <c r="E80" s="199" t="s">
        <v>116</v>
      </c>
      <c r="F80" s="199" t="s">
        <v>117</v>
      </c>
      <c r="G80" s="197"/>
      <c r="H80" s="197"/>
      <c r="I80" s="200"/>
      <c r="J80" s="201">
        <f>BK80</f>
        <v>0</v>
      </c>
      <c r="K80" s="197"/>
      <c r="L80" s="202"/>
      <c r="M80" s="203"/>
      <c r="N80" s="204"/>
      <c r="O80" s="204"/>
      <c r="P80" s="205">
        <f>P81+P154+P158+P178+P192+P196+P203</f>
        <v>0</v>
      </c>
      <c r="Q80" s="204"/>
      <c r="R80" s="205">
        <f>R81+R154+R158+R178+R192+R196+R203</f>
        <v>281.53071461000002</v>
      </c>
      <c r="S80" s="204"/>
      <c r="T80" s="206">
        <f>T81+T154+T158+T178+T192+T196+T203</f>
        <v>74.549999999999997</v>
      </c>
      <c r="AR80" s="207" t="s">
        <v>10</v>
      </c>
      <c r="AT80" s="208" t="s">
        <v>74</v>
      </c>
      <c r="AU80" s="208" t="s">
        <v>75</v>
      </c>
      <c r="AY80" s="207" t="s">
        <v>118</v>
      </c>
      <c r="BK80" s="209">
        <f>BK81+BK154+BK158+BK178+BK192+BK196+BK203</f>
        <v>0</v>
      </c>
    </row>
    <row r="81" s="10" customFormat="1" ht="19.92" customHeight="1">
      <c r="B81" s="196"/>
      <c r="C81" s="197"/>
      <c r="D81" s="198" t="s">
        <v>74</v>
      </c>
      <c r="E81" s="210" t="s">
        <v>10</v>
      </c>
      <c r="F81" s="210" t="s">
        <v>119</v>
      </c>
      <c r="G81" s="197"/>
      <c r="H81" s="197"/>
      <c r="I81" s="200"/>
      <c r="J81" s="211">
        <f>BK81</f>
        <v>0</v>
      </c>
      <c r="K81" s="197"/>
      <c r="L81" s="202"/>
      <c r="M81" s="203"/>
      <c r="N81" s="204"/>
      <c r="O81" s="204"/>
      <c r="P81" s="205">
        <f>SUM(P82:P153)</f>
        <v>0</v>
      </c>
      <c r="Q81" s="204"/>
      <c r="R81" s="205">
        <f>SUM(R82:R153)</f>
        <v>0.37974000000000008</v>
      </c>
      <c r="S81" s="204"/>
      <c r="T81" s="206">
        <f>SUM(T82:T153)</f>
        <v>74.549999999999997</v>
      </c>
      <c r="AR81" s="207" t="s">
        <v>10</v>
      </c>
      <c r="AT81" s="208" t="s">
        <v>74</v>
      </c>
      <c r="AU81" s="208" t="s">
        <v>10</v>
      </c>
      <c r="AY81" s="207" t="s">
        <v>118</v>
      </c>
      <c r="BK81" s="209">
        <f>SUM(BK82:BK153)</f>
        <v>0</v>
      </c>
    </row>
    <row r="82" s="1" customFormat="1" ht="38.25" customHeight="1">
      <c r="B82" s="44"/>
      <c r="C82" s="212" t="s">
        <v>10</v>
      </c>
      <c r="D82" s="212" t="s">
        <v>120</v>
      </c>
      <c r="E82" s="213" t="s">
        <v>121</v>
      </c>
      <c r="F82" s="214" t="s">
        <v>122</v>
      </c>
      <c r="G82" s="215" t="s">
        <v>123</v>
      </c>
      <c r="H82" s="216">
        <v>430</v>
      </c>
      <c r="I82" s="217"/>
      <c r="J82" s="218">
        <f>ROUND(I82*H82,0)</f>
        <v>0</v>
      </c>
      <c r="K82" s="214" t="s">
        <v>124</v>
      </c>
      <c r="L82" s="70"/>
      <c r="M82" s="219" t="s">
        <v>23</v>
      </c>
      <c r="N82" s="220" t="s">
        <v>46</v>
      </c>
      <c r="O82" s="45"/>
      <c r="P82" s="221">
        <f>O82*H82</f>
        <v>0</v>
      </c>
      <c r="Q82" s="221">
        <v>0</v>
      </c>
      <c r="R82" s="221">
        <f>Q82*H82</f>
        <v>0</v>
      </c>
      <c r="S82" s="221">
        <v>0</v>
      </c>
      <c r="T82" s="222">
        <f>S82*H82</f>
        <v>0</v>
      </c>
      <c r="AR82" s="22" t="s">
        <v>125</v>
      </c>
      <c r="AT82" s="22" t="s">
        <v>120</v>
      </c>
      <c r="AU82" s="22" t="s">
        <v>86</v>
      </c>
      <c r="AY82" s="22" t="s">
        <v>118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22" t="s">
        <v>10</v>
      </c>
      <c r="BK82" s="223">
        <f>ROUND(I82*H82,0)</f>
        <v>0</v>
      </c>
      <c r="BL82" s="22" t="s">
        <v>125</v>
      </c>
      <c r="BM82" s="22" t="s">
        <v>126</v>
      </c>
    </row>
    <row r="83" s="1" customFormat="1">
      <c r="B83" s="44"/>
      <c r="C83" s="72"/>
      <c r="D83" s="224" t="s">
        <v>127</v>
      </c>
      <c r="E83" s="72"/>
      <c r="F83" s="225" t="s">
        <v>128</v>
      </c>
      <c r="G83" s="72"/>
      <c r="H83" s="72"/>
      <c r="I83" s="183"/>
      <c r="J83" s="72"/>
      <c r="K83" s="72"/>
      <c r="L83" s="70"/>
      <c r="M83" s="226"/>
      <c r="N83" s="45"/>
      <c r="O83" s="45"/>
      <c r="P83" s="45"/>
      <c r="Q83" s="45"/>
      <c r="R83" s="45"/>
      <c r="S83" s="45"/>
      <c r="T83" s="93"/>
      <c r="AT83" s="22" t="s">
        <v>127</v>
      </c>
      <c r="AU83" s="22" t="s">
        <v>86</v>
      </c>
    </row>
    <row r="84" s="1" customFormat="1" ht="25.5" customHeight="1">
      <c r="B84" s="44"/>
      <c r="C84" s="212" t="s">
        <v>86</v>
      </c>
      <c r="D84" s="212" t="s">
        <v>120</v>
      </c>
      <c r="E84" s="213" t="s">
        <v>129</v>
      </c>
      <c r="F84" s="214" t="s">
        <v>130</v>
      </c>
      <c r="G84" s="215" t="s">
        <v>131</v>
      </c>
      <c r="H84" s="216">
        <v>30</v>
      </c>
      <c r="I84" s="217"/>
      <c r="J84" s="218">
        <f>ROUND(I84*H84,0)</f>
        <v>0</v>
      </c>
      <c r="K84" s="214" t="s">
        <v>124</v>
      </c>
      <c r="L84" s="70"/>
      <c r="M84" s="219" t="s">
        <v>23</v>
      </c>
      <c r="N84" s="220" t="s">
        <v>46</v>
      </c>
      <c r="O84" s="45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" t="s">
        <v>125</v>
      </c>
      <c r="AT84" s="22" t="s">
        <v>120</v>
      </c>
      <c r="AU84" s="22" t="s">
        <v>86</v>
      </c>
      <c r="AY84" s="22" t="s">
        <v>118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2" t="s">
        <v>10</v>
      </c>
      <c r="BK84" s="223">
        <f>ROUND(I84*H84,0)</f>
        <v>0</v>
      </c>
      <c r="BL84" s="22" t="s">
        <v>125</v>
      </c>
      <c r="BM84" s="22" t="s">
        <v>132</v>
      </c>
    </row>
    <row r="85" s="1" customFormat="1" ht="25.5" customHeight="1">
      <c r="B85" s="44"/>
      <c r="C85" s="212" t="s">
        <v>133</v>
      </c>
      <c r="D85" s="212" t="s">
        <v>120</v>
      </c>
      <c r="E85" s="213" t="s">
        <v>134</v>
      </c>
      <c r="F85" s="214" t="s">
        <v>135</v>
      </c>
      <c r="G85" s="215" t="s">
        <v>131</v>
      </c>
      <c r="H85" s="216">
        <v>18</v>
      </c>
      <c r="I85" s="217"/>
      <c r="J85" s="218">
        <f>ROUND(I85*H85,0)</f>
        <v>0</v>
      </c>
      <c r="K85" s="214" t="s">
        <v>124</v>
      </c>
      <c r="L85" s="70"/>
      <c r="M85" s="219" t="s">
        <v>23</v>
      </c>
      <c r="N85" s="220" t="s">
        <v>46</v>
      </c>
      <c r="O85" s="45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AR85" s="22" t="s">
        <v>125</v>
      </c>
      <c r="AT85" s="22" t="s">
        <v>120</v>
      </c>
      <c r="AU85" s="22" t="s">
        <v>86</v>
      </c>
      <c r="AY85" s="22" t="s">
        <v>118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22" t="s">
        <v>10</v>
      </c>
      <c r="BK85" s="223">
        <f>ROUND(I85*H85,0)</f>
        <v>0</v>
      </c>
      <c r="BL85" s="22" t="s">
        <v>125</v>
      </c>
      <c r="BM85" s="22" t="s">
        <v>136</v>
      </c>
    </row>
    <row r="86" s="1" customFormat="1">
      <c r="B86" s="44"/>
      <c r="C86" s="72"/>
      <c r="D86" s="224" t="s">
        <v>127</v>
      </c>
      <c r="E86" s="72"/>
      <c r="F86" s="225" t="s">
        <v>137</v>
      </c>
      <c r="G86" s="72"/>
      <c r="H86" s="72"/>
      <c r="I86" s="183"/>
      <c r="J86" s="72"/>
      <c r="K86" s="72"/>
      <c r="L86" s="70"/>
      <c r="M86" s="226"/>
      <c r="N86" s="45"/>
      <c r="O86" s="45"/>
      <c r="P86" s="45"/>
      <c r="Q86" s="45"/>
      <c r="R86" s="45"/>
      <c r="S86" s="45"/>
      <c r="T86" s="93"/>
      <c r="AT86" s="22" t="s">
        <v>127</v>
      </c>
      <c r="AU86" s="22" t="s">
        <v>86</v>
      </c>
    </row>
    <row r="87" s="1" customFormat="1" ht="25.5" customHeight="1">
      <c r="B87" s="44"/>
      <c r="C87" s="212" t="s">
        <v>125</v>
      </c>
      <c r="D87" s="212" t="s">
        <v>120</v>
      </c>
      <c r="E87" s="213" t="s">
        <v>138</v>
      </c>
      <c r="F87" s="214" t="s">
        <v>139</v>
      </c>
      <c r="G87" s="215" t="s">
        <v>131</v>
      </c>
      <c r="H87" s="216">
        <v>1</v>
      </c>
      <c r="I87" s="217"/>
      <c r="J87" s="218">
        <f>ROUND(I87*H87,0)</f>
        <v>0</v>
      </c>
      <c r="K87" s="214" t="s">
        <v>124</v>
      </c>
      <c r="L87" s="70"/>
      <c r="M87" s="219" t="s">
        <v>23</v>
      </c>
      <c r="N87" s="220" t="s">
        <v>46</v>
      </c>
      <c r="O87" s="45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AR87" s="22" t="s">
        <v>125</v>
      </c>
      <c r="AT87" s="22" t="s">
        <v>120</v>
      </c>
      <c r="AU87" s="22" t="s">
        <v>86</v>
      </c>
      <c r="AY87" s="22" t="s">
        <v>118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22" t="s">
        <v>10</v>
      </c>
      <c r="BK87" s="223">
        <f>ROUND(I87*H87,0)</f>
        <v>0</v>
      </c>
      <c r="BL87" s="22" t="s">
        <v>125</v>
      </c>
      <c r="BM87" s="22" t="s">
        <v>140</v>
      </c>
    </row>
    <row r="88" s="1" customFormat="1" ht="25.5" customHeight="1">
      <c r="B88" s="44"/>
      <c r="C88" s="212" t="s">
        <v>141</v>
      </c>
      <c r="D88" s="212" t="s">
        <v>120</v>
      </c>
      <c r="E88" s="213" t="s">
        <v>142</v>
      </c>
      <c r="F88" s="214" t="s">
        <v>143</v>
      </c>
      <c r="G88" s="215" t="s">
        <v>131</v>
      </c>
      <c r="H88" s="216">
        <v>1</v>
      </c>
      <c r="I88" s="217"/>
      <c r="J88" s="218">
        <f>ROUND(I88*H88,0)</f>
        <v>0</v>
      </c>
      <c r="K88" s="214" t="s">
        <v>124</v>
      </c>
      <c r="L88" s="70"/>
      <c r="M88" s="219" t="s">
        <v>23</v>
      </c>
      <c r="N88" s="220" t="s">
        <v>46</v>
      </c>
      <c r="O88" s="45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AR88" s="22" t="s">
        <v>125</v>
      </c>
      <c r="AT88" s="22" t="s">
        <v>120</v>
      </c>
      <c r="AU88" s="22" t="s">
        <v>86</v>
      </c>
      <c r="AY88" s="22" t="s">
        <v>118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2" t="s">
        <v>10</v>
      </c>
      <c r="BK88" s="223">
        <f>ROUND(I88*H88,0)</f>
        <v>0</v>
      </c>
      <c r="BL88" s="22" t="s">
        <v>125</v>
      </c>
      <c r="BM88" s="22" t="s">
        <v>144</v>
      </c>
    </row>
    <row r="89" s="1" customFormat="1" ht="25.5" customHeight="1">
      <c r="B89" s="44"/>
      <c r="C89" s="212" t="s">
        <v>145</v>
      </c>
      <c r="D89" s="212" t="s">
        <v>120</v>
      </c>
      <c r="E89" s="213" t="s">
        <v>146</v>
      </c>
      <c r="F89" s="214" t="s">
        <v>147</v>
      </c>
      <c r="G89" s="215" t="s">
        <v>131</v>
      </c>
      <c r="H89" s="216">
        <v>4</v>
      </c>
      <c r="I89" s="217"/>
      <c r="J89" s="218">
        <f>ROUND(I89*H89,0)</f>
        <v>0</v>
      </c>
      <c r="K89" s="214" t="s">
        <v>124</v>
      </c>
      <c r="L89" s="70"/>
      <c r="M89" s="219" t="s">
        <v>23</v>
      </c>
      <c r="N89" s="220" t="s">
        <v>46</v>
      </c>
      <c r="O89" s="45"/>
      <c r="P89" s="221">
        <f>O89*H89</f>
        <v>0</v>
      </c>
      <c r="Q89" s="221">
        <v>5.0000000000000002E-05</v>
      </c>
      <c r="R89" s="221">
        <f>Q89*H89</f>
        <v>0.00020000000000000001</v>
      </c>
      <c r="S89" s="221">
        <v>0</v>
      </c>
      <c r="T89" s="222">
        <f>S89*H89</f>
        <v>0</v>
      </c>
      <c r="AR89" s="22" t="s">
        <v>125</v>
      </c>
      <c r="AT89" s="22" t="s">
        <v>120</v>
      </c>
      <c r="AU89" s="22" t="s">
        <v>86</v>
      </c>
      <c r="AY89" s="22" t="s">
        <v>118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2" t="s">
        <v>10</v>
      </c>
      <c r="BK89" s="223">
        <f>ROUND(I89*H89,0)</f>
        <v>0</v>
      </c>
      <c r="BL89" s="22" t="s">
        <v>125</v>
      </c>
      <c r="BM89" s="22" t="s">
        <v>148</v>
      </c>
    </row>
    <row r="90" s="1" customFormat="1">
      <c r="B90" s="44"/>
      <c r="C90" s="72"/>
      <c r="D90" s="224" t="s">
        <v>149</v>
      </c>
      <c r="E90" s="72"/>
      <c r="F90" s="225" t="s">
        <v>150</v>
      </c>
      <c r="G90" s="72"/>
      <c r="H90" s="72"/>
      <c r="I90" s="183"/>
      <c r="J90" s="72"/>
      <c r="K90" s="72"/>
      <c r="L90" s="70"/>
      <c r="M90" s="226"/>
      <c r="N90" s="45"/>
      <c r="O90" s="45"/>
      <c r="P90" s="45"/>
      <c r="Q90" s="45"/>
      <c r="R90" s="45"/>
      <c r="S90" s="45"/>
      <c r="T90" s="93"/>
      <c r="AT90" s="22" t="s">
        <v>149</v>
      </c>
      <c r="AU90" s="22" t="s">
        <v>86</v>
      </c>
    </row>
    <row r="91" s="1" customFormat="1" ht="25.5" customHeight="1">
      <c r="B91" s="44"/>
      <c r="C91" s="212" t="s">
        <v>151</v>
      </c>
      <c r="D91" s="212" t="s">
        <v>120</v>
      </c>
      <c r="E91" s="213" t="s">
        <v>152</v>
      </c>
      <c r="F91" s="214" t="s">
        <v>153</v>
      </c>
      <c r="G91" s="215" t="s">
        <v>131</v>
      </c>
      <c r="H91" s="216">
        <v>9</v>
      </c>
      <c r="I91" s="217"/>
      <c r="J91" s="218">
        <f>ROUND(I91*H91,0)</f>
        <v>0</v>
      </c>
      <c r="K91" s="214" t="s">
        <v>124</v>
      </c>
      <c r="L91" s="70"/>
      <c r="M91" s="219" t="s">
        <v>23</v>
      </c>
      <c r="N91" s="220" t="s">
        <v>46</v>
      </c>
      <c r="O91" s="45"/>
      <c r="P91" s="221">
        <f>O91*H91</f>
        <v>0</v>
      </c>
      <c r="Q91" s="221">
        <v>5.0000000000000002E-05</v>
      </c>
      <c r="R91" s="221">
        <f>Q91*H91</f>
        <v>0.00045000000000000004</v>
      </c>
      <c r="S91" s="221">
        <v>0</v>
      </c>
      <c r="T91" s="222">
        <f>S91*H91</f>
        <v>0</v>
      </c>
      <c r="AR91" s="22" t="s">
        <v>125</v>
      </c>
      <c r="AT91" s="22" t="s">
        <v>120</v>
      </c>
      <c r="AU91" s="22" t="s">
        <v>86</v>
      </c>
      <c r="AY91" s="22" t="s">
        <v>118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2" t="s">
        <v>10</v>
      </c>
      <c r="BK91" s="223">
        <f>ROUND(I91*H91,0)</f>
        <v>0</v>
      </c>
      <c r="BL91" s="22" t="s">
        <v>125</v>
      </c>
      <c r="BM91" s="22" t="s">
        <v>154</v>
      </c>
    </row>
    <row r="92" s="1" customFormat="1">
      <c r="B92" s="44"/>
      <c r="C92" s="72"/>
      <c r="D92" s="224" t="s">
        <v>149</v>
      </c>
      <c r="E92" s="72"/>
      <c r="F92" s="225" t="s">
        <v>150</v>
      </c>
      <c r="G92" s="72"/>
      <c r="H92" s="72"/>
      <c r="I92" s="183"/>
      <c r="J92" s="72"/>
      <c r="K92" s="72"/>
      <c r="L92" s="70"/>
      <c r="M92" s="226"/>
      <c r="N92" s="45"/>
      <c r="O92" s="45"/>
      <c r="P92" s="45"/>
      <c r="Q92" s="45"/>
      <c r="R92" s="45"/>
      <c r="S92" s="45"/>
      <c r="T92" s="93"/>
      <c r="AT92" s="22" t="s">
        <v>149</v>
      </c>
      <c r="AU92" s="22" t="s">
        <v>86</v>
      </c>
    </row>
    <row r="93" s="1" customFormat="1" ht="25.5" customHeight="1">
      <c r="B93" s="44"/>
      <c r="C93" s="212" t="s">
        <v>155</v>
      </c>
      <c r="D93" s="212" t="s">
        <v>120</v>
      </c>
      <c r="E93" s="213" t="s">
        <v>156</v>
      </c>
      <c r="F93" s="214" t="s">
        <v>157</v>
      </c>
      <c r="G93" s="215" t="s">
        <v>131</v>
      </c>
      <c r="H93" s="216">
        <v>3</v>
      </c>
      <c r="I93" s="217"/>
      <c r="J93" s="218">
        <f>ROUND(I93*H93,0)</f>
        <v>0</v>
      </c>
      <c r="K93" s="214" t="s">
        <v>124</v>
      </c>
      <c r="L93" s="70"/>
      <c r="M93" s="219" t="s">
        <v>23</v>
      </c>
      <c r="N93" s="220" t="s">
        <v>46</v>
      </c>
      <c r="O93" s="45"/>
      <c r="P93" s="221">
        <f>O93*H93</f>
        <v>0</v>
      </c>
      <c r="Q93" s="221">
        <v>9.0000000000000006E-05</v>
      </c>
      <c r="R93" s="221">
        <f>Q93*H93</f>
        <v>0.00027</v>
      </c>
      <c r="S93" s="221">
        <v>0</v>
      </c>
      <c r="T93" s="222">
        <f>S93*H93</f>
        <v>0</v>
      </c>
      <c r="AR93" s="22" t="s">
        <v>125</v>
      </c>
      <c r="AT93" s="22" t="s">
        <v>120</v>
      </c>
      <c r="AU93" s="22" t="s">
        <v>86</v>
      </c>
      <c r="AY93" s="22" t="s">
        <v>118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2" t="s">
        <v>10</v>
      </c>
      <c r="BK93" s="223">
        <f>ROUND(I93*H93,0)</f>
        <v>0</v>
      </c>
      <c r="BL93" s="22" t="s">
        <v>125</v>
      </c>
      <c r="BM93" s="22" t="s">
        <v>158</v>
      </c>
    </row>
    <row r="94" s="1" customFormat="1" ht="25.5" customHeight="1">
      <c r="B94" s="44"/>
      <c r="C94" s="212" t="s">
        <v>159</v>
      </c>
      <c r="D94" s="212" t="s">
        <v>120</v>
      </c>
      <c r="E94" s="213" t="s">
        <v>160</v>
      </c>
      <c r="F94" s="214" t="s">
        <v>161</v>
      </c>
      <c r="G94" s="215" t="s">
        <v>131</v>
      </c>
      <c r="H94" s="216">
        <v>3</v>
      </c>
      <c r="I94" s="217"/>
      <c r="J94" s="218">
        <f>ROUND(I94*H94,0)</f>
        <v>0</v>
      </c>
      <c r="K94" s="214" t="s">
        <v>124</v>
      </c>
      <c r="L94" s="70"/>
      <c r="M94" s="219" t="s">
        <v>23</v>
      </c>
      <c r="N94" s="220" t="s">
        <v>46</v>
      </c>
      <c r="O94" s="45"/>
      <c r="P94" s="221">
        <f>O94*H94</f>
        <v>0</v>
      </c>
      <c r="Q94" s="221">
        <v>9.0000000000000006E-05</v>
      </c>
      <c r="R94" s="221">
        <f>Q94*H94</f>
        <v>0.00027</v>
      </c>
      <c r="S94" s="221">
        <v>0</v>
      </c>
      <c r="T94" s="222">
        <f>S94*H94</f>
        <v>0</v>
      </c>
      <c r="AR94" s="22" t="s">
        <v>125</v>
      </c>
      <c r="AT94" s="22" t="s">
        <v>120</v>
      </c>
      <c r="AU94" s="22" t="s">
        <v>86</v>
      </c>
      <c r="AY94" s="22" t="s">
        <v>118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2" t="s">
        <v>10</v>
      </c>
      <c r="BK94" s="223">
        <f>ROUND(I94*H94,0)</f>
        <v>0</v>
      </c>
      <c r="BL94" s="22" t="s">
        <v>125</v>
      </c>
      <c r="BM94" s="22" t="s">
        <v>162</v>
      </c>
    </row>
    <row r="95" s="1" customFormat="1" ht="25.5" customHeight="1">
      <c r="B95" s="44"/>
      <c r="C95" s="212" t="s">
        <v>29</v>
      </c>
      <c r="D95" s="212" t="s">
        <v>120</v>
      </c>
      <c r="E95" s="213" t="s">
        <v>163</v>
      </c>
      <c r="F95" s="214" t="s">
        <v>164</v>
      </c>
      <c r="G95" s="215" t="s">
        <v>131</v>
      </c>
      <c r="H95" s="216">
        <v>5</v>
      </c>
      <c r="I95" s="217"/>
      <c r="J95" s="218">
        <f>ROUND(I95*H95,0)</f>
        <v>0</v>
      </c>
      <c r="K95" s="214" t="s">
        <v>124</v>
      </c>
      <c r="L95" s="70"/>
      <c r="M95" s="219" t="s">
        <v>23</v>
      </c>
      <c r="N95" s="220" t="s">
        <v>46</v>
      </c>
      <c r="O95" s="45"/>
      <c r="P95" s="221">
        <f>O95*H95</f>
        <v>0</v>
      </c>
      <c r="Q95" s="221">
        <v>9.0000000000000006E-05</v>
      </c>
      <c r="R95" s="221">
        <f>Q95*H95</f>
        <v>0.00045000000000000004</v>
      </c>
      <c r="S95" s="221">
        <v>0</v>
      </c>
      <c r="T95" s="222">
        <f>S95*H95</f>
        <v>0</v>
      </c>
      <c r="AR95" s="22" t="s">
        <v>125</v>
      </c>
      <c r="AT95" s="22" t="s">
        <v>120</v>
      </c>
      <c r="AU95" s="22" t="s">
        <v>86</v>
      </c>
      <c r="AY95" s="22" t="s">
        <v>118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2" t="s">
        <v>10</v>
      </c>
      <c r="BK95" s="223">
        <f>ROUND(I95*H95,0)</f>
        <v>0</v>
      </c>
      <c r="BL95" s="22" t="s">
        <v>125</v>
      </c>
      <c r="BM95" s="22" t="s">
        <v>165</v>
      </c>
    </row>
    <row r="96" s="1" customFormat="1" ht="51" customHeight="1">
      <c r="B96" s="44"/>
      <c r="C96" s="212" t="s">
        <v>166</v>
      </c>
      <c r="D96" s="212" t="s">
        <v>120</v>
      </c>
      <c r="E96" s="213" t="s">
        <v>167</v>
      </c>
      <c r="F96" s="214" t="s">
        <v>168</v>
      </c>
      <c r="G96" s="215" t="s">
        <v>169</v>
      </c>
      <c r="H96" s="216">
        <v>1.3</v>
      </c>
      <c r="I96" s="217"/>
      <c r="J96" s="218">
        <f>ROUND(I96*H96,0)</f>
        <v>0</v>
      </c>
      <c r="K96" s="214" t="s">
        <v>124</v>
      </c>
      <c r="L96" s="70"/>
      <c r="M96" s="219" t="s">
        <v>23</v>
      </c>
      <c r="N96" s="220" t="s">
        <v>46</v>
      </c>
      <c r="O96" s="45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AR96" s="22" t="s">
        <v>125</v>
      </c>
      <c r="AT96" s="22" t="s">
        <v>120</v>
      </c>
      <c r="AU96" s="22" t="s">
        <v>86</v>
      </c>
      <c r="AY96" s="22" t="s">
        <v>118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2" t="s">
        <v>10</v>
      </c>
      <c r="BK96" s="223">
        <f>ROUND(I96*H96,0)</f>
        <v>0</v>
      </c>
      <c r="BL96" s="22" t="s">
        <v>125</v>
      </c>
      <c r="BM96" s="22" t="s">
        <v>170</v>
      </c>
    </row>
    <row r="97" s="1" customFormat="1">
      <c r="B97" s="44"/>
      <c r="C97" s="72"/>
      <c r="D97" s="224" t="s">
        <v>149</v>
      </c>
      <c r="E97" s="72"/>
      <c r="F97" s="225" t="s">
        <v>171</v>
      </c>
      <c r="G97" s="72"/>
      <c r="H97" s="72"/>
      <c r="I97" s="183"/>
      <c r="J97" s="72"/>
      <c r="K97" s="72"/>
      <c r="L97" s="70"/>
      <c r="M97" s="226"/>
      <c r="N97" s="45"/>
      <c r="O97" s="45"/>
      <c r="P97" s="45"/>
      <c r="Q97" s="45"/>
      <c r="R97" s="45"/>
      <c r="S97" s="45"/>
      <c r="T97" s="93"/>
      <c r="AT97" s="22" t="s">
        <v>149</v>
      </c>
      <c r="AU97" s="22" t="s">
        <v>86</v>
      </c>
    </row>
    <row r="98" s="1" customFormat="1">
      <c r="B98" s="44"/>
      <c r="C98" s="72"/>
      <c r="D98" s="224" t="s">
        <v>127</v>
      </c>
      <c r="E98" s="72"/>
      <c r="F98" s="225" t="s">
        <v>172</v>
      </c>
      <c r="G98" s="72"/>
      <c r="H98" s="72"/>
      <c r="I98" s="183"/>
      <c r="J98" s="72"/>
      <c r="K98" s="72"/>
      <c r="L98" s="70"/>
      <c r="M98" s="226"/>
      <c r="N98" s="45"/>
      <c r="O98" s="45"/>
      <c r="P98" s="45"/>
      <c r="Q98" s="45"/>
      <c r="R98" s="45"/>
      <c r="S98" s="45"/>
      <c r="T98" s="93"/>
      <c r="AT98" s="22" t="s">
        <v>127</v>
      </c>
      <c r="AU98" s="22" t="s">
        <v>86</v>
      </c>
    </row>
    <row r="99" s="1" customFormat="1" ht="38.25" customHeight="1">
      <c r="B99" s="44"/>
      <c r="C99" s="212" t="s">
        <v>173</v>
      </c>
      <c r="D99" s="212" t="s">
        <v>120</v>
      </c>
      <c r="E99" s="213" t="s">
        <v>174</v>
      </c>
      <c r="F99" s="214" t="s">
        <v>175</v>
      </c>
      <c r="G99" s="215" t="s">
        <v>169</v>
      </c>
      <c r="H99" s="216">
        <v>407</v>
      </c>
      <c r="I99" s="217"/>
      <c r="J99" s="218">
        <f>ROUND(I99*H99,0)</f>
        <v>0</v>
      </c>
      <c r="K99" s="214" t="s">
        <v>124</v>
      </c>
      <c r="L99" s="70"/>
      <c r="M99" s="219" t="s">
        <v>23</v>
      </c>
      <c r="N99" s="220" t="s">
        <v>46</v>
      </c>
      <c r="O99" s="45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" t="s">
        <v>125</v>
      </c>
      <c r="AT99" s="22" t="s">
        <v>120</v>
      </c>
      <c r="AU99" s="22" t="s">
        <v>86</v>
      </c>
      <c r="AY99" s="22" t="s">
        <v>118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2" t="s">
        <v>10</v>
      </c>
      <c r="BK99" s="223">
        <f>ROUND(I99*H99,0)</f>
        <v>0</v>
      </c>
      <c r="BL99" s="22" t="s">
        <v>125</v>
      </c>
      <c r="BM99" s="22" t="s">
        <v>176</v>
      </c>
    </row>
    <row r="100" s="1" customFormat="1">
      <c r="B100" s="44"/>
      <c r="C100" s="72"/>
      <c r="D100" s="224" t="s">
        <v>149</v>
      </c>
      <c r="E100" s="72"/>
      <c r="F100" s="225" t="s">
        <v>177</v>
      </c>
      <c r="G100" s="72"/>
      <c r="H100" s="72"/>
      <c r="I100" s="183"/>
      <c r="J100" s="72"/>
      <c r="K100" s="72"/>
      <c r="L100" s="70"/>
      <c r="M100" s="226"/>
      <c r="N100" s="45"/>
      <c r="O100" s="45"/>
      <c r="P100" s="45"/>
      <c r="Q100" s="45"/>
      <c r="R100" s="45"/>
      <c r="S100" s="45"/>
      <c r="T100" s="93"/>
      <c r="AT100" s="22" t="s">
        <v>149</v>
      </c>
      <c r="AU100" s="22" t="s">
        <v>86</v>
      </c>
    </row>
    <row r="101" s="1" customFormat="1">
      <c r="B101" s="44"/>
      <c r="C101" s="72"/>
      <c r="D101" s="224" t="s">
        <v>127</v>
      </c>
      <c r="E101" s="72"/>
      <c r="F101" s="225" t="s">
        <v>178</v>
      </c>
      <c r="G101" s="72"/>
      <c r="H101" s="72"/>
      <c r="I101" s="183"/>
      <c r="J101" s="72"/>
      <c r="K101" s="72"/>
      <c r="L101" s="70"/>
      <c r="M101" s="226"/>
      <c r="N101" s="45"/>
      <c r="O101" s="45"/>
      <c r="P101" s="45"/>
      <c r="Q101" s="45"/>
      <c r="R101" s="45"/>
      <c r="S101" s="45"/>
      <c r="T101" s="93"/>
      <c r="AT101" s="22" t="s">
        <v>127</v>
      </c>
      <c r="AU101" s="22" t="s">
        <v>86</v>
      </c>
    </row>
    <row r="102" s="1" customFormat="1" ht="38.25" customHeight="1">
      <c r="B102" s="44"/>
      <c r="C102" s="212" t="s">
        <v>179</v>
      </c>
      <c r="D102" s="212" t="s">
        <v>120</v>
      </c>
      <c r="E102" s="213" t="s">
        <v>180</v>
      </c>
      <c r="F102" s="214" t="s">
        <v>181</v>
      </c>
      <c r="G102" s="215" t="s">
        <v>169</v>
      </c>
      <c r="H102" s="216">
        <v>402</v>
      </c>
      <c r="I102" s="217"/>
      <c r="J102" s="218">
        <f>ROUND(I102*H102,0)</f>
        <v>0</v>
      </c>
      <c r="K102" s="214" t="s">
        <v>124</v>
      </c>
      <c r="L102" s="70"/>
      <c r="M102" s="219" t="s">
        <v>23</v>
      </c>
      <c r="N102" s="220" t="s">
        <v>46</v>
      </c>
      <c r="O102" s="4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" t="s">
        <v>125</v>
      </c>
      <c r="AT102" s="22" t="s">
        <v>120</v>
      </c>
      <c r="AU102" s="22" t="s">
        <v>86</v>
      </c>
      <c r="AY102" s="22" t="s">
        <v>118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2" t="s">
        <v>10</v>
      </c>
      <c r="BK102" s="223">
        <f>ROUND(I102*H102,0)</f>
        <v>0</v>
      </c>
      <c r="BL102" s="22" t="s">
        <v>125</v>
      </c>
      <c r="BM102" s="22" t="s">
        <v>182</v>
      </c>
    </row>
    <row r="103" s="1" customFormat="1">
      <c r="B103" s="44"/>
      <c r="C103" s="72"/>
      <c r="D103" s="224" t="s">
        <v>149</v>
      </c>
      <c r="E103" s="72"/>
      <c r="F103" s="225" t="s">
        <v>183</v>
      </c>
      <c r="G103" s="72"/>
      <c r="H103" s="72"/>
      <c r="I103" s="183"/>
      <c r="J103" s="72"/>
      <c r="K103" s="72"/>
      <c r="L103" s="70"/>
      <c r="M103" s="226"/>
      <c r="N103" s="45"/>
      <c r="O103" s="45"/>
      <c r="P103" s="45"/>
      <c r="Q103" s="45"/>
      <c r="R103" s="45"/>
      <c r="S103" s="45"/>
      <c r="T103" s="93"/>
      <c r="AT103" s="22" t="s">
        <v>149</v>
      </c>
      <c r="AU103" s="22" t="s">
        <v>86</v>
      </c>
    </row>
    <row r="104" s="1" customFormat="1">
      <c r="B104" s="44"/>
      <c r="C104" s="72"/>
      <c r="D104" s="224" t="s">
        <v>127</v>
      </c>
      <c r="E104" s="72"/>
      <c r="F104" s="225" t="s">
        <v>178</v>
      </c>
      <c r="G104" s="72"/>
      <c r="H104" s="72"/>
      <c r="I104" s="183"/>
      <c r="J104" s="72"/>
      <c r="K104" s="72"/>
      <c r="L104" s="70"/>
      <c r="M104" s="226"/>
      <c r="N104" s="45"/>
      <c r="O104" s="45"/>
      <c r="P104" s="45"/>
      <c r="Q104" s="45"/>
      <c r="R104" s="45"/>
      <c r="S104" s="45"/>
      <c r="T104" s="93"/>
      <c r="AT104" s="22" t="s">
        <v>127</v>
      </c>
      <c r="AU104" s="22" t="s">
        <v>86</v>
      </c>
    </row>
    <row r="105" s="1" customFormat="1" ht="38.25" customHeight="1">
      <c r="B105" s="44"/>
      <c r="C105" s="212" t="s">
        <v>184</v>
      </c>
      <c r="D105" s="212" t="s">
        <v>120</v>
      </c>
      <c r="E105" s="213" t="s">
        <v>185</v>
      </c>
      <c r="F105" s="214" t="s">
        <v>186</v>
      </c>
      <c r="G105" s="215" t="s">
        <v>169</v>
      </c>
      <c r="H105" s="216">
        <v>493</v>
      </c>
      <c r="I105" s="217"/>
      <c r="J105" s="218">
        <f>ROUND(I105*H105,0)</f>
        <v>0</v>
      </c>
      <c r="K105" s="214" t="s">
        <v>124</v>
      </c>
      <c r="L105" s="70"/>
      <c r="M105" s="219" t="s">
        <v>23</v>
      </c>
      <c r="N105" s="220" t="s">
        <v>46</v>
      </c>
      <c r="O105" s="45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AR105" s="22" t="s">
        <v>125</v>
      </c>
      <c r="AT105" s="22" t="s">
        <v>120</v>
      </c>
      <c r="AU105" s="22" t="s">
        <v>86</v>
      </c>
      <c r="AY105" s="22" t="s">
        <v>118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2" t="s">
        <v>10</v>
      </c>
      <c r="BK105" s="223">
        <f>ROUND(I105*H105,0)</f>
        <v>0</v>
      </c>
      <c r="BL105" s="22" t="s">
        <v>125</v>
      </c>
      <c r="BM105" s="22" t="s">
        <v>187</v>
      </c>
    </row>
    <row r="106" s="1" customFormat="1">
      <c r="B106" s="44"/>
      <c r="C106" s="72"/>
      <c r="D106" s="224" t="s">
        <v>149</v>
      </c>
      <c r="E106" s="72"/>
      <c r="F106" s="225" t="s">
        <v>188</v>
      </c>
      <c r="G106" s="72"/>
      <c r="H106" s="72"/>
      <c r="I106" s="183"/>
      <c r="J106" s="72"/>
      <c r="K106" s="72"/>
      <c r="L106" s="70"/>
      <c r="M106" s="226"/>
      <c r="N106" s="45"/>
      <c r="O106" s="45"/>
      <c r="P106" s="45"/>
      <c r="Q106" s="45"/>
      <c r="R106" s="45"/>
      <c r="S106" s="45"/>
      <c r="T106" s="93"/>
      <c r="AT106" s="22" t="s">
        <v>149</v>
      </c>
      <c r="AU106" s="22" t="s">
        <v>86</v>
      </c>
    </row>
    <row r="107" s="1" customFormat="1">
      <c r="B107" s="44"/>
      <c r="C107" s="72"/>
      <c r="D107" s="224" t="s">
        <v>127</v>
      </c>
      <c r="E107" s="72"/>
      <c r="F107" s="225" t="s">
        <v>178</v>
      </c>
      <c r="G107" s="72"/>
      <c r="H107" s="72"/>
      <c r="I107" s="183"/>
      <c r="J107" s="72"/>
      <c r="K107" s="72"/>
      <c r="L107" s="70"/>
      <c r="M107" s="226"/>
      <c r="N107" s="45"/>
      <c r="O107" s="45"/>
      <c r="P107" s="45"/>
      <c r="Q107" s="45"/>
      <c r="R107" s="45"/>
      <c r="S107" s="45"/>
      <c r="T107" s="93"/>
      <c r="AT107" s="22" t="s">
        <v>127</v>
      </c>
      <c r="AU107" s="22" t="s">
        <v>86</v>
      </c>
    </row>
    <row r="108" s="1" customFormat="1" ht="38.25" customHeight="1">
      <c r="B108" s="44"/>
      <c r="C108" s="212" t="s">
        <v>11</v>
      </c>
      <c r="D108" s="212" t="s">
        <v>120</v>
      </c>
      <c r="E108" s="213" t="s">
        <v>189</v>
      </c>
      <c r="F108" s="214" t="s">
        <v>190</v>
      </c>
      <c r="G108" s="215" t="s">
        <v>169</v>
      </c>
      <c r="H108" s="216">
        <v>97.75</v>
      </c>
      <c r="I108" s="217"/>
      <c r="J108" s="218">
        <f>ROUND(I108*H108,0)</f>
        <v>0</v>
      </c>
      <c r="K108" s="214" t="s">
        <v>124</v>
      </c>
      <c r="L108" s="70"/>
      <c r="M108" s="219" t="s">
        <v>23</v>
      </c>
      <c r="N108" s="220" t="s">
        <v>46</v>
      </c>
      <c r="O108" s="45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AR108" s="22" t="s">
        <v>125</v>
      </c>
      <c r="AT108" s="22" t="s">
        <v>120</v>
      </c>
      <c r="AU108" s="22" t="s">
        <v>86</v>
      </c>
      <c r="AY108" s="22" t="s">
        <v>118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" t="s">
        <v>10</v>
      </c>
      <c r="BK108" s="223">
        <f>ROUND(I108*H108,0)</f>
        <v>0</v>
      </c>
      <c r="BL108" s="22" t="s">
        <v>125</v>
      </c>
      <c r="BM108" s="22" t="s">
        <v>191</v>
      </c>
    </row>
    <row r="109" s="1" customFormat="1">
      <c r="B109" s="44"/>
      <c r="C109" s="72"/>
      <c r="D109" s="224" t="s">
        <v>127</v>
      </c>
      <c r="E109" s="72"/>
      <c r="F109" s="225" t="s">
        <v>192</v>
      </c>
      <c r="G109" s="72"/>
      <c r="H109" s="72"/>
      <c r="I109" s="183"/>
      <c r="J109" s="72"/>
      <c r="K109" s="72"/>
      <c r="L109" s="70"/>
      <c r="M109" s="226"/>
      <c r="N109" s="45"/>
      <c r="O109" s="45"/>
      <c r="P109" s="45"/>
      <c r="Q109" s="45"/>
      <c r="R109" s="45"/>
      <c r="S109" s="45"/>
      <c r="T109" s="93"/>
      <c r="AT109" s="22" t="s">
        <v>127</v>
      </c>
      <c r="AU109" s="22" t="s">
        <v>86</v>
      </c>
    </row>
    <row r="110" s="11" customFormat="1">
      <c r="B110" s="227"/>
      <c r="C110" s="228"/>
      <c r="D110" s="224" t="s">
        <v>193</v>
      </c>
      <c r="E110" s="229" t="s">
        <v>23</v>
      </c>
      <c r="F110" s="230" t="s">
        <v>194</v>
      </c>
      <c r="G110" s="228"/>
      <c r="H110" s="231">
        <v>97.75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193</v>
      </c>
      <c r="AU110" s="237" t="s">
        <v>86</v>
      </c>
      <c r="AV110" s="11" t="s">
        <v>86</v>
      </c>
      <c r="AW110" s="11" t="s">
        <v>39</v>
      </c>
      <c r="AX110" s="11" t="s">
        <v>10</v>
      </c>
      <c r="AY110" s="237" t="s">
        <v>118</v>
      </c>
    </row>
    <row r="111" s="1" customFormat="1" ht="38.25" customHeight="1">
      <c r="B111" s="44"/>
      <c r="C111" s="212" t="s">
        <v>195</v>
      </c>
      <c r="D111" s="212" t="s">
        <v>120</v>
      </c>
      <c r="E111" s="213" t="s">
        <v>196</v>
      </c>
      <c r="F111" s="214" t="s">
        <v>197</v>
      </c>
      <c r="G111" s="215" t="s">
        <v>169</v>
      </c>
      <c r="H111" s="216">
        <v>402</v>
      </c>
      <c r="I111" s="217"/>
      <c r="J111" s="218">
        <f>ROUND(I111*H111,0)</f>
        <v>0</v>
      </c>
      <c r="K111" s="214" t="s">
        <v>124</v>
      </c>
      <c r="L111" s="70"/>
      <c r="M111" s="219" t="s">
        <v>23</v>
      </c>
      <c r="N111" s="220" t="s">
        <v>46</v>
      </c>
      <c r="O111" s="45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AR111" s="22" t="s">
        <v>125</v>
      </c>
      <c r="AT111" s="22" t="s">
        <v>120</v>
      </c>
      <c r="AU111" s="22" t="s">
        <v>86</v>
      </c>
      <c r="AY111" s="22" t="s">
        <v>118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" t="s">
        <v>10</v>
      </c>
      <c r="BK111" s="223">
        <f>ROUND(I111*H111,0)</f>
        <v>0</v>
      </c>
      <c r="BL111" s="22" t="s">
        <v>125</v>
      </c>
      <c r="BM111" s="22" t="s">
        <v>198</v>
      </c>
    </row>
    <row r="112" s="1" customFormat="1">
      <c r="B112" s="44"/>
      <c r="C112" s="72"/>
      <c r="D112" s="224" t="s">
        <v>127</v>
      </c>
      <c r="E112" s="72"/>
      <c r="F112" s="225" t="s">
        <v>199</v>
      </c>
      <c r="G112" s="72"/>
      <c r="H112" s="72"/>
      <c r="I112" s="183"/>
      <c r="J112" s="72"/>
      <c r="K112" s="72"/>
      <c r="L112" s="70"/>
      <c r="M112" s="226"/>
      <c r="N112" s="45"/>
      <c r="O112" s="45"/>
      <c r="P112" s="45"/>
      <c r="Q112" s="45"/>
      <c r="R112" s="45"/>
      <c r="S112" s="45"/>
      <c r="T112" s="93"/>
      <c r="AT112" s="22" t="s">
        <v>127</v>
      </c>
      <c r="AU112" s="22" t="s">
        <v>86</v>
      </c>
    </row>
    <row r="113" s="1" customFormat="1" ht="25.5" customHeight="1">
      <c r="B113" s="44"/>
      <c r="C113" s="212" t="s">
        <v>200</v>
      </c>
      <c r="D113" s="212" t="s">
        <v>120</v>
      </c>
      <c r="E113" s="213" t="s">
        <v>201</v>
      </c>
      <c r="F113" s="214" t="s">
        <v>202</v>
      </c>
      <c r="G113" s="215" t="s">
        <v>131</v>
      </c>
      <c r="H113" s="216">
        <v>4</v>
      </c>
      <c r="I113" s="217"/>
      <c r="J113" s="218">
        <f>ROUND(I113*H113,0)</f>
        <v>0</v>
      </c>
      <c r="K113" s="214" t="s">
        <v>124</v>
      </c>
      <c r="L113" s="70"/>
      <c r="M113" s="219" t="s">
        <v>23</v>
      </c>
      <c r="N113" s="220" t="s">
        <v>46</v>
      </c>
      <c r="O113" s="4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AR113" s="22" t="s">
        <v>125</v>
      </c>
      <c r="AT113" s="22" t="s">
        <v>120</v>
      </c>
      <c r="AU113" s="22" t="s">
        <v>86</v>
      </c>
      <c r="AY113" s="22" t="s">
        <v>118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" t="s">
        <v>10</v>
      </c>
      <c r="BK113" s="223">
        <f>ROUND(I113*H113,0)</f>
        <v>0</v>
      </c>
      <c r="BL113" s="22" t="s">
        <v>125</v>
      </c>
      <c r="BM113" s="22" t="s">
        <v>203</v>
      </c>
    </row>
    <row r="114" s="1" customFormat="1">
      <c r="B114" s="44"/>
      <c r="C114" s="72"/>
      <c r="D114" s="224" t="s">
        <v>149</v>
      </c>
      <c r="E114" s="72"/>
      <c r="F114" s="225" t="s">
        <v>204</v>
      </c>
      <c r="G114" s="72"/>
      <c r="H114" s="72"/>
      <c r="I114" s="183"/>
      <c r="J114" s="72"/>
      <c r="K114" s="72"/>
      <c r="L114" s="70"/>
      <c r="M114" s="226"/>
      <c r="N114" s="45"/>
      <c r="O114" s="45"/>
      <c r="P114" s="45"/>
      <c r="Q114" s="45"/>
      <c r="R114" s="45"/>
      <c r="S114" s="45"/>
      <c r="T114" s="93"/>
      <c r="AT114" s="22" t="s">
        <v>149</v>
      </c>
      <c r="AU114" s="22" t="s">
        <v>86</v>
      </c>
    </row>
    <row r="115" s="1" customFormat="1" ht="25.5" customHeight="1">
      <c r="B115" s="44"/>
      <c r="C115" s="212" t="s">
        <v>205</v>
      </c>
      <c r="D115" s="212" t="s">
        <v>120</v>
      </c>
      <c r="E115" s="213" t="s">
        <v>206</v>
      </c>
      <c r="F115" s="214" t="s">
        <v>207</v>
      </c>
      <c r="G115" s="215" t="s">
        <v>131</v>
      </c>
      <c r="H115" s="216">
        <v>9</v>
      </c>
      <c r="I115" s="217"/>
      <c r="J115" s="218">
        <f>ROUND(I115*H115,0)</f>
        <v>0</v>
      </c>
      <c r="K115" s="214" t="s">
        <v>124</v>
      </c>
      <c r="L115" s="70"/>
      <c r="M115" s="219" t="s">
        <v>23</v>
      </c>
      <c r="N115" s="220" t="s">
        <v>46</v>
      </c>
      <c r="O115" s="45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" t="s">
        <v>125</v>
      </c>
      <c r="AT115" s="22" t="s">
        <v>120</v>
      </c>
      <c r="AU115" s="22" t="s">
        <v>86</v>
      </c>
      <c r="AY115" s="22" t="s">
        <v>118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" t="s">
        <v>10</v>
      </c>
      <c r="BK115" s="223">
        <f>ROUND(I115*H115,0)</f>
        <v>0</v>
      </c>
      <c r="BL115" s="22" t="s">
        <v>125</v>
      </c>
      <c r="BM115" s="22" t="s">
        <v>208</v>
      </c>
    </row>
    <row r="116" s="1" customFormat="1">
      <c r="B116" s="44"/>
      <c r="C116" s="72"/>
      <c r="D116" s="224" t="s">
        <v>149</v>
      </c>
      <c r="E116" s="72"/>
      <c r="F116" s="225" t="s">
        <v>204</v>
      </c>
      <c r="G116" s="72"/>
      <c r="H116" s="72"/>
      <c r="I116" s="183"/>
      <c r="J116" s="72"/>
      <c r="K116" s="72"/>
      <c r="L116" s="70"/>
      <c r="M116" s="226"/>
      <c r="N116" s="45"/>
      <c r="O116" s="45"/>
      <c r="P116" s="45"/>
      <c r="Q116" s="45"/>
      <c r="R116" s="45"/>
      <c r="S116" s="45"/>
      <c r="T116" s="93"/>
      <c r="AT116" s="22" t="s">
        <v>149</v>
      </c>
      <c r="AU116" s="22" t="s">
        <v>86</v>
      </c>
    </row>
    <row r="117" s="1" customFormat="1" ht="25.5" customHeight="1">
      <c r="B117" s="44"/>
      <c r="C117" s="212" t="s">
        <v>209</v>
      </c>
      <c r="D117" s="212" t="s">
        <v>120</v>
      </c>
      <c r="E117" s="213" t="s">
        <v>210</v>
      </c>
      <c r="F117" s="214" t="s">
        <v>211</v>
      </c>
      <c r="G117" s="215" t="s">
        <v>131</v>
      </c>
      <c r="H117" s="216">
        <v>3</v>
      </c>
      <c r="I117" s="217"/>
      <c r="J117" s="218">
        <f>ROUND(I117*H117,0)</f>
        <v>0</v>
      </c>
      <c r="K117" s="214" t="s">
        <v>124</v>
      </c>
      <c r="L117" s="70"/>
      <c r="M117" s="219" t="s">
        <v>23</v>
      </c>
      <c r="N117" s="220" t="s">
        <v>46</v>
      </c>
      <c r="O117" s="45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2" t="s">
        <v>125</v>
      </c>
      <c r="AT117" s="22" t="s">
        <v>120</v>
      </c>
      <c r="AU117" s="22" t="s">
        <v>86</v>
      </c>
      <c r="AY117" s="22" t="s">
        <v>118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2" t="s">
        <v>10</v>
      </c>
      <c r="BK117" s="223">
        <f>ROUND(I117*H117,0)</f>
        <v>0</v>
      </c>
      <c r="BL117" s="22" t="s">
        <v>125</v>
      </c>
      <c r="BM117" s="22" t="s">
        <v>212</v>
      </c>
    </row>
    <row r="118" s="1" customFormat="1" ht="25.5" customHeight="1">
      <c r="B118" s="44"/>
      <c r="C118" s="212" t="s">
        <v>213</v>
      </c>
      <c r="D118" s="212" t="s">
        <v>120</v>
      </c>
      <c r="E118" s="213" t="s">
        <v>214</v>
      </c>
      <c r="F118" s="214" t="s">
        <v>215</v>
      </c>
      <c r="G118" s="215" t="s">
        <v>131</v>
      </c>
      <c r="H118" s="216">
        <v>8</v>
      </c>
      <c r="I118" s="217"/>
      <c r="J118" s="218">
        <f>ROUND(I118*H118,0)</f>
        <v>0</v>
      </c>
      <c r="K118" s="214" t="s">
        <v>124</v>
      </c>
      <c r="L118" s="70"/>
      <c r="M118" s="219" t="s">
        <v>23</v>
      </c>
      <c r="N118" s="220" t="s">
        <v>46</v>
      </c>
      <c r="O118" s="45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AR118" s="22" t="s">
        <v>125</v>
      </c>
      <c r="AT118" s="22" t="s">
        <v>120</v>
      </c>
      <c r="AU118" s="22" t="s">
        <v>86</v>
      </c>
      <c r="AY118" s="22" t="s">
        <v>118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2" t="s">
        <v>10</v>
      </c>
      <c r="BK118" s="223">
        <f>ROUND(I118*H118,0)</f>
        <v>0</v>
      </c>
      <c r="BL118" s="22" t="s">
        <v>125</v>
      </c>
      <c r="BM118" s="22" t="s">
        <v>216</v>
      </c>
    </row>
    <row r="119" s="1" customFormat="1" ht="38.25" customHeight="1">
      <c r="B119" s="44"/>
      <c r="C119" s="212" t="s">
        <v>9</v>
      </c>
      <c r="D119" s="212" t="s">
        <v>120</v>
      </c>
      <c r="E119" s="213" t="s">
        <v>217</v>
      </c>
      <c r="F119" s="214" t="s">
        <v>218</v>
      </c>
      <c r="G119" s="215" t="s">
        <v>169</v>
      </c>
      <c r="H119" s="216">
        <v>493</v>
      </c>
      <c r="I119" s="217"/>
      <c r="J119" s="218">
        <f>ROUND(I119*H119,0)</f>
        <v>0</v>
      </c>
      <c r="K119" s="214" t="s">
        <v>124</v>
      </c>
      <c r="L119" s="70"/>
      <c r="M119" s="219" t="s">
        <v>23</v>
      </c>
      <c r="N119" s="220" t="s">
        <v>46</v>
      </c>
      <c r="O119" s="45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AR119" s="22" t="s">
        <v>125</v>
      </c>
      <c r="AT119" s="22" t="s">
        <v>120</v>
      </c>
      <c r="AU119" s="22" t="s">
        <v>86</v>
      </c>
      <c r="AY119" s="22" t="s">
        <v>118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2" t="s">
        <v>10</v>
      </c>
      <c r="BK119" s="223">
        <f>ROUND(I119*H119,0)</f>
        <v>0</v>
      </c>
      <c r="BL119" s="22" t="s">
        <v>125</v>
      </c>
      <c r="BM119" s="22" t="s">
        <v>219</v>
      </c>
    </row>
    <row r="120" s="1" customFormat="1">
      <c r="B120" s="44"/>
      <c r="C120" s="72"/>
      <c r="D120" s="224" t="s">
        <v>149</v>
      </c>
      <c r="E120" s="72"/>
      <c r="F120" s="225" t="s">
        <v>220</v>
      </c>
      <c r="G120" s="72"/>
      <c r="H120" s="72"/>
      <c r="I120" s="183"/>
      <c r="J120" s="72"/>
      <c r="K120" s="72"/>
      <c r="L120" s="70"/>
      <c r="M120" s="226"/>
      <c r="N120" s="45"/>
      <c r="O120" s="45"/>
      <c r="P120" s="45"/>
      <c r="Q120" s="45"/>
      <c r="R120" s="45"/>
      <c r="S120" s="45"/>
      <c r="T120" s="93"/>
      <c r="AT120" s="22" t="s">
        <v>149</v>
      </c>
      <c r="AU120" s="22" t="s">
        <v>86</v>
      </c>
    </row>
    <row r="121" s="1" customFormat="1" ht="38.25" customHeight="1">
      <c r="B121" s="44"/>
      <c r="C121" s="212" t="s">
        <v>221</v>
      </c>
      <c r="D121" s="212" t="s">
        <v>120</v>
      </c>
      <c r="E121" s="213" t="s">
        <v>222</v>
      </c>
      <c r="F121" s="214" t="s">
        <v>223</v>
      </c>
      <c r="G121" s="215" t="s">
        <v>169</v>
      </c>
      <c r="H121" s="216">
        <v>793</v>
      </c>
      <c r="I121" s="217"/>
      <c r="J121" s="218">
        <f>ROUND(I121*H121,0)</f>
        <v>0</v>
      </c>
      <c r="K121" s="214" t="s">
        <v>124</v>
      </c>
      <c r="L121" s="70"/>
      <c r="M121" s="219" t="s">
        <v>23</v>
      </c>
      <c r="N121" s="220" t="s">
        <v>46</v>
      </c>
      <c r="O121" s="45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AR121" s="22" t="s">
        <v>125</v>
      </c>
      <c r="AT121" s="22" t="s">
        <v>120</v>
      </c>
      <c r="AU121" s="22" t="s">
        <v>86</v>
      </c>
      <c r="AY121" s="22" t="s">
        <v>118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2" t="s">
        <v>10</v>
      </c>
      <c r="BK121" s="223">
        <f>ROUND(I121*H121,0)</f>
        <v>0</v>
      </c>
      <c r="BL121" s="22" t="s">
        <v>125</v>
      </c>
      <c r="BM121" s="22" t="s">
        <v>224</v>
      </c>
    </row>
    <row r="122" s="1" customFormat="1">
      <c r="B122" s="44"/>
      <c r="C122" s="72"/>
      <c r="D122" s="224" t="s">
        <v>149</v>
      </c>
      <c r="E122" s="72"/>
      <c r="F122" s="225" t="s">
        <v>225</v>
      </c>
      <c r="G122" s="72"/>
      <c r="H122" s="72"/>
      <c r="I122" s="183"/>
      <c r="J122" s="72"/>
      <c r="K122" s="72"/>
      <c r="L122" s="70"/>
      <c r="M122" s="226"/>
      <c r="N122" s="45"/>
      <c r="O122" s="45"/>
      <c r="P122" s="45"/>
      <c r="Q122" s="45"/>
      <c r="R122" s="45"/>
      <c r="S122" s="45"/>
      <c r="T122" s="93"/>
      <c r="AT122" s="22" t="s">
        <v>149</v>
      </c>
      <c r="AU122" s="22" t="s">
        <v>86</v>
      </c>
    </row>
    <row r="123" s="1" customFormat="1">
      <c r="B123" s="44"/>
      <c r="C123" s="72"/>
      <c r="D123" s="224" t="s">
        <v>127</v>
      </c>
      <c r="E123" s="72"/>
      <c r="F123" s="225" t="s">
        <v>226</v>
      </c>
      <c r="G123" s="72"/>
      <c r="H123" s="72"/>
      <c r="I123" s="183"/>
      <c r="J123" s="72"/>
      <c r="K123" s="72"/>
      <c r="L123" s="70"/>
      <c r="M123" s="226"/>
      <c r="N123" s="45"/>
      <c r="O123" s="45"/>
      <c r="P123" s="45"/>
      <c r="Q123" s="45"/>
      <c r="R123" s="45"/>
      <c r="S123" s="45"/>
      <c r="T123" s="93"/>
      <c r="AT123" s="22" t="s">
        <v>127</v>
      </c>
      <c r="AU123" s="22" t="s">
        <v>86</v>
      </c>
    </row>
    <row r="124" s="1" customFormat="1" ht="25.5" customHeight="1">
      <c r="B124" s="44"/>
      <c r="C124" s="212" t="s">
        <v>227</v>
      </c>
      <c r="D124" s="212" t="s">
        <v>120</v>
      </c>
      <c r="E124" s="213" t="s">
        <v>228</v>
      </c>
      <c r="F124" s="214" t="s">
        <v>229</v>
      </c>
      <c r="G124" s="215" t="s">
        <v>169</v>
      </c>
      <c r="H124" s="216">
        <v>1190</v>
      </c>
      <c r="I124" s="217"/>
      <c r="J124" s="218">
        <f>ROUND(I124*H124,0)</f>
        <v>0</v>
      </c>
      <c r="K124" s="214" t="s">
        <v>124</v>
      </c>
      <c r="L124" s="70"/>
      <c r="M124" s="219" t="s">
        <v>23</v>
      </c>
      <c r="N124" s="220" t="s">
        <v>46</v>
      </c>
      <c r="O124" s="45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AR124" s="22" t="s">
        <v>125</v>
      </c>
      <c r="AT124" s="22" t="s">
        <v>120</v>
      </c>
      <c r="AU124" s="22" t="s">
        <v>86</v>
      </c>
      <c r="AY124" s="22" t="s">
        <v>118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2" t="s">
        <v>10</v>
      </c>
      <c r="BK124" s="223">
        <f>ROUND(I124*H124,0)</f>
        <v>0</v>
      </c>
      <c r="BL124" s="22" t="s">
        <v>125</v>
      </c>
      <c r="BM124" s="22" t="s">
        <v>230</v>
      </c>
    </row>
    <row r="125" s="1" customFormat="1">
      <c r="B125" s="44"/>
      <c r="C125" s="72"/>
      <c r="D125" s="224" t="s">
        <v>149</v>
      </c>
      <c r="E125" s="72"/>
      <c r="F125" s="225" t="s">
        <v>231</v>
      </c>
      <c r="G125" s="72"/>
      <c r="H125" s="72"/>
      <c r="I125" s="183"/>
      <c r="J125" s="72"/>
      <c r="K125" s="72"/>
      <c r="L125" s="70"/>
      <c r="M125" s="226"/>
      <c r="N125" s="45"/>
      <c r="O125" s="45"/>
      <c r="P125" s="45"/>
      <c r="Q125" s="45"/>
      <c r="R125" s="45"/>
      <c r="S125" s="45"/>
      <c r="T125" s="93"/>
      <c r="AT125" s="22" t="s">
        <v>149</v>
      </c>
      <c r="AU125" s="22" t="s">
        <v>86</v>
      </c>
    </row>
    <row r="126" s="11" customFormat="1">
      <c r="B126" s="227"/>
      <c r="C126" s="228"/>
      <c r="D126" s="224" t="s">
        <v>193</v>
      </c>
      <c r="E126" s="229" t="s">
        <v>23</v>
      </c>
      <c r="F126" s="230" t="s">
        <v>232</v>
      </c>
      <c r="G126" s="228"/>
      <c r="H126" s="231">
        <v>1190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193</v>
      </c>
      <c r="AU126" s="237" t="s">
        <v>86</v>
      </c>
      <c r="AV126" s="11" t="s">
        <v>86</v>
      </c>
      <c r="AW126" s="11" t="s">
        <v>39</v>
      </c>
      <c r="AX126" s="11" t="s">
        <v>10</v>
      </c>
      <c r="AY126" s="237" t="s">
        <v>118</v>
      </c>
    </row>
    <row r="127" s="1" customFormat="1" ht="38.25" customHeight="1">
      <c r="B127" s="44"/>
      <c r="C127" s="212" t="s">
        <v>233</v>
      </c>
      <c r="D127" s="212" t="s">
        <v>120</v>
      </c>
      <c r="E127" s="213" t="s">
        <v>234</v>
      </c>
      <c r="F127" s="214" t="s">
        <v>235</v>
      </c>
      <c r="G127" s="215" t="s">
        <v>169</v>
      </c>
      <c r="H127" s="216">
        <v>402</v>
      </c>
      <c r="I127" s="217"/>
      <c r="J127" s="218">
        <f>ROUND(I127*H127,0)</f>
        <v>0</v>
      </c>
      <c r="K127" s="214" t="s">
        <v>124</v>
      </c>
      <c r="L127" s="70"/>
      <c r="M127" s="219" t="s">
        <v>23</v>
      </c>
      <c r="N127" s="220" t="s">
        <v>46</v>
      </c>
      <c r="O127" s="45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AR127" s="22" t="s">
        <v>125</v>
      </c>
      <c r="AT127" s="22" t="s">
        <v>120</v>
      </c>
      <c r="AU127" s="22" t="s">
        <v>86</v>
      </c>
      <c r="AY127" s="22" t="s">
        <v>118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2" t="s">
        <v>10</v>
      </c>
      <c r="BK127" s="223">
        <f>ROUND(I127*H127,0)</f>
        <v>0</v>
      </c>
      <c r="BL127" s="22" t="s">
        <v>125</v>
      </c>
      <c r="BM127" s="22" t="s">
        <v>236</v>
      </c>
    </row>
    <row r="128" s="1" customFormat="1">
      <c r="B128" s="44"/>
      <c r="C128" s="72"/>
      <c r="D128" s="224" t="s">
        <v>149</v>
      </c>
      <c r="E128" s="72"/>
      <c r="F128" s="225" t="s">
        <v>237</v>
      </c>
      <c r="G128" s="72"/>
      <c r="H128" s="72"/>
      <c r="I128" s="183"/>
      <c r="J128" s="72"/>
      <c r="K128" s="72"/>
      <c r="L128" s="70"/>
      <c r="M128" s="226"/>
      <c r="N128" s="45"/>
      <c r="O128" s="45"/>
      <c r="P128" s="45"/>
      <c r="Q128" s="45"/>
      <c r="R128" s="45"/>
      <c r="S128" s="45"/>
      <c r="T128" s="93"/>
      <c r="AT128" s="22" t="s">
        <v>149</v>
      </c>
      <c r="AU128" s="22" t="s">
        <v>86</v>
      </c>
    </row>
    <row r="129" s="1" customFormat="1">
      <c r="B129" s="44"/>
      <c r="C129" s="72"/>
      <c r="D129" s="224" t="s">
        <v>127</v>
      </c>
      <c r="E129" s="72"/>
      <c r="F129" s="225" t="s">
        <v>238</v>
      </c>
      <c r="G129" s="72"/>
      <c r="H129" s="72"/>
      <c r="I129" s="183"/>
      <c r="J129" s="72"/>
      <c r="K129" s="72"/>
      <c r="L129" s="70"/>
      <c r="M129" s="226"/>
      <c r="N129" s="45"/>
      <c r="O129" s="45"/>
      <c r="P129" s="45"/>
      <c r="Q129" s="45"/>
      <c r="R129" s="45"/>
      <c r="S129" s="45"/>
      <c r="T129" s="93"/>
      <c r="AT129" s="22" t="s">
        <v>127</v>
      </c>
      <c r="AU129" s="22" t="s">
        <v>86</v>
      </c>
    </row>
    <row r="130" s="1" customFormat="1" ht="25.5" customHeight="1">
      <c r="B130" s="44"/>
      <c r="C130" s="212" t="s">
        <v>239</v>
      </c>
      <c r="D130" s="212" t="s">
        <v>120</v>
      </c>
      <c r="E130" s="213" t="s">
        <v>240</v>
      </c>
      <c r="F130" s="214" t="s">
        <v>241</v>
      </c>
      <c r="G130" s="215" t="s">
        <v>169</v>
      </c>
      <c r="H130" s="216">
        <v>2</v>
      </c>
      <c r="I130" s="217"/>
      <c r="J130" s="218">
        <f>ROUND(I130*H130,0)</f>
        <v>0</v>
      </c>
      <c r="K130" s="214" t="s">
        <v>124</v>
      </c>
      <c r="L130" s="70"/>
      <c r="M130" s="219" t="s">
        <v>23</v>
      </c>
      <c r="N130" s="220" t="s">
        <v>46</v>
      </c>
      <c r="O130" s="45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AR130" s="22" t="s">
        <v>125</v>
      </c>
      <c r="AT130" s="22" t="s">
        <v>120</v>
      </c>
      <c r="AU130" s="22" t="s">
        <v>86</v>
      </c>
      <c r="AY130" s="22" t="s">
        <v>118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2" t="s">
        <v>10</v>
      </c>
      <c r="BK130" s="223">
        <f>ROUND(I130*H130,0)</f>
        <v>0</v>
      </c>
      <c r="BL130" s="22" t="s">
        <v>125</v>
      </c>
      <c r="BM130" s="22" t="s">
        <v>242</v>
      </c>
    </row>
    <row r="131" s="1" customFormat="1">
      <c r="B131" s="44"/>
      <c r="C131" s="72"/>
      <c r="D131" s="224" t="s">
        <v>149</v>
      </c>
      <c r="E131" s="72"/>
      <c r="F131" s="225" t="s">
        <v>243</v>
      </c>
      <c r="G131" s="72"/>
      <c r="H131" s="72"/>
      <c r="I131" s="183"/>
      <c r="J131" s="72"/>
      <c r="K131" s="72"/>
      <c r="L131" s="70"/>
      <c r="M131" s="226"/>
      <c r="N131" s="45"/>
      <c r="O131" s="45"/>
      <c r="P131" s="45"/>
      <c r="Q131" s="45"/>
      <c r="R131" s="45"/>
      <c r="S131" s="45"/>
      <c r="T131" s="93"/>
      <c r="AT131" s="22" t="s">
        <v>149</v>
      </c>
      <c r="AU131" s="22" t="s">
        <v>86</v>
      </c>
    </row>
    <row r="132" s="1" customFormat="1">
      <c r="B132" s="44"/>
      <c r="C132" s="72"/>
      <c r="D132" s="224" t="s">
        <v>127</v>
      </c>
      <c r="E132" s="72"/>
      <c r="F132" s="225" t="s">
        <v>244</v>
      </c>
      <c r="G132" s="72"/>
      <c r="H132" s="72"/>
      <c r="I132" s="183"/>
      <c r="J132" s="72"/>
      <c r="K132" s="72"/>
      <c r="L132" s="70"/>
      <c r="M132" s="226"/>
      <c r="N132" s="45"/>
      <c r="O132" s="45"/>
      <c r="P132" s="45"/>
      <c r="Q132" s="45"/>
      <c r="R132" s="45"/>
      <c r="S132" s="45"/>
      <c r="T132" s="93"/>
      <c r="AT132" s="22" t="s">
        <v>127</v>
      </c>
      <c r="AU132" s="22" t="s">
        <v>86</v>
      </c>
    </row>
    <row r="133" s="1" customFormat="1" ht="25.5" customHeight="1">
      <c r="B133" s="44"/>
      <c r="C133" s="212" t="s">
        <v>245</v>
      </c>
      <c r="D133" s="212" t="s">
        <v>120</v>
      </c>
      <c r="E133" s="213" t="s">
        <v>246</v>
      </c>
      <c r="F133" s="214" t="s">
        <v>247</v>
      </c>
      <c r="G133" s="215" t="s">
        <v>123</v>
      </c>
      <c r="H133" s="216">
        <v>780</v>
      </c>
      <c r="I133" s="217"/>
      <c r="J133" s="218">
        <f>ROUND(I133*H133,0)</f>
        <v>0</v>
      </c>
      <c r="K133" s="214" t="s">
        <v>124</v>
      </c>
      <c r="L133" s="70"/>
      <c r="M133" s="219" t="s">
        <v>23</v>
      </c>
      <c r="N133" s="220" t="s">
        <v>46</v>
      </c>
      <c r="O133" s="45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AR133" s="22" t="s">
        <v>125</v>
      </c>
      <c r="AT133" s="22" t="s">
        <v>120</v>
      </c>
      <c r="AU133" s="22" t="s">
        <v>86</v>
      </c>
      <c r="AY133" s="22" t="s">
        <v>118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2" t="s">
        <v>10</v>
      </c>
      <c r="BK133" s="223">
        <f>ROUND(I133*H133,0)</f>
        <v>0</v>
      </c>
      <c r="BL133" s="22" t="s">
        <v>125</v>
      </c>
      <c r="BM133" s="22" t="s">
        <v>248</v>
      </c>
    </row>
    <row r="134" s="1" customFormat="1">
      <c r="B134" s="44"/>
      <c r="C134" s="72"/>
      <c r="D134" s="224" t="s">
        <v>149</v>
      </c>
      <c r="E134" s="72"/>
      <c r="F134" s="225" t="s">
        <v>249</v>
      </c>
      <c r="G134" s="72"/>
      <c r="H134" s="72"/>
      <c r="I134" s="183"/>
      <c r="J134" s="72"/>
      <c r="K134" s="72"/>
      <c r="L134" s="70"/>
      <c r="M134" s="226"/>
      <c r="N134" s="45"/>
      <c r="O134" s="45"/>
      <c r="P134" s="45"/>
      <c r="Q134" s="45"/>
      <c r="R134" s="45"/>
      <c r="S134" s="45"/>
      <c r="T134" s="93"/>
      <c r="AT134" s="22" t="s">
        <v>149</v>
      </c>
      <c r="AU134" s="22" t="s">
        <v>86</v>
      </c>
    </row>
    <row r="135" s="1" customFormat="1">
      <c r="B135" s="44"/>
      <c r="C135" s="72"/>
      <c r="D135" s="224" t="s">
        <v>127</v>
      </c>
      <c r="E135" s="72"/>
      <c r="F135" s="225" t="s">
        <v>250</v>
      </c>
      <c r="G135" s="72"/>
      <c r="H135" s="72"/>
      <c r="I135" s="183"/>
      <c r="J135" s="72"/>
      <c r="K135" s="72"/>
      <c r="L135" s="70"/>
      <c r="M135" s="226"/>
      <c r="N135" s="45"/>
      <c r="O135" s="45"/>
      <c r="P135" s="45"/>
      <c r="Q135" s="45"/>
      <c r="R135" s="45"/>
      <c r="S135" s="45"/>
      <c r="T135" s="93"/>
      <c r="AT135" s="22" t="s">
        <v>127</v>
      </c>
      <c r="AU135" s="22" t="s">
        <v>86</v>
      </c>
    </row>
    <row r="136" s="1" customFormat="1" ht="25.5" customHeight="1">
      <c r="B136" s="44"/>
      <c r="C136" s="212" t="s">
        <v>251</v>
      </c>
      <c r="D136" s="212" t="s">
        <v>120</v>
      </c>
      <c r="E136" s="213" t="s">
        <v>252</v>
      </c>
      <c r="F136" s="214" t="s">
        <v>253</v>
      </c>
      <c r="G136" s="215" t="s">
        <v>123</v>
      </c>
      <c r="H136" s="216">
        <v>7930</v>
      </c>
      <c r="I136" s="217"/>
      <c r="J136" s="218">
        <f>ROUND(I136*H136,0)</f>
        <v>0</v>
      </c>
      <c r="K136" s="214" t="s">
        <v>124</v>
      </c>
      <c r="L136" s="70"/>
      <c r="M136" s="219" t="s">
        <v>23</v>
      </c>
      <c r="N136" s="220" t="s">
        <v>46</v>
      </c>
      <c r="O136" s="45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" t="s">
        <v>125</v>
      </c>
      <c r="AT136" s="22" t="s">
        <v>120</v>
      </c>
      <c r="AU136" s="22" t="s">
        <v>86</v>
      </c>
      <c r="AY136" s="22" t="s">
        <v>118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2" t="s">
        <v>10</v>
      </c>
      <c r="BK136" s="223">
        <f>ROUND(I136*H136,0)</f>
        <v>0</v>
      </c>
      <c r="BL136" s="22" t="s">
        <v>125</v>
      </c>
      <c r="BM136" s="22" t="s">
        <v>254</v>
      </c>
    </row>
    <row r="137" s="11" customFormat="1">
      <c r="B137" s="227"/>
      <c r="C137" s="228"/>
      <c r="D137" s="224" t="s">
        <v>193</v>
      </c>
      <c r="E137" s="229" t="s">
        <v>23</v>
      </c>
      <c r="F137" s="230" t="s">
        <v>255</v>
      </c>
      <c r="G137" s="228"/>
      <c r="H137" s="231">
        <v>7930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193</v>
      </c>
      <c r="AU137" s="237" t="s">
        <v>86</v>
      </c>
      <c r="AV137" s="11" t="s">
        <v>86</v>
      </c>
      <c r="AW137" s="11" t="s">
        <v>39</v>
      </c>
      <c r="AX137" s="11" t="s">
        <v>10</v>
      </c>
      <c r="AY137" s="237" t="s">
        <v>118</v>
      </c>
    </row>
    <row r="138" s="1" customFormat="1" ht="25.5" customHeight="1">
      <c r="B138" s="44"/>
      <c r="C138" s="212" t="s">
        <v>256</v>
      </c>
      <c r="D138" s="212" t="s">
        <v>120</v>
      </c>
      <c r="E138" s="213" t="s">
        <v>257</v>
      </c>
      <c r="F138" s="214" t="s">
        <v>258</v>
      </c>
      <c r="G138" s="215" t="s">
        <v>123</v>
      </c>
      <c r="H138" s="216">
        <v>780</v>
      </c>
      <c r="I138" s="217"/>
      <c r="J138" s="218">
        <f>ROUND(I138*H138,0)</f>
        <v>0</v>
      </c>
      <c r="K138" s="214" t="s">
        <v>124</v>
      </c>
      <c r="L138" s="70"/>
      <c r="M138" s="219" t="s">
        <v>23</v>
      </c>
      <c r="N138" s="220" t="s">
        <v>46</v>
      </c>
      <c r="O138" s="45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" t="s">
        <v>125</v>
      </c>
      <c r="AT138" s="22" t="s">
        <v>120</v>
      </c>
      <c r="AU138" s="22" t="s">
        <v>86</v>
      </c>
      <c r="AY138" s="22" t="s">
        <v>118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2" t="s">
        <v>10</v>
      </c>
      <c r="BK138" s="223">
        <f>ROUND(I138*H138,0)</f>
        <v>0</v>
      </c>
      <c r="BL138" s="22" t="s">
        <v>125</v>
      </c>
      <c r="BM138" s="22" t="s">
        <v>259</v>
      </c>
    </row>
    <row r="139" s="1" customFormat="1" ht="16.5" customHeight="1">
      <c r="B139" s="44"/>
      <c r="C139" s="238" t="s">
        <v>260</v>
      </c>
      <c r="D139" s="238" t="s">
        <v>261</v>
      </c>
      <c r="E139" s="239" t="s">
        <v>262</v>
      </c>
      <c r="F139" s="240" t="s">
        <v>263</v>
      </c>
      <c r="G139" s="241" t="s">
        <v>264</v>
      </c>
      <c r="H139" s="242">
        <v>11.699999999999999</v>
      </c>
      <c r="I139" s="243"/>
      <c r="J139" s="244">
        <f>ROUND(I139*H139,0)</f>
        <v>0</v>
      </c>
      <c r="K139" s="240" t="s">
        <v>124</v>
      </c>
      <c r="L139" s="245"/>
      <c r="M139" s="246" t="s">
        <v>23</v>
      </c>
      <c r="N139" s="247" t="s">
        <v>46</v>
      </c>
      <c r="O139" s="45"/>
      <c r="P139" s="221">
        <f>O139*H139</f>
        <v>0</v>
      </c>
      <c r="Q139" s="221">
        <v>0.001</v>
      </c>
      <c r="R139" s="221">
        <f>Q139*H139</f>
        <v>0.0117</v>
      </c>
      <c r="S139" s="221">
        <v>0</v>
      </c>
      <c r="T139" s="222">
        <f>S139*H139</f>
        <v>0</v>
      </c>
      <c r="AR139" s="22" t="s">
        <v>155</v>
      </c>
      <c r="AT139" s="22" t="s">
        <v>261</v>
      </c>
      <c r="AU139" s="22" t="s">
        <v>86</v>
      </c>
      <c r="AY139" s="22" t="s">
        <v>118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2" t="s">
        <v>10</v>
      </c>
      <c r="BK139" s="223">
        <f>ROUND(I139*H139,0)</f>
        <v>0</v>
      </c>
      <c r="BL139" s="22" t="s">
        <v>125</v>
      </c>
      <c r="BM139" s="22" t="s">
        <v>265</v>
      </c>
    </row>
    <row r="140" s="11" customFormat="1">
      <c r="B140" s="227"/>
      <c r="C140" s="228"/>
      <c r="D140" s="224" t="s">
        <v>193</v>
      </c>
      <c r="E140" s="228"/>
      <c r="F140" s="230" t="s">
        <v>266</v>
      </c>
      <c r="G140" s="228"/>
      <c r="H140" s="231">
        <v>11.699999999999999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193</v>
      </c>
      <c r="AU140" s="237" t="s">
        <v>86</v>
      </c>
      <c r="AV140" s="11" t="s">
        <v>86</v>
      </c>
      <c r="AW140" s="11" t="s">
        <v>6</v>
      </c>
      <c r="AX140" s="11" t="s">
        <v>10</v>
      </c>
      <c r="AY140" s="237" t="s">
        <v>118</v>
      </c>
    </row>
    <row r="141" s="1" customFormat="1" ht="25.5" customHeight="1">
      <c r="B141" s="44"/>
      <c r="C141" s="212" t="s">
        <v>267</v>
      </c>
      <c r="D141" s="212" t="s">
        <v>120</v>
      </c>
      <c r="E141" s="213" t="s">
        <v>268</v>
      </c>
      <c r="F141" s="214" t="s">
        <v>269</v>
      </c>
      <c r="G141" s="215" t="s">
        <v>123</v>
      </c>
      <c r="H141" s="216">
        <v>640</v>
      </c>
      <c r="I141" s="217"/>
      <c r="J141" s="218">
        <f>ROUND(I141*H141,0)</f>
        <v>0</v>
      </c>
      <c r="K141" s="214" t="s">
        <v>124</v>
      </c>
      <c r="L141" s="70"/>
      <c r="M141" s="219" t="s">
        <v>23</v>
      </c>
      <c r="N141" s="220" t="s">
        <v>46</v>
      </c>
      <c r="O141" s="45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AR141" s="22" t="s">
        <v>125</v>
      </c>
      <c r="AT141" s="22" t="s">
        <v>120</v>
      </c>
      <c r="AU141" s="22" t="s">
        <v>86</v>
      </c>
      <c r="AY141" s="22" t="s">
        <v>118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2" t="s">
        <v>10</v>
      </c>
      <c r="BK141" s="223">
        <f>ROUND(I141*H141,0)</f>
        <v>0</v>
      </c>
      <c r="BL141" s="22" t="s">
        <v>125</v>
      </c>
      <c r="BM141" s="22" t="s">
        <v>270</v>
      </c>
    </row>
    <row r="142" s="1" customFormat="1">
      <c r="B142" s="44"/>
      <c r="C142" s="72"/>
      <c r="D142" s="224" t="s">
        <v>149</v>
      </c>
      <c r="E142" s="72"/>
      <c r="F142" s="225" t="s">
        <v>271</v>
      </c>
      <c r="G142" s="72"/>
      <c r="H142" s="72"/>
      <c r="I142" s="183"/>
      <c r="J142" s="72"/>
      <c r="K142" s="72"/>
      <c r="L142" s="70"/>
      <c r="M142" s="226"/>
      <c r="N142" s="45"/>
      <c r="O142" s="45"/>
      <c r="P142" s="45"/>
      <c r="Q142" s="45"/>
      <c r="R142" s="45"/>
      <c r="S142" s="45"/>
      <c r="T142" s="93"/>
      <c r="AT142" s="22" t="s">
        <v>149</v>
      </c>
      <c r="AU142" s="22" t="s">
        <v>86</v>
      </c>
    </row>
    <row r="143" s="1" customFormat="1">
      <c r="B143" s="44"/>
      <c r="C143" s="72"/>
      <c r="D143" s="224" t="s">
        <v>127</v>
      </c>
      <c r="E143" s="72"/>
      <c r="F143" s="225" t="s">
        <v>272</v>
      </c>
      <c r="G143" s="72"/>
      <c r="H143" s="72"/>
      <c r="I143" s="183"/>
      <c r="J143" s="72"/>
      <c r="K143" s="72"/>
      <c r="L143" s="70"/>
      <c r="M143" s="226"/>
      <c r="N143" s="45"/>
      <c r="O143" s="45"/>
      <c r="P143" s="45"/>
      <c r="Q143" s="45"/>
      <c r="R143" s="45"/>
      <c r="S143" s="45"/>
      <c r="T143" s="93"/>
      <c r="AT143" s="22" t="s">
        <v>127</v>
      </c>
      <c r="AU143" s="22" t="s">
        <v>86</v>
      </c>
    </row>
    <row r="144" s="1" customFormat="1" ht="25.5" customHeight="1">
      <c r="B144" s="44"/>
      <c r="C144" s="212" t="s">
        <v>273</v>
      </c>
      <c r="D144" s="212" t="s">
        <v>120</v>
      </c>
      <c r="E144" s="213" t="s">
        <v>274</v>
      </c>
      <c r="F144" s="214" t="s">
        <v>275</v>
      </c>
      <c r="G144" s="215" t="s">
        <v>123</v>
      </c>
      <c r="H144" s="216">
        <v>7930</v>
      </c>
      <c r="I144" s="217"/>
      <c r="J144" s="218">
        <f>ROUND(I144*H144,0)</f>
        <v>0</v>
      </c>
      <c r="K144" s="214" t="s">
        <v>124</v>
      </c>
      <c r="L144" s="70"/>
      <c r="M144" s="219" t="s">
        <v>23</v>
      </c>
      <c r="N144" s="220" t="s">
        <v>46</v>
      </c>
      <c r="O144" s="45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AR144" s="22" t="s">
        <v>125</v>
      </c>
      <c r="AT144" s="22" t="s">
        <v>120</v>
      </c>
      <c r="AU144" s="22" t="s">
        <v>86</v>
      </c>
      <c r="AY144" s="22" t="s">
        <v>118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2" t="s">
        <v>10</v>
      </c>
      <c r="BK144" s="223">
        <f>ROUND(I144*H144,0)</f>
        <v>0</v>
      </c>
      <c r="BL144" s="22" t="s">
        <v>125</v>
      </c>
      <c r="BM144" s="22" t="s">
        <v>276</v>
      </c>
    </row>
    <row r="145" s="1" customFormat="1" ht="16.5" customHeight="1">
      <c r="B145" s="44"/>
      <c r="C145" s="212" t="s">
        <v>277</v>
      </c>
      <c r="D145" s="212" t="s">
        <v>120</v>
      </c>
      <c r="E145" s="213" t="s">
        <v>278</v>
      </c>
      <c r="F145" s="214" t="s">
        <v>279</v>
      </c>
      <c r="G145" s="215" t="s">
        <v>123</v>
      </c>
      <c r="H145" s="216">
        <v>7930</v>
      </c>
      <c r="I145" s="217"/>
      <c r="J145" s="218">
        <f>ROUND(I145*H145,0)</f>
        <v>0</v>
      </c>
      <c r="K145" s="214" t="s">
        <v>124</v>
      </c>
      <c r="L145" s="70"/>
      <c r="M145" s="219" t="s">
        <v>23</v>
      </c>
      <c r="N145" s="220" t="s">
        <v>46</v>
      </c>
      <c r="O145" s="45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AR145" s="22" t="s">
        <v>125</v>
      </c>
      <c r="AT145" s="22" t="s">
        <v>120</v>
      </c>
      <c r="AU145" s="22" t="s">
        <v>86</v>
      </c>
      <c r="AY145" s="22" t="s">
        <v>118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2" t="s">
        <v>10</v>
      </c>
      <c r="BK145" s="223">
        <f>ROUND(I145*H145,0)</f>
        <v>0</v>
      </c>
      <c r="BL145" s="22" t="s">
        <v>125</v>
      </c>
      <c r="BM145" s="22" t="s">
        <v>280</v>
      </c>
    </row>
    <row r="146" s="1" customFormat="1" ht="25.5" customHeight="1">
      <c r="B146" s="44"/>
      <c r="C146" s="212" t="s">
        <v>281</v>
      </c>
      <c r="D146" s="212" t="s">
        <v>120</v>
      </c>
      <c r="E146" s="213" t="s">
        <v>282</v>
      </c>
      <c r="F146" s="214" t="s">
        <v>283</v>
      </c>
      <c r="G146" s="215" t="s">
        <v>123</v>
      </c>
      <c r="H146" s="216">
        <v>210</v>
      </c>
      <c r="I146" s="217"/>
      <c r="J146" s="218">
        <f>ROUND(I146*H146,0)</f>
        <v>0</v>
      </c>
      <c r="K146" s="214" t="s">
        <v>124</v>
      </c>
      <c r="L146" s="70"/>
      <c r="M146" s="219" t="s">
        <v>23</v>
      </c>
      <c r="N146" s="220" t="s">
        <v>46</v>
      </c>
      <c r="O146" s="45"/>
      <c r="P146" s="221">
        <f>O146*H146</f>
        <v>0</v>
      </c>
      <c r="Q146" s="221">
        <v>0</v>
      </c>
      <c r="R146" s="221">
        <f>Q146*H146</f>
        <v>0</v>
      </c>
      <c r="S146" s="221">
        <v>0.35499999999999998</v>
      </c>
      <c r="T146" s="222">
        <f>S146*H146</f>
        <v>74.549999999999997</v>
      </c>
      <c r="AR146" s="22" t="s">
        <v>125</v>
      </c>
      <c r="AT146" s="22" t="s">
        <v>120</v>
      </c>
      <c r="AU146" s="22" t="s">
        <v>86</v>
      </c>
      <c r="AY146" s="22" t="s">
        <v>118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2" t="s">
        <v>10</v>
      </c>
      <c r="BK146" s="223">
        <f>ROUND(I146*H146,0)</f>
        <v>0</v>
      </c>
      <c r="BL146" s="22" t="s">
        <v>125</v>
      </c>
      <c r="BM146" s="22" t="s">
        <v>284</v>
      </c>
    </row>
    <row r="147" s="11" customFormat="1">
      <c r="B147" s="227"/>
      <c r="C147" s="228"/>
      <c r="D147" s="224" t="s">
        <v>193</v>
      </c>
      <c r="E147" s="229" t="s">
        <v>23</v>
      </c>
      <c r="F147" s="230" t="s">
        <v>285</v>
      </c>
      <c r="G147" s="228"/>
      <c r="H147" s="231">
        <v>210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193</v>
      </c>
      <c r="AU147" s="237" t="s">
        <v>86</v>
      </c>
      <c r="AV147" s="11" t="s">
        <v>86</v>
      </c>
      <c r="AW147" s="11" t="s">
        <v>39</v>
      </c>
      <c r="AX147" s="11" t="s">
        <v>10</v>
      </c>
      <c r="AY147" s="237" t="s">
        <v>118</v>
      </c>
    </row>
    <row r="148" s="1" customFormat="1" ht="16.5" customHeight="1">
      <c r="B148" s="44"/>
      <c r="C148" s="212" t="s">
        <v>286</v>
      </c>
      <c r="D148" s="212" t="s">
        <v>120</v>
      </c>
      <c r="E148" s="213" t="s">
        <v>287</v>
      </c>
      <c r="F148" s="214" t="s">
        <v>288</v>
      </c>
      <c r="G148" s="215" t="s">
        <v>289</v>
      </c>
      <c r="H148" s="216">
        <v>1</v>
      </c>
      <c r="I148" s="217"/>
      <c r="J148" s="218">
        <f>ROUND(I148*H148,0)</f>
        <v>0</v>
      </c>
      <c r="K148" s="214" t="s">
        <v>23</v>
      </c>
      <c r="L148" s="70"/>
      <c r="M148" s="219" t="s">
        <v>23</v>
      </c>
      <c r="N148" s="220" t="s">
        <v>46</v>
      </c>
      <c r="O148" s="45"/>
      <c r="P148" s="221">
        <f>O148*H148</f>
        <v>0</v>
      </c>
      <c r="Q148" s="221">
        <v>0.28000000000000003</v>
      </c>
      <c r="R148" s="221">
        <f>Q148*H148</f>
        <v>0.28000000000000003</v>
      </c>
      <c r="S148" s="221">
        <v>0</v>
      </c>
      <c r="T148" s="222">
        <f>S148*H148</f>
        <v>0</v>
      </c>
      <c r="AR148" s="22" t="s">
        <v>125</v>
      </c>
      <c r="AT148" s="22" t="s">
        <v>120</v>
      </c>
      <c r="AU148" s="22" t="s">
        <v>86</v>
      </c>
      <c r="AY148" s="22" t="s">
        <v>118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2" t="s">
        <v>10</v>
      </c>
      <c r="BK148" s="223">
        <f>ROUND(I148*H148,0)</f>
        <v>0</v>
      </c>
      <c r="BL148" s="22" t="s">
        <v>125</v>
      </c>
      <c r="BM148" s="22" t="s">
        <v>290</v>
      </c>
    </row>
    <row r="149" s="1" customFormat="1">
      <c r="B149" s="44"/>
      <c r="C149" s="72"/>
      <c r="D149" s="224" t="s">
        <v>127</v>
      </c>
      <c r="E149" s="72"/>
      <c r="F149" s="225" t="s">
        <v>291</v>
      </c>
      <c r="G149" s="72"/>
      <c r="H149" s="72"/>
      <c r="I149" s="183"/>
      <c r="J149" s="72"/>
      <c r="K149" s="72"/>
      <c r="L149" s="70"/>
      <c r="M149" s="226"/>
      <c r="N149" s="45"/>
      <c r="O149" s="45"/>
      <c r="P149" s="45"/>
      <c r="Q149" s="45"/>
      <c r="R149" s="45"/>
      <c r="S149" s="45"/>
      <c r="T149" s="93"/>
      <c r="AT149" s="22" t="s">
        <v>127</v>
      </c>
      <c r="AU149" s="22" t="s">
        <v>86</v>
      </c>
    </row>
    <row r="150" s="1" customFormat="1" ht="16.5" customHeight="1">
      <c r="B150" s="44"/>
      <c r="C150" s="212" t="s">
        <v>292</v>
      </c>
      <c r="D150" s="212" t="s">
        <v>120</v>
      </c>
      <c r="E150" s="213" t="s">
        <v>293</v>
      </c>
      <c r="F150" s="214" t="s">
        <v>294</v>
      </c>
      <c r="G150" s="215" t="s">
        <v>289</v>
      </c>
      <c r="H150" s="216">
        <v>1</v>
      </c>
      <c r="I150" s="217"/>
      <c r="J150" s="218">
        <f>ROUND(I150*H150,0)</f>
        <v>0</v>
      </c>
      <c r="K150" s="214" t="s">
        <v>23</v>
      </c>
      <c r="L150" s="70"/>
      <c r="M150" s="219" t="s">
        <v>23</v>
      </c>
      <c r="N150" s="220" t="s">
        <v>46</v>
      </c>
      <c r="O150" s="45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AR150" s="22" t="s">
        <v>125</v>
      </c>
      <c r="AT150" s="22" t="s">
        <v>120</v>
      </c>
      <c r="AU150" s="22" t="s">
        <v>86</v>
      </c>
      <c r="AY150" s="22" t="s">
        <v>118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2" t="s">
        <v>10</v>
      </c>
      <c r="BK150" s="223">
        <f>ROUND(I150*H150,0)</f>
        <v>0</v>
      </c>
      <c r="BL150" s="22" t="s">
        <v>125</v>
      </c>
      <c r="BM150" s="22" t="s">
        <v>295</v>
      </c>
    </row>
    <row r="151" s="1" customFormat="1">
      <c r="B151" s="44"/>
      <c r="C151" s="72"/>
      <c r="D151" s="224" t="s">
        <v>127</v>
      </c>
      <c r="E151" s="72"/>
      <c r="F151" s="225" t="s">
        <v>296</v>
      </c>
      <c r="G151" s="72"/>
      <c r="H151" s="72"/>
      <c r="I151" s="183"/>
      <c r="J151" s="72"/>
      <c r="K151" s="72"/>
      <c r="L151" s="70"/>
      <c r="M151" s="226"/>
      <c r="N151" s="45"/>
      <c r="O151" s="45"/>
      <c r="P151" s="45"/>
      <c r="Q151" s="45"/>
      <c r="R151" s="45"/>
      <c r="S151" s="45"/>
      <c r="T151" s="93"/>
      <c r="AT151" s="22" t="s">
        <v>127</v>
      </c>
      <c r="AU151" s="22" t="s">
        <v>86</v>
      </c>
    </row>
    <row r="152" s="1" customFormat="1" ht="25.5" customHeight="1">
      <c r="B152" s="44"/>
      <c r="C152" s="212" t="s">
        <v>297</v>
      </c>
      <c r="D152" s="212" t="s">
        <v>120</v>
      </c>
      <c r="E152" s="213" t="s">
        <v>298</v>
      </c>
      <c r="F152" s="214" t="s">
        <v>299</v>
      </c>
      <c r="G152" s="215" t="s">
        <v>123</v>
      </c>
      <c r="H152" s="216">
        <v>430</v>
      </c>
      <c r="I152" s="217"/>
      <c r="J152" s="218">
        <f>ROUND(I152*H152,0)</f>
        <v>0</v>
      </c>
      <c r="K152" s="214" t="s">
        <v>23</v>
      </c>
      <c r="L152" s="70"/>
      <c r="M152" s="219" t="s">
        <v>23</v>
      </c>
      <c r="N152" s="220" t="s">
        <v>46</v>
      </c>
      <c r="O152" s="45"/>
      <c r="P152" s="221">
        <f>O152*H152</f>
        <v>0</v>
      </c>
      <c r="Q152" s="221">
        <v>0.00018000000000000001</v>
      </c>
      <c r="R152" s="221">
        <f>Q152*H152</f>
        <v>0.07740000000000001</v>
      </c>
      <c r="S152" s="221">
        <v>0</v>
      </c>
      <c r="T152" s="222">
        <f>S152*H152</f>
        <v>0</v>
      </c>
      <c r="AR152" s="22" t="s">
        <v>125</v>
      </c>
      <c r="AT152" s="22" t="s">
        <v>120</v>
      </c>
      <c r="AU152" s="22" t="s">
        <v>86</v>
      </c>
      <c r="AY152" s="22" t="s">
        <v>118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2" t="s">
        <v>10</v>
      </c>
      <c r="BK152" s="223">
        <f>ROUND(I152*H152,0)</f>
        <v>0</v>
      </c>
      <c r="BL152" s="22" t="s">
        <v>125</v>
      </c>
      <c r="BM152" s="22" t="s">
        <v>300</v>
      </c>
    </row>
    <row r="153" s="1" customFormat="1" ht="25.5" customHeight="1">
      <c r="B153" s="44"/>
      <c r="C153" s="212" t="s">
        <v>301</v>
      </c>
      <c r="D153" s="212" t="s">
        <v>120</v>
      </c>
      <c r="E153" s="213" t="s">
        <v>302</v>
      </c>
      <c r="F153" s="214" t="s">
        <v>303</v>
      </c>
      <c r="G153" s="215" t="s">
        <v>131</v>
      </c>
      <c r="H153" s="216">
        <v>50</v>
      </c>
      <c r="I153" s="217"/>
      <c r="J153" s="218">
        <f>ROUND(I153*H153,0)</f>
        <v>0</v>
      </c>
      <c r="K153" s="214" t="s">
        <v>23</v>
      </c>
      <c r="L153" s="70"/>
      <c r="M153" s="219" t="s">
        <v>23</v>
      </c>
      <c r="N153" s="220" t="s">
        <v>46</v>
      </c>
      <c r="O153" s="45"/>
      <c r="P153" s="221">
        <f>O153*H153</f>
        <v>0</v>
      </c>
      <c r="Q153" s="221">
        <v>0.00018000000000000001</v>
      </c>
      <c r="R153" s="221">
        <f>Q153*H153</f>
        <v>0.0090000000000000011</v>
      </c>
      <c r="S153" s="221">
        <v>0</v>
      </c>
      <c r="T153" s="222">
        <f>S153*H153</f>
        <v>0</v>
      </c>
      <c r="AR153" s="22" t="s">
        <v>125</v>
      </c>
      <c r="AT153" s="22" t="s">
        <v>120</v>
      </c>
      <c r="AU153" s="22" t="s">
        <v>86</v>
      </c>
      <c r="AY153" s="22" t="s">
        <v>118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2" t="s">
        <v>10</v>
      </c>
      <c r="BK153" s="223">
        <f>ROUND(I153*H153,0)</f>
        <v>0</v>
      </c>
      <c r="BL153" s="22" t="s">
        <v>125</v>
      </c>
      <c r="BM153" s="22" t="s">
        <v>304</v>
      </c>
    </row>
    <row r="154" s="10" customFormat="1" ht="29.88" customHeight="1">
      <c r="B154" s="196"/>
      <c r="C154" s="197"/>
      <c r="D154" s="198" t="s">
        <v>74</v>
      </c>
      <c r="E154" s="210" t="s">
        <v>86</v>
      </c>
      <c r="F154" s="210" t="s">
        <v>305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SUM(P155:P157)</f>
        <v>0</v>
      </c>
      <c r="Q154" s="204"/>
      <c r="R154" s="205">
        <f>SUM(R155:R157)</f>
        <v>0</v>
      </c>
      <c r="S154" s="204"/>
      <c r="T154" s="206">
        <f>SUM(T155:T157)</f>
        <v>0</v>
      </c>
      <c r="AR154" s="207" t="s">
        <v>10</v>
      </c>
      <c r="AT154" s="208" t="s">
        <v>74</v>
      </c>
      <c r="AU154" s="208" t="s">
        <v>10</v>
      </c>
      <c r="AY154" s="207" t="s">
        <v>118</v>
      </c>
      <c r="BK154" s="209">
        <f>SUM(BK155:BK157)</f>
        <v>0</v>
      </c>
    </row>
    <row r="155" s="1" customFormat="1" ht="38.25" customHeight="1">
      <c r="B155" s="44"/>
      <c r="C155" s="212" t="s">
        <v>306</v>
      </c>
      <c r="D155" s="212" t="s">
        <v>120</v>
      </c>
      <c r="E155" s="213" t="s">
        <v>307</v>
      </c>
      <c r="F155" s="214" t="s">
        <v>308</v>
      </c>
      <c r="G155" s="215" t="s">
        <v>123</v>
      </c>
      <c r="H155" s="216">
        <v>780</v>
      </c>
      <c r="I155" s="217"/>
      <c r="J155" s="218">
        <f>ROUND(I155*H155,0)</f>
        <v>0</v>
      </c>
      <c r="K155" s="214" t="s">
        <v>124</v>
      </c>
      <c r="L155" s="70"/>
      <c r="M155" s="219" t="s">
        <v>23</v>
      </c>
      <c r="N155" s="220" t="s">
        <v>46</v>
      </c>
      <c r="O155" s="45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AR155" s="22" t="s">
        <v>125</v>
      </c>
      <c r="AT155" s="22" t="s">
        <v>120</v>
      </c>
      <c r="AU155" s="22" t="s">
        <v>86</v>
      </c>
      <c r="AY155" s="22" t="s">
        <v>118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2" t="s">
        <v>10</v>
      </c>
      <c r="BK155" s="223">
        <f>ROUND(I155*H155,0)</f>
        <v>0</v>
      </c>
      <c r="BL155" s="22" t="s">
        <v>125</v>
      </c>
      <c r="BM155" s="22" t="s">
        <v>309</v>
      </c>
    </row>
    <row r="156" s="1" customFormat="1">
      <c r="B156" s="44"/>
      <c r="C156" s="72"/>
      <c r="D156" s="224" t="s">
        <v>149</v>
      </c>
      <c r="E156" s="72"/>
      <c r="F156" s="225" t="s">
        <v>310</v>
      </c>
      <c r="G156" s="72"/>
      <c r="H156" s="72"/>
      <c r="I156" s="183"/>
      <c r="J156" s="72"/>
      <c r="K156" s="72"/>
      <c r="L156" s="70"/>
      <c r="M156" s="226"/>
      <c r="N156" s="45"/>
      <c r="O156" s="45"/>
      <c r="P156" s="45"/>
      <c r="Q156" s="45"/>
      <c r="R156" s="45"/>
      <c r="S156" s="45"/>
      <c r="T156" s="93"/>
      <c r="AT156" s="22" t="s">
        <v>149</v>
      </c>
      <c r="AU156" s="22" t="s">
        <v>86</v>
      </c>
    </row>
    <row r="157" s="1" customFormat="1">
      <c r="B157" s="44"/>
      <c r="C157" s="72"/>
      <c r="D157" s="224" t="s">
        <v>127</v>
      </c>
      <c r="E157" s="72"/>
      <c r="F157" s="225" t="s">
        <v>311</v>
      </c>
      <c r="G157" s="72"/>
      <c r="H157" s="72"/>
      <c r="I157" s="183"/>
      <c r="J157" s="72"/>
      <c r="K157" s="72"/>
      <c r="L157" s="70"/>
      <c r="M157" s="226"/>
      <c r="N157" s="45"/>
      <c r="O157" s="45"/>
      <c r="P157" s="45"/>
      <c r="Q157" s="45"/>
      <c r="R157" s="45"/>
      <c r="S157" s="45"/>
      <c r="T157" s="93"/>
      <c r="AT157" s="22" t="s">
        <v>127</v>
      </c>
      <c r="AU157" s="22" t="s">
        <v>86</v>
      </c>
    </row>
    <row r="158" s="10" customFormat="1" ht="29.88" customHeight="1">
      <c r="B158" s="196"/>
      <c r="C158" s="197"/>
      <c r="D158" s="198" t="s">
        <v>74</v>
      </c>
      <c r="E158" s="210" t="s">
        <v>133</v>
      </c>
      <c r="F158" s="210" t="s">
        <v>312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SUM(P159:P177)</f>
        <v>0</v>
      </c>
      <c r="Q158" s="204"/>
      <c r="R158" s="205">
        <f>SUM(R159:R177)</f>
        <v>17.778348610000002</v>
      </c>
      <c r="S158" s="204"/>
      <c r="T158" s="206">
        <f>SUM(T159:T177)</f>
        <v>0</v>
      </c>
      <c r="AR158" s="207" t="s">
        <v>10</v>
      </c>
      <c r="AT158" s="208" t="s">
        <v>74</v>
      </c>
      <c r="AU158" s="208" t="s">
        <v>10</v>
      </c>
      <c r="AY158" s="207" t="s">
        <v>118</v>
      </c>
      <c r="BK158" s="209">
        <f>SUM(BK159:BK177)</f>
        <v>0</v>
      </c>
    </row>
    <row r="159" s="1" customFormat="1" ht="25.5" customHeight="1">
      <c r="B159" s="44"/>
      <c r="C159" s="212" t="s">
        <v>313</v>
      </c>
      <c r="D159" s="212" t="s">
        <v>120</v>
      </c>
      <c r="E159" s="213" t="s">
        <v>314</v>
      </c>
      <c r="F159" s="214" t="s">
        <v>315</v>
      </c>
      <c r="G159" s="215" t="s">
        <v>316</v>
      </c>
      <c r="H159" s="216">
        <v>0.498</v>
      </c>
      <c r="I159" s="217"/>
      <c r="J159" s="218">
        <f>ROUND(I159*H159,0)</f>
        <v>0</v>
      </c>
      <c r="K159" s="214" t="s">
        <v>124</v>
      </c>
      <c r="L159" s="70"/>
      <c r="M159" s="219" t="s">
        <v>23</v>
      </c>
      <c r="N159" s="220" t="s">
        <v>46</v>
      </c>
      <c r="O159" s="45"/>
      <c r="P159" s="221">
        <f>O159*H159</f>
        <v>0</v>
      </c>
      <c r="Q159" s="221">
        <v>1.0530600000000001</v>
      </c>
      <c r="R159" s="221">
        <f>Q159*H159</f>
        <v>0.52442388000000006</v>
      </c>
      <c r="S159" s="221">
        <v>0</v>
      </c>
      <c r="T159" s="222">
        <f>S159*H159</f>
        <v>0</v>
      </c>
      <c r="AR159" s="22" t="s">
        <v>125</v>
      </c>
      <c r="AT159" s="22" t="s">
        <v>120</v>
      </c>
      <c r="AU159" s="22" t="s">
        <v>86</v>
      </c>
      <c r="AY159" s="22" t="s">
        <v>118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2" t="s">
        <v>10</v>
      </c>
      <c r="BK159" s="223">
        <f>ROUND(I159*H159,0)</f>
        <v>0</v>
      </c>
      <c r="BL159" s="22" t="s">
        <v>125</v>
      </c>
      <c r="BM159" s="22" t="s">
        <v>317</v>
      </c>
    </row>
    <row r="160" s="11" customFormat="1">
      <c r="B160" s="227"/>
      <c r="C160" s="228"/>
      <c r="D160" s="224" t="s">
        <v>193</v>
      </c>
      <c r="E160" s="229" t="s">
        <v>23</v>
      </c>
      <c r="F160" s="230" t="s">
        <v>318</v>
      </c>
      <c r="G160" s="228"/>
      <c r="H160" s="231">
        <v>0.32700000000000001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193</v>
      </c>
      <c r="AU160" s="237" t="s">
        <v>86</v>
      </c>
      <c r="AV160" s="11" t="s">
        <v>86</v>
      </c>
      <c r="AW160" s="11" t="s">
        <v>39</v>
      </c>
      <c r="AX160" s="11" t="s">
        <v>75</v>
      </c>
      <c r="AY160" s="237" t="s">
        <v>118</v>
      </c>
    </row>
    <row r="161" s="11" customFormat="1">
      <c r="B161" s="227"/>
      <c r="C161" s="228"/>
      <c r="D161" s="224" t="s">
        <v>193</v>
      </c>
      <c r="E161" s="229" t="s">
        <v>23</v>
      </c>
      <c r="F161" s="230" t="s">
        <v>319</v>
      </c>
      <c r="G161" s="228"/>
      <c r="H161" s="231">
        <v>0.17100000000000001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193</v>
      </c>
      <c r="AU161" s="237" t="s">
        <v>86</v>
      </c>
      <c r="AV161" s="11" t="s">
        <v>86</v>
      </c>
      <c r="AW161" s="11" t="s">
        <v>39</v>
      </c>
      <c r="AX161" s="11" t="s">
        <v>75</v>
      </c>
      <c r="AY161" s="237" t="s">
        <v>118</v>
      </c>
    </row>
    <row r="162" s="12" customFormat="1">
      <c r="B162" s="248"/>
      <c r="C162" s="249"/>
      <c r="D162" s="224" t="s">
        <v>193</v>
      </c>
      <c r="E162" s="250" t="s">
        <v>23</v>
      </c>
      <c r="F162" s="251" t="s">
        <v>320</v>
      </c>
      <c r="G162" s="249"/>
      <c r="H162" s="252">
        <v>0.498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193</v>
      </c>
      <c r="AU162" s="258" t="s">
        <v>86</v>
      </c>
      <c r="AV162" s="12" t="s">
        <v>125</v>
      </c>
      <c r="AW162" s="12" t="s">
        <v>39</v>
      </c>
      <c r="AX162" s="12" t="s">
        <v>10</v>
      </c>
      <c r="AY162" s="258" t="s">
        <v>118</v>
      </c>
    </row>
    <row r="163" s="1" customFormat="1" ht="63.75" customHeight="1">
      <c r="B163" s="44"/>
      <c r="C163" s="212" t="s">
        <v>321</v>
      </c>
      <c r="D163" s="212" t="s">
        <v>120</v>
      </c>
      <c r="E163" s="213" t="s">
        <v>322</v>
      </c>
      <c r="F163" s="214" t="s">
        <v>323</v>
      </c>
      <c r="G163" s="215" t="s">
        <v>169</v>
      </c>
      <c r="H163" s="216">
        <v>4.516</v>
      </c>
      <c r="I163" s="217"/>
      <c r="J163" s="218">
        <f>ROUND(I163*H163,0)</f>
        <v>0</v>
      </c>
      <c r="K163" s="214" t="s">
        <v>124</v>
      </c>
      <c r="L163" s="70"/>
      <c r="M163" s="219" t="s">
        <v>23</v>
      </c>
      <c r="N163" s="220" t="s">
        <v>46</v>
      </c>
      <c r="O163" s="45"/>
      <c r="P163" s="221">
        <f>O163*H163</f>
        <v>0</v>
      </c>
      <c r="Q163" s="221">
        <v>3.11388</v>
      </c>
      <c r="R163" s="221">
        <f>Q163*H163</f>
        <v>14.062282079999999</v>
      </c>
      <c r="S163" s="221">
        <v>0</v>
      </c>
      <c r="T163" s="222">
        <f>S163*H163</f>
        <v>0</v>
      </c>
      <c r="AR163" s="22" t="s">
        <v>125</v>
      </c>
      <c r="AT163" s="22" t="s">
        <v>120</v>
      </c>
      <c r="AU163" s="22" t="s">
        <v>86</v>
      </c>
      <c r="AY163" s="22" t="s">
        <v>118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2" t="s">
        <v>10</v>
      </c>
      <c r="BK163" s="223">
        <f>ROUND(I163*H163,0)</f>
        <v>0</v>
      </c>
      <c r="BL163" s="22" t="s">
        <v>125</v>
      </c>
      <c r="BM163" s="22" t="s">
        <v>324</v>
      </c>
    </row>
    <row r="164" s="1" customFormat="1">
      <c r="B164" s="44"/>
      <c r="C164" s="72"/>
      <c r="D164" s="224" t="s">
        <v>149</v>
      </c>
      <c r="E164" s="72"/>
      <c r="F164" s="225" t="s">
        <v>325</v>
      </c>
      <c r="G164" s="72"/>
      <c r="H164" s="72"/>
      <c r="I164" s="183"/>
      <c r="J164" s="72"/>
      <c r="K164" s="72"/>
      <c r="L164" s="70"/>
      <c r="M164" s="226"/>
      <c r="N164" s="45"/>
      <c r="O164" s="45"/>
      <c r="P164" s="45"/>
      <c r="Q164" s="45"/>
      <c r="R164" s="45"/>
      <c r="S164" s="45"/>
      <c r="T164" s="93"/>
      <c r="AT164" s="22" t="s">
        <v>149</v>
      </c>
      <c r="AU164" s="22" t="s">
        <v>86</v>
      </c>
    </row>
    <row r="165" s="11" customFormat="1">
      <c r="B165" s="227"/>
      <c r="C165" s="228"/>
      <c r="D165" s="224" t="s">
        <v>193</v>
      </c>
      <c r="E165" s="229" t="s">
        <v>23</v>
      </c>
      <c r="F165" s="230" t="s">
        <v>326</v>
      </c>
      <c r="G165" s="228"/>
      <c r="H165" s="231">
        <v>3.3300000000000001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193</v>
      </c>
      <c r="AU165" s="237" t="s">
        <v>86</v>
      </c>
      <c r="AV165" s="11" t="s">
        <v>86</v>
      </c>
      <c r="AW165" s="11" t="s">
        <v>39</v>
      </c>
      <c r="AX165" s="11" t="s">
        <v>75</v>
      </c>
      <c r="AY165" s="237" t="s">
        <v>118</v>
      </c>
    </row>
    <row r="166" s="11" customFormat="1">
      <c r="B166" s="227"/>
      <c r="C166" s="228"/>
      <c r="D166" s="224" t="s">
        <v>193</v>
      </c>
      <c r="E166" s="229" t="s">
        <v>23</v>
      </c>
      <c r="F166" s="230" t="s">
        <v>327</v>
      </c>
      <c r="G166" s="228"/>
      <c r="H166" s="231">
        <v>1.1859999999999999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193</v>
      </c>
      <c r="AU166" s="237" t="s">
        <v>86</v>
      </c>
      <c r="AV166" s="11" t="s">
        <v>86</v>
      </c>
      <c r="AW166" s="11" t="s">
        <v>39</v>
      </c>
      <c r="AX166" s="11" t="s">
        <v>75</v>
      </c>
      <c r="AY166" s="237" t="s">
        <v>118</v>
      </c>
    </row>
    <row r="167" s="12" customFormat="1">
      <c r="B167" s="248"/>
      <c r="C167" s="249"/>
      <c r="D167" s="224" t="s">
        <v>193</v>
      </c>
      <c r="E167" s="250" t="s">
        <v>23</v>
      </c>
      <c r="F167" s="251" t="s">
        <v>320</v>
      </c>
      <c r="G167" s="249"/>
      <c r="H167" s="252">
        <v>4.516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193</v>
      </c>
      <c r="AU167" s="258" t="s">
        <v>86</v>
      </c>
      <c r="AV167" s="12" t="s">
        <v>125</v>
      </c>
      <c r="AW167" s="12" t="s">
        <v>39</v>
      </c>
      <c r="AX167" s="12" t="s">
        <v>10</v>
      </c>
      <c r="AY167" s="258" t="s">
        <v>118</v>
      </c>
    </row>
    <row r="168" s="1" customFormat="1" ht="51" customHeight="1">
      <c r="B168" s="44"/>
      <c r="C168" s="212" t="s">
        <v>328</v>
      </c>
      <c r="D168" s="212" t="s">
        <v>120</v>
      </c>
      <c r="E168" s="213" t="s">
        <v>329</v>
      </c>
      <c r="F168" s="214" t="s">
        <v>330</v>
      </c>
      <c r="G168" s="215" t="s">
        <v>169</v>
      </c>
      <c r="H168" s="216">
        <v>13.257</v>
      </c>
      <c r="I168" s="217"/>
      <c r="J168" s="218">
        <f>ROUND(I168*H168,0)</f>
        <v>0</v>
      </c>
      <c r="K168" s="214" t="s">
        <v>124</v>
      </c>
      <c r="L168" s="70"/>
      <c r="M168" s="219" t="s">
        <v>23</v>
      </c>
      <c r="N168" s="220" t="s">
        <v>46</v>
      </c>
      <c r="O168" s="45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AR168" s="22" t="s">
        <v>125</v>
      </c>
      <c r="AT168" s="22" t="s">
        <v>120</v>
      </c>
      <c r="AU168" s="22" t="s">
        <v>86</v>
      </c>
      <c r="AY168" s="22" t="s">
        <v>118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2" t="s">
        <v>10</v>
      </c>
      <c r="BK168" s="223">
        <f>ROUND(I168*H168,0)</f>
        <v>0</v>
      </c>
      <c r="BL168" s="22" t="s">
        <v>125</v>
      </c>
      <c r="BM168" s="22" t="s">
        <v>331</v>
      </c>
    </row>
    <row r="169" s="11" customFormat="1">
      <c r="B169" s="227"/>
      <c r="C169" s="228"/>
      <c r="D169" s="224" t="s">
        <v>193</v>
      </c>
      <c r="E169" s="229" t="s">
        <v>23</v>
      </c>
      <c r="F169" s="230" t="s">
        <v>332</v>
      </c>
      <c r="G169" s="228"/>
      <c r="H169" s="231">
        <v>13.257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193</v>
      </c>
      <c r="AU169" s="237" t="s">
        <v>86</v>
      </c>
      <c r="AV169" s="11" t="s">
        <v>86</v>
      </c>
      <c r="AW169" s="11" t="s">
        <v>39</v>
      </c>
      <c r="AX169" s="11" t="s">
        <v>10</v>
      </c>
      <c r="AY169" s="237" t="s">
        <v>118</v>
      </c>
    </row>
    <row r="170" s="1" customFormat="1" ht="51" customHeight="1">
      <c r="B170" s="44"/>
      <c r="C170" s="212" t="s">
        <v>333</v>
      </c>
      <c r="D170" s="212" t="s">
        <v>120</v>
      </c>
      <c r="E170" s="213" t="s">
        <v>334</v>
      </c>
      <c r="F170" s="214" t="s">
        <v>335</v>
      </c>
      <c r="G170" s="215" t="s">
        <v>123</v>
      </c>
      <c r="H170" s="216">
        <v>26.515000000000001</v>
      </c>
      <c r="I170" s="217"/>
      <c r="J170" s="218">
        <f>ROUND(I170*H170,0)</f>
        <v>0</v>
      </c>
      <c r="K170" s="214" t="s">
        <v>124</v>
      </c>
      <c r="L170" s="70"/>
      <c r="M170" s="219" t="s">
        <v>23</v>
      </c>
      <c r="N170" s="220" t="s">
        <v>46</v>
      </c>
      <c r="O170" s="45"/>
      <c r="P170" s="221">
        <f>O170*H170</f>
        <v>0</v>
      </c>
      <c r="Q170" s="221">
        <v>0.0076499999999999997</v>
      </c>
      <c r="R170" s="221">
        <f>Q170*H170</f>
        <v>0.20283974999999999</v>
      </c>
      <c r="S170" s="221">
        <v>0</v>
      </c>
      <c r="T170" s="222">
        <f>S170*H170</f>
        <v>0</v>
      </c>
      <c r="AR170" s="22" t="s">
        <v>125</v>
      </c>
      <c r="AT170" s="22" t="s">
        <v>120</v>
      </c>
      <c r="AU170" s="22" t="s">
        <v>86</v>
      </c>
      <c r="AY170" s="22" t="s">
        <v>118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2" t="s">
        <v>10</v>
      </c>
      <c r="BK170" s="223">
        <f>ROUND(I170*H170,0)</f>
        <v>0</v>
      </c>
      <c r="BL170" s="22" t="s">
        <v>125</v>
      </c>
      <c r="BM170" s="22" t="s">
        <v>336</v>
      </c>
    </row>
    <row r="171" s="11" customFormat="1">
      <c r="B171" s="227"/>
      <c r="C171" s="228"/>
      <c r="D171" s="224" t="s">
        <v>193</v>
      </c>
      <c r="E171" s="229" t="s">
        <v>23</v>
      </c>
      <c r="F171" s="230" t="s">
        <v>337</v>
      </c>
      <c r="G171" s="228"/>
      <c r="H171" s="231">
        <v>26.515000000000001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193</v>
      </c>
      <c r="AU171" s="237" t="s">
        <v>86</v>
      </c>
      <c r="AV171" s="11" t="s">
        <v>86</v>
      </c>
      <c r="AW171" s="11" t="s">
        <v>39</v>
      </c>
      <c r="AX171" s="11" t="s">
        <v>10</v>
      </c>
      <c r="AY171" s="237" t="s">
        <v>118</v>
      </c>
    </row>
    <row r="172" s="1" customFormat="1" ht="51" customHeight="1">
      <c r="B172" s="44"/>
      <c r="C172" s="212" t="s">
        <v>338</v>
      </c>
      <c r="D172" s="212" t="s">
        <v>120</v>
      </c>
      <c r="E172" s="213" t="s">
        <v>339</v>
      </c>
      <c r="F172" s="214" t="s">
        <v>340</v>
      </c>
      <c r="G172" s="215" t="s">
        <v>123</v>
      </c>
      <c r="H172" s="216">
        <v>26.515000000000001</v>
      </c>
      <c r="I172" s="217"/>
      <c r="J172" s="218">
        <f>ROUND(I172*H172,0)</f>
        <v>0</v>
      </c>
      <c r="K172" s="214" t="s">
        <v>124</v>
      </c>
      <c r="L172" s="70"/>
      <c r="M172" s="219" t="s">
        <v>23</v>
      </c>
      <c r="N172" s="220" t="s">
        <v>46</v>
      </c>
      <c r="O172" s="45"/>
      <c r="P172" s="221">
        <f>O172*H172</f>
        <v>0</v>
      </c>
      <c r="Q172" s="221">
        <v>0.00085999999999999998</v>
      </c>
      <c r="R172" s="221">
        <f>Q172*H172</f>
        <v>0.022802900000000001</v>
      </c>
      <c r="S172" s="221">
        <v>0</v>
      </c>
      <c r="T172" s="222">
        <f>S172*H172</f>
        <v>0</v>
      </c>
      <c r="AR172" s="22" t="s">
        <v>125</v>
      </c>
      <c r="AT172" s="22" t="s">
        <v>120</v>
      </c>
      <c r="AU172" s="22" t="s">
        <v>86</v>
      </c>
      <c r="AY172" s="22" t="s">
        <v>118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2" t="s">
        <v>10</v>
      </c>
      <c r="BK172" s="223">
        <f>ROUND(I172*H172,0)</f>
        <v>0</v>
      </c>
      <c r="BL172" s="22" t="s">
        <v>125</v>
      </c>
      <c r="BM172" s="22" t="s">
        <v>341</v>
      </c>
    </row>
    <row r="173" s="1" customFormat="1">
      <c r="B173" s="44"/>
      <c r="C173" s="72"/>
      <c r="D173" s="224" t="s">
        <v>149</v>
      </c>
      <c r="E173" s="72"/>
      <c r="F173" s="225" t="s">
        <v>342</v>
      </c>
      <c r="G173" s="72"/>
      <c r="H173" s="72"/>
      <c r="I173" s="183"/>
      <c r="J173" s="72"/>
      <c r="K173" s="72"/>
      <c r="L173" s="70"/>
      <c r="M173" s="226"/>
      <c r="N173" s="45"/>
      <c r="O173" s="45"/>
      <c r="P173" s="45"/>
      <c r="Q173" s="45"/>
      <c r="R173" s="45"/>
      <c r="S173" s="45"/>
      <c r="T173" s="93"/>
      <c r="AT173" s="22" t="s">
        <v>149</v>
      </c>
      <c r="AU173" s="22" t="s">
        <v>86</v>
      </c>
    </row>
    <row r="174" s="1" customFormat="1" ht="16.5" customHeight="1">
      <c r="B174" s="44"/>
      <c r="C174" s="212" t="s">
        <v>343</v>
      </c>
      <c r="D174" s="212" t="s">
        <v>120</v>
      </c>
      <c r="E174" s="213" t="s">
        <v>344</v>
      </c>
      <c r="F174" s="214" t="s">
        <v>345</v>
      </c>
      <c r="G174" s="215" t="s">
        <v>289</v>
      </c>
      <c r="H174" s="216">
        <v>1</v>
      </c>
      <c r="I174" s="217"/>
      <c r="J174" s="218">
        <f>ROUND(I174*H174,0)</f>
        <v>0</v>
      </c>
      <c r="K174" s="214" t="s">
        <v>23</v>
      </c>
      <c r="L174" s="70"/>
      <c r="M174" s="219" t="s">
        <v>23</v>
      </c>
      <c r="N174" s="220" t="s">
        <v>46</v>
      </c>
      <c r="O174" s="45"/>
      <c r="P174" s="221">
        <f>O174*H174</f>
        <v>0</v>
      </c>
      <c r="Q174" s="221">
        <v>2.145</v>
      </c>
      <c r="R174" s="221">
        <f>Q174*H174</f>
        <v>2.145</v>
      </c>
      <c r="S174" s="221">
        <v>0</v>
      </c>
      <c r="T174" s="222">
        <f>S174*H174</f>
        <v>0</v>
      </c>
      <c r="AR174" s="22" t="s">
        <v>125</v>
      </c>
      <c r="AT174" s="22" t="s">
        <v>120</v>
      </c>
      <c r="AU174" s="22" t="s">
        <v>86</v>
      </c>
      <c r="AY174" s="22" t="s">
        <v>118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2" t="s">
        <v>10</v>
      </c>
      <c r="BK174" s="223">
        <f>ROUND(I174*H174,0)</f>
        <v>0</v>
      </c>
      <c r="BL174" s="22" t="s">
        <v>125</v>
      </c>
      <c r="BM174" s="22" t="s">
        <v>346</v>
      </c>
    </row>
    <row r="175" s="1" customFormat="1">
      <c r="B175" s="44"/>
      <c r="C175" s="72"/>
      <c r="D175" s="224" t="s">
        <v>127</v>
      </c>
      <c r="E175" s="72"/>
      <c r="F175" s="225" t="s">
        <v>347</v>
      </c>
      <c r="G175" s="72"/>
      <c r="H175" s="72"/>
      <c r="I175" s="183"/>
      <c r="J175" s="72"/>
      <c r="K175" s="72"/>
      <c r="L175" s="70"/>
      <c r="M175" s="226"/>
      <c r="N175" s="45"/>
      <c r="O175" s="45"/>
      <c r="P175" s="45"/>
      <c r="Q175" s="45"/>
      <c r="R175" s="45"/>
      <c r="S175" s="45"/>
      <c r="T175" s="93"/>
      <c r="AT175" s="22" t="s">
        <v>127</v>
      </c>
      <c r="AU175" s="22" t="s">
        <v>86</v>
      </c>
    </row>
    <row r="176" s="1" customFormat="1" ht="16.5" customHeight="1">
      <c r="B176" s="44"/>
      <c r="C176" s="212" t="s">
        <v>348</v>
      </c>
      <c r="D176" s="212" t="s">
        <v>120</v>
      </c>
      <c r="E176" s="213" t="s">
        <v>349</v>
      </c>
      <c r="F176" s="214" t="s">
        <v>350</v>
      </c>
      <c r="G176" s="215" t="s">
        <v>289</v>
      </c>
      <c r="H176" s="216">
        <v>1</v>
      </c>
      <c r="I176" s="217"/>
      <c r="J176" s="218">
        <f>ROUND(I176*H176,0)</f>
        <v>0</v>
      </c>
      <c r="K176" s="214" t="s">
        <v>23</v>
      </c>
      <c r="L176" s="70"/>
      <c r="M176" s="219" t="s">
        <v>23</v>
      </c>
      <c r="N176" s="220" t="s">
        <v>46</v>
      </c>
      <c r="O176" s="45"/>
      <c r="P176" s="221">
        <f>O176*H176</f>
        <v>0</v>
      </c>
      <c r="Q176" s="221">
        <v>0.82099999999999995</v>
      </c>
      <c r="R176" s="221">
        <f>Q176*H176</f>
        <v>0.82099999999999995</v>
      </c>
      <c r="S176" s="221">
        <v>0</v>
      </c>
      <c r="T176" s="222">
        <f>S176*H176</f>
        <v>0</v>
      </c>
      <c r="AR176" s="22" t="s">
        <v>125</v>
      </c>
      <c r="AT176" s="22" t="s">
        <v>120</v>
      </c>
      <c r="AU176" s="22" t="s">
        <v>86</v>
      </c>
      <c r="AY176" s="22" t="s">
        <v>118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2" t="s">
        <v>10</v>
      </c>
      <c r="BK176" s="223">
        <f>ROUND(I176*H176,0)</f>
        <v>0</v>
      </c>
      <c r="BL176" s="22" t="s">
        <v>125</v>
      </c>
      <c r="BM176" s="22" t="s">
        <v>351</v>
      </c>
    </row>
    <row r="177" s="1" customFormat="1">
      <c r="B177" s="44"/>
      <c r="C177" s="72"/>
      <c r="D177" s="224" t="s">
        <v>127</v>
      </c>
      <c r="E177" s="72"/>
      <c r="F177" s="225" t="s">
        <v>352</v>
      </c>
      <c r="G177" s="72"/>
      <c r="H177" s="72"/>
      <c r="I177" s="183"/>
      <c r="J177" s="72"/>
      <c r="K177" s="72"/>
      <c r="L177" s="70"/>
      <c r="M177" s="226"/>
      <c r="N177" s="45"/>
      <c r="O177" s="45"/>
      <c r="P177" s="45"/>
      <c r="Q177" s="45"/>
      <c r="R177" s="45"/>
      <c r="S177" s="45"/>
      <c r="T177" s="93"/>
      <c r="AT177" s="22" t="s">
        <v>127</v>
      </c>
      <c r="AU177" s="22" t="s">
        <v>86</v>
      </c>
    </row>
    <row r="178" s="10" customFormat="1" ht="29.88" customHeight="1">
      <c r="B178" s="196"/>
      <c r="C178" s="197"/>
      <c r="D178" s="198" t="s">
        <v>74</v>
      </c>
      <c r="E178" s="210" t="s">
        <v>125</v>
      </c>
      <c r="F178" s="210" t="s">
        <v>353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SUM(P179:P191)</f>
        <v>0</v>
      </c>
      <c r="Q178" s="204"/>
      <c r="R178" s="205">
        <f>SUM(R179:R191)</f>
        <v>263.19991000000005</v>
      </c>
      <c r="S178" s="204"/>
      <c r="T178" s="206">
        <f>SUM(T179:T191)</f>
        <v>0</v>
      </c>
      <c r="AR178" s="207" t="s">
        <v>10</v>
      </c>
      <c r="AT178" s="208" t="s">
        <v>74</v>
      </c>
      <c r="AU178" s="208" t="s">
        <v>10</v>
      </c>
      <c r="AY178" s="207" t="s">
        <v>118</v>
      </c>
      <c r="BK178" s="209">
        <f>SUM(BK179:BK191)</f>
        <v>0</v>
      </c>
    </row>
    <row r="179" s="1" customFormat="1" ht="16.5" customHeight="1">
      <c r="B179" s="44"/>
      <c r="C179" s="212" t="s">
        <v>354</v>
      </c>
      <c r="D179" s="212" t="s">
        <v>120</v>
      </c>
      <c r="E179" s="213" t="s">
        <v>355</v>
      </c>
      <c r="F179" s="214" t="s">
        <v>356</v>
      </c>
      <c r="G179" s="215" t="s">
        <v>123</v>
      </c>
      <c r="H179" s="216">
        <v>4.5</v>
      </c>
      <c r="I179" s="217"/>
      <c r="J179" s="218">
        <f>ROUND(I179*H179,0)</f>
        <v>0</v>
      </c>
      <c r="K179" s="214" t="s">
        <v>124</v>
      </c>
      <c r="L179" s="70"/>
      <c r="M179" s="219" t="s">
        <v>23</v>
      </c>
      <c r="N179" s="220" t="s">
        <v>46</v>
      </c>
      <c r="O179" s="45"/>
      <c r="P179" s="221">
        <f>O179*H179</f>
        <v>0</v>
      </c>
      <c r="Q179" s="221">
        <v>0.2004</v>
      </c>
      <c r="R179" s="221">
        <f>Q179*H179</f>
        <v>0.90179999999999994</v>
      </c>
      <c r="S179" s="221">
        <v>0</v>
      </c>
      <c r="T179" s="222">
        <f>S179*H179</f>
        <v>0</v>
      </c>
      <c r="AR179" s="22" t="s">
        <v>125</v>
      </c>
      <c r="AT179" s="22" t="s">
        <v>120</v>
      </c>
      <c r="AU179" s="22" t="s">
        <v>86</v>
      </c>
      <c r="AY179" s="22" t="s">
        <v>118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2" t="s">
        <v>10</v>
      </c>
      <c r="BK179" s="223">
        <f>ROUND(I179*H179,0)</f>
        <v>0</v>
      </c>
      <c r="BL179" s="22" t="s">
        <v>125</v>
      </c>
      <c r="BM179" s="22" t="s">
        <v>357</v>
      </c>
    </row>
    <row r="180" s="11" customFormat="1">
      <c r="B180" s="227"/>
      <c r="C180" s="228"/>
      <c r="D180" s="224" t="s">
        <v>193</v>
      </c>
      <c r="E180" s="229" t="s">
        <v>23</v>
      </c>
      <c r="F180" s="230" t="s">
        <v>358</v>
      </c>
      <c r="G180" s="228"/>
      <c r="H180" s="231">
        <v>4.5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193</v>
      </c>
      <c r="AU180" s="237" t="s">
        <v>86</v>
      </c>
      <c r="AV180" s="11" t="s">
        <v>86</v>
      </c>
      <c r="AW180" s="11" t="s">
        <v>39</v>
      </c>
      <c r="AX180" s="11" t="s">
        <v>10</v>
      </c>
      <c r="AY180" s="237" t="s">
        <v>118</v>
      </c>
    </row>
    <row r="181" s="1" customFormat="1" ht="25.5" customHeight="1">
      <c r="B181" s="44"/>
      <c r="C181" s="212" t="s">
        <v>359</v>
      </c>
      <c r="D181" s="212" t="s">
        <v>120</v>
      </c>
      <c r="E181" s="213" t="s">
        <v>360</v>
      </c>
      <c r="F181" s="214" t="s">
        <v>361</v>
      </c>
      <c r="G181" s="215" t="s">
        <v>169</v>
      </c>
      <c r="H181" s="216">
        <v>1.1839999999999999</v>
      </c>
      <c r="I181" s="217"/>
      <c r="J181" s="218">
        <f>ROUND(I181*H181,0)</f>
        <v>0</v>
      </c>
      <c r="K181" s="214" t="s">
        <v>124</v>
      </c>
      <c r="L181" s="70"/>
      <c r="M181" s="219" t="s">
        <v>23</v>
      </c>
      <c r="N181" s="220" t="s">
        <v>46</v>
      </c>
      <c r="O181" s="45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AR181" s="22" t="s">
        <v>125</v>
      </c>
      <c r="AT181" s="22" t="s">
        <v>120</v>
      </c>
      <c r="AU181" s="22" t="s">
        <v>86</v>
      </c>
      <c r="AY181" s="22" t="s">
        <v>118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2" t="s">
        <v>10</v>
      </c>
      <c r="BK181" s="223">
        <f>ROUND(I181*H181,0)</f>
        <v>0</v>
      </c>
      <c r="BL181" s="22" t="s">
        <v>125</v>
      </c>
      <c r="BM181" s="22" t="s">
        <v>362</v>
      </c>
    </row>
    <row r="182" s="1" customFormat="1">
      <c r="B182" s="44"/>
      <c r="C182" s="72"/>
      <c r="D182" s="224" t="s">
        <v>149</v>
      </c>
      <c r="E182" s="72"/>
      <c r="F182" s="225" t="s">
        <v>363</v>
      </c>
      <c r="G182" s="72"/>
      <c r="H182" s="72"/>
      <c r="I182" s="183"/>
      <c r="J182" s="72"/>
      <c r="K182" s="72"/>
      <c r="L182" s="70"/>
      <c r="M182" s="226"/>
      <c r="N182" s="45"/>
      <c r="O182" s="45"/>
      <c r="P182" s="45"/>
      <c r="Q182" s="45"/>
      <c r="R182" s="45"/>
      <c r="S182" s="45"/>
      <c r="T182" s="93"/>
      <c r="AT182" s="22" t="s">
        <v>149</v>
      </c>
      <c r="AU182" s="22" t="s">
        <v>86</v>
      </c>
    </row>
    <row r="183" s="11" customFormat="1">
      <c r="B183" s="227"/>
      <c r="C183" s="228"/>
      <c r="D183" s="224" t="s">
        <v>193</v>
      </c>
      <c r="E183" s="229" t="s">
        <v>23</v>
      </c>
      <c r="F183" s="230" t="s">
        <v>364</v>
      </c>
      <c r="G183" s="228"/>
      <c r="H183" s="231">
        <v>1.1839999999999999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193</v>
      </c>
      <c r="AU183" s="237" t="s">
        <v>86</v>
      </c>
      <c r="AV183" s="11" t="s">
        <v>86</v>
      </c>
      <c r="AW183" s="11" t="s">
        <v>39</v>
      </c>
      <c r="AX183" s="11" t="s">
        <v>10</v>
      </c>
      <c r="AY183" s="237" t="s">
        <v>118</v>
      </c>
    </row>
    <row r="184" s="1" customFormat="1" ht="25.5" customHeight="1">
      <c r="B184" s="44"/>
      <c r="C184" s="212" t="s">
        <v>365</v>
      </c>
      <c r="D184" s="212" t="s">
        <v>120</v>
      </c>
      <c r="E184" s="213" t="s">
        <v>366</v>
      </c>
      <c r="F184" s="214" t="s">
        <v>367</v>
      </c>
      <c r="G184" s="215" t="s">
        <v>169</v>
      </c>
      <c r="H184" s="216">
        <v>61.984000000000002</v>
      </c>
      <c r="I184" s="217"/>
      <c r="J184" s="218">
        <f>ROUND(I184*H184,0)</f>
        <v>0</v>
      </c>
      <c r="K184" s="214" t="s">
        <v>124</v>
      </c>
      <c r="L184" s="70"/>
      <c r="M184" s="219" t="s">
        <v>23</v>
      </c>
      <c r="N184" s="220" t="s">
        <v>46</v>
      </c>
      <c r="O184" s="45"/>
      <c r="P184" s="221">
        <f>O184*H184</f>
        <v>0</v>
      </c>
      <c r="Q184" s="221">
        <v>2.1600000000000001</v>
      </c>
      <c r="R184" s="221">
        <f>Q184*H184</f>
        <v>133.88544000000002</v>
      </c>
      <c r="S184" s="221">
        <v>0</v>
      </c>
      <c r="T184" s="222">
        <f>S184*H184</f>
        <v>0</v>
      </c>
      <c r="AR184" s="22" t="s">
        <v>125</v>
      </c>
      <c r="AT184" s="22" t="s">
        <v>120</v>
      </c>
      <c r="AU184" s="22" t="s">
        <v>86</v>
      </c>
      <c r="AY184" s="22" t="s">
        <v>118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2" t="s">
        <v>10</v>
      </c>
      <c r="BK184" s="223">
        <f>ROUND(I184*H184,0)</f>
        <v>0</v>
      </c>
      <c r="BL184" s="22" t="s">
        <v>125</v>
      </c>
      <c r="BM184" s="22" t="s">
        <v>368</v>
      </c>
    </row>
    <row r="185" s="11" customFormat="1">
      <c r="B185" s="227"/>
      <c r="C185" s="228"/>
      <c r="D185" s="224" t="s">
        <v>193</v>
      </c>
      <c r="E185" s="229" t="s">
        <v>23</v>
      </c>
      <c r="F185" s="230" t="s">
        <v>369</v>
      </c>
      <c r="G185" s="228"/>
      <c r="H185" s="231">
        <v>61.984000000000002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193</v>
      </c>
      <c r="AU185" s="237" t="s">
        <v>86</v>
      </c>
      <c r="AV185" s="11" t="s">
        <v>86</v>
      </c>
      <c r="AW185" s="11" t="s">
        <v>39</v>
      </c>
      <c r="AX185" s="11" t="s">
        <v>10</v>
      </c>
      <c r="AY185" s="237" t="s">
        <v>118</v>
      </c>
    </row>
    <row r="186" s="1" customFormat="1" ht="38.25" customHeight="1">
      <c r="B186" s="44"/>
      <c r="C186" s="212" t="s">
        <v>370</v>
      </c>
      <c r="D186" s="212" t="s">
        <v>120</v>
      </c>
      <c r="E186" s="213" t="s">
        <v>371</v>
      </c>
      <c r="F186" s="214" t="s">
        <v>372</v>
      </c>
      <c r="G186" s="215" t="s">
        <v>123</v>
      </c>
      <c r="H186" s="216">
        <v>6.0300000000000002</v>
      </c>
      <c r="I186" s="217"/>
      <c r="J186" s="218">
        <f>ROUND(I186*H186,0)</f>
        <v>0</v>
      </c>
      <c r="K186" s="214" t="s">
        <v>124</v>
      </c>
      <c r="L186" s="70"/>
      <c r="M186" s="219" t="s">
        <v>23</v>
      </c>
      <c r="N186" s="220" t="s">
        <v>46</v>
      </c>
      <c r="O186" s="45"/>
      <c r="P186" s="221">
        <f>O186*H186</f>
        <v>0</v>
      </c>
      <c r="Q186" s="221">
        <v>0.78900000000000003</v>
      </c>
      <c r="R186" s="221">
        <f>Q186*H186</f>
        <v>4.7576700000000001</v>
      </c>
      <c r="S186" s="221">
        <v>0</v>
      </c>
      <c r="T186" s="222">
        <f>S186*H186</f>
        <v>0</v>
      </c>
      <c r="AR186" s="22" t="s">
        <v>125</v>
      </c>
      <c r="AT186" s="22" t="s">
        <v>120</v>
      </c>
      <c r="AU186" s="22" t="s">
        <v>86</v>
      </c>
      <c r="AY186" s="22" t="s">
        <v>118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2" t="s">
        <v>10</v>
      </c>
      <c r="BK186" s="223">
        <f>ROUND(I186*H186,0)</f>
        <v>0</v>
      </c>
      <c r="BL186" s="22" t="s">
        <v>125</v>
      </c>
      <c r="BM186" s="22" t="s">
        <v>373</v>
      </c>
    </row>
    <row r="187" s="11" customFormat="1">
      <c r="B187" s="227"/>
      <c r="C187" s="228"/>
      <c r="D187" s="224" t="s">
        <v>193</v>
      </c>
      <c r="E187" s="229" t="s">
        <v>23</v>
      </c>
      <c r="F187" s="230" t="s">
        <v>374</v>
      </c>
      <c r="G187" s="228"/>
      <c r="H187" s="231">
        <v>6.0300000000000002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193</v>
      </c>
      <c r="AU187" s="237" t="s">
        <v>86</v>
      </c>
      <c r="AV187" s="11" t="s">
        <v>86</v>
      </c>
      <c r="AW187" s="11" t="s">
        <v>39</v>
      </c>
      <c r="AX187" s="11" t="s">
        <v>10</v>
      </c>
      <c r="AY187" s="237" t="s">
        <v>118</v>
      </c>
    </row>
    <row r="188" s="1" customFormat="1" ht="25.5" customHeight="1">
      <c r="B188" s="44"/>
      <c r="C188" s="212" t="s">
        <v>375</v>
      </c>
      <c r="D188" s="212" t="s">
        <v>120</v>
      </c>
      <c r="E188" s="213" t="s">
        <v>376</v>
      </c>
      <c r="F188" s="214" t="s">
        <v>377</v>
      </c>
      <c r="G188" s="215" t="s">
        <v>123</v>
      </c>
      <c r="H188" s="216">
        <v>210</v>
      </c>
      <c r="I188" s="217"/>
      <c r="J188" s="218">
        <f>ROUND(I188*H188,0)</f>
        <v>0</v>
      </c>
      <c r="K188" s="214" t="s">
        <v>124</v>
      </c>
      <c r="L188" s="70"/>
      <c r="M188" s="219" t="s">
        <v>23</v>
      </c>
      <c r="N188" s="220" t="s">
        <v>46</v>
      </c>
      <c r="O188" s="45"/>
      <c r="P188" s="221">
        <f>O188*H188</f>
        <v>0</v>
      </c>
      <c r="Q188" s="221">
        <v>0.083500000000000005</v>
      </c>
      <c r="R188" s="221">
        <f>Q188*H188</f>
        <v>17.535</v>
      </c>
      <c r="S188" s="221">
        <v>0</v>
      </c>
      <c r="T188" s="222">
        <f>S188*H188</f>
        <v>0</v>
      </c>
      <c r="AR188" s="22" t="s">
        <v>378</v>
      </c>
      <c r="AT188" s="22" t="s">
        <v>120</v>
      </c>
      <c r="AU188" s="22" t="s">
        <v>86</v>
      </c>
      <c r="AY188" s="22" t="s">
        <v>118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2" t="s">
        <v>10</v>
      </c>
      <c r="BK188" s="223">
        <f>ROUND(I188*H188,0)</f>
        <v>0</v>
      </c>
      <c r="BL188" s="22" t="s">
        <v>378</v>
      </c>
      <c r="BM188" s="22" t="s">
        <v>379</v>
      </c>
    </row>
    <row r="189" s="1" customFormat="1">
      <c r="B189" s="44"/>
      <c r="C189" s="72"/>
      <c r="D189" s="224" t="s">
        <v>127</v>
      </c>
      <c r="E189" s="72"/>
      <c r="F189" s="225" t="s">
        <v>380</v>
      </c>
      <c r="G189" s="72"/>
      <c r="H189" s="72"/>
      <c r="I189" s="183"/>
      <c r="J189" s="72"/>
      <c r="K189" s="72"/>
      <c r="L189" s="70"/>
      <c r="M189" s="226"/>
      <c r="N189" s="45"/>
      <c r="O189" s="45"/>
      <c r="P189" s="45"/>
      <c r="Q189" s="45"/>
      <c r="R189" s="45"/>
      <c r="S189" s="45"/>
      <c r="T189" s="93"/>
      <c r="AT189" s="22" t="s">
        <v>127</v>
      </c>
      <c r="AU189" s="22" t="s">
        <v>86</v>
      </c>
    </row>
    <row r="190" s="1" customFormat="1" ht="16.5" customHeight="1">
      <c r="B190" s="44"/>
      <c r="C190" s="238" t="s">
        <v>381</v>
      </c>
      <c r="D190" s="238" t="s">
        <v>261</v>
      </c>
      <c r="E190" s="239" t="s">
        <v>382</v>
      </c>
      <c r="F190" s="240" t="s">
        <v>383</v>
      </c>
      <c r="G190" s="241" t="s">
        <v>131</v>
      </c>
      <c r="H190" s="242">
        <v>70</v>
      </c>
      <c r="I190" s="243"/>
      <c r="J190" s="244">
        <f>ROUND(I190*H190,0)</f>
        <v>0</v>
      </c>
      <c r="K190" s="240" t="s">
        <v>23</v>
      </c>
      <c r="L190" s="245"/>
      <c r="M190" s="246" t="s">
        <v>23</v>
      </c>
      <c r="N190" s="247" t="s">
        <v>46</v>
      </c>
      <c r="O190" s="45"/>
      <c r="P190" s="221">
        <f>O190*H190</f>
        <v>0</v>
      </c>
      <c r="Q190" s="221">
        <v>1.516</v>
      </c>
      <c r="R190" s="221">
        <f>Q190*H190</f>
        <v>106.12000000000001</v>
      </c>
      <c r="S190" s="221">
        <v>0</v>
      </c>
      <c r="T190" s="222">
        <f>S190*H190</f>
        <v>0</v>
      </c>
      <c r="AR190" s="22" t="s">
        <v>384</v>
      </c>
      <c r="AT190" s="22" t="s">
        <v>261</v>
      </c>
      <c r="AU190" s="22" t="s">
        <v>86</v>
      </c>
      <c r="AY190" s="22" t="s">
        <v>118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2" t="s">
        <v>10</v>
      </c>
      <c r="BK190" s="223">
        <f>ROUND(I190*H190,0)</f>
        <v>0</v>
      </c>
      <c r="BL190" s="22" t="s">
        <v>384</v>
      </c>
      <c r="BM190" s="22" t="s">
        <v>385</v>
      </c>
    </row>
    <row r="191" s="1" customFormat="1">
      <c r="B191" s="44"/>
      <c r="C191" s="72"/>
      <c r="D191" s="224" t="s">
        <v>127</v>
      </c>
      <c r="E191" s="72"/>
      <c r="F191" s="225" t="s">
        <v>380</v>
      </c>
      <c r="G191" s="72"/>
      <c r="H191" s="72"/>
      <c r="I191" s="183"/>
      <c r="J191" s="72"/>
      <c r="K191" s="72"/>
      <c r="L191" s="70"/>
      <c r="M191" s="226"/>
      <c r="N191" s="45"/>
      <c r="O191" s="45"/>
      <c r="P191" s="45"/>
      <c r="Q191" s="45"/>
      <c r="R191" s="45"/>
      <c r="S191" s="45"/>
      <c r="T191" s="93"/>
      <c r="AT191" s="22" t="s">
        <v>127</v>
      </c>
      <c r="AU191" s="22" t="s">
        <v>86</v>
      </c>
    </row>
    <row r="192" s="10" customFormat="1" ht="29.88" customHeight="1">
      <c r="B192" s="196"/>
      <c r="C192" s="197"/>
      <c r="D192" s="198" t="s">
        <v>74</v>
      </c>
      <c r="E192" s="210" t="s">
        <v>155</v>
      </c>
      <c r="F192" s="210" t="s">
        <v>386</v>
      </c>
      <c r="G192" s="197"/>
      <c r="H192" s="197"/>
      <c r="I192" s="200"/>
      <c r="J192" s="211">
        <f>BK192</f>
        <v>0</v>
      </c>
      <c r="K192" s="197"/>
      <c r="L192" s="202"/>
      <c r="M192" s="203"/>
      <c r="N192" s="204"/>
      <c r="O192" s="204"/>
      <c r="P192" s="205">
        <f>SUM(P193:P195)</f>
        <v>0</v>
      </c>
      <c r="Q192" s="204"/>
      <c r="R192" s="205">
        <f>SUM(R193:R195)</f>
        <v>0.06403600000000001</v>
      </c>
      <c r="S192" s="204"/>
      <c r="T192" s="206">
        <f>SUM(T193:T195)</f>
        <v>0</v>
      </c>
      <c r="AR192" s="207" t="s">
        <v>10</v>
      </c>
      <c r="AT192" s="208" t="s">
        <v>74</v>
      </c>
      <c r="AU192" s="208" t="s">
        <v>10</v>
      </c>
      <c r="AY192" s="207" t="s">
        <v>118</v>
      </c>
      <c r="BK192" s="209">
        <f>SUM(BK193:BK195)</f>
        <v>0</v>
      </c>
    </row>
    <row r="193" s="1" customFormat="1" ht="25.5" customHeight="1">
      <c r="B193" s="44"/>
      <c r="C193" s="212" t="s">
        <v>387</v>
      </c>
      <c r="D193" s="212" t="s">
        <v>120</v>
      </c>
      <c r="E193" s="213" t="s">
        <v>388</v>
      </c>
      <c r="F193" s="214" t="s">
        <v>389</v>
      </c>
      <c r="G193" s="215" t="s">
        <v>390</v>
      </c>
      <c r="H193" s="216">
        <v>7.7999999999999998</v>
      </c>
      <c r="I193" s="217"/>
      <c r="J193" s="218">
        <f>ROUND(I193*H193,0)</f>
        <v>0</v>
      </c>
      <c r="K193" s="214" t="s">
        <v>124</v>
      </c>
      <c r="L193" s="70"/>
      <c r="M193" s="219" t="s">
        <v>23</v>
      </c>
      <c r="N193" s="220" t="s">
        <v>46</v>
      </c>
      <c r="O193" s="45"/>
      <c r="P193" s="221">
        <f>O193*H193</f>
        <v>0</v>
      </c>
      <c r="Q193" s="221">
        <v>2.0000000000000002E-05</v>
      </c>
      <c r="R193" s="221">
        <f>Q193*H193</f>
        <v>0.000156</v>
      </c>
      <c r="S193" s="221">
        <v>0</v>
      </c>
      <c r="T193" s="222">
        <f>S193*H193</f>
        <v>0</v>
      </c>
      <c r="AR193" s="22" t="s">
        <v>125</v>
      </c>
      <c r="AT193" s="22" t="s">
        <v>120</v>
      </c>
      <c r="AU193" s="22" t="s">
        <v>86</v>
      </c>
      <c r="AY193" s="22" t="s">
        <v>118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2" t="s">
        <v>10</v>
      </c>
      <c r="BK193" s="223">
        <f>ROUND(I193*H193,0)</f>
        <v>0</v>
      </c>
      <c r="BL193" s="22" t="s">
        <v>125</v>
      </c>
      <c r="BM193" s="22" t="s">
        <v>391</v>
      </c>
    </row>
    <row r="194" s="1" customFormat="1" ht="25.5" customHeight="1">
      <c r="B194" s="44"/>
      <c r="C194" s="238" t="s">
        <v>392</v>
      </c>
      <c r="D194" s="238" t="s">
        <v>261</v>
      </c>
      <c r="E194" s="239" t="s">
        <v>393</v>
      </c>
      <c r="F194" s="240" t="s">
        <v>394</v>
      </c>
      <c r="G194" s="241" t="s">
        <v>131</v>
      </c>
      <c r="H194" s="242">
        <v>2</v>
      </c>
      <c r="I194" s="243"/>
      <c r="J194" s="244">
        <f>ROUND(I194*H194,0)</f>
        <v>0</v>
      </c>
      <c r="K194" s="240" t="s">
        <v>124</v>
      </c>
      <c r="L194" s="245"/>
      <c r="M194" s="246" t="s">
        <v>23</v>
      </c>
      <c r="N194" s="247" t="s">
        <v>46</v>
      </c>
      <c r="O194" s="45"/>
      <c r="P194" s="221">
        <f>O194*H194</f>
        <v>0</v>
      </c>
      <c r="Q194" s="221">
        <v>0.031940000000000003</v>
      </c>
      <c r="R194" s="221">
        <f>Q194*H194</f>
        <v>0.063880000000000006</v>
      </c>
      <c r="S194" s="221">
        <v>0</v>
      </c>
      <c r="T194" s="222">
        <f>S194*H194</f>
        <v>0</v>
      </c>
      <c r="AR194" s="22" t="s">
        <v>155</v>
      </c>
      <c r="AT194" s="22" t="s">
        <v>261</v>
      </c>
      <c r="AU194" s="22" t="s">
        <v>86</v>
      </c>
      <c r="AY194" s="22" t="s">
        <v>118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2" t="s">
        <v>10</v>
      </c>
      <c r="BK194" s="223">
        <f>ROUND(I194*H194,0)</f>
        <v>0</v>
      </c>
      <c r="BL194" s="22" t="s">
        <v>125</v>
      </c>
      <c r="BM194" s="22" t="s">
        <v>395</v>
      </c>
    </row>
    <row r="195" s="1" customFormat="1">
      <c r="B195" s="44"/>
      <c r="C195" s="72"/>
      <c r="D195" s="224" t="s">
        <v>127</v>
      </c>
      <c r="E195" s="72"/>
      <c r="F195" s="225" t="s">
        <v>396</v>
      </c>
      <c r="G195" s="72"/>
      <c r="H195" s="72"/>
      <c r="I195" s="183"/>
      <c r="J195" s="72"/>
      <c r="K195" s="72"/>
      <c r="L195" s="70"/>
      <c r="M195" s="226"/>
      <c r="N195" s="45"/>
      <c r="O195" s="45"/>
      <c r="P195" s="45"/>
      <c r="Q195" s="45"/>
      <c r="R195" s="45"/>
      <c r="S195" s="45"/>
      <c r="T195" s="93"/>
      <c r="AT195" s="22" t="s">
        <v>127</v>
      </c>
      <c r="AU195" s="22" t="s">
        <v>86</v>
      </c>
    </row>
    <row r="196" s="10" customFormat="1" ht="29.88" customHeight="1">
      <c r="B196" s="196"/>
      <c r="C196" s="197"/>
      <c r="D196" s="198" t="s">
        <v>74</v>
      </c>
      <c r="E196" s="210" t="s">
        <v>159</v>
      </c>
      <c r="F196" s="210" t="s">
        <v>397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SUM(P197:P202)</f>
        <v>0</v>
      </c>
      <c r="Q196" s="204"/>
      <c r="R196" s="205">
        <f>SUM(R197:R202)</f>
        <v>0.10868</v>
      </c>
      <c r="S196" s="204"/>
      <c r="T196" s="206">
        <f>SUM(T197:T202)</f>
        <v>0</v>
      </c>
      <c r="AR196" s="207" t="s">
        <v>10</v>
      </c>
      <c r="AT196" s="208" t="s">
        <v>74</v>
      </c>
      <c r="AU196" s="208" t="s">
        <v>10</v>
      </c>
      <c r="AY196" s="207" t="s">
        <v>118</v>
      </c>
      <c r="BK196" s="209">
        <f>SUM(BK197:BK202)</f>
        <v>0</v>
      </c>
    </row>
    <row r="197" s="1" customFormat="1" ht="25.5" customHeight="1">
      <c r="B197" s="44"/>
      <c r="C197" s="212" t="s">
        <v>398</v>
      </c>
      <c r="D197" s="212" t="s">
        <v>120</v>
      </c>
      <c r="E197" s="213" t="s">
        <v>399</v>
      </c>
      <c r="F197" s="214" t="s">
        <v>400</v>
      </c>
      <c r="G197" s="215" t="s">
        <v>123</v>
      </c>
      <c r="H197" s="216">
        <v>2.2000000000000002</v>
      </c>
      <c r="I197" s="217"/>
      <c r="J197" s="218">
        <f>ROUND(I197*H197,0)</f>
        <v>0</v>
      </c>
      <c r="K197" s="214" t="s">
        <v>23</v>
      </c>
      <c r="L197" s="70"/>
      <c r="M197" s="219" t="s">
        <v>23</v>
      </c>
      <c r="N197" s="220" t="s">
        <v>46</v>
      </c>
      <c r="O197" s="45"/>
      <c r="P197" s="221">
        <f>O197*H197</f>
        <v>0</v>
      </c>
      <c r="Q197" s="221">
        <v>0.039399999999999998</v>
      </c>
      <c r="R197" s="221">
        <f>Q197*H197</f>
        <v>0.086680000000000007</v>
      </c>
      <c r="S197" s="221">
        <v>0</v>
      </c>
      <c r="T197" s="222">
        <f>S197*H197</f>
        <v>0</v>
      </c>
      <c r="AR197" s="22" t="s">
        <v>125</v>
      </c>
      <c r="AT197" s="22" t="s">
        <v>120</v>
      </c>
      <c r="AU197" s="22" t="s">
        <v>86</v>
      </c>
      <c r="AY197" s="22" t="s">
        <v>118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22" t="s">
        <v>10</v>
      </c>
      <c r="BK197" s="223">
        <f>ROUND(I197*H197,0)</f>
        <v>0</v>
      </c>
      <c r="BL197" s="22" t="s">
        <v>125</v>
      </c>
      <c r="BM197" s="22" t="s">
        <v>401</v>
      </c>
    </row>
    <row r="198" s="1" customFormat="1">
      <c r="B198" s="44"/>
      <c r="C198" s="72"/>
      <c r="D198" s="224" t="s">
        <v>127</v>
      </c>
      <c r="E198" s="72"/>
      <c r="F198" s="225" t="s">
        <v>402</v>
      </c>
      <c r="G198" s="72"/>
      <c r="H198" s="72"/>
      <c r="I198" s="183"/>
      <c r="J198" s="72"/>
      <c r="K198" s="72"/>
      <c r="L198" s="70"/>
      <c r="M198" s="226"/>
      <c r="N198" s="45"/>
      <c r="O198" s="45"/>
      <c r="P198" s="45"/>
      <c r="Q198" s="45"/>
      <c r="R198" s="45"/>
      <c r="S198" s="45"/>
      <c r="T198" s="93"/>
      <c r="AT198" s="22" t="s">
        <v>127</v>
      </c>
      <c r="AU198" s="22" t="s">
        <v>86</v>
      </c>
    </row>
    <row r="199" s="11" customFormat="1">
      <c r="B199" s="227"/>
      <c r="C199" s="228"/>
      <c r="D199" s="224" t="s">
        <v>193</v>
      </c>
      <c r="E199" s="229" t="s">
        <v>23</v>
      </c>
      <c r="F199" s="230" t="s">
        <v>403</v>
      </c>
      <c r="G199" s="228"/>
      <c r="H199" s="231">
        <v>2.2000000000000002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193</v>
      </c>
      <c r="AU199" s="237" t="s">
        <v>86</v>
      </c>
      <c r="AV199" s="11" t="s">
        <v>86</v>
      </c>
      <c r="AW199" s="11" t="s">
        <v>39</v>
      </c>
      <c r="AX199" s="11" t="s">
        <v>10</v>
      </c>
      <c r="AY199" s="237" t="s">
        <v>118</v>
      </c>
    </row>
    <row r="200" s="1" customFormat="1" ht="16.5" customHeight="1">
      <c r="B200" s="44"/>
      <c r="C200" s="212" t="s">
        <v>404</v>
      </c>
      <c r="D200" s="212" t="s">
        <v>120</v>
      </c>
      <c r="E200" s="213" t="s">
        <v>405</v>
      </c>
      <c r="F200" s="214" t="s">
        <v>406</v>
      </c>
      <c r="G200" s="215" t="s">
        <v>289</v>
      </c>
      <c r="H200" s="216">
        <v>1</v>
      </c>
      <c r="I200" s="217"/>
      <c r="J200" s="218">
        <f>ROUND(I200*H200,0)</f>
        <v>0</v>
      </c>
      <c r="K200" s="214" t="s">
        <v>23</v>
      </c>
      <c r="L200" s="70"/>
      <c r="M200" s="219" t="s">
        <v>23</v>
      </c>
      <c r="N200" s="220" t="s">
        <v>46</v>
      </c>
      <c r="O200" s="45"/>
      <c r="P200" s="221">
        <f>O200*H200</f>
        <v>0</v>
      </c>
      <c r="Q200" s="221">
        <v>0.021999999999999999</v>
      </c>
      <c r="R200" s="221">
        <f>Q200*H200</f>
        <v>0.021999999999999999</v>
      </c>
      <c r="S200" s="221">
        <v>0</v>
      </c>
      <c r="T200" s="222">
        <f>S200*H200</f>
        <v>0</v>
      </c>
      <c r="AR200" s="22" t="s">
        <v>125</v>
      </c>
      <c r="AT200" s="22" t="s">
        <v>120</v>
      </c>
      <c r="AU200" s="22" t="s">
        <v>86</v>
      </c>
      <c r="AY200" s="22" t="s">
        <v>118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22" t="s">
        <v>10</v>
      </c>
      <c r="BK200" s="223">
        <f>ROUND(I200*H200,0)</f>
        <v>0</v>
      </c>
      <c r="BL200" s="22" t="s">
        <v>125</v>
      </c>
      <c r="BM200" s="22" t="s">
        <v>407</v>
      </c>
    </row>
    <row r="201" s="1" customFormat="1" ht="16.5" customHeight="1">
      <c r="B201" s="44"/>
      <c r="C201" s="212" t="s">
        <v>408</v>
      </c>
      <c r="D201" s="212" t="s">
        <v>120</v>
      </c>
      <c r="E201" s="213" t="s">
        <v>409</v>
      </c>
      <c r="F201" s="214" t="s">
        <v>410</v>
      </c>
      <c r="G201" s="215" t="s">
        <v>289</v>
      </c>
      <c r="H201" s="216">
        <v>1</v>
      </c>
      <c r="I201" s="217"/>
      <c r="J201" s="218">
        <f>ROUND(I201*H201,0)</f>
        <v>0</v>
      </c>
      <c r="K201" s="214" t="s">
        <v>23</v>
      </c>
      <c r="L201" s="70"/>
      <c r="M201" s="219" t="s">
        <v>23</v>
      </c>
      <c r="N201" s="220" t="s">
        <v>46</v>
      </c>
      <c r="O201" s="45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AR201" s="22" t="s">
        <v>125</v>
      </c>
      <c r="AT201" s="22" t="s">
        <v>120</v>
      </c>
      <c r="AU201" s="22" t="s">
        <v>86</v>
      </c>
      <c r="AY201" s="22" t="s">
        <v>118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2" t="s">
        <v>10</v>
      </c>
      <c r="BK201" s="223">
        <f>ROUND(I201*H201,0)</f>
        <v>0</v>
      </c>
      <c r="BL201" s="22" t="s">
        <v>125</v>
      </c>
      <c r="BM201" s="22" t="s">
        <v>411</v>
      </c>
    </row>
    <row r="202" s="1" customFormat="1" ht="25.5" customHeight="1">
      <c r="B202" s="44"/>
      <c r="C202" s="212" t="s">
        <v>412</v>
      </c>
      <c r="D202" s="212" t="s">
        <v>120</v>
      </c>
      <c r="E202" s="213" t="s">
        <v>413</v>
      </c>
      <c r="F202" s="214" t="s">
        <v>414</v>
      </c>
      <c r="G202" s="215" t="s">
        <v>289</v>
      </c>
      <c r="H202" s="216">
        <v>1</v>
      </c>
      <c r="I202" s="217"/>
      <c r="J202" s="218">
        <f>ROUND(I202*H202,0)</f>
        <v>0</v>
      </c>
      <c r="K202" s="214" t="s">
        <v>23</v>
      </c>
      <c r="L202" s="70"/>
      <c r="M202" s="219" t="s">
        <v>23</v>
      </c>
      <c r="N202" s="220" t="s">
        <v>46</v>
      </c>
      <c r="O202" s="45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AR202" s="22" t="s">
        <v>125</v>
      </c>
      <c r="AT202" s="22" t="s">
        <v>120</v>
      </c>
      <c r="AU202" s="22" t="s">
        <v>86</v>
      </c>
      <c r="AY202" s="22" t="s">
        <v>118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22" t="s">
        <v>10</v>
      </c>
      <c r="BK202" s="223">
        <f>ROUND(I202*H202,0)</f>
        <v>0</v>
      </c>
      <c r="BL202" s="22" t="s">
        <v>125</v>
      </c>
      <c r="BM202" s="22" t="s">
        <v>415</v>
      </c>
    </row>
    <row r="203" s="10" customFormat="1" ht="29.88" customHeight="1">
      <c r="B203" s="196"/>
      <c r="C203" s="197"/>
      <c r="D203" s="198" t="s">
        <v>74</v>
      </c>
      <c r="E203" s="210" t="s">
        <v>416</v>
      </c>
      <c r="F203" s="210" t="s">
        <v>417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SUM(P204:P205)</f>
        <v>0</v>
      </c>
      <c r="Q203" s="204"/>
      <c r="R203" s="205">
        <f>SUM(R204:R205)</f>
        <v>0</v>
      </c>
      <c r="S203" s="204"/>
      <c r="T203" s="206">
        <f>SUM(T204:T205)</f>
        <v>0</v>
      </c>
      <c r="AR203" s="207" t="s">
        <v>10</v>
      </c>
      <c r="AT203" s="208" t="s">
        <v>74</v>
      </c>
      <c r="AU203" s="208" t="s">
        <v>10</v>
      </c>
      <c r="AY203" s="207" t="s">
        <v>118</v>
      </c>
      <c r="BK203" s="209">
        <f>SUM(BK204:BK205)</f>
        <v>0</v>
      </c>
    </row>
    <row r="204" s="1" customFormat="1" ht="16.5" customHeight="1">
      <c r="B204" s="44"/>
      <c r="C204" s="212" t="s">
        <v>418</v>
      </c>
      <c r="D204" s="212" t="s">
        <v>120</v>
      </c>
      <c r="E204" s="213" t="s">
        <v>419</v>
      </c>
      <c r="F204" s="214" t="s">
        <v>420</v>
      </c>
      <c r="G204" s="215" t="s">
        <v>316</v>
      </c>
      <c r="H204" s="216">
        <v>157.87600000000001</v>
      </c>
      <c r="I204" s="217"/>
      <c r="J204" s="218">
        <f>ROUND(I204*H204,0)</f>
        <v>0</v>
      </c>
      <c r="K204" s="214" t="s">
        <v>124</v>
      </c>
      <c r="L204" s="70"/>
      <c r="M204" s="219" t="s">
        <v>23</v>
      </c>
      <c r="N204" s="220" t="s">
        <v>46</v>
      </c>
      <c r="O204" s="45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AR204" s="22" t="s">
        <v>125</v>
      </c>
      <c r="AT204" s="22" t="s">
        <v>120</v>
      </c>
      <c r="AU204" s="22" t="s">
        <v>86</v>
      </c>
      <c r="AY204" s="22" t="s">
        <v>118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2" t="s">
        <v>10</v>
      </c>
      <c r="BK204" s="223">
        <f>ROUND(I204*H204,0)</f>
        <v>0</v>
      </c>
      <c r="BL204" s="22" t="s">
        <v>125</v>
      </c>
      <c r="BM204" s="22" t="s">
        <v>421</v>
      </c>
    </row>
    <row r="205" s="1" customFormat="1">
      <c r="B205" s="44"/>
      <c r="C205" s="72"/>
      <c r="D205" s="224" t="s">
        <v>149</v>
      </c>
      <c r="E205" s="72"/>
      <c r="F205" s="225" t="s">
        <v>422</v>
      </c>
      <c r="G205" s="72"/>
      <c r="H205" s="72"/>
      <c r="I205" s="183"/>
      <c r="J205" s="72"/>
      <c r="K205" s="72"/>
      <c r="L205" s="70"/>
      <c r="M205" s="226"/>
      <c r="N205" s="45"/>
      <c r="O205" s="45"/>
      <c r="P205" s="45"/>
      <c r="Q205" s="45"/>
      <c r="R205" s="45"/>
      <c r="S205" s="45"/>
      <c r="T205" s="93"/>
      <c r="AT205" s="22" t="s">
        <v>149</v>
      </c>
      <c r="AU205" s="22" t="s">
        <v>86</v>
      </c>
    </row>
    <row r="206" s="10" customFormat="1" ht="37.44001" customHeight="1">
      <c r="B206" s="196"/>
      <c r="C206" s="197"/>
      <c r="D206" s="198" t="s">
        <v>74</v>
      </c>
      <c r="E206" s="199" t="s">
        <v>423</v>
      </c>
      <c r="F206" s="199" t="s">
        <v>424</v>
      </c>
      <c r="G206" s="197"/>
      <c r="H206" s="197"/>
      <c r="I206" s="200"/>
      <c r="J206" s="201">
        <f>BK206</f>
        <v>0</v>
      </c>
      <c r="K206" s="197"/>
      <c r="L206" s="202"/>
      <c r="M206" s="203"/>
      <c r="N206" s="204"/>
      <c r="O206" s="204"/>
      <c r="P206" s="205">
        <f>SUM(P207:P214)</f>
        <v>0</v>
      </c>
      <c r="Q206" s="204"/>
      <c r="R206" s="205">
        <f>SUM(R207:R214)</f>
        <v>0</v>
      </c>
      <c r="S206" s="204"/>
      <c r="T206" s="206">
        <f>SUM(T207:T214)</f>
        <v>0</v>
      </c>
      <c r="AR206" s="207" t="s">
        <v>141</v>
      </c>
      <c r="AT206" s="208" t="s">
        <v>74</v>
      </c>
      <c r="AU206" s="208" t="s">
        <v>75</v>
      </c>
      <c r="AY206" s="207" t="s">
        <v>118</v>
      </c>
      <c r="BK206" s="209">
        <f>SUM(BK207:BK214)</f>
        <v>0</v>
      </c>
    </row>
    <row r="207" s="1" customFormat="1" ht="38.25" customHeight="1">
      <c r="B207" s="44"/>
      <c r="C207" s="212" t="s">
        <v>425</v>
      </c>
      <c r="D207" s="212" t="s">
        <v>120</v>
      </c>
      <c r="E207" s="213" t="s">
        <v>426</v>
      </c>
      <c r="F207" s="214" t="s">
        <v>427</v>
      </c>
      <c r="G207" s="215" t="s">
        <v>289</v>
      </c>
      <c r="H207" s="216">
        <v>1</v>
      </c>
      <c r="I207" s="217"/>
      <c r="J207" s="218">
        <f>ROUND(I207*H207,0)</f>
        <v>0</v>
      </c>
      <c r="K207" s="214" t="s">
        <v>23</v>
      </c>
      <c r="L207" s="70"/>
      <c r="M207" s="219" t="s">
        <v>23</v>
      </c>
      <c r="N207" s="220" t="s">
        <v>46</v>
      </c>
      <c r="O207" s="45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AR207" s="22" t="s">
        <v>428</v>
      </c>
      <c r="AT207" s="22" t="s">
        <v>120</v>
      </c>
      <c r="AU207" s="22" t="s">
        <v>10</v>
      </c>
      <c r="AY207" s="22" t="s">
        <v>118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2" t="s">
        <v>10</v>
      </c>
      <c r="BK207" s="223">
        <f>ROUND(I207*H207,0)</f>
        <v>0</v>
      </c>
      <c r="BL207" s="22" t="s">
        <v>428</v>
      </c>
      <c r="BM207" s="22" t="s">
        <v>429</v>
      </c>
    </row>
    <row r="208" s="1" customFormat="1" ht="63.75" customHeight="1">
      <c r="B208" s="44"/>
      <c r="C208" s="212" t="s">
        <v>430</v>
      </c>
      <c r="D208" s="212" t="s">
        <v>120</v>
      </c>
      <c r="E208" s="213" t="s">
        <v>431</v>
      </c>
      <c r="F208" s="214" t="s">
        <v>432</v>
      </c>
      <c r="G208" s="215" t="s">
        <v>289</v>
      </c>
      <c r="H208" s="216">
        <v>1</v>
      </c>
      <c r="I208" s="217"/>
      <c r="J208" s="218">
        <f>ROUND(I208*H208,0)</f>
        <v>0</v>
      </c>
      <c r="K208" s="214" t="s">
        <v>23</v>
      </c>
      <c r="L208" s="70"/>
      <c r="M208" s="219" t="s">
        <v>23</v>
      </c>
      <c r="N208" s="220" t="s">
        <v>46</v>
      </c>
      <c r="O208" s="45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AR208" s="22" t="s">
        <v>428</v>
      </c>
      <c r="AT208" s="22" t="s">
        <v>120</v>
      </c>
      <c r="AU208" s="22" t="s">
        <v>10</v>
      </c>
      <c r="AY208" s="22" t="s">
        <v>118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2" t="s">
        <v>10</v>
      </c>
      <c r="BK208" s="223">
        <f>ROUND(I208*H208,0)</f>
        <v>0</v>
      </c>
      <c r="BL208" s="22" t="s">
        <v>428</v>
      </c>
      <c r="BM208" s="22" t="s">
        <v>433</v>
      </c>
    </row>
    <row r="209" s="1" customFormat="1" ht="38.25" customHeight="1">
      <c r="B209" s="44"/>
      <c r="C209" s="212" t="s">
        <v>434</v>
      </c>
      <c r="D209" s="212" t="s">
        <v>120</v>
      </c>
      <c r="E209" s="213" t="s">
        <v>435</v>
      </c>
      <c r="F209" s="214" t="s">
        <v>436</v>
      </c>
      <c r="G209" s="215" t="s">
        <v>289</v>
      </c>
      <c r="H209" s="216">
        <v>1</v>
      </c>
      <c r="I209" s="217"/>
      <c r="J209" s="218">
        <f>ROUND(I209*H209,0)</f>
        <v>0</v>
      </c>
      <c r="K209" s="214" t="s">
        <v>23</v>
      </c>
      <c r="L209" s="70"/>
      <c r="M209" s="219" t="s">
        <v>23</v>
      </c>
      <c r="N209" s="220" t="s">
        <v>46</v>
      </c>
      <c r="O209" s="45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AR209" s="22" t="s">
        <v>428</v>
      </c>
      <c r="AT209" s="22" t="s">
        <v>120</v>
      </c>
      <c r="AU209" s="22" t="s">
        <v>10</v>
      </c>
      <c r="AY209" s="22" t="s">
        <v>118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2" t="s">
        <v>10</v>
      </c>
      <c r="BK209" s="223">
        <f>ROUND(I209*H209,0)</f>
        <v>0</v>
      </c>
      <c r="BL209" s="22" t="s">
        <v>428</v>
      </c>
      <c r="BM209" s="22" t="s">
        <v>437</v>
      </c>
    </row>
    <row r="210" s="1" customFormat="1" ht="38.25" customHeight="1">
      <c r="B210" s="44"/>
      <c r="C210" s="212" t="s">
        <v>438</v>
      </c>
      <c r="D210" s="212" t="s">
        <v>120</v>
      </c>
      <c r="E210" s="213" t="s">
        <v>439</v>
      </c>
      <c r="F210" s="214" t="s">
        <v>440</v>
      </c>
      <c r="G210" s="215" t="s">
        <v>289</v>
      </c>
      <c r="H210" s="216">
        <v>1</v>
      </c>
      <c r="I210" s="217"/>
      <c r="J210" s="218">
        <f>ROUND(I210*H210,0)</f>
        <v>0</v>
      </c>
      <c r="K210" s="214" t="s">
        <v>23</v>
      </c>
      <c r="L210" s="70"/>
      <c r="M210" s="219" t="s">
        <v>23</v>
      </c>
      <c r="N210" s="220" t="s">
        <v>46</v>
      </c>
      <c r="O210" s="45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AR210" s="22" t="s">
        <v>428</v>
      </c>
      <c r="AT210" s="22" t="s">
        <v>120</v>
      </c>
      <c r="AU210" s="22" t="s">
        <v>10</v>
      </c>
      <c r="AY210" s="22" t="s">
        <v>118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2" t="s">
        <v>10</v>
      </c>
      <c r="BK210" s="223">
        <f>ROUND(I210*H210,0)</f>
        <v>0</v>
      </c>
      <c r="BL210" s="22" t="s">
        <v>428</v>
      </c>
      <c r="BM210" s="22" t="s">
        <v>441</v>
      </c>
    </row>
    <row r="211" s="1" customFormat="1" ht="51" customHeight="1">
      <c r="B211" s="44"/>
      <c r="C211" s="212" t="s">
        <v>442</v>
      </c>
      <c r="D211" s="212" t="s">
        <v>120</v>
      </c>
      <c r="E211" s="213" t="s">
        <v>443</v>
      </c>
      <c r="F211" s="214" t="s">
        <v>444</v>
      </c>
      <c r="G211" s="215" t="s">
        <v>289</v>
      </c>
      <c r="H211" s="216">
        <v>1</v>
      </c>
      <c r="I211" s="217"/>
      <c r="J211" s="218">
        <f>ROUND(I211*H211,0)</f>
        <v>0</v>
      </c>
      <c r="K211" s="214" t="s">
        <v>23</v>
      </c>
      <c r="L211" s="70"/>
      <c r="M211" s="219" t="s">
        <v>23</v>
      </c>
      <c r="N211" s="220" t="s">
        <v>46</v>
      </c>
      <c r="O211" s="45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AR211" s="22" t="s">
        <v>428</v>
      </c>
      <c r="AT211" s="22" t="s">
        <v>120</v>
      </c>
      <c r="AU211" s="22" t="s">
        <v>10</v>
      </c>
      <c r="AY211" s="22" t="s">
        <v>118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2" t="s">
        <v>10</v>
      </c>
      <c r="BK211" s="223">
        <f>ROUND(I211*H211,0)</f>
        <v>0</v>
      </c>
      <c r="BL211" s="22" t="s">
        <v>428</v>
      </c>
      <c r="BM211" s="22" t="s">
        <v>445</v>
      </c>
    </row>
    <row r="212" s="1" customFormat="1" ht="51" customHeight="1">
      <c r="B212" s="44"/>
      <c r="C212" s="212" t="s">
        <v>378</v>
      </c>
      <c r="D212" s="212" t="s">
        <v>120</v>
      </c>
      <c r="E212" s="213" t="s">
        <v>446</v>
      </c>
      <c r="F212" s="214" t="s">
        <v>447</v>
      </c>
      <c r="G212" s="215" t="s">
        <v>289</v>
      </c>
      <c r="H212" s="216">
        <v>1</v>
      </c>
      <c r="I212" s="217"/>
      <c r="J212" s="218">
        <f>ROUND(I212*H212,0)</f>
        <v>0</v>
      </c>
      <c r="K212" s="214" t="s">
        <v>23</v>
      </c>
      <c r="L212" s="70"/>
      <c r="M212" s="219" t="s">
        <v>23</v>
      </c>
      <c r="N212" s="220" t="s">
        <v>46</v>
      </c>
      <c r="O212" s="45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AR212" s="22" t="s">
        <v>428</v>
      </c>
      <c r="AT212" s="22" t="s">
        <v>120</v>
      </c>
      <c r="AU212" s="22" t="s">
        <v>10</v>
      </c>
      <c r="AY212" s="22" t="s">
        <v>118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2" t="s">
        <v>10</v>
      </c>
      <c r="BK212" s="223">
        <f>ROUND(I212*H212,0)</f>
        <v>0</v>
      </c>
      <c r="BL212" s="22" t="s">
        <v>428</v>
      </c>
      <c r="BM212" s="22" t="s">
        <v>448</v>
      </c>
    </row>
    <row r="213" s="1" customFormat="1" ht="16.5" customHeight="1">
      <c r="B213" s="44"/>
      <c r="C213" s="212" t="s">
        <v>449</v>
      </c>
      <c r="D213" s="212" t="s">
        <v>120</v>
      </c>
      <c r="E213" s="213" t="s">
        <v>450</v>
      </c>
      <c r="F213" s="214" t="s">
        <v>451</v>
      </c>
      <c r="G213" s="215" t="s">
        <v>289</v>
      </c>
      <c r="H213" s="216">
        <v>1</v>
      </c>
      <c r="I213" s="217"/>
      <c r="J213" s="218">
        <f>ROUND(I213*H213,0)</f>
        <v>0</v>
      </c>
      <c r="K213" s="214" t="s">
        <v>23</v>
      </c>
      <c r="L213" s="70"/>
      <c r="M213" s="219" t="s">
        <v>23</v>
      </c>
      <c r="N213" s="220" t="s">
        <v>46</v>
      </c>
      <c r="O213" s="45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AR213" s="22" t="s">
        <v>428</v>
      </c>
      <c r="AT213" s="22" t="s">
        <v>120</v>
      </c>
      <c r="AU213" s="22" t="s">
        <v>10</v>
      </c>
      <c r="AY213" s="22" t="s">
        <v>118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2" t="s">
        <v>10</v>
      </c>
      <c r="BK213" s="223">
        <f>ROUND(I213*H213,0)</f>
        <v>0</v>
      </c>
      <c r="BL213" s="22" t="s">
        <v>428</v>
      </c>
      <c r="BM213" s="22" t="s">
        <v>452</v>
      </c>
    </row>
    <row r="214" s="1" customFormat="1">
      <c r="B214" s="44"/>
      <c r="C214" s="72"/>
      <c r="D214" s="224" t="s">
        <v>127</v>
      </c>
      <c r="E214" s="72"/>
      <c r="F214" s="225" t="s">
        <v>453</v>
      </c>
      <c r="G214" s="72"/>
      <c r="H214" s="72"/>
      <c r="I214" s="183"/>
      <c r="J214" s="72"/>
      <c r="K214" s="72"/>
      <c r="L214" s="70"/>
      <c r="M214" s="259"/>
      <c r="N214" s="260"/>
      <c r="O214" s="260"/>
      <c r="P214" s="260"/>
      <c r="Q214" s="260"/>
      <c r="R214" s="260"/>
      <c r="S214" s="260"/>
      <c r="T214" s="261"/>
      <c r="AT214" s="22" t="s">
        <v>127</v>
      </c>
      <c r="AU214" s="22" t="s">
        <v>10</v>
      </c>
    </row>
    <row r="215" s="1" customFormat="1" ht="6.96" customHeight="1">
      <c r="B215" s="65"/>
      <c r="C215" s="66"/>
      <c r="D215" s="66"/>
      <c r="E215" s="66"/>
      <c r="F215" s="66"/>
      <c r="G215" s="66"/>
      <c r="H215" s="66"/>
      <c r="I215" s="158"/>
      <c r="J215" s="66"/>
      <c r="K215" s="66"/>
      <c r="L215" s="70"/>
    </row>
  </sheetData>
  <sheetProtection sheet="1" autoFilter="0" formatColumns="0" formatRows="0" objects="1" scenarios="1" spinCount="100000" saltValue="YKfb9CdXN/lQmnXySbB11AzyFmjBJvH/fIkpjlyv2Ck8m8XGRMLZvGrBVubR8hSkdyNkbQ9AL3LZXAbtaKVDFA==" hashValue="QIoDozdkMVHHvDCIULe1U1FCWLtS2s0nR08hVhp1+7chDikhAN1ADTFZgvwdlPuNmtuiedXXzoBOSQU192zp3A==" algorithmName="SHA-512" password="CC35"/>
  <autoFilter ref="C78:K214"/>
  <mergeCells count="7">
    <mergeCell ref="E7:H7"/>
    <mergeCell ref="E22:H22"/>
    <mergeCell ref="E43:H43"/>
    <mergeCell ref="J47:J48"/>
    <mergeCell ref="E71:H71"/>
    <mergeCell ref="G1:H1"/>
    <mergeCell ref="L2:V2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2" customWidth="1"/>
    <col min="2" max="2" width="1.664063" style="262" customWidth="1"/>
    <col min="3" max="4" width="5" style="262" customWidth="1"/>
    <col min="5" max="5" width="11.67" style="262" customWidth="1"/>
    <col min="6" max="6" width="9.17" style="262" customWidth="1"/>
    <col min="7" max="7" width="5" style="262" customWidth="1"/>
    <col min="8" max="8" width="77.83" style="262" customWidth="1"/>
    <col min="9" max="10" width="20" style="262" customWidth="1"/>
    <col min="11" max="11" width="1.664063" style="262" customWidth="1"/>
  </cols>
  <sheetData>
    <row r="1" ht="37.5" customHeight="1"/>
    <row r="2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3" customFormat="1" ht="45" customHeight="1">
      <c r="B3" s="266"/>
      <c r="C3" s="267" t="s">
        <v>454</v>
      </c>
      <c r="D3" s="267"/>
      <c r="E3" s="267"/>
      <c r="F3" s="267"/>
      <c r="G3" s="267"/>
      <c r="H3" s="267"/>
      <c r="I3" s="267"/>
      <c r="J3" s="267"/>
      <c r="K3" s="268"/>
    </row>
    <row r="4" ht="25.5" customHeight="1">
      <c r="B4" s="269"/>
      <c r="C4" s="270" t="s">
        <v>455</v>
      </c>
      <c r="D4" s="270"/>
      <c r="E4" s="270"/>
      <c r="F4" s="270"/>
      <c r="G4" s="270"/>
      <c r="H4" s="270"/>
      <c r="I4" s="270"/>
      <c r="J4" s="270"/>
      <c r="K4" s="271"/>
    </row>
    <row r="5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ht="15" customHeight="1">
      <c r="B6" s="269"/>
      <c r="C6" s="273" t="s">
        <v>456</v>
      </c>
      <c r="D6" s="273"/>
      <c r="E6" s="273"/>
      <c r="F6" s="273"/>
      <c r="G6" s="273"/>
      <c r="H6" s="273"/>
      <c r="I6" s="273"/>
      <c r="J6" s="273"/>
      <c r="K6" s="271"/>
    </row>
    <row r="7" ht="15" customHeight="1">
      <c r="B7" s="274"/>
      <c r="C7" s="273" t="s">
        <v>457</v>
      </c>
      <c r="D7" s="273"/>
      <c r="E7" s="273"/>
      <c r="F7" s="273"/>
      <c r="G7" s="273"/>
      <c r="H7" s="273"/>
      <c r="I7" s="273"/>
      <c r="J7" s="273"/>
      <c r="K7" s="271"/>
    </row>
    <row r="8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ht="15" customHeight="1">
      <c r="B9" s="274"/>
      <c r="C9" s="273" t="s">
        <v>458</v>
      </c>
      <c r="D9" s="273"/>
      <c r="E9" s="273"/>
      <c r="F9" s="273"/>
      <c r="G9" s="273"/>
      <c r="H9" s="273"/>
      <c r="I9" s="273"/>
      <c r="J9" s="273"/>
      <c r="K9" s="271"/>
    </row>
    <row r="10" ht="15" customHeight="1">
      <c r="B10" s="274"/>
      <c r="C10" s="273"/>
      <c r="D10" s="273" t="s">
        <v>459</v>
      </c>
      <c r="E10" s="273"/>
      <c r="F10" s="273"/>
      <c r="G10" s="273"/>
      <c r="H10" s="273"/>
      <c r="I10" s="273"/>
      <c r="J10" s="273"/>
      <c r="K10" s="271"/>
    </row>
    <row r="11" ht="15" customHeight="1">
      <c r="B11" s="274"/>
      <c r="C11" s="275"/>
      <c r="D11" s="273" t="s">
        <v>460</v>
      </c>
      <c r="E11" s="273"/>
      <c r="F11" s="273"/>
      <c r="G11" s="273"/>
      <c r="H11" s="273"/>
      <c r="I11" s="273"/>
      <c r="J11" s="273"/>
      <c r="K11" s="271"/>
    </row>
    <row r="12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ht="15" customHeight="1">
      <c r="B13" s="274"/>
      <c r="C13" s="275"/>
      <c r="D13" s="273" t="s">
        <v>461</v>
      </c>
      <c r="E13" s="273"/>
      <c r="F13" s="273"/>
      <c r="G13" s="273"/>
      <c r="H13" s="273"/>
      <c r="I13" s="273"/>
      <c r="J13" s="273"/>
      <c r="K13" s="271"/>
    </row>
    <row r="14" ht="15" customHeight="1">
      <c r="B14" s="274"/>
      <c r="C14" s="275"/>
      <c r="D14" s="273" t="s">
        <v>462</v>
      </c>
      <c r="E14" s="273"/>
      <c r="F14" s="273"/>
      <c r="G14" s="273"/>
      <c r="H14" s="273"/>
      <c r="I14" s="273"/>
      <c r="J14" s="273"/>
      <c r="K14" s="271"/>
    </row>
    <row r="15" ht="15" customHeight="1">
      <c r="B15" s="274"/>
      <c r="C15" s="275"/>
      <c r="D15" s="273" t="s">
        <v>463</v>
      </c>
      <c r="E15" s="273"/>
      <c r="F15" s="273"/>
      <c r="G15" s="273"/>
      <c r="H15" s="273"/>
      <c r="I15" s="273"/>
      <c r="J15" s="273"/>
      <c r="K15" s="271"/>
    </row>
    <row r="16" ht="15" customHeight="1">
      <c r="B16" s="274"/>
      <c r="C16" s="275"/>
      <c r="D16" s="275"/>
      <c r="E16" s="276" t="s">
        <v>79</v>
      </c>
      <c r="F16" s="273" t="s">
        <v>464</v>
      </c>
      <c r="G16" s="273"/>
      <c r="H16" s="273"/>
      <c r="I16" s="273"/>
      <c r="J16" s="273"/>
      <c r="K16" s="271"/>
    </row>
    <row r="17" ht="15" customHeight="1">
      <c r="B17" s="274"/>
      <c r="C17" s="275"/>
      <c r="D17" s="275"/>
      <c r="E17" s="276" t="s">
        <v>465</v>
      </c>
      <c r="F17" s="273" t="s">
        <v>466</v>
      </c>
      <c r="G17" s="273"/>
      <c r="H17" s="273"/>
      <c r="I17" s="273"/>
      <c r="J17" s="273"/>
      <c r="K17" s="271"/>
    </row>
    <row r="18" ht="15" customHeight="1">
      <c r="B18" s="274"/>
      <c r="C18" s="275"/>
      <c r="D18" s="275"/>
      <c r="E18" s="276" t="s">
        <v>467</v>
      </c>
      <c r="F18" s="273" t="s">
        <v>468</v>
      </c>
      <c r="G18" s="273"/>
      <c r="H18" s="273"/>
      <c r="I18" s="273"/>
      <c r="J18" s="273"/>
      <c r="K18" s="271"/>
    </row>
    <row r="19" ht="15" customHeight="1">
      <c r="B19" s="274"/>
      <c r="C19" s="275"/>
      <c r="D19" s="275"/>
      <c r="E19" s="276" t="s">
        <v>469</v>
      </c>
      <c r="F19" s="273" t="s">
        <v>470</v>
      </c>
      <c r="G19" s="273"/>
      <c r="H19" s="273"/>
      <c r="I19" s="273"/>
      <c r="J19" s="273"/>
      <c r="K19" s="271"/>
    </row>
    <row r="20" ht="15" customHeight="1">
      <c r="B20" s="274"/>
      <c r="C20" s="275"/>
      <c r="D20" s="275"/>
      <c r="E20" s="276" t="s">
        <v>471</v>
      </c>
      <c r="F20" s="273" t="s">
        <v>472</v>
      </c>
      <c r="G20" s="273"/>
      <c r="H20" s="273"/>
      <c r="I20" s="273"/>
      <c r="J20" s="273"/>
      <c r="K20" s="271"/>
    </row>
    <row r="21" ht="15" customHeight="1">
      <c r="B21" s="274"/>
      <c r="C21" s="275"/>
      <c r="D21" s="275"/>
      <c r="E21" s="276" t="s">
        <v>473</v>
      </c>
      <c r="F21" s="273" t="s">
        <v>474</v>
      </c>
      <c r="G21" s="273"/>
      <c r="H21" s="273"/>
      <c r="I21" s="273"/>
      <c r="J21" s="273"/>
      <c r="K21" s="271"/>
    </row>
    <row r="22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ht="15" customHeight="1">
      <c r="B23" s="274"/>
      <c r="C23" s="273" t="s">
        <v>475</v>
      </c>
      <c r="D23" s="273"/>
      <c r="E23" s="273"/>
      <c r="F23" s="273"/>
      <c r="G23" s="273"/>
      <c r="H23" s="273"/>
      <c r="I23" s="273"/>
      <c r="J23" s="273"/>
      <c r="K23" s="271"/>
    </row>
    <row r="24" ht="15" customHeight="1">
      <c r="B24" s="274"/>
      <c r="C24" s="273" t="s">
        <v>476</v>
      </c>
      <c r="D24" s="273"/>
      <c r="E24" s="273"/>
      <c r="F24" s="273"/>
      <c r="G24" s="273"/>
      <c r="H24" s="273"/>
      <c r="I24" s="273"/>
      <c r="J24" s="273"/>
      <c r="K24" s="271"/>
    </row>
    <row r="25" ht="15" customHeight="1">
      <c r="B25" s="274"/>
      <c r="C25" s="273"/>
      <c r="D25" s="273" t="s">
        <v>477</v>
      </c>
      <c r="E25" s="273"/>
      <c r="F25" s="273"/>
      <c r="G25" s="273"/>
      <c r="H25" s="273"/>
      <c r="I25" s="273"/>
      <c r="J25" s="273"/>
      <c r="K25" s="271"/>
    </row>
    <row r="26" ht="15" customHeight="1">
      <c r="B26" s="274"/>
      <c r="C26" s="275"/>
      <c r="D26" s="273" t="s">
        <v>478</v>
      </c>
      <c r="E26" s="273"/>
      <c r="F26" s="273"/>
      <c r="G26" s="273"/>
      <c r="H26" s="273"/>
      <c r="I26" s="273"/>
      <c r="J26" s="273"/>
      <c r="K26" s="271"/>
    </row>
    <row r="27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ht="15" customHeight="1">
      <c r="B28" s="274"/>
      <c r="C28" s="275"/>
      <c r="D28" s="273" t="s">
        <v>479</v>
      </c>
      <c r="E28" s="273"/>
      <c r="F28" s="273"/>
      <c r="G28" s="273"/>
      <c r="H28" s="273"/>
      <c r="I28" s="273"/>
      <c r="J28" s="273"/>
      <c r="K28" s="271"/>
    </row>
    <row r="29" ht="15" customHeight="1">
      <c r="B29" s="274"/>
      <c r="C29" s="275"/>
      <c r="D29" s="273" t="s">
        <v>480</v>
      </c>
      <c r="E29" s="273"/>
      <c r="F29" s="273"/>
      <c r="G29" s="273"/>
      <c r="H29" s="273"/>
      <c r="I29" s="273"/>
      <c r="J29" s="273"/>
      <c r="K29" s="271"/>
    </row>
    <row r="30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ht="15" customHeight="1">
      <c r="B31" s="274"/>
      <c r="C31" s="275"/>
      <c r="D31" s="273" t="s">
        <v>481</v>
      </c>
      <c r="E31" s="273"/>
      <c r="F31" s="273"/>
      <c r="G31" s="273"/>
      <c r="H31" s="273"/>
      <c r="I31" s="273"/>
      <c r="J31" s="273"/>
      <c r="K31" s="271"/>
    </row>
    <row r="32" ht="15" customHeight="1">
      <c r="B32" s="274"/>
      <c r="C32" s="275"/>
      <c r="D32" s="273" t="s">
        <v>482</v>
      </c>
      <c r="E32" s="273"/>
      <c r="F32" s="273"/>
      <c r="G32" s="273"/>
      <c r="H32" s="273"/>
      <c r="I32" s="273"/>
      <c r="J32" s="273"/>
      <c r="K32" s="271"/>
    </row>
    <row r="33" ht="15" customHeight="1">
      <c r="B33" s="274"/>
      <c r="C33" s="275"/>
      <c r="D33" s="273" t="s">
        <v>483</v>
      </c>
      <c r="E33" s="273"/>
      <c r="F33" s="273"/>
      <c r="G33" s="273"/>
      <c r="H33" s="273"/>
      <c r="I33" s="273"/>
      <c r="J33" s="273"/>
      <c r="K33" s="271"/>
    </row>
    <row r="34" ht="15" customHeight="1">
      <c r="B34" s="274"/>
      <c r="C34" s="275"/>
      <c r="D34" s="273"/>
      <c r="E34" s="277" t="s">
        <v>103</v>
      </c>
      <c r="F34" s="273"/>
      <c r="G34" s="273" t="s">
        <v>484</v>
      </c>
      <c r="H34" s="273"/>
      <c r="I34" s="273"/>
      <c r="J34" s="273"/>
      <c r="K34" s="271"/>
    </row>
    <row r="35" ht="30.75" customHeight="1">
      <c r="B35" s="274"/>
      <c r="C35" s="275"/>
      <c r="D35" s="273"/>
      <c r="E35" s="277" t="s">
        <v>485</v>
      </c>
      <c r="F35" s="273"/>
      <c r="G35" s="273" t="s">
        <v>486</v>
      </c>
      <c r="H35" s="273"/>
      <c r="I35" s="273"/>
      <c r="J35" s="273"/>
      <c r="K35" s="271"/>
    </row>
    <row r="36" ht="15" customHeight="1">
      <c r="B36" s="274"/>
      <c r="C36" s="275"/>
      <c r="D36" s="273"/>
      <c r="E36" s="277" t="s">
        <v>56</v>
      </c>
      <c r="F36" s="273"/>
      <c r="G36" s="273" t="s">
        <v>487</v>
      </c>
      <c r="H36" s="273"/>
      <c r="I36" s="273"/>
      <c r="J36" s="273"/>
      <c r="K36" s="271"/>
    </row>
    <row r="37" ht="15" customHeight="1">
      <c r="B37" s="274"/>
      <c r="C37" s="275"/>
      <c r="D37" s="273"/>
      <c r="E37" s="277" t="s">
        <v>104</v>
      </c>
      <c r="F37" s="273"/>
      <c r="G37" s="273" t="s">
        <v>488</v>
      </c>
      <c r="H37" s="273"/>
      <c r="I37" s="273"/>
      <c r="J37" s="273"/>
      <c r="K37" s="271"/>
    </row>
    <row r="38" ht="15" customHeight="1">
      <c r="B38" s="274"/>
      <c r="C38" s="275"/>
      <c r="D38" s="273"/>
      <c r="E38" s="277" t="s">
        <v>105</v>
      </c>
      <c r="F38" s="273"/>
      <c r="G38" s="273" t="s">
        <v>489</v>
      </c>
      <c r="H38" s="273"/>
      <c r="I38" s="273"/>
      <c r="J38" s="273"/>
      <c r="K38" s="271"/>
    </row>
    <row r="39" ht="15" customHeight="1">
      <c r="B39" s="274"/>
      <c r="C39" s="275"/>
      <c r="D39" s="273"/>
      <c r="E39" s="277" t="s">
        <v>106</v>
      </c>
      <c r="F39" s="273"/>
      <c r="G39" s="273" t="s">
        <v>490</v>
      </c>
      <c r="H39" s="273"/>
      <c r="I39" s="273"/>
      <c r="J39" s="273"/>
      <c r="K39" s="271"/>
    </row>
    <row r="40" ht="15" customHeight="1">
      <c r="B40" s="274"/>
      <c r="C40" s="275"/>
      <c r="D40" s="273"/>
      <c r="E40" s="277" t="s">
        <v>491</v>
      </c>
      <c r="F40" s="273"/>
      <c r="G40" s="273" t="s">
        <v>492</v>
      </c>
      <c r="H40" s="273"/>
      <c r="I40" s="273"/>
      <c r="J40" s="273"/>
      <c r="K40" s="271"/>
    </row>
    <row r="41" ht="15" customHeight="1">
      <c r="B41" s="274"/>
      <c r="C41" s="275"/>
      <c r="D41" s="273"/>
      <c r="E41" s="277"/>
      <c r="F41" s="273"/>
      <c r="G41" s="273" t="s">
        <v>493</v>
      </c>
      <c r="H41" s="273"/>
      <c r="I41" s="273"/>
      <c r="J41" s="273"/>
      <c r="K41" s="271"/>
    </row>
    <row r="42" ht="15" customHeight="1">
      <c r="B42" s="274"/>
      <c r="C42" s="275"/>
      <c r="D42" s="273"/>
      <c r="E42" s="277" t="s">
        <v>494</v>
      </c>
      <c r="F42" s="273"/>
      <c r="G42" s="273" t="s">
        <v>495</v>
      </c>
      <c r="H42" s="273"/>
      <c r="I42" s="273"/>
      <c r="J42" s="273"/>
      <c r="K42" s="271"/>
    </row>
    <row r="43" ht="15" customHeight="1">
      <c r="B43" s="274"/>
      <c r="C43" s="275"/>
      <c r="D43" s="273"/>
      <c r="E43" s="277" t="s">
        <v>108</v>
      </c>
      <c r="F43" s="273"/>
      <c r="G43" s="273" t="s">
        <v>496</v>
      </c>
      <c r="H43" s="273"/>
      <c r="I43" s="273"/>
      <c r="J43" s="273"/>
      <c r="K43" s="271"/>
    </row>
    <row r="44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ht="15" customHeight="1">
      <c r="B45" s="274"/>
      <c r="C45" s="275"/>
      <c r="D45" s="273" t="s">
        <v>497</v>
      </c>
      <c r="E45" s="273"/>
      <c r="F45" s="273"/>
      <c r="G45" s="273"/>
      <c r="H45" s="273"/>
      <c r="I45" s="273"/>
      <c r="J45" s="273"/>
      <c r="K45" s="271"/>
    </row>
    <row r="46" ht="15" customHeight="1">
      <c r="B46" s="274"/>
      <c r="C46" s="275"/>
      <c r="D46" s="275"/>
      <c r="E46" s="273" t="s">
        <v>498</v>
      </c>
      <c r="F46" s="273"/>
      <c r="G46" s="273"/>
      <c r="H46" s="273"/>
      <c r="I46" s="273"/>
      <c r="J46" s="273"/>
      <c r="K46" s="271"/>
    </row>
    <row r="47" ht="15" customHeight="1">
      <c r="B47" s="274"/>
      <c r="C47" s="275"/>
      <c r="D47" s="275"/>
      <c r="E47" s="273" t="s">
        <v>499</v>
      </c>
      <c r="F47" s="273"/>
      <c r="G47" s="273"/>
      <c r="H47" s="273"/>
      <c r="I47" s="273"/>
      <c r="J47" s="273"/>
      <c r="K47" s="271"/>
    </row>
    <row r="48" ht="15" customHeight="1">
      <c r="B48" s="274"/>
      <c r="C48" s="275"/>
      <c r="D48" s="275"/>
      <c r="E48" s="273" t="s">
        <v>500</v>
      </c>
      <c r="F48" s="273"/>
      <c r="G48" s="273"/>
      <c r="H48" s="273"/>
      <c r="I48" s="273"/>
      <c r="J48" s="273"/>
      <c r="K48" s="271"/>
    </row>
    <row r="49" ht="15" customHeight="1">
      <c r="B49" s="274"/>
      <c r="C49" s="275"/>
      <c r="D49" s="273" t="s">
        <v>501</v>
      </c>
      <c r="E49" s="273"/>
      <c r="F49" s="273"/>
      <c r="G49" s="273"/>
      <c r="H49" s="273"/>
      <c r="I49" s="273"/>
      <c r="J49" s="273"/>
      <c r="K49" s="271"/>
    </row>
    <row r="50" ht="25.5" customHeight="1">
      <c r="B50" s="269"/>
      <c r="C50" s="270" t="s">
        <v>502</v>
      </c>
      <c r="D50" s="270"/>
      <c r="E50" s="270"/>
      <c r="F50" s="270"/>
      <c r="G50" s="270"/>
      <c r="H50" s="270"/>
      <c r="I50" s="270"/>
      <c r="J50" s="270"/>
      <c r="K50" s="271"/>
    </row>
    <row r="51" ht="5.25" customHeight="1">
      <c r="B51" s="269"/>
      <c r="C51" s="272"/>
      <c r="D51" s="272"/>
      <c r="E51" s="272"/>
      <c r="F51" s="272"/>
      <c r="G51" s="272"/>
      <c r="H51" s="272"/>
      <c r="I51" s="272"/>
      <c r="J51" s="272"/>
      <c r="K51" s="271"/>
    </row>
    <row r="52" ht="15" customHeight="1">
      <c r="B52" s="269"/>
      <c r="C52" s="273" t="s">
        <v>503</v>
      </c>
      <c r="D52" s="273"/>
      <c r="E52" s="273"/>
      <c r="F52" s="273"/>
      <c r="G52" s="273"/>
      <c r="H52" s="273"/>
      <c r="I52" s="273"/>
      <c r="J52" s="273"/>
      <c r="K52" s="271"/>
    </row>
    <row r="53" ht="15" customHeight="1">
      <c r="B53" s="269"/>
      <c r="C53" s="273" t="s">
        <v>504</v>
      </c>
      <c r="D53" s="273"/>
      <c r="E53" s="273"/>
      <c r="F53" s="273"/>
      <c r="G53" s="273"/>
      <c r="H53" s="273"/>
      <c r="I53" s="273"/>
      <c r="J53" s="273"/>
      <c r="K53" s="271"/>
    </row>
    <row r="54" ht="12.75" customHeight="1">
      <c r="B54" s="269"/>
      <c r="C54" s="273"/>
      <c r="D54" s="273"/>
      <c r="E54" s="273"/>
      <c r="F54" s="273"/>
      <c r="G54" s="273"/>
      <c r="H54" s="273"/>
      <c r="I54" s="273"/>
      <c r="J54" s="273"/>
      <c r="K54" s="271"/>
    </row>
    <row r="55" ht="15" customHeight="1">
      <c r="B55" s="269"/>
      <c r="C55" s="273" t="s">
        <v>505</v>
      </c>
      <c r="D55" s="273"/>
      <c r="E55" s="273"/>
      <c r="F55" s="273"/>
      <c r="G55" s="273"/>
      <c r="H55" s="273"/>
      <c r="I55" s="273"/>
      <c r="J55" s="273"/>
      <c r="K55" s="271"/>
    </row>
    <row r="56" ht="15" customHeight="1">
      <c r="B56" s="269"/>
      <c r="C56" s="275"/>
      <c r="D56" s="273" t="s">
        <v>506</v>
      </c>
      <c r="E56" s="273"/>
      <c r="F56" s="273"/>
      <c r="G56" s="273"/>
      <c r="H56" s="273"/>
      <c r="I56" s="273"/>
      <c r="J56" s="273"/>
      <c r="K56" s="271"/>
    </row>
    <row r="57" ht="15" customHeight="1">
      <c r="B57" s="269"/>
      <c r="C57" s="275"/>
      <c r="D57" s="273" t="s">
        <v>507</v>
      </c>
      <c r="E57" s="273"/>
      <c r="F57" s="273"/>
      <c r="G57" s="273"/>
      <c r="H57" s="273"/>
      <c r="I57" s="273"/>
      <c r="J57" s="273"/>
      <c r="K57" s="271"/>
    </row>
    <row r="58" ht="15" customHeight="1">
      <c r="B58" s="269"/>
      <c r="C58" s="275"/>
      <c r="D58" s="273" t="s">
        <v>508</v>
      </c>
      <c r="E58" s="273"/>
      <c r="F58" s="273"/>
      <c r="G58" s="273"/>
      <c r="H58" s="273"/>
      <c r="I58" s="273"/>
      <c r="J58" s="273"/>
      <c r="K58" s="271"/>
    </row>
    <row r="59" ht="15" customHeight="1">
      <c r="B59" s="269"/>
      <c r="C59" s="275"/>
      <c r="D59" s="273" t="s">
        <v>509</v>
      </c>
      <c r="E59" s="273"/>
      <c r="F59" s="273"/>
      <c r="G59" s="273"/>
      <c r="H59" s="273"/>
      <c r="I59" s="273"/>
      <c r="J59" s="273"/>
      <c r="K59" s="271"/>
    </row>
    <row r="60" ht="15" customHeight="1">
      <c r="B60" s="269"/>
      <c r="C60" s="275"/>
      <c r="D60" s="278" t="s">
        <v>510</v>
      </c>
      <c r="E60" s="278"/>
      <c r="F60" s="278"/>
      <c r="G60" s="278"/>
      <c r="H60" s="278"/>
      <c r="I60" s="278"/>
      <c r="J60" s="278"/>
      <c r="K60" s="271"/>
    </row>
    <row r="61" ht="15" customHeight="1">
      <c r="B61" s="269"/>
      <c r="C61" s="275"/>
      <c r="D61" s="273" t="s">
        <v>511</v>
      </c>
      <c r="E61" s="273"/>
      <c r="F61" s="273"/>
      <c r="G61" s="273"/>
      <c r="H61" s="273"/>
      <c r="I61" s="273"/>
      <c r="J61" s="273"/>
      <c r="K61" s="271"/>
    </row>
    <row r="62" ht="12.75" customHeight="1">
      <c r="B62" s="269"/>
      <c r="C62" s="275"/>
      <c r="D62" s="275"/>
      <c r="E62" s="279"/>
      <c r="F62" s="275"/>
      <c r="G62" s="275"/>
      <c r="H62" s="275"/>
      <c r="I62" s="275"/>
      <c r="J62" s="275"/>
      <c r="K62" s="271"/>
    </row>
    <row r="63" ht="15" customHeight="1">
      <c r="B63" s="269"/>
      <c r="C63" s="275"/>
      <c r="D63" s="273" t="s">
        <v>512</v>
      </c>
      <c r="E63" s="273"/>
      <c r="F63" s="273"/>
      <c r="G63" s="273"/>
      <c r="H63" s="273"/>
      <c r="I63" s="273"/>
      <c r="J63" s="273"/>
      <c r="K63" s="271"/>
    </row>
    <row r="64" ht="15" customHeight="1">
      <c r="B64" s="269"/>
      <c r="C64" s="275"/>
      <c r="D64" s="278" t="s">
        <v>513</v>
      </c>
      <c r="E64" s="278"/>
      <c r="F64" s="278"/>
      <c r="G64" s="278"/>
      <c r="H64" s="278"/>
      <c r="I64" s="278"/>
      <c r="J64" s="278"/>
      <c r="K64" s="271"/>
    </row>
    <row r="65" ht="15" customHeight="1">
      <c r="B65" s="269"/>
      <c r="C65" s="275"/>
      <c r="D65" s="273" t="s">
        <v>514</v>
      </c>
      <c r="E65" s="273"/>
      <c r="F65" s="273"/>
      <c r="G65" s="273"/>
      <c r="H65" s="273"/>
      <c r="I65" s="273"/>
      <c r="J65" s="273"/>
      <c r="K65" s="271"/>
    </row>
    <row r="66" ht="15" customHeight="1">
      <c r="B66" s="269"/>
      <c r="C66" s="275"/>
      <c r="D66" s="273" t="s">
        <v>515</v>
      </c>
      <c r="E66" s="273"/>
      <c r="F66" s="273"/>
      <c r="G66" s="273"/>
      <c r="H66" s="273"/>
      <c r="I66" s="273"/>
      <c r="J66" s="273"/>
      <c r="K66" s="271"/>
    </row>
    <row r="67" ht="15" customHeight="1">
      <c r="B67" s="269"/>
      <c r="C67" s="275"/>
      <c r="D67" s="273" t="s">
        <v>516</v>
      </c>
      <c r="E67" s="273"/>
      <c r="F67" s="273"/>
      <c r="G67" s="273"/>
      <c r="H67" s="273"/>
      <c r="I67" s="273"/>
      <c r="J67" s="273"/>
      <c r="K67" s="271"/>
    </row>
    <row r="68" ht="15" customHeight="1">
      <c r="B68" s="269"/>
      <c r="C68" s="275"/>
      <c r="D68" s="273" t="s">
        <v>517</v>
      </c>
      <c r="E68" s="273"/>
      <c r="F68" s="273"/>
      <c r="G68" s="273"/>
      <c r="H68" s="273"/>
      <c r="I68" s="273"/>
      <c r="J68" s="273"/>
      <c r="K68" s="271"/>
    </row>
    <row r="69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ht="45" customHeight="1">
      <c r="B73" s="288"/>
      <c r="C73" s="289" t="s">
        <v>85</v>
      </c>
      <c r="D73" s="289"/>
      <c r="E73" s="289"/>
      <c r="F73" s="289"/>
      <c r="G73" s="289"/>
      <c r="H73" s="289"/>
      <c r="I73" s="289"/>
      <c r="J73" s="289"/>
      <c r="K73" s="290"/>
    </row>
    <row r="74" ht="17.25" customHeight="1">
      <c r="B74" s="288"/>
      <c r="C74" s="291" t="s">
        <v>518</v>
      </c>
      <c r="D74" s="291"/>
      <c r="E74" s="291"/>
      <c r="F74" s="291" t="s">
        <v>519</v>
      </c>
      <c r="G74" s="292"/>
      <c r="H74" s="291" t="s">
        <v>104</v>
      </c>
      <c r="I74" s="291" t="s">
        <v>60</v>
      </c>
      <c r="J74" s="291" t="s">
        <v>520</v>
      </c>
      <c r="K74" s="290"/>
    </row>
    <row r="75" ht="17.25" customHeight="1">
      <c r="B75" s="288"/>
      <c r="C75" s="293" t="s">
        <v>521</v>
      </c>
      <c r="D75" s="293"/>
      <c r="E75" s="293"/>
      <c r="F75" s="294" t="s">
        <v>522</v>
      </c>
      <c r="G75" s="295"/>
      <c r="H75" s="293"/>
      <c r="I75" s="293"/>
      <c r="J75" s="293" t="s">
        <v>523</v>
      </c>
      <c r="K75" s="290"/>
    </row>
    <row r="76" ht="5.25" customHeight="1">
      <c r="B76" s="288"/>
      <c r="C76" s="296"/>
      <c r="D76" s="296"/>
      <c r="E76" s="296"/>
      <c r="F76" s="296"/>
      <c r="G76" s="297"/>
      <c r="H76" s="296"/>
      <c r="I76" s="296"/>
      <c r="J76" s="296"/>
      <c r="K76" s="290"/>
    </row>
    <row r="77" ht="15" customHeight="1">
      <c r="B77" s="288"/>
      <c r="C77" s="277" t="s">
        <v>56</v>
      </c>
      <c r="D77" s="296"/>
      <c r="E77" s="296"/>
      <c r="F77" s="298" t="s">
        <v>524</v>
      </c>
      <c r="G77" s="297"/>
      <c r="H77" s="277" t="s">
        <v>525</v>
      </c>
      <c r="I77" s="277" t="s">
        <v>526</v>
      </c>
      <c r="J77" s="277">
        <v>20</v>
      </c>
      <c r="K77" s="290"/>
    </row>
    <row r="78" ht="15" customHeight="1">
      <c r="B78" s="288"/>
      <c r="C78" s="277" t="s">
        <v>527</v>
      </c>
      <c r="D78" s="277"/>
      <c r="E78" s="277"/>
      <c r="F78" s="298" t="s">
        <v>524</v>
      </c>
      <c r="G78" s="297"/>
      <c r="H78" s="277" t="s">
        <v>528</v>
      </c>
      <c r="I78" s="277" t="s">
        <v>526</v>
      </c>
      <c r="J78" s="277">
        <v>120</v>
      </c>
      <c r="K78" s="290"/>
    </row>
    <row r="79" ht="15" customHeight="1">
      <c r="B79" s="299"/>
      <c r="C79" s="277" t="s">
        <v>529</v>
      </c>
      <c r="D79" s="277"/>
      <c r="E79" s="277"/>
      <c r="F79" s="298" t="s">
        <v>530</v>
      </c>
      <c r="G79" s="297"/>
      <c r="H79" s="277" t="s">
        <v>531</v>
      </c>
      <c r="I79" s="277" t="s">
        <v>526</v>
      </c>
      <c r="J79" s="277">
        <v>50</v>
      </c>
      <c r="K79" s="290"/>
    </row>
    <row r="80" ht="15" customHeight="1">
      <c r="B80" s="299"/>
      <c r="C80" s="277" t="s">
        <v>532</v>
      </c>
      <c r="D80" s="277"/>
      <c r="E80" s="277"/>
      <c r="F80" s="298" t="s">
        <v>524</v>
      </c>
      <c r="G80" s="297"/>
      <c r="H80" s="277" t="s">
        <v>533</v>
      </c>
      <c r="I80" s="277" t="s">
        <v>534</v>
      </c>
      <c r="J80" s="277"/>
      <c r="K80" s="290"/>
    </row>
    <row r="81" ht="15" customHeight="1">
      <c r="B81" s="299"/>
      <c r="C81" s="300" t="s">
        <v>535</v>
      </c>
      <c r="D81" s="300"/>
      <c r="E81" s="300"/>
      <c r="F81" s="301" t="s">
        <v>530</v>
      </c>
      <c r="G81" s="300"/>
      <c r="H81" s="300" t="s">
        <v>536</v>
      </c>
      <c r="I81" s="300" t="s">
        <v>526</v>
      </c>
      <c r="J81" s="300">
        <v>15</v>
      </c>
      <c r="K81" s="290"/>
    </row>
    <row r="82" ht="15" customHeight="1">
      <c r="B82" s="299"/>
      <c r="C82" s="300" t="s">
        <v>537</v>
      </c>
      <c r="D82" s="300"/>
      <c r="E82" s="300"/>
      <c r="F82" s="301" t="s">
        <v>530</v>
      </c>
      <c r="G82" s="300"/>
      <c r="H82" s="300" t="s">
        <v>538</v>
      </c>
      <c r="I82" s="300" t="s">
        <v>526</v>
      </c>
      <c r="J82" s="300">
        <v>15</v>
      </c>
      <c r="K82" s="290"/>
    </row>
    <row r="83" ht="15" customHeight="1">
      <c r="B83" s="299"/>
      <c r="C83" s="300" t="s">
        <v>539</v>
      </c>
      <c r="D83" s="300"/>
      <c r="E83" s="300"/>
      <c r="F83" s="301" t="s">
        <v>530</v>
      </c>
      <c r="G83" s="300"/>
      <c r="H83" s="300" t="s">
        <v>540</v>
      </c>
      <c r="I83" s="300" t="s">
        <v>526</v>
      </c>
      <c r="J83" s="300">
        <v>20</v>
      </c>
      <c r="K83" s="290"/>
    </row>
    <row r="84" ht="15" customHeight="1">
      <c r="B84" s="299"/>
      <c r="C84" s="300" t="s">
        <v>541</v>
      </c>
      <c r="D84" s="300"/>
      <c r="E84" s="300"/>
      <c r="F84" s="301" t="s">
        <v>530</v>
      </c>
      <c r="G84" s="300"/>
      <c r="H84" s="300" t="s">
        <v>542</v>
      </c>
      <c r="I84" s="300" t="s">
        <v>526</v>
      </c>
      <c r="J84" s="300">
        <v>20</v>
      </c>
      <c r="K84" s="290"/>
    </row>
    <row r="85" ht="15" customHeight="1">
      <c r="B85" s="299"/>
      <c r="C85" s="277" t="s">
        <v>543</v>
      </c>
      <c r="D85" s="277"/>
      <c r="E85" s="277"/>
      <c r="F85" s="298" t="s">
        <v>530</v>
      </c>
      <c r="G85" s="297"/>
      <c r="H85" s="277" t="s">
        <v>544</v>
      </c>
      <c r="I85" s="277" t="s">
        <v>526</v>
      </c>
      <c r="J85" s="277">
        <v>50</v>
      </c>
      <c r="K85" s="290"/>
    </row>
    <row r="86" ht="15" customHeight="1">
      <c r="B86" s="299"/>
      <c r="C86" s="277" t="s">
        <v>545</v>
      </c>
      <c r="D86" s="277"/>
      <c r="E86" s="277"/>
      <c r="F86" s="298" t="s">
        <v>530</v>
      </c>
      <c r="G86" s="297"/>
      <c r="H86" s="277" t="s">
        <v>546</v>
      </c>
      <c r="I86" s="277" t="s">
        <v>526</v>
      </c>
      <c r="J86" s="277">
        <v>20</v>
      </c>
      <c r="K86" s="290"/>
    </row>
    <row r="87" ht="15" customHeight="1">
      <c r="B87" s="299"/>
      <c r="C87" s="277" t="s">
        <v>547</v>
      </c>
      <c r="D87" s="277"/>
      <c r="E87" s="277"/>
      <c r="F87" s="298" t="s">
        <v>530</v>
      </c>
      <c r="G87" s="297"/>
      <c r="H87" s="277" t="s">
        <v>548</v>
      </c>
      <c r="I87" s="277" t="s">
        <v>526</v>
      </c>
      <c r="J87" s="277">
        <v>20</v>
      </c>
      <c r="K87" s="290"/>
    </row>
    <row r="88" ht="15" customHeight="1">
      <c r="B88" s="299"/>
      <c r="C88" s="277" t="s">
        <v>549</v>
      </c>
      <c r="D88" s="277"/>
      <c r="E88" s="277"/>
      <c r="F88" s="298" t="s">
        <v>530</v>
      </c>
      <c r="G88" s="297"/>
      <c r="H88" s="277" t="s">
        <v>550</v>
      </c>
      <c r="I88" s="277" t="s">
        <v>526</v>
      </c>
      <c r="J88" s="277">
        <v>50</v>
      </c>
      <c r="K88" s="290"/>
    </row>
    <row r="89" ht="15" customHeight="1">
      <c r="B89" s="299"/>
      <c r="C89" s="277" t="s">
        <v>551</v>
      </c>
      <c r="D89" s="277"/>
      <c r="E89" s="277"/>
      <c r="F89" s="298" t="s">
        <v>530</v>
      </c>
      <c r="G89" s="297"/>
      <c r="H89" s="277" t="s">
        <v>551</v>
      </c>
      <c r="I89" s="277" t="s">
        <v>526</v>
      </c>
      <c r="J89" s="277">
        <v>50</v>
      </c>
      <c r="K89" s="290"/>
    </row>
    <row r="90" ht="15" customHeight="1">
      <c r="B90" s="299"/>
      <c r="C90" s="277" t="s">
        <v>109</v>
      </c>
      <c r="D90" s="277"/>
      <c r="E90" s="277"/>
      <c r="F90" s="298" t="s">
        <v>530</v>
      </c>
      <c r="G90" s="297"/>
      <c r="H90" s="277" t="s">
        <v>552</v>
      </c>
      <c r="I90" s="277" t="s">
        <v>526</v>
      </c>
      <c r="J90" s="277">
        <v>255</v>
      </c>
      <c r="K90" s="290"/>
    </row>
    <row r="91" ht="15" customHeight="1">
      <c r="B91" s="299"/>
      <c r="C91" s="277" t="s">
        <v>553</v>
      </c>
      <c r="D91" s="277"/>
      <c r="E91" s="277"/>
      <c r="F91" s="298" t="s">
        <v>524</v>
      </c>
      <c r="G91" s="297"/>
      <c r="H91" s="277" t="s">
        <v>554</v>
      </c>
      <c r="I91" s="277" t="s">
        <v>555</v>
      </c>
      <c r="J91" s="277"/>
      <c r="K91" s="290"/>
    </row>
    <row r="92" ht="15" customHeight="1">
      <c r="B92" s="299"/>
      <c r="C92" s="277" t="s">
        <v>556</v>
      </c>
      <c r="D92" s="277"/>
      <c r="E92" s="277"/>
      <c r="F92" s="298" t="s">
        <v>524</v>
      </c>
      <c r="G92" s="297"/>
      <c r="H92" s="277" t="s">
        <v>557</v>
      </c>
      <c r="I92" s="277" t="s">
        <v>558</v>
      </c>
      <c r="J92" s="277"/>
      <c r="K92" s="290"/>
    </row>
    <row r="93" ht="15" customHeight="1">
      <c r="B93" s="299"/>
      <c r="C93" s="277" t="s">
        <v>559</v>
      </c>
      <c r="D93" s="277"/>
      <c r="E93" s="277"/>
      <c r="F93" s="298" t="s">
        <v>524</v>
      </c>
      <c r="G93" s="297"/>
      <c r="H93" s="277" t="s">
        <v>559</v>
      </c>
      <c r="I93" s="277" t="s">
        <v>558</v>
      </c>
      <c r="J93" s="277"/>
      <c r="K93" s="290"/>
    </row>
    <row r="94" ht="15" customHeight="1">
      <c r="B94" s="299"/>
      <c r="C94" s="277" t="s">
        <v>41</v>
      </c>
      <c r="D94" s="277"/>
      <c r="E94" s="277"/>
      <c r="F94" s="298" t="s">
        <v>524</v>
      </c>
      <c r="G94" s="297"/>
      <c r="H94" s="277" t="s">
        <v>560</v>
      </c>
      <c r="I94" s="277" t="s">
        <v>558</v>
      </c>
      <c r="J94" s="277"/>
      <c r="K94" s="290"/>
    </row>
    <row r="95" ht="15" customHeight="1">
      <c r="B95" s="299"/>
      <c r="C95" s="277" t="s">
        <v>51</v>
      </c>
      <c r="D95" s="277"/>
      <c r="E95" s="277"/>
      <c r="F95" s="298" t="s">
        <v>524</v>
      </c>
      <c r="G95" s="297"/>
      <c r="H95" s="277" t="s">
        <v>561</v>
      </c>
      <c r="I95" s="277" t="s">
        <v>558</v>
      </c>
      <c r="J95" s="277"/>
      <c r="K95" s="290"/>
    </row>
    <row r="96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ht="45" customHeight="1">
      <c r="B100" s="288"/>
      <c r="C100" s="289" t="s">
        <v>562</v>
      </c>
      <c r="D100" s="289"/>
      <c r="E100" s="289"/>
      <c r="F100" s="289"/>
      <c r="G100" s="289"/>
      <c r="H100" s="289"/>
      <c r="I100" s="289"/>
      <c r="J100" s="289"/>
      <c r="K100" s="290"/>
    </row>
    <row r="101" ht="17.25" customHeight="1">
      <c r="B101" s="288"/>
      <c r="C101" s="291" t="s">
        <v>518</v>
      </c>
      <c r="D101" s="291"/>
      <c r="E101" s="291"/>
      <c r="F101" s="291" t="s">
        <v>519</v>
      </c>
      <c r="G101" s="292"/>
      <c r="H101" s="291" t="s">
        <v>104</v>
      </c>
      <c r="I101" s="291" t="s">
        <v>60</v>
      </c>
      <c r="J101" s="291" t="s">
        <v>520</v>
      </c>
      <c r="K101" s="290"/>
    </row>
    <row r="102" ht="17.25" customHeight="1">
      <c r="B102" s="288"/>
      <c r="C102" s="293" t="s">
        <v>521</v>
      </c>
      <c r="D102" s="293"/>
      <c r="E102" s="293"/>
      <c r="F102" s="294" t="s">
        <v>522</v>
      </c>
      <c r="G102" s="295"/>
      <c r="H102" s="293"/>
      <c r="I102" s="293"/>
      <c r="J102" s="293" t="s">
        <v>523</v>
      </c>
      <c r="K102" s="290"/>
    </row>
    <row r="103" ht="5.25" customHeight="1">
      <c r="B103" s="288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ht="15" customHeight="1">
      <c r="B104" s="288"/>
      <c r="C104" s="277" t="s">
        <v>56</v>
      </c>
      <c r="D104" s="296"/>
      <c r="E104" s="296"/>
      <c r="F104" s="298" t="s">
        <v>524</v>
      </c>
      <c r="G104" s="307"/>
      <c r="H104" s="277" t="s">
        <v>563</v>
      </c>
      <c r="I104" s="277" t="s">
        <v>526</v>
      </c>
      <c r="J104" s="277">
        <v>20</v>
      </c>
      <c r="K104" s="290"/>
    </row>
    <row r="105" ht="15" customHeight="1">
      <c r="B105" s="288"/>
      <c r="C105" s="277" t="s">
        <v>527</v>
      </c>
      <c r="D105" s="277"/>
      <c r="E105" s="277"/>
      <c r="F105" s="298" t="s">
        <v>524</v>
      </c>
      <c r="G105" s="277"/>
      <c r="H105" s="277" t="s">
        <v>563</v>
      </c>
      <c r="I105" s="277" t="s">
        <v>526</v>
      </c>
      <c r="J105" s="277">
        <v>120</v>
      </c>
      <c r="K105" s="290"/>
    </row>
    <row r="106" ht="15" customHeight="1">
      <c r="B106" s="299"/>
      <c r="C106" s="277" t="s">
        <v>529</v>
      </c>
      <c r="D106" s="277"/>
      <c r="E106" s="277"/>
      <c r="F106" s="298" t="s">
        <v>530</v>
      </c>
      <c r="G106" s="277"/>
      <c r="H106" s="277" t="s">
        <v>563</v>
      </c>
      <c r="I106" s="277" t="s">
        <v>526</v>
      </c>
      <c r="J106" s="277">
        <v>50</v>
      </c>
      <c r="K106" s="290"/>
    </row>
    <row r="107" ht="15" customHeight="1">
      <c r="B107" s="299"/>
      <c r="C107" s="277" t="s">
        <v>532</v>
      </c>
      <c r="D107" s="277"/>
      <c r="E107" s="277"/>
      <c r="F107" s="298" t="s">
        <v>524</v>
      </c>
      <c r="G107" s="277"/>
      <c r="H107" s="277" t="s">
        <v>563</v>
      </c>
      <c r="I107" s="277" t="s">
        <v>534</v>
      </c>
      <c r="J107" s="277"/>
      <c r="K107" s="290"/>
    </row>
    <row r="108" ht="15" customHeight="1">
      <c r="B108" s="299"/>
      <c r="C108" s="277" t="s">
        <v>543</v>
      </c>
      <c r="D108" s="277"/>
      <c r="E108" s="277"/>
      <c r="F108" s="298" t="s">
        <v>530</v>
      </c>
      <c r="G108" s="277"/>
      <c r="H108" s="277" t="s">
        <v>563</v>
      </c>
      <c r="I108" s="277" t="s">
        <v>526</v>
      </c>
      <c r="J108" s="277">
        <v>50</v>
      </c>
      <c r="K108" s="290"/>
    </row>
    <row r="109" ht="15" customHeight="1">
      <c r="B109" s="299"/>
      <c r="C109" s="277" t="s">
        <v>551</v>
      </c>
      <c r="D109" s="277"/>
      <c r="E109" s="277"/>
      <c r="F109" s="298" t="s">
        <v>530</v>
      </c>
      <c r="G109" s="277"/>
      <c r="H109" s="277" t="s">
        <v>563</v>
      </c>
      <c r="I109" s="277" t="s">
        <v>526</v>
      </c>
      <c r="J109" s="277">
        <v>50</v>
      </c>
      <c r="K109" s="290"/>
    </row>
    <row r="110" ht="15" customHeight="1">
      <c r="B110" s="299"/>
      <c r="C110" s="277" t="s">
        <v>549</v>
      </c>
      <c r="D110" s="277"/>
      <c r="E110" s="277"/>
      <c r="F110" s="298" t="s">
        <v>530</v>
      </c>
      <c r="G110" s="277"/>
      <c r="H110" s="277" t="s">
        <v>563</v>
      </c>
      <c r="I110" s="277" t="s">
        <v>526</v>
      </c>
      <c r="J110" s="277">
        <v>50</v>
      </c>
      <c r="K110" s="290"/>
    </row>
    <row r="111" ht="15" customHeight="1">
      <c r="B111" s="299"/>
      <c r="C111" s="277" t="s">
        <v>56</v>
      </c>
      <c r="D111" s="277"/>
      <c r="E111" s="277"/>
      <c r="F111" s="298" t="s">
        <v>524</v>
      </c>
      <c r="G111" s="277"/>
      <c r="H111" s="277" t="s">
        <v>564</v>
      </c>
      <c r="I111" s="277" t="s">
        <v>526</v>
      </c>
      <c r="J111" s="277">
        <v>20</v>
      </c>
      <c r="K111" s="290"/>
    </row>
    <row r="112" ht="15" customHeight="1">
      <c r="B112" s="299"/>
      <c r="C112" s="277" t="s">
        <v>565</v>
      </c>
      <c r="D112" s="277"/>
      <c r="E112" s="277"/>
      <c r="F112" s="298" t="s">
        <v>524</v>
      </c>
      <c r="G112" s="277"/>
      <c r="H112" s="277" t="s">
        <v>566</v>
      </c>
      <c r="I112" s="277" t="s">
        <v>526</v>
      </c>
      <c r="J112" s="277">
        <v>120</v>
      </c>
      <c r="K112" s="290"/>
    </row>
    <row r="113" ht="15" customHeight="1">
      <c r="B113" s="299"/>
      <c r="C113" s="277" t="s">
        <v>41</v>
      </c>
      <c r="D113" s="277"/>
      <c r="E113" s="277"/>
      <c r="F113" s="298" t="s">
        <v>524</v>
      </c>
      <c r="G113" s="277"/>
      <c r="H113" s="277" t="s">
        <v>567</v>
      </c>
      <c r="I113" s="277" t="s">
        <v>558</v>
      </c>
      <c r="J113" s="277"/>
      <c r="K113" s="290"/>
    </row>
    <row r="114" ht="15" customHeight="1">
      <c r="B114" s="299"/>
      <c r="C114" s="277" t="s">
        <v>51</v>
      </c>
      <c r="D114" s="277"/>
      <c r="E114" s="277"/>
      <c r="F114" s="298" t="s">
        <v>524</v>
      </c>
      <c r="G114" s="277"/>
      <c r="H114" s="277" t="s">
        <v>568</v>
      </c>
      <c r="I114" s="277" t="s">
        <v>558</v>
      </c>
      <c r="J114" s="277"/>
      <c r="K114" s="290"/>
    </row>
    <row r="115" ht="15" customHeight="1">
      <c r="B115" s="299"/>
      <c r="C115" s="277" t="s">
        <v>60</v>
      </c>
      <c r="D115" s="277"/>
      <c r="E115" s="277"/>
      <c r="F115" s="298" t="s">
        <v>524</v>
      </c>
      <c r="G115" s="277"/>
      <c r="H115" s="277" t="s">
        <v>569</v>
      </c>
      <c r="I115" s="277" t="s">
        <v>570</v>
      </c>
      <c r="J115" s="277"/>
      <c r="K115" s="290"/>
    </row>
    <row r="116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ht="18.75" customHeight="1">
      <c r="B117" s="309"/>
      <c r="C117" s="273"/>
      <c r="D117" s="273"/>
      <c r="E117" s="273"/>
      <c r="F117" s="310"/>
      <c r="G117" s="273"/>
      <c r="H117" s="273"/>
      <c r="I117" s="273"/>
      <c r="J117" s="273"/>
      <c r="K117" s="309"/>
    </row>
    <row r="118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ht="45" customHeight="1">
      <c r="B120" s="314"/>
      <c r="C120" s="267" t="s">
        <v>571</v>
      </c>
      <c r="D120" s="267"/>
      <c r="E120" s="267"/>
      <c r="F120" s="267"/>
      <c r="G120" s="267"/>
      <c r="H120" s="267"/>
      <c r="I120" s="267"/>
      <c r="J120" s="267"/>
      <c r="K120" s="315"/>
    </row>
    <row r="121" ht="17.25" customHeight="1">
      <c r="B121" s="316"/>
      <c r="C121" s="291" t="s">
        <v>518</v>
      </c>
      <c r="D121" s="291"/>
      <c r="E121" s="291"/>
      <c r="F121" s="291" t="s">
        <v>519</v>
      </c>
      <c r="G121" s="292"/>
      <c r="H121" s="291" t="s">
        <v>104</v>
      </c>
      <c r="I121" s="291" t="s">
        <v>60</v>
      </c>
      <c r="J121" s="291" t="s">
        <v>520</v>
      </c>
      <c r="K121" s="317"/>
    </row>
    <row r="122" ht="17.25" customHeight="1">
      <c r="B122" s="316"/>
      <c r="C122" s="293" t="s">
        <v>521</v>
      </c>
      <c r="D122" s="293"/>
      <c r="E122" s="293"/>
      <c r="F122" s="294" t="s">
        <v>522</v>
      </c>
      <c r="G122" s="295"/>
      <c r="H122" s="293"/>
      <c r="I122" s="293"/>
      <c r="J122" s="293" t="s">
        <v>523</v>
      </c>
      <c r="K122" s="317"/>
    </row>
    <row r="123" ht="5.25" customHeight="1">
      <c r="B123" s="318"/>
      <c r="C123" s="296"/>
      <c r="D123" s="296"/>
      <c r="E123" s="296"/>
      <c r="F123" s="296"/>
      <c r="G123" s="277"/>
      <c r="H123" s="296"/>
      <c r="I123" s="296"/>
      <c r="J123" s="296"/>
      <c r="K123" s="319"/>
    </row>
    <row r="124" ht="15" customHeight="1">
      <c r="B124" s="318"/>
      <c r="C124" s="277" t="s">
        <v>527</v>
      </c>
      <c r="D124" s="296"/>
      <c r="E124" s="296"/>
      <c r="F124" s="298" t="s">
        <v>524</v>
      </c>
      <c r="G124" s="277"/>
      <c r="H124" s="277" t="s">
        <v>563</v>
      </c>
      <c r="I124" s="277" t="s">
        <v>526</v>
      </c>
      <c r="J124" s="277">
        <v>120</v>
      </c>
      <c r="K124" s="320"/>
    </row>
    <row r="125" ht="15" customHeight="1">
      <c r="B125" s="318"/>
      <c r="C125" s="277" t="s">
        <v>572</v>
      </c>
      <c r="D125" s="277"/>
      <c r="E125" s="277"/>
      <c r="F125" s="298" t="s">
        <v>524</v>
      </c>
      <c r="G125" s="277"/>
      <c r="H125" s="277" t="s">
        <v>573</v>
      </c>
      <c r="I125" s="277" t="s">
        <v>526</v>
      </c>
      <c r="J125" s="277" t="s">
        <v>574</v>
      </c>
      <c r="K125" s="320"/>
    </row>
    <row r="126" ht="15" customHeight="1">
      <c r="B126" s="318"/>
      <c r="C126" s="277" t="s">
        <v>473</v>
      </c>
      <c r="D126" s="277"/>
      <c r="E126" s="277"/>
      <c r="F126" s="298" t="s">
        <v>524</v>
      </c>
      <c r="G126" s="277"/>
      <c r="H126" s="277" t="s">
        <v>575</v>
      </c>
      <c r="I126" s="277" t="s">
        <v>526</v>
      </c>
      <c r="J126" s="277" t="s">
        <v>574</v>
      </c>
      <c r="K126" s="320"/>
    </row>
    <row r="127" ht="15" customHeight="1">
      <c r="B127" s="318"/>
      <c r="C127" s="277" t="s">
        <v>535</v>
      </c>
      <c r="D127" s="277"/>
      <c r="E127" s="277"/>
      <c r="F127" s="298" t="s">
        <v>530</v>
      </c>
      <c r="G127" s="277"/>
      <c r="H127" s="277" t="s">
        <v>536</v>
      </c>
      <c r="I127" s="277" t="s">
        <v>526</v>
      </c>
      <c r="J127" s="277">
        <v>15</v>
      </c>
      <c r="K127" s="320"/>
    </row>
    <row r="128" ht="15" customHeight="1">
      <c r="B128" s="318"/>
      <c r="C128" s="300" t="s">
        <v>537</v>
      </c>
      <c r="D128" s="300"/>
      <c r="E128" s="300"/>
      <c r="F128" s="301" t="s">
        <v>530</v>
      </c>
      <c r="G128" s="300"/>
      <c r="H128" s="300" t="s">
        <v>538</v>
      </c>
      <c r="I128" s="300" t="s">
        <v>526</v>
      </c>
      <c r="J128" s="300">
        <v>15</v>
      </c>
      <c r="K128" s="320"/>
    </row>
    <row r="129" ht="15" customHeight="1">
      <c r="B129" s="318"/>
      <c r="C129" s="300" t="s">
        <v>539</v>
      </c>
      <c r="D129" s="300"/>
      <c r="E129" s="300"/>
      <c r="F129" s="301" t="s">
        <v>530</v>
      </c>
      <c r="G129" s="300"/>
      <c r="H129" s="300" t="s">
        <v>540</v>
      </c>
      <c r="I129" s="300" t="s">
        <v>526</v>
      </c>
      <c r="J129" s="300">
        <v>20</v>
      </c>
      <c r="K129" s="320"/>
    </row>
    <row r="130" ht="15" customHeight="1">
      <c r="B130" s="318"/>
      <c r="C130" s="300" t="s">
        <v>541</v>
      </c>
      <c r="D130" s="300"/>
      <c r="E130" s="300"/>
      <c r="F130" s="301" t="s">
        <v>530</v>
      </c>
      <c r="G130" s="300"/>
      <c r="H130" s="300" t="s">
        <v>542</v>
      </c>
      <c r="I130" s="300" t="s">
        <v>526</v>
      </c>
      <c r="J130" s="300">
        <v>20</v>
      </c>
      <c r="K130" s="320"/>
    </row>
    <row r="131" ht="15" customHeight="1">
      <c r="B131" s="318"/>
      <c r="C131" s="277" t="s">
        <v>529</v>
      </c>
      <c r="D131" s="277"/>
      <c r="E131" s="277"/>
      <c r="F131" s="298" t="s">
        <v>530</v>
      </c>
      <c r="G131" s="277"/>
      <c r="H131" s="277" t="s">
        <v>563</v>
      </c>
      <c r="I131" s="277" t="s">
        <v>526</v>
      </c>
      <c r="J131" s="277">
        <v>50</v>
      </c>
      <c r="K131" s="320"/>
    </row>
    <row r="132" ht="15" customHeight="1">
      <c r="B132" s="318"/>
      <c r="C132" s="277" t="s">
        <v>543</v>
      </c>
      <c r="D132" s="277"/>
      <c r="E132" s="277"/>
      <c r="F132" s="298" t="s">
        <v>530</v>
      </c>
      <c r="G132" s="277"/>
      <c r="H132" s="277" t="s">
        <v>563</v>
      </c>
      <c r="I132" s="277" t="s">
        <v>526</v>
      </c>
      <c r="J132" s="277">
        <v>50</v>
      </c>
      <c r="K132" s="320"/>
    </row>
    <row r="133" ht="15" customHeight="1">
      <c r="B133" s="318"/>
      <c r="C133" s="277" t="s">
        <v>549</v>
      </c>
      <c r="D133" s="277"/>
      <c r="E133" s="277"/>
      <c r="F133" s="298" t="s">
        <v>530</v>
      </c>
      <c r="G133" s="277"/>
      <c r="H133" s="277" t="s">
        <v>563</v>
      </c>
      <c r="I133" s="277" t="s">
        <v>526</v>
      </c>
      <c r="J133" s="277">
        <v>50</v>
      </c>
      <c r="K133" s="320"/>
    </row>
    <row r="134" ht="15" customHeight="1">
      <c r="B134" s="318"/>
      <c r="C134" s="277" t="s">
        <v>551</v>
      </c>
      <c r="D134" s="277"/>
      <c r="E134" s="277"/>
      <c r="F134" s="298" t="s">
        <v>530</v>
      </c>
      <c r="G134" s="277"/>
      <c r="H134" s="277" t="s">
        <v>563</v>
      </c>
      <c r="I134" s="277" t="s">
        <v>526</v>
      </c>
      <c r="J134" s="277">
        <v>50</v>
      </c>
      <c r="K134" s="320"/>
    </row>
    <row r="135" ht="15" customHeight="1">
      <c r="B135" s="318"/>
      <c r="C135" s="277" t="s">
        <v>109</v>
      </c>
      <c r="D135" s="277"/>
      <c r="E135" s="277"/>
      <c r="F135" s="298" t="s">
        <v>530</v>
      </c>
      <c r="G135" s="277"/>
      <c r="H135" s="277" t="s">
        <v>576</v>
      </c>
      <c r="I135" s="277" t="s">
        <v>526</v>
      </c>
      <c r="J135" s="277">
        <v>255</v>
      </c>
      <c r="K135" s="320"/>
    </row>
    <row r="136" ht="15" customHeight="1">
      <c r="B136" s="318"/>
      <c r="C136" s="277" t="s">
        <v>553</v>
      </c>
      <c r="D136" s="277"/>
      <c r="E136" s="277"/>
      <c r="F136" s="298" t="s">
        <v>524</v>
      </c>
      <c r="G136" s="277"/>
      <c r="H136" s="277" t="s">
        <v>577</v>
      </c>
      <c r="I136" s="277" t="s">
        <v>555</v>
      </c>
      <c r="J136" s="277"/>
      <c r="K136" s="320"/>
    </row>
    <row r="137" ht="15" customHeight="1">
      <c r="B137" s="318"/>
      <c r="C137" s="277" t="s">
        <v>556</v>
      </c>
      <c r="D137" s="277"/>
      <c r="E137" s="277"/>
      <c r="F137" s="298" t="s">
        <v>524</v>
      </c>
      <c r="G137" s="277"/>
      <c r="H137" s="277" t="s">
        <v>578</v>
      </c>
      <c r="I137" s="277" t="s">
        <v>558</v>
      </c>
      <c r="J137" s="277"/>
      <c r="K137" s="320"/>
    </row>
    <row r="138" ht="15" customHeight="1">
      <c r="B138" s="318"/>
      <c r="C138" s="277" t="s">
        <v>559</v>
      </c>
      <c r="D138" s="277"/>
      <c r="E138" s="277"/>
      <c r="F138" s="298" t="s">
        <v>524</v>
      </c>
      <c r="G138" s="277"/>
      <c r="H138" s="277" t="s">
        <v>559</v>
      </c>
      <c r="I138" s="277" t="s">
        <v>558</v>
      </c>
      <c r="J138" s="277"/>
      <c r="K138" s="320"/>
    </row>
    <row r="139" ht="15" customHeight="1">
      <c r="B139" s="318"/>
      <c r="C139" s="277" t="s">
        <v>41</v>
      </c>
      <c r="D139" s="277"/>
      <c r="E139" s="277"/>
      <c r="F139" s="298" t="s">
        <v>524</v>
      </c>
      <c r="G139" s="277"/>
      <c r="H139" s="277" t="s">
        <v>579</v>
      </c>
      <c r="I139" s="277" t="s">
        <v>558</v>
      </c>
      <c r="J139" s="277"/>
      <c r="K139" s="320"/>
    </row>
    <row r="140" ht="15" customHeight="1">
      <c r="B140" s="318"/>
      <c r="C140" s="277" t="s">
        <v>580</v>
      </c>
      <c r="D140" s="277"/>
      <c r="E140" s="277"/>
      <c r="F140" s="298" t="s">
        <v>524</v>
      </c>
      <c r="G140" s="277"/>
      <c r="H140" s="277" t="s">
        <v>581</v>
      </c>
      <c r="I140" s="277" t="s">
        <v>558</v>
      </c>
      <c r="J140" s="277"/>
      <c r="K140" s="320"/>
    </row>
    <row r="14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ht="18.75" customHeight="1">
      <c r="B142" s="273"/>
      <c r="C142" s="273"/>
      <c r="D142" s="273"/>
      <c r="E142" s="273"/>
      <c r="F142" s="310"/>
      <c r="G142" s="273"/>
      <c r="H142" s="273"/>
      <c r="I142" s="273"/>
      <c r="J142" s="273"/>
      <c r="K142" s="273"/>
    </row>
    <row r="143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ht="45" customHeight="1">
      <c r="B145" s="288"/>
      <c r="C145" s="289" t="s">
        <v>582</v>
      </c>
      <c r="D145" s="289"/>
      <c r="E145" s="289"/>
      <c r="F145" s="289"/>
      <c r="G145" s="289"/>
      <c r="H145" s="289"/>
      <c r="I145" s="289"/>
      <c r="J145" s="289"/>
      <c r="K145" s="290"/>
    </row>
    <row r="146" ht="17.25" customHeight="1">
      <c r="B146" s="288"/>
      <c r="C146" s="291" t="s">
        <v>518</v>
      </c>
      <c r="D146" s="291"/>
      <c r="E146" s="291"/>
      <c r="F146" s="291" t="s">
        <v>519</v>
      </c>
      <c r="G146" s="292"/>
      <c r="H146" s="291" t="s">
        <v>104</v>
      </c>
      <c r="I146" s="291" t="s">
        <v>60</v>
      </c>
      <c r="J146" s="291" t="s">
        <v>520</v>
      </c>
      <c r="K146" s="290"/>
    </row>
    <row r="147" ht="17.25" customHeight="1">
      <c r="B147" s="288"/>
      <c r="C147" s="293" t="s">
        <v>521</v>
      </c>
      <c r="D147" s="293"/>
      <c r="E147" s="293"/>
      <c r="F147" s="294" t="s">
        <v>522</v>
      </c>
      <c r="G147" s="295"/>
      <c r="H147" s="293"/>
      <c r="I147" s="293"/>
      <c r="J147" s="293" t="s">
        <v>523</v>
      </c>
      <c r="K147" s="290"/>
    </row>
    <row r="148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ht="15" customHeight="1">
      <c r="B149" s="299"/>
      <c r="C149" s="324" t="s">
        <v>527</v>
      </c>
      <c r="D149" s="277"/>
      <c r="E149" s="277"/>
      <c r="F149" s="325" t="s">
        <v>524</v>
      </c>
      <c r="G149" s="277"/>
      <c r="H149" s="324" t="s">
        <v>563</v>
      </c>
      <c r="I149" s="324" t="s">
        <v>526</v>
      </c>
      <c r="J149" s="324">
        <v>120</v>
      </c>
      <c r="K149" s="320"/>
    </row>
    <row r="150" ht="15" customHeight="1">
      <c r="B150" s="299"/>
      <c r="C150" s="324" t="s">
        <v>572</v>
      </c>
      <c r="D150" s="277"/>
      <c r="E150" s="277"/>
      <c r="F150" s="325" t="s">
        <v>524</v>
      </c>
      <c r="G150" s="277"/>
      <c r="H150" s="324" t="s">
        <v>583</v>
      </c>
      <c r="I150" s="324" t="s">
        <v>526</v>
      </c>
      <c r="J150" s="324" t="s">
        <v>574</v>
      </c>
      <c r="K150" s="320"/>
    </row>
    <row r="151" ht="15" customHeight="1">
      <c r="B151" s="299"/>
      <c r="C151" s="324" t="s">
        <v>473</v>
      </c>
      <c r="D151" s="277"/>
      <c r="E151" s="277"/>
      <c r="F151" s="325" t="s">
        <v>524</v>
      </c>
      <c r="G151" s="277"/>
      <c r="H151" s="324" t="s">
        <v>584</v>
      </c>
      <c r="I151" s="324" t="s">
        <v>526</v>
      </c>
      <c r="J151" s="324" t="s">
        <v>574</v>
      </c>
      <c r="K151" s="320"/>
    </row>
    <row r="152" ht="15" customHeight="1">
      <c r="B152" s="299"/>
      <c r="C152" s="324" t="s">
        <v>529</v>
      </c>
      <c r="D152" s="277"/>
      <c r="E152" s="277"/>
      <c r="F152" s="325" t="s">
        <v>530</v>
      </c>
      <c r="G152" s="277"/>
      <c r="H152" s="324" t="s">
        <v>563</v>
      </c>
      <c r="I152" s="324" t="s">
        <v>526</v>
      </c>
      <c r="J152" s="324">
        <v>50</v>
      </c>
      <c r="K152" s="320"/>
    </row>
    <row r="153" ht="15" customHeight="1">
      <c r="B153" s="299"/>
      <c r="C153" s="324" t="s">
        <v>532</v>
      </c>
      <c r="D153" s="277"/>
      <c r="E153" s="277"/>
      <c r="F153" s="325" t="s">
        <v>524</v>
      </c>
      <c r="G153" s="277"/>
      <c r="H153" s="324" t="s">
        <v>563</v>
      </c>
      <c r="I153" s="324" t="s">
        <v>534</v>
      </c>
      <c r="J153" s="324"/>
      <c r="K153" s="320"/>
    </row>
    <row r="154" ht="15" customHeight="1">
      <c r="B154" s="299"/>
      <c r="C154" s="324" t="s">
        <v>543</v>
      </c>
      <c r="D154" s="277"/>
      <c r="E154" s="277"/>
      <c r="F154" s="325" t="s">
        <v>530</v>
      </c>
      <c r="G154" s="277"/>
      <c r="H154" s="324" t="s">
        <v>563</v>
      </c>
      <c r="I154" s="324" t="s">
        <v>526</v>
      </c>
      <c r="J154" s="324">
        <v>50</v>
      </c>
      <c r="K154" s="320"/>
    </row>
    <row r="155" ht="15" customHeight="1">
      <c r="B155" s="299"/>
      <c r="C155" s="324" t="s">
        <v>551</v>
      </c>
      <c r="D155" s="277"/>
      <c r="E155" s="277"/>
      <c r="F155" s="325" t="s">
        <v>530</v>
      </c>
      <c r="G155" s="277"/>
      <c r="H155" s="324" t="s">
        <v>563</v>
      </c>
      <c r="I155" s="324" t="s">
        <v>526</v>
      </c>
      <c r="J155" s="324">
        <v>50</v>
      </c>
      <c r="K155" s="320"/>
    </row>
    <row r="156" ht="15" customHeight="1">
      <c r="B156" s="299"/>
      <c r="C156" s="324" t="s">
        <v>549</v>
      </c>
      <c r="D156" s="277"/>
      <c r="E156" s="277"/>
      <c r="F156" s="325" t="s">
        <v>530</v>
      </c>
      <c r="G156" s="277"/>
      <c r="H156" s="324" t="s">
        <v>563</v>
      </c>
      <c r="I156" s="324" t="s">
        <v>526</v>
      </c>
      <c r="J156" s="324">
        <v>50</v>
      </c>
      <c r="K156" s="320"/>
    </row>
    <row r="157" ht="15" customHeight="1">
      <c r="B157" s="299"/>
      <c r="C157" s="324" t="s">
        <v>89</v>
      </c>
      <c r="D157" s="277"/>
      <c r="E157" s="277"/>
      <c r="F157" s="325" t="s">
        <v>524</v>
      </c>
      <c r="G157" s="277"/>
      <c r="H157" s="324" t="s">
        <v>585</v>
      </c>
      <c r="I157" s="324" t="s">
        <v>526</v>
      </c>
      <c r="J157" s="324" t="s">
        <v>586</v>
      </c>
      <c r="K157" s="320"/>
    </row>
    <row r="158" ht="15" customHeight="1">
      <c r="B158" s="299"/>
      <c r="C158" s="324" t="s">
        <v>587</v>
      </c>
      <c r="D158" s="277"/>
      <c r="E158" s="277"/>
      <c r="F158" s="325" t="s">
        <v>524</v>
      </c>
      <c r="G158" s="277"/>
      <c r="H158" s="324" t="s">
        <v>588</v>
      </c>
      <c r="I158" s="324" t="s">
        <v>558</v>
      </c>
      <c r="J158" s="324"/>
      <c r="K158" s="320"/>
    </row>
    <row r="159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ht="18.75" customHeight="1">
      <c r="B160" s="273"/>
      <c r="C160" s="277"/>
      <c r="D160" s="277"/>
      <c r="E160" s="277"/>
      <c r="F160" s="298"/>
      <c r="G160" s="277"/>
      <c r="H160" s="277"/>
      <c r="I160" s="277"/>
      <c r="J160" s="277"/>
      <c r="K160" s="273"/>
    </row>
    <row r="16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ht="45" customHeight="1">
      <c r="B163" s="266"/>
      <c r="C163" s="267" t="s">
        <v>589</v>
      </c>
      <c r="D163" s="267"/>
      <c r="E163" s="267"/>
      <c r="F163" s="267"/>
      <c r="G163" s="267"/>
      <c r="H163" s="267"/>
      <c r="I163" s="267"/>
      <c r="J163" s="267"/>
      <c r="K163" s="268"/>
    </row>
    <row r="164" ht="17.25" customHeight="1">
      <c r="B164" s="266"/>
      <c r="C164" s="291" t="s">
        <v>518</v>
      </c>
      <c r="D164" s="291"/>
      <c r="E164" s="291"/>
      <c r="F164" s="291" t="s">
        <v>519</v>
      </c>
      <c r="G164" s="328"/>
      <c r="H164" s="329" t="s">
        <v>104</v>
      </c>
      <c r="I164" s="329" t="s">
        <v>60</v>
      </c>
      <c r="J164" s="291" t="s">
        <v>520</v>
      </c>
      <c r="K164" s="268"/>
    </row>
    <row r="165" ht="17.25" customHeight="1">
      <c r="B165" s="269"/>
      <c r="C165" s="293" t="s">
        <v>521</v>
      </c>
      <c r="D165" s="293"/>
      <c r="E165" s="293"/>
      <c r="F165" s="294" t="s">
        <v>522</v>
      </c>
      <c r="G165" s="330"/>
      <c r="H165" s="331"/>
      <c r="I165" s="331"/>
      <c r="J165" s="293" t="s">
        <v>523</v>
      </c>
      <c r="K165" s="271"/>
    </row>
    <row r="166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ht="15" customHeight="1">
      <c r="B167" s="299"/>
      <c r="C167" s="277" t="s">
        <v>527</v>
      </c>
      <c r="D167" s="277"/>
      <c r="E167" s="277"/>
      <c r="F167" s="298" t="s">
        <v>524</v>
      </c>
      <c r="G167" s="277"/>
      <c r="H167" s="277" t="s">
        <v>563</v>
      </c>
      <c r="I167" s="277" t="s">
        <v>526</v>
      </c>
      <c r="J167" s="277">
        <v>120</v>
      </c>
      <c r="K167" s="320"/>
    </row>
    <row r="168" ht="15" customHeight="1">
      <c r="B168" s="299"/>
      <c r="C168" s="277" t="s">
        <v>572</v>
      </c>
      <c r="D168" s="277"/>
      <c r="E168" s="277"/>
      <c r="F168" s="298" t="s">
        <v>524</v>
      </c>
      <c r="G168" s="277"/>
      <c r="H168" s="277" t="s">
        <v>573</v>
      </c>
      <c r="I168" s="277" t="s">
        <v>526</v>
      </c>
      <c r="J168" s="277" t="s">
        <v>574</v>
      </c>
      <c r="K168" s="320"/>
    </row>
    <row r="169" ht="15" customHeight="1">
      <c r="B169" s="299"/>
      <c r="C169" s="277" t="s">
        <v>473</v>
      </c>
      <c r="D169" s="277"/>
      <c r="E169" s="277"/>
      <c r="F169" s="298" t="s">
        <v>524</v>
      </c>
      <c r="G169" s="277"/>
      <c r="H169" s="277" t="s">
        <v>590</v>
      </c>
      <c r="I169" s="277" t="s">
        <v>526</v>
      </c>
      <c r="J169" s="277" t="s">
        <v>574</v>
      </c>
      <c r="K169" s="320"/>
    </row>
    <row r="170" ht="15" customHeight="1">
      <c r="B170" s="299"/>
      <c r="C170" s="277" t="s">
        <v>529</v>
      </c>
      <c r="D170" s="277"/>
      <c r="E170" s="277"/>
      <c r="F170" s="298" t="s">
        <v>530</v>
      </c>
      <c r="G170" s="277"/>
      <c r="H170" s="277" t="s">
        <v>590</v>
      </c>
      <c r="I170" s="277" t="s">
        <v>526</v>
      </c>
      <c r="J170" s="277">
        <v>50</v>
      </c>
      <c r="K170" s="320"/>
    </row>
    <row r="171" ht="15" customHeight="1">
      <c r="B171" s="299"/>
      <c r="C171" s="277" t="s">
        <v>532</v>
      </c>
      <c r="D171" s="277"/>
      <c r="E171" s="277"/>
      <c r="F171" s="298" t="s">
        <v>524</v>
      </c>
      <c r="G171" s="277"/>
      <c r="H171" s="277" t="s">
        <v>590</v>
      </c>
      <c r="I171" s="277" t="s">
        <v>534</v>
      </c>
      <c r="J171" s="277"/>
      <c r="K171" s="320"/>
    </row>
    <row r="172" ht="15" customHeight="1">
      <c r="B172" s="299"/>
      <c r="C172" s="277" t="s">
        <v>543</v>
      </c>
      <c r="D172" s="277"/>
      <c r="E172" s="277"/>
      <c r="F172" s="298" t="s">
        <v>530</v>
      </c>
      <c r="G172" s="277"/>
      <c r="H172" s="277" t="s">
        <v>590</v>
      </c>
      <c r="I172" s="277" t="s">
        <v>526</v>
      </c>
      <c r="J172" s="277">
        <v>50</v>
      </c>
      <c r="K172" s="320"/>
    </row>
    <row r="173" ht="15" customHeight="1">
      <c r="B173" s="299"/>
      <c r="C173" s="277" t="s">
        <v>551</v>
      </c>
      <c r="D173" s="277"/>
      <c r="E173" s="277"/>
      <c r="F173" s="298" t="s">
        <v>530</v>
      </c>
      <c r="G173" s="277"/>
      <c r="H173" s="277" t="s">
        <v>590</v>
      </c>
      <c r="I173" s="277" t="s">
        <v>526</v>
      </c>
      <c r="J173" s="277">
        <v>50</v>
      </c>
      <c r="K173" s="320"/>
    </row>
    <row r="174" ht="15" customHeight="1">
      <c r="B174" s="299"/>
      <c r="C174" s="277" t="s">
        <v>549</v>
      </c>
      <c r="D174" s="277"/>
      <c r="E174" s="277"/>
      <c r="F174" s="298" t="s">
        <v>530</v>
      </c>
      <c r="G174" s="277"/>
      <c r="H174" s="277" t="s">
        <v>590</v>
      </c>
      <c r="I174" s="277" t="s">
        <v>526</v>
      </c>
      <c r="J174" s="277">
        <v>50</v>
      </c>
      <c r="K174" s="320"/>
    </row>
    <row r="175" ht="15" customHeight="1">
      <c r="B175" s="299"/>
      <c r="C175" s="277" t="s">
        <v>103</v>
      </c>
      <c r="D175" s="277"/>
      <c r="E175" s="277"/>
      <c r="F175" s="298" t="s">
        <v>524</v>
      </c>
      <c r="G175" s="277"/>
      <c r="H175" s="277" t="s">
        <v>591</v>
      </c>
      <c r="I175" s="277" t="s">
        <v>592</v>
      </c>
      <c r="J175" s="277"/>
      <c r="K175" s="320"/>
    </row>
    <row r="176" ht="15" customHeight="1">
      <c r="B176" s="299"/>
      <c r="C176" s="277" t="s">
        <v>60</v>
      </c>
      <c r="D176" s="277"/>
      <c r="E176" s="277"/>
      <c r="F176" s="298" t="s">
        <v>524</v>
      </c>
      <c r="G176" s="277"/>
      <c r="H176" s="277" t="s">
        <v>593</v>
      </c>
      <c r="I176" s="277" t="s">
        <v>594</v>
      </c>
      <c r="J176" s="277">
        <v>1</v>
      </c>
      <c r="K176" s="320"/>
    </row>
    <row r="177" ht="15" customHeight="1">
      <c r="B177" s="299"/>
      <c r="C177" s="277" t="s">
        <v>56</v>
      </c>
      <c r="D177" s="277"/>
      <c r="E177" s="277"/>
      <c r="F177" s="298" t="s">
        <v>524</v>
      </c>
      <c r="G177" s="277"/>
      <c r="H177" s="277" t="s">
        <v>595</v>
      </c>
      <c r="I177" s="277" t="s">
        <v>526</v>
      </c>
      <c r="J177" s="277">
        <v>20</v>
      </c>
      <c r="K177" s="320"/>
    </row>
    <row r="178" ht="15" customHeight="1">
      <c r="B178" s="299"/>
      <c r="C178" s="277" t="s">
        <v>104</v>
      </c>
      <c r="D178" s="277"/>
      <c r="E178" s="277"/>
      <c r="F178" s="298" t="s">
        <v>524</v>
      </c>
      <c r="G178" s="277"/>
      <c r="H178" s="277" t="s">
        <v>596</v>
      </c>
      <c r="I178" s="277" t="s">
        <v>526</v>
      </c>
      <c r="J178" s="277">
        <v>255</v>
      </c>
      <c r="K178" s="320"/>
    </row>
    <row r="179" ht="15" customHeight="1">
      <c r="B179" s="299"/>
      <c r="C179" s="277" t="s">
        <v>105</v>
      </c>
      <c r="D179" s="277"/>
      <c r="E179" s="277"/>
      <c r="F179" s="298" t="s">
        <v>524</v>
      </c>
      <c r="G179" s="277"/>
      <c r="H179" s="277" t="s">
        <v>489</v>
      </c>
      <c r="I179" s="277" t="s">
        <v>526</v>
      </c>
      <c r="J179" s="277">
        <v>10</v>
      </c>
      <c r="K179" s="320"/>
    </row>
    <row r="180" ht="15" customHeight="1">
      <c r="B180" s="299"/>
      <c r="C180" s="277" t="s">
        <v>106</v>
      </c>
      <c r="D180" s="277"/>
      <c r="E180" s="277"/>
      <c r="F180" s="298" t="s">
        <v>524</v>
      </c>
      <c r="G180" s="277"/>
      <c r="H180" s="277" t="s">
        <v>597</v>
      </c>
      <c r="I180" s="277" t="s">
        <v>558</v>
      </c>
      <c r="J180" s="277"/>
      <c r="K180" s="320"/>
    </row>
    <row r="181" ht="15" customHeight="1">
      <c r="B181" s="299"/>
      <c r="C181" s="277" t="s">
        <v>598</v>
      </c>
      <c r="D181" s="277"/>
      <c r="E181" s="277"/>
      <c r="F181" s="298" t="s">
        <v>524</v>
      </c>
      <c r="G181" s="277"/>
      <c r="H181" s="277" t="s">
        <v>599</v>
      </c>
      <c r="I181" s="277" t="s">
        <v>558</v>
      </c>
      <c r="J181" s="277"/>
      <c r="K181" s="320"/>
    </row>
    <row r="182" ht="15" customHeight="1">
      <c r="B182" s="299"/>
      <c r="C182" s="277" t="s">
        <v>587</v>
      </c>
      <c r="D182" s="277"/>
      <c r="E182" s="277"/>
      <c r="F182" s="298" t="s">
        <v>524</v>
      </c>
      <c r="G182" s="277"/>
      <c r="H182" s="277" t="s">
        <v>600</v>
      </c>
      <c r="I182" s="277" t="s">
        <v>558</v>
      </c>
      <c r="J182" s="277"/>
      <c r="K182" s="320"/>
    </row>
    <row r="183" ht="15" customHeight="1">
      <c r="B183" s="299"/>
      <c r="C183" s="277" t="s">
        <v>108</v>
      </c>
      <c r="D183" s="277"/>
      <c r="E183" s="277"/>
      <c r="F183" s="298" t="s">
        <v>530</v>
      </c>
      <c r="G183" s="277"/>
      <c r="H183" s="277" t="s">
        <v>601</v>
      </c>
      <c r="I183" s="277" t="s">
        <v>526</v>
      </c>
      <c r="J183" s="277">
        <v>50</v>
      </c>
      <c r="K183" s="320"/>
    </row>
    <row r="184" ht="15" customHeight="1">
      <c r="B184" s="299"/>
      <c r="C184" s="277" t="s">
        <v>602</v>
      </c>
      <c r="D184" s="277"/>
      <c r="E184" s="277"/>
      <c r="F184" s="298" t="s">
        <v>530</v>
      </c>
      <c r="G184" s="277"/>
      <c r="H184" s="277" t="s">
        <v>603</v>
      </c>
      <c r="I184" s="277" t="s">
        <v>604</v>
      </c>
      <c r="J184" s="277"/>
      <c r="K184" s="320"/>
    </row>
    <row r="185" ht="15" customHeight="1">
      <c r="B185" s="299"/>
      <c r="C185" s="277" t="s">
        <v>605</v>
      </c>
      <c r="D185" s="277"/>
      <c r="E185" s="277"/>
      <c r="F185" s="298" t="s">
        <v>530</v>
      </c>
      <c r="G185" s="277"/>
      <c r="H185" s="277" t="s">
        <v>606</v>
      </c>
      <c r="I185" s="277" t="s">
        <v>604</v>
      </c>
      <c r="J185" s="277"/>
      <c r="K185" s="320"/>
    </row>
    <row r="186" ht="15" customHeight="1">
      <c r="B186" s="299"/>
      <c r="C186" s="277" t="s">
        <v>607</v>
      </c>
      <c r="D186" s="277"/>
      <c r="E186" s="277"/>
      <c r="F186" s="298" t="s">
        <v>530</v>
      </c>
      <c r="G186" s="277"/>
      <c r="H186" s="277" t="s">
        <v>608</v>
      </c>
      <c r="I186" s="277" t="s">
        <v>604</v>
      </c>
      <c r="J186" s="277"/>
      <c r="K186" s="320"/>
    </row>
    <row r="187" ht="15" customHeight="1">
      <c r="B187" s="299"/>
      <c r="C187" s="332" t="s">
        <v>609</v>
      </c>
      <c r="D187" s="277"/>
      <c r="E187" s="277"/>
      <c r="F187" s="298" t="s">
        <v>530</v>
      </c>
      <c r="G187" s="277"/>
      <c r="H187" s="277" t="s">
        <v>610</v>
      </c>
      <c r="I187" s="277" t="s">
        <v>611</v>
      </c>
      <c r="J187" s="333" t="s">
        <v>612</v>
      </c>
      <c r="K187" s="320"/>
    </row>
    <row r="188" ht="15" customHeight="1">
      <c r="B188" s="299"/>
      <c r="C188" s="283" t="s">
        <v>45</v>
      </c>
      <c r="D188" s="277"/>
      <c r="E188" s="277"/>
      <c r="F188" s="298" t="s">
        <v>524</v>
      </c>
      <c r="G188" s="277"/>
      <c r="H188" s="273" t="s">
        <v>613</v>
      </c>
      <c r="I188" s="277" t="s">
        <v>614</v>
      </c>
      <c r="J188" s="277"/>
      <c r="K188" s="320"/>
    </row>
    <row r="189" ht="15" customHeight="1">
      <c r="B189" s="299"/>
      <c r="C189" s="283" t="s">
        <v>615</v>
      </c>
      <c r="D189" s="277"/>
      <c r="E189" s="277"/>
      <c r="F189" s="298" t="s">
        <v>524</v>
      </c>
      <c r="G189" s="277"/>
      <c r="H189" s="277" t="s">
        <v>616</v>
      </c>
      <c r="I189" s="277" t="s">
        <v>558</v>
      </c>
      <c r="J189" s="277"/>
      <c r="K189" s="320"/>
    </row>
    <row r="190" ht="15" customHeight="1">
      <c r="B190" s="299"/>
      <c r="C190" s="283" t="s">
        <v>617</v>
      </c>
      <c r="D190" s="277"/>
      <c r="E190" s="277"/>
      <c r="F190" s="298" t="s">
        <v>524</v>
      </c>
      <c r="G190" s="277"/>
      <c r="H190" s="277" t="s">
        <v>618</v>
      </c>
      <c r="I190" s="277" t="s">
        <v>558</v>
      </c>
      <c r="J190" s="277"/>
      <c r="K190" s="320"/>
    </row>
    <row r="191" ht="15" customHeight="1">
      <c r="B191" s="299"/>
      <c r="C191" s="283" t="s">
        <v>619</v>
      </c>
      <c r="D191" s="277"/>
      <c r="E191" s="277"/>
      <c r="F191" s="298" t="s">
        <v>530</v>
      </c>
      <c r="G191" s="277"/>
      <c r="H191" s="277" t="s">
        <v>620</v>
      </c>
      <c r="I191" s="277" t="s">
        <v>558</v>
      </c>
      <c r="J191" s="277"/>
      <c r="K191" s="320"/>
    </row>
    <row r="192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ht="18.75" customHeight="1">
      <c r="B193" s="273"/>
      <c r="C193" s="277"/>
      <c r="D193" s="277"/>
      <c r="E193" s="277"/>
      <c r="F193" s="298"/>
      <c r="G193" s="277"/>
      <c r="H193" s="277"/>
      <c r="I193" s="277"/>
      <c r="J193" s="277"/>
      <c r="K193" s="273"/>
    </row>
    <row r="194" ht="18.75" customHeight="1">
      <c r="B194" s="273"/>
      <c r="C194" s="277"/>
      <c r="D194" s="277"/>
      <c r="E194" s="277"/>
      <c r="F194" s="298"/>
      <c r="G194" s="277"/>
      <c r="H194" s="277"/>
      <c r="I194" s="277"/>
      <c r="J194" s="277"/>
      <c r="K194" s="273"/>
    </row>
    <row r="195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ht="13.5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ht="21">
      <c r="B197" s="266"/>
      <c r="C197" s="267" t="s">
        <v>621</v>
      </c>
      <c r="D197" s="267"/>
      <c r="E197" s="267"/>
      <c r="F197" s="267"/>
      <c r="G197" s="267"/>
      <c r="H197" s="267"/>
      <c r="I197" s="267"/>
      <c r="J197" s="267"/>
      <c r="K197" s="268"/>
    </row>
    <row r="198" ht="25.5" customHeight="1">
      <c r="B198" s="266"/>
      <c r="C198" s="335" t="s">
        <v>622</v>
      </c>
      <c r="D198" s="335"/>
      <c r="E198" s="335"/>
      <c r="F198" s="335" t="s">
        <v>623</v>
      </c>
      <c r="G198" s="336"/>
      <c r="H198" s="335" t="s">
        <v>624</v>
      </c>
      <c r="I198" s="335"/>
      <c r="J198" s="335"/>
      <c r="K198" s="268"/>
    </row>
    <row r="199" ht="5.25" customHeight="1">
      <c r="B199" s="299"/>
      <c r="C199" s="296"/>
      <c r="D199" s="296"/>
      <c r="E199" s="296"/>
      <c r="F199" s="296"/>
      <c r="G199" s="277"/>
      <c r="H199" s="296"/>
      <c r="I199" s="296"/>
      <c r="J199" s="296"/>
      <c r="K199" s="320"/>
    </row>
    <row r="200" ht="15" customHeight="1">
      <c r="B200" s="299"/>
      <c r="C200" s="277" t="s">
        <v>614</v>
      </c>
      <c r="D200" s="277"/>
      <c r="E200" s="277"/>
      <c r="F200" s="298" t="s">
        <v>46</v>
      </c>
      <c r="G200" s="277"/>
      <c r="H200" s="277" t="s">
        <v>625</v>
      </c>
      <c r="I200" s="277"/>
      <c r="J200" s="277"/>
      <c r="K200" s="320"/>
    </row>
    <row r="201" ht="15" customHeight="1">
      <c r="B201" s="299"/>
      <c r="C201" s="305"/>
      <c r="D201" s="277"/>
      <c r="E201" s="277"/>
      <c r="F201" s="298" t="s">
        <v>47</v>
      </c>
      <c r="G201" s="277"/>
      <c r="H201" s="277" t="s">
        <v>626</v>
      </c>
      <c r="I201" s="277"/>
      <c r="J201" s="277"/>
      <c r="K201" s="320"/>
    </row>
    <row r="202" ht="15" customHeight="1">
      <c r="B202" s="299"/>
      <c r="C202" s="305"/>
      <c r="D202" s="277"/>
      <c r="E202" s="277"/>
      <c r="F202" s="298" t="s">
        <v>50</v>
      </c>
      <c r="G202" s="277"/>
      <c r="H202" s="277" t="s">
        <v>627</v>
      </c>
      <c r="I202" s="277"/>
      <c r="J202" s="277"/>
      <c r="K202" s="320"/>
    </row>
    <row r="203" ht="15" customHeight="1">
      <c r="B203" s="299"/>
      <c r="C203" s="277"/>
      <c r="D203" s="277"/>
      <c r="E203" s="277"/>
      <c r="F203" s="298" t="s">
        <v>48</v>
      </c>
      <c r="G203" s="277"/>
      <c r="H203" s="277" t="s">
        <v>628</v>
      </c>
      <c r="I203" s="277"/>
      <c r="J203" s="277"/>
      <c r="K203" s="320"/>
    </row>
    <row r="204" ht="15" customHeight="1">
      <c r="B204" s="299"/>
      <c r="C204" s="277"/>
      <c r="D204" s="277"/>
      <c r="E204" s="277"/>
      <c r="F204" s="298" t="s">
        <v>49</v>
      </c>
      <c r="G204" s="277"/>
      <c r="H204" s="277" t="s">
        <v>629</v>
      </c>
      <c r="I204" s="277"/>
      <c r="J204" s="277"/>
      <c r="K204" s="320"/>
    </row>
    <row r="205" ht="15" customHeight="1">
      <c r="B205" s="299"/>
      <c r="C205" s="277"/>
      <c r="D205" s="277"/>
      <c r="E205" s="277"/>
      <c r="F205" s="298"/>
      <c r="G205" s="277"/>
      <c r="H205" s="277"/>
      <c r="I205" s="277"/>
      <c r="J205" s="277"/>
      <c r="K205" s="320"/>
    </row>
    <row r="206" ht="15" customHeight="1">
      <c r="B206" s="299"/>
      <c r="C206" s="277" t="s">
        <v>570</v>
      </c>
      <c r="D206" s="277"/>
      <c r="E206" s="277"/>
      <c r="F206" s="298" t="s">
        <v>79</v>
      </c>
      <c r="G206" s="277"/>
      <c r="H206" s="277" t="s">
        <v>630</v>
      </c>
      <c r="I206" s="277"/>
      <c r="J206" s="277"/>
      <c r="K206" s="320"/>
    </row>
    <row r="207" ht="15" customHeight="1">
      <c r="B207" s="299"/>
      <c r="C207" s="305"/>
      <c r="D207" s="277"/>
      <c r="E207" s="277"/>
      <c r="F207" s="298" t="s">
        <v>467</v>
      </c>
      <c r="G207" s="277"/>
      <c r="H207" s="277" t="s">
        <v>468</v>
      </c>
      <c r="I207" s="277"/>
      <c r="J207" s="277"/>
      <c r="K207" s="320"/>
    </row>
    <row r="208" ht="15" customHeight="1">
      <c r="B208" s="299"/>
      <c r="C208" s="277"/>
      <c r="D208" s="277"/>
      <c r="E208" s="277"/>
      <c r="F208" s="298" t="s">
        <v>465</v>
      </c>
      <c r="G208" s="277"/>
      <c r="H208" s="277" t="s">
        <v>631</v>
      </c>
      <c r="I208" s="277"/>
      <c r="J208" s="277"/>
      <c r="K208" s="320"/>
    </row>
    <row r="209" ht="15" customHeight="1">
      <c r="B209" s="337"/>
      <c r="C209" s="305"/>
      <c r="D209" s="305"/>
      <c r="E209" s="305"/>
      <c r="F209" s="298" t="s">
        <v>469</v>
      </c>
      <c r="G209" s="283"/>
      <c r="H209" s="324" t="s">
        <v>470</v>
      </c>
      <c r="I209" s="324"/>
      <c r="J209" s="324"/>
      <c r="K209" s="338"/>
    </row>
    <row r="210" ht="15" customHeight="1">
      <c r="B210" s="337"/>
      <c r="C210" s="305"/>
      <c r="D210" s="305"/>
      <c r="E210" s="305"/>
      <c r="F210" s="298" t="s">
        <v>471</v>
      </c>
      <c r="G210" s="283"/>
      <c r="H210" s="324" t="s">
        <v>632</v>
      </c>
      <c r="I210" s="324"/>
      <c r="J210" s="324"/>
      <c r="K210" s="338"/>
    </row>
    <row r="211" ht="15" customHeight="1">
      <c r="B211" s="337"/>
      <c r="C211" s="305"/>
      <c r="D211" s="305"/>
      <c r="E211" s="305"/>
      <c r="F211" s="339"/>
      <c r="G211" s="283"/>
      <c r="H211" s="340"/>
      <c r="I211" s="340"/>
      <c r="J211" s="340"/>
      <c r="K211" s="338"/>
    </row>
    <row r="212" ht="15" customHeight="1">
      <c r="B212" s="337"/>
      <c r="C212" s="277" t="s">
        <v>594</v>
      </c>
      <c r="D212" s="305"/>
      <c r="E212" s="305"/>
      <c r="F212" s="298">
        <v>1</v>
      </c>
      <c r="G212" s="283"/>
      <c r="H212" s="324" t="s">
        <v>633</v>
      </c>
      <c r="I212" s="324"/>
      <c r="J212" s="324"/>
      <c r="K212" s="338"/>
    </row>
    <row r="213" ht="15" customHeight="1">
      <c r="B213" s="337"/>
      <c r="C213" s="305"/>
      <c r="D213" s="305"/>
      <c r="E213" s="305"/>
      <c r="F213" s="298">
        <v>2</v>
      </c>
      <c r="G213" s="283"/>
      <c r="H213" s="324" t="s">
        <v>634</v>
      </c>
      <c r="I213" s="324"/>
      <c r="J213" s="324"/>
      <c r="K213" s="338"/>
    </row>
    <row r="214" ht="15" customHeight="1">
      <c r="B214" s="337"/>
      <c r="C214" s="305"/>
      <c r="D214" s="305"/>
      <c r="E214" s="305"/>
      <c r="F214" s="298">
        <v>3</v>
      </c>
      <c r="G214" s="283"/>
      <c r="H214" s="324" t="s">
        <v>635</v>
      </c>
      <c r="I214" s="324"/>
      <c r="J214" s="324"/>
      <c r="K214" s="338"/>
    </row>
    <row r="215" ht="15" customHeight="1">
      <c r="B215" s="337"/>
      <c r="C215" s="305"/>
      <c r="D215" s="305"/>
      <c r="E215" s="305"/>
      <c r="F215" s="298">
        <v>4</v>
      </c>
      <c r="G215" s="283"/>
      <c r="H215" s="324" t="s">
        <v>636</v>
      </c>
      <c r="I215" s="324"/>
      <c r="J215" s="324"/>
      <c r="K215" s="338"/>
    </row>
    <row r="216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PRACOVNA\Majitel</dc:creator>
  <cp:lastModifiedBy>PRACOVNA\Majitel</cp:lastModifiedBy>
  <dcterms:created xsi:type="dcterms:W3CDTF">2018-10-15T11:52:59Z</dcterms:created>
  <dcterms:modified xsi:type="dcterms:W3CDTF">2018-10-15T11:53:03Z</dcterms:modified>
</cp:coreProperties>
</file>