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Stavba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01 - Stavba'!$C$97:$K$273</definedName>
    <definedName name="_xlnm.Print_Area" localSheetId="1">'SO 01 - Stavba'!$C$4:$J$39,'SO 01 - Stavba'!$C$45:$J$79,'SO 01 - Stavba'!$C$85:$K$273</definedName>
    <definedName name="_xlnm.Print_Titles" localSheetId="1">'SO 01 - Stavba'!$97:$97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73"/>
  <c r="BH273"/>
  <c r="BG273"/>
  <c r="BF273"/>
  <c r="T273"/>
  <c r="T272"/>
  <c r="R273"/>
  <c r="R272"/>
  <c r="P273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T252"/>
  <c r="R253"/>
  <c r="R252"/>
  <c r="P253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J95"/>
  <c r="J94"/>
  <c r="F94"/>
  <c r="F92"/>
  <c r="E90"/>
  <c r="J55"/>
  <c r="J54"/>
  <c r="F54"/>
  <c r="F52"/>
  <c r="E50"/>
  <c r="J18"/>
  <c r="E18"/>
  <c r="F55"/>
  <c r="J17"/>
  <c r="J12"/>
  <c r="J92"/>
  <c r="E7"/>
  <c r="E88"/>
  <c i="1" r="L50"/>
  <c r="AM50"/>
  <c r="AM49"/>
  <c r="L49"/>
  <c r="AM47"/>
  <c r="L47"/>
  <c r="L45"/>
  <c r="L44"/>
  <c i="2" r="BK258"/>
  <c r="J122"/>
  <c r="BK116"/>
  <c r="J114"/>
  <c r="BK221"/>
  <c r="BK226"/>
  <c r="J183"/>
  <c r="J223"/>
  <c r="BK151"/>
  <c r="BK146"/>
  <c r="BK110"/>
  <c r="BK223"/>
  <c r="BK212"/>
  <c r="J128"/>
  <c r="BK260"/>
  <c r="BK181"/>
  <c r="BK229"/>
  <c r="J168"/>
  <c r="BK201"/>
  <c r="BK204"/>
  <c r="J211"/>
  <c r="J142"/>
  <c r="J173"/>
  <c r="J116"/>
  <c r="BK270"/>
  <c r="J158"/>
  <c i="1" r="AS54"/>
  <c i="2" r="J188"/>
  <c r="J258"/>
  <c r="J178"/>
  <c r="BK164"/>
  <c r="BK107"/>
  <c r="BK187"/>
  <c r="BK191"/>
  <c r="BK193"/>
  <c r="BK122"/>
  <c r="J120"/>
  <c r="J217"/>
  <c r="J110"/>
  <c r="J149"/>
  <c r="J181"/>
  <c r="BK105"/>
  <c r="BK257"/>
  <c r="J257"/>
  <c r="BK196"/>
  <c r="J136"/>
  <c r="J108"/>
  <c r="J208"/>
  <c r="J273"/>
  <c r="BK176"/>
  <c r="J102"/>
  <c r="BK264"/>
  <c r="J185"/>
  <c r="J154"/>
  <c r="BK173"/>
  <c r="J105"/>
  <c r="J266"/>
  <c r="BK120"/>
  <c r="BK136"/>
  <c r="BK248"/>
  <c r="BK124"/>
  <c r="J176"/>
  <c r="BK114"/>
  <c r="BK244"/>
  <c r="J162"/>
  <c r="J270"/>
  <c r="BK132"/>
  <c r="J215"/>
  <c r="J171"/>
  <c r="BK179"/>
  <c r="BK142"/>
  <c r="BK118"/>
  <c r="J268"/>
  <c r="BK158"/>
  <c r="BK208"/>
  <c r="BK236"/>
  <c r="J264"/>
  <c r="J229"/>
  <c r="J260"/>
  <c r="J191"/>
  <c r="BK219"/>
  <c r="BK154"/>
  <c r="J233"/>
  <c r="J240"/>
  <c r="J101"/>
  <c r="J186"/>
  <c r="BK149"/>
  <c r="J138"/>
  <c r="BK199"/>
  <c r="BK188"/>
  <c r="BK126"/>
  <c r="BK268"/>
  <c r="J193"/>
  <c r="BK108"/>
  <c r="J203"/>
  <c r="J187"/>
  <c r="BK134"/>
  <c r="J140"/>
  <c r="J219"/>
  <c r="BK177"/>
  <c r="BK128"/>
  <c r="J226"/>
  <c r="BK211"/>
  <c r="J253"/>
  <c r="J179"/>
  <c r="BK262"/>
  <c r="BK186"/>
  <c r="J231"/>
  <c r="BK140"/>
  <c r="BK205"/>
  <c r="BK215"/>
  <c r="J124"/>
  <c r="J156"/>
  <c r="J126"/>
  <c r="BK273"/>
  <c r="BK156"/>
  <c r="BK217"/>
  <c r="BK231"/>
  <c r="J118"/>
  <c r="BK185"/>
  <c r="BK144"/>
  <c r="BK112"/>
  <c r="J134"/>
  <c r="J201"/>
  <c r="BK266"/>
  <c r="J130"/>
  <c r="BK253"/>
  <c r="J248"/>
  <c r="J132"/>
  <c r="J177"/>
  <c r="BK171"/>
  <c r="J112"/>
  <c r="J244"/>
  <c r="BK160"/>
  <c r="J205"/>
  <c r="BK233"/>
  <c r="J107"/>
  <c r="BK203"/>
  <c r="J199"/>
  <c r="J262"/>
  <c r="J164"/>
  <c r="J144"/>
  <c r="J160"/>
  <c r="J236"/>
  <c r="BK240"/>
  <c r="BK102"/>
  <c r="BK167"/>
  <c r="J196"/>
  <c r="J167"/>
  <c r="J204"/>
  <c r="BK162"/>
  <c r="J151"/>
  <c r="BK138"/>
  <c r="J146"/>
  <c r="J212"/>
  <c r="BK130"/>
  <c r="BK178"/>
  <c r="BK183"/>
  <c r="J103"/>
  <c r="BK103"/>
  <c r="BK168"/>
  <c r="J221"/>
  <c r="BK101"/>
  <c l="1" r="BK175"/>
  <c r="J175"/>
  <c r="J66"/>
  <c r="T190"/>
  <c r="P100"/>
  <c r="R148"/>
  <c r="P153"/>
  <c r="R166"/>
  <c r="T175"/>
  <c r="BK214"/>
  <c r="J214"/>
  <c r="J72"/>
  <c r="BK256"/>
  <c r="J256"/>
  <c r="J77"/>
  <c r="T100"/>
  <c r="T153"/>
  <c r="T166"/>
  <c r="R175"/>
  <c r="P198"/>
  <c r="T210"/>
  <c r="BK228"/>
  <c r="J228"/>
  <c r="J74"/>
  <c r="T148"/>
  <c r="P166"/>
  <c r="R170"/>
  <c r="R190"/>
  <c r="BK198"/>
  <c r="J198"/>
  <c r="J69"/>
  <c r="R210"/>
  <c r="T214"/>
  <c r="P228"/>
  <c r="P256"/>
  <c r="P255"/>
  <c r="BK100"/>
  <c r="J100"/>
  <c r="J61"/>
  <c r="BK148"/>
  <c r="J148"/>
  <c r="J62"/>
  <c r="R153"/>
  <c r="P170"/>
  <c r="T170"/>
  <c r="BK190"/>
  <c r="J190"/>
  <c r="J67"/>
  <c r="R198"/>
  <c r="P210"/>
  <c r="R214"/>
  <c r="R228"/>
  <c r="T256"/>
  <c r="T255"/>
  <c r="R100"/>
  <c r="R99"/>
  <c r="R98"/>
  <c r="P148"/>
  <c r="BK153"/>
  <c r="J153"/>
  <c r="J63"/>
  <c r="BK166"/>
  <c r="J166"/>
  <c r="J64"/>
  <c r="BK170"/>
  <c r="J170"/>
  <c r="J65"/>
  <c r="P175"/>
  <c r="P190"/>
  <c r="T198"/>
  <c r="BK210"/>
  <c r="J210"/>
  <c r="J71"/>
  <c r="P214"/>
  <c r="T228"/>
  <c r="R256"/>
  <c r="R255"/>
  <c r="BK195"/>
  <c r="J195"/>
  <c r="J68"/>
  <c r="BK207"/>
  <c r="J207"/>
  <c r="J70"/>
  <c r="BK252"/>
  <c r="J252"/>
  <c r="J75"/>
  <c r="BK225"/>
  <c r="J225"/>
  <c r="J73"/>
  <c r="BK272"/>
  <c r="J272"/>
  <c r="J78"/>
  <c r="BE134"/>
  <c r="BE144"/>
  <c r="BE105"/>
  <c r="BE114"/>
  <c r="BE136"/>
  <c r="BE173"/>
  <c r="BE201"/>
  <c r="BE208"/>
  <c r="F95"/>
  <c r="BE108"/>
  <c r="BE112"/>
  <c r="BE212"/>
  <c r="BE226"/>
  <c r="J52"/>
  <c r="BE102"/>
  <c r="BE120"/>
  <c r="BE142"/>
  <c r="BE156"/>
  <c r="BE211"/>
  <c r="BE248"/>
  <c r="BE258"/>
  <c r="BE264"/>
  <c r="BE181"/>
  <c r="BE205"/>
  <c r="E48"/>
  <c r="BE132"/>
  <c r="BE229"/>
  <c r="BE233"/>
  <c r="BE244"/>
  <c r="BE257"/>
  <c r="BE260"/>
  <c r="BE268"/>
  <c r="BE187"/>
  <c r="BE191"/>
  <c r="BE219"/>
  <c r="BE118"/>
  <c r="BE130"/>
  <c r="BE138"/>
  <c r="BE151"/>
  <c r="BE158"/>
  <c r="BE164"/>
  <c r="BE168"/>
  <c r="BE188"/>
  <c r="BE196"/>
  <c r="BE204"/>
  <c r="BE217"/>
  <c r="BE240"/>
  <c r="BE262"/>
  <c r="BE270"/>
  <c r="BE101"/>
  <c r="BE107"/>
  <c r="BE128"/>
  <c r="BE160"/>
  <c r="BE167"/>
  <c r="BE221"/>
  <c r="BE223"/>
  <c r="BE103"/>
  <c r="BE110"/>
  <c r="BE116"/>
  <c r="BE140"/>
  <c r="BE146"/>
  <c r="BE149"/>
  <c r="BE176"/>
  <c r="BE179"/>
  <c r="BE186"/>
  <c r="BE199"/>
  <c r="BE203"/>
  <c r="BE215"/>
  <c r="BE231"/>
  <c r="BE236"/>
  <c r="BE273"/>
  <c r="BE126"/>
  <c r="BE154"/>
  <c r="BE171"/>
  <c r="BE177"/>
  <c r="BE178"/>
  <c r="BE183"/>
  <c r="BE193"/>
  <c r="BE122"/>
  <c r="BE124"/>
  <c r="BE162"/>
  <c r="BE185"/>
  <c r="BE253"/>
  <c r="BE266"/>
  <c r="J34"/>
  <c i="1" r="AW55"/>
  <c i="2" r="F34"/>
  <c i="1" r="BA55"/>
  <c r="BA54"/>
  <c r="AW54"/>
  <c r="AK30"/>
  <c i="2" r="F35"/>
  <c i="1" r="BB55"/>
  <c r="BB54"/>
  <c r="AX54"/>
  <c i="2" r="F36"/>
  <c i="1" r="BC55"/>
  <c r="BC54"/>
  <c r="AY54"/>
  <c i="2" r="F37"/>
  <c i="1" r="BD55"/>
  <c r="BD54"/>
  <c r="W33"/>
  <c i="2" l="1" r="T99"/>
  <c r="T98"/>
  <c r="P99"/>
  <c r="P98"/>
  <c i="1" r="AU55"/>
  <c i="2" r="BK255"/>
  <c r="J255"/>
  <c r="J76"/>
  <c r="BK99"/>
  <c r="J99"/>
  <c r="J60"/>
  <c r="J33"/>
  <c i="1" r="AV55"/>
  <c r="AT55"/>
  <c r="AU54"/>
  <c r="W31"/>
  <c r="W32"/>
  <c r="W30"/>
  <c i="2" r="F33"/>
  <c i="1" r="AZ55"/>
  <c r="AZ54"/>
  <c r="W29"/>
  <c i="2" l="1" r="BK98"/>
  <c r="J98"/>
  <c r="J59"/>
  <c i="1" r="AV54"/>
  <c r="AK29"/>
  <c i="2" l="1" r="J30"/>
  <c i="1" r="AG55"/>
  <c r="AG54"/>
  <c r="AK26"/>
  <c r="AK35"/>
  <c r="AT54"/>
  <c i="2" l="1" r="J39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<sst xmlns="http://schemas.openxmlformats.org/spreadsheetml/2006/main">
  <si>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</si>
  <si>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</si>
  <si>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</si>
  <si>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</si>
  <si>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</si>
  <si>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{2c21d38b-de4f-4e92-bd4c-20cf87d1494d}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</si>
  <si>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</si>
  <si>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</si>
  <si>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</si>
  <si>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</si>
  <si>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</si>
  <si>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</si>
  <si>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</si>
  <si>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</si>
  <si>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20250601-Z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</si>
  <si>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</si>
  <si>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</si>
  <si>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oplocení Terapeutické komunity Kladno</t>
  </si>
  <si>
    <t>KSO:</t>
  </si>
  <si>
    <t/>
  </si>
  <si>
    <t>CC-CZ:</t>
  </si>
  <si>
    <t>Místo:</t>
  </si>
  <si>
    <t>Gen. Eliáše 483, Kladno Dubí</t>
  </si>
  <si>
    <t>Datum:</t>
  </si>
  <si>
    <t>21. 6. 2025</t>
  </si>
  <si>
    <t>Zadavatel:</t>
  </si>
  <si>
    <t>IČ:</t>
  </si>
  <si>
    <t>71234489</t>
  </si>
  <si>
    <t>Zařízení sociální intervence Kladno</t>
  </si>
  <si>
    <t>DIČ:</t>
  </si>
  <si>
    <t>CZ71234489</t>
  </si>
  <si>
    <t>Účastník:</t>
  </si>
  <si>
    <t>Vyplň údaj</t>
  </si>
  <si>
    <t>Projektant:</t>
  </si>
  <si>
    <t>04193466</t>
  </si>
  <si>
    <t>archiw studio s.r.o</t>
  </si>
  <si>
    <t>CZ04193466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</si>
  <si>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</si>
  <si>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</si>
  <si>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</si>
  <si>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</si>
  <si>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</si>
  <si>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</si>
  <si>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</si>
  <si>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</si>
  <si>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</si>
  <si>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</si>
  <si>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</si>
  <si>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</si>
  <si>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</si>
  <si>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</si>
  <si>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</si>
  <si>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</si>
  <si>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</si>
  <si>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</si>
  <si>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</si>
  <si>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</si>
  <si>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</si>
  <si>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</si>
  <si>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</si>
  <si>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</si>
  <si>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</si>
  <si>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</si>
  <si>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</si>
  <si>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</si>
  <si>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</si>
  <si>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</si>
  <si>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</si>
  <si>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</si>
  <si>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</si>
  <si>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</si>
  <si>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</si>
  <si>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</si>
  <si>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</si>
  <si>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</si>
  <si>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</si>
  <si>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</si>
  <si>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</si>
  <si>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</si>
  <si>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</si>
  <si>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</si>
  <si>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Stavba</t>
  </si>
  <si>
    <t>STA</t>
  </si>
  <si>
    <t>1</t>
  </si>
  <si>
    <t>{72c91547-ce84-49a9-9577-5fe1040fc8df}</t>
  </si>
  <si>
    <t>2</t>
  </si>
  <si>
    <t>KRYCÍ LIST SOUPISU PRACÍ</t>
  </si>
  <si>
    <t>Objekt:</t>
  </si>
  <si>
    <t>SO 01 - Stavba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</si>
  <si>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</si>
  <si>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</si>
  <si>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</si>
  <si>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</si>
  <si>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</si>
  <si>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001. - Zemní práce</t>
  </si>
  <si>
    <t xml:space="preserve">    0021 - Úprava podloží a základové spáry</t>
  </si>
  <si>
    <t xml:space="preserve">    0027 - Základy</t>
  </si>
  <si>
    <t xml:space="preserve">    0031 - Zdi pozemních staveb</t>
  </si>
  <si>
    <t xml:space="preserve">    0032 - Konstrukce přehrad a opěrné zdi</t>
  </si>
  <si>
    <t xml:space="preserve">    0034 - Stěny a příčky</t>
  </si>
  <si>
    <t xml:space="preserve">    005. - Komunikace pozemní</t>
  </si>
  <si>
    <t xml:space="preserve">    0063 - Podlahy a podlahové konstrukce</t>
  </si>
  <si>
    <t xml:space="preserve">    008. - Vedení dálková a přípojná</t>
  </si>
  <si>
    <t xml:space="preserve">    0091 - Doplňující konstrukce a práce pozemních komunikací, letišť a ploch</t>
  </si>
  <si>
    <t xml:space="preserve">    0095 - Dokončovací konstrukce a práce pozemních staveb</t>
  </si>
  <si>
    <t xml:space="preserve">    0096 - Bourání konstrukcí</t>
  </si>
  <si>
    <t xml:space="preserve">    0097 -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</si>
  <si>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</si>
  <si>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</si>
  <si>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</si>
  <si>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</si>
  <si>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</si>
  <si>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</si>
  <si>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</si>
  <si>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</si>
  <si>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</si>
  <si>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</si>
  <si>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</si>
  <si>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</si>
  <si>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</si>
  <si>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</si>
  <si>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</si>
  <si>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</si>
  <si>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</si>
  <si>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</si>
  <si>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</si>
  <si>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</si>
  <si>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</si>
  <si>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001.</t>
  </si>
  <si>
    <t>Zemní práce</t>
  </si>
  <si>
    <t>M</t>
  </si>
  <si>
    <t>00572410</t>
  </si>
  <si>
    <t>osivo směs travní parková</t>
  </si>
  <si>
    <t>kg</t>
  </si>
  <si>
    <t>CS ÚRS 2025 01</t>
  </si>
  <si>
    <t>8</t>
  </si>
  <si>
    <t>4</t>
  </si>
  <si>
    <t>10371500</t>
  </si>
  <si>
    <t>substrát pro trávníky VL</t>
  </si>
  <si>
    <t>m3</t>
  </si>
  <si>
    <t>3</t>
  </si>
  <si>
    <t>K</t>
  </si>
  <si>
    <t>112151115</t>
  </si>
  <si>
    <t>Pokácení stromu směrové v celku s odřezáním kmene a s odvětvením průměru kmene přes 500 do 600 mm</t>
  </si>
  <si>
    <t>kus</t>
  </si>
  <si>
    <t>6</t>
  </si>
  <si>
    <t>Online PSC</t>
  </si>
  <si>
    <t>https://podminky.urs.cz/item/CS_URS_2025_01/112151115</t>
  </si>
  <si>
    <t>112151117</t>
  </si>
  <si>
    <t>Pokácení stromu směrové v celku s odřezáním kmene a s odvětvením průměru kmene přes 700 do 800 mm</t>
  </si>
  <si>
    <t>https://podminky.urs.cz/item/CS_URS_2025_01/112151117</t>
  </si>
  <si>
    <t>5</t>
  </si>
  <si>
    <t>112155225R</t>
  </si>
  <si>
    <t>Štěpkování solitérních stromků a větví průměru kmene přes 500 do 900 mm s naložením</t>
  </si>
  <si>
    <t>R-Položka</t>
  </si>
  <si>
    <t>10</t>
  </si>
  <si>
    <t>112251103</t>
  </si>
  <si>
    <t>Odstranění pařezů strojně s jejich vykopáním nebo vytrháním průměru přes 500 do 700 mm</t>
  </si>
  <si>
    <t>https://podminky.urs.cz/item/CS_URS_2025_01/112251103</t>
  </si>
  <si>
    <t>7</t>
  </si>
  <si>
    <t>112251104</t>
  </si>
  <si>
    <t>Odstranění pařezů strojně s jejich vykopáním nebo vytrháním průměru přes 700 do 900 mm</t>
  </si>
  <si>
    <t>14</t>
  </si>
  <si>
    <t>https://podminky.urs.cz/item/CS_URS_2025_01/112251104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</si>
  <si>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</si>
  <si>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</si>
  <si>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</si>
  <si>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16</t>
  </si>
  <si>
    <t>https://podminky.urs.cz/item/CS_URS_2025_01/113106023</t>
  </si>
  <si>
    <t>9</t>
  </si>
  <si>
    <t>113107042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</si>
  <si>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</si>
  <si>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18</t>
  </si>
  <si>
    <t>https://podminky.urs.cz/item/CS_URS_2025_01/113107042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</si>
  <si>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</si>
  <si>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</si>
  <si>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</si>
  <si>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20</t>
  </si>
  <si>
    <t>https://podminky.urs.cz/item/CS_URS_2025_01/113202111</t>
  </si>
  <si>
    <t>11</t>
  </si>
  <si>
    <t>122251501</t>
  </si>
  <si>
    <t>Odkopávky a prokopávky zapažené strojně v hornině třídy těžitelnosti I skupiny 3 do 20 m3</t>
  </si>
  <si>
    <t>22</t>
  </si>
  <si>
    <t>https://podminky.urs.cz/item/CS_URS_2025_01/122251501</t>
  </si>
  <si>
    <t>129911101</t>
  </si>
  <si>
    <t>Bourání konstrukcí v odkopávkách a prokopávkách ručně s přemístěním suti na hromady na vzdálenost do 20 m nebo s naložením na dopravní prostředek ze zdiva cihelného nebo smíšeného na maltu vápennou nebo vápenocementovou</t>
  </si>
  <si>
    <t>24</t>
  </si>
  <si>
    <t>https://podminky.urs.cz/item/CS_URS_2025_01/129911101</t>
  </si>
  <si>
    <t>13</t>
  </si>
  <si>
    <t>132254101</t>
  </si>
  <si>
    <t>Hloubení zapažených rýh šířky do 800 mm strojně s urovnáním dna do předepsaného profilu a spádu v hornině třídy těžitelnosti I skupiny 3 do 20 m3</t>
  </si>
  <si>
    <t>26</t>
  </si>
  <si>
    <t>https://podminky.urs.cz/item/CS_URS_2025_01/132254101</t>
  </si>
  <si>
    <t>162201413</t>
  </si>
  <si>
    <t>Vodorovné přemístění větví, kmenů nebo pařezů s naložením, složením a dopravou do 1000 m kmenů stromů listnatých, průměru přes 500 do 700 mm</t>
  </si>
  <si>
    <t>28</t>
  </si>
  <si>
    <t>https://podminky.urs.cz/item/CS_URS_2025_01/162201413</t>
  </si>
  <si>
    <t>15</t>
  </si>
  <si>
    <t>162201414</t>
  </si>
  <si>
    <t>Vodorovné přemístění větví, kmenů nebo pařezů s naložením, složením a dopravou do 1000 m kmenů stromů listnatých, průměru přes 700 do 900 mm</t>
  </si>
  <si>
    <t>30</t>
  </si>
  <si>
    <t>https://podminky.urs.cz/item/CS_URS_2025_01/162201414</t>
  </si>
  <si>
    <t>162201418</t>
  </si>
  <si>
    <t>Vodorovné přemístění větví, kmenů nebo pařezů s naložením, složením a dopravou do 1000 m kmenů stromů jehličnatých, průměru přes 700 do 900 mm</t>
  </si>
  <si>
    <t>32</t>
  </si>
  <si>
    <t>https://podminky.urs.cz/item/CS_URS_2025_01/162201418</t>
  </si>
  <si>
    <t>17</t>
  </si>
  <si>
    <t>162301953</t>
  </si>
  <si>
    <t>Vodorovné přemístění větví, kmenů nebo pařezů s naložením, složením a dopravou Příplatek k cenám za každých dalších i započatých 1000 m přes 1000 m kmenů stromů listnatých, o průměru přes 500 do 700 mm</t>
  </si>
  <si>
    <t>34</t>
  </si>
  <si>
    <t>https://podminky.urs.cz/item/CS_URS_2025_01/162301953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</si>
  <si>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</si>
  <si>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</si>
  <si>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36</t>
  </si>
  <si>
    <t>https://podminky.urs.cz/item/CS_URS_2025_01/162301954</t>
  </si>
  <si>
    <t>19</t>
  </si>
  <si>
    <t>162301964</t>
  </si>
  <si>
    <t>Vodorovné přemístění větví, kmenů nebo pařezů s naložením, složením a dopravou Příplatek k cenám za každých dalších i započatých 1000 m přes 1000 m kmenů stromů jehličnatých, průměru přes 700 do 900 mm</t>
  </si>
  <si>
    <t>38</t>
  </si>
  <si>
    <t>https://podminky.urs.cz/item/CS_URS_2025_01/162301964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</si>
  <si>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</si>
  <si>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</si>
  <si>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40</t>
  </si>
  <si>
    <t>https://podminky.urs.cz/item/CS_URS_2025_01/162751117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</si>
  <si>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</si>
  <si>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</si>
  <si>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42</t>
  </si>
  <si>
    <t>https://podminky.urs.cz/item/CS_URS_2025_01/162751119</t>
  </si>
  <si>
    <t>171201221</t>
  </si>
  <si>
    <t>Poplatek za uložení stavebního odpadu na skládce (skládkovné) zeminy a kamení zatříděného do Katalogu odpadů pod kódem 17 05 04</t>
  </si>
  <si>
    <t>t</t>
  </si>
  <si>
    <t>44</t>
  </si>
  <si>
    <t>https://podminky.urs.cz/item/CS_URS_2025_01/171201221</t>
  </si>
  <si>
    <t>23</t>
  </si>
  <si>
    <t>174111101</t>
  </si>
  <si>
    <t>Zásyp sypaninou z jakékoliv horniny ručně s uložením výkopku ve vrstvách se zhutněním jam, šachet, rýh nebo kolem objektů v těchto vykopávkách</t>
  </si>
  <si>
    <t>46</t>
  </si>
  <si>
    <t>https://podminky.urs.cz/item/CS_URS_2025_01/174111101</t>
  </si>
  <si>
    <t>181311103</t>
  </si>
  <si>
    <t>Rozprostření a urovnání ornice v rovině nebo ve svahu sklonu do 1:5 ručně při souvislé ploše, tl. vrstvy do 200 mm</t>
  </si>
  <si>
    <t>48</t>
  </si>
  <si>
    <t>https://podminky.urs.cz/item/CS_URS_2025_01/181311103</t>
  </si>
  <si>
    <t>25</t>
  </si>
  <si>
    <t>181411131</t>
  </si>
  <si>
    <t>Založení trávníku na půdě předem připravené plochy do 1000 m2 výsevem včetně utažení parkového v rovině nebo na svahu do 1:5</t>
  </si>
  <si>
    <t>50</t>
  </si>
  <si>
    <t>https://podminky.urs.cz/item/CS_URS_2025_01/181411131</t>
  </si>
  <si>
    <t>0021</t>
  </si>
  <si>
    <t>Úprava podloží a základové spáry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</si>
  <si>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</si>
  <si>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</si>
  <si>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52</t>
  </si>
  <si>
    <t>https://podminky.urs.cz/item/CS_URS_2025_01/212750103</t>
  </si>
  <si>
    <t>27</t>
  </si>
  <si>
    <t>212972113</t>
  </si>
  <si>
    <t>Opláštění drenážních trub filtrační textilií DN 160</t>
  </si>
  <si>
    <t>54</t>
  </si>
  <si>
    <t>https://podminky.urs.cz/item/CS_URS_2025_01/212972113</t>
  </si>
  <si>
    <t>0027</t>
  </si>
  <si>
    <t>Základy</t>
  </si>
  <si>
    <t>271572211</t>
  </si>
  <si>
    <t>Podsyp pod základové konstrukce se zhutněním a urovnáním povrchu ze štěrkopísku netříděného</t>
  </si>
  <si>
    <t>56</t>
  </si>
  <si>
    <t>https://podminky.urs.cz/item/CS_URS_2025_01/271572211</t>
  </si>
  <si>
    <t>29</t>
  </si>
  <si>
    <t>274322511</t>
  </si>
  <si>
    <t>Základy z betonu železového (bez výztuže) pasy z betonu se zvýšenými nároky na prostředí tř. C 25/30</t>
  </si>
  <si>
    <t>58</t>
  </si>
  <si>
    <t>https://podminky.urs.cz/item/CS_URS_2025_01/274322511</t>
  </si>
  <si>
    <t>279113154</t>
  </si>
  <si>
    <t>Základové zdi z tvárnic ztraceného bednění včetně výplně z betonu bez zvláštních nároků na vliv prostředí třídy C 25/30, tloušťky zdiva přes 250 do 300 mm</t>
  </si>
  <si>
    <t>60</t>
  </si>
  <si>
    <t>https://podminky.urs.cz/item/CS_URS_2025_01/279113154</t>
  </si>
  <si>
    <t>31</t>
  </si>
  <si>
    <t>279322511</t>
  </si>
  <si>
    <t>Základové zdi z betonu železového (bez výztuže) se zvýšenými nároky na prostředí tř. C 25/30</t>
  </si>
  <si>
    <t>62</t>
  </si>
  <si>
    <t>https://podminky.urs.cz/item/CS_URS_2025_01/279322511</t>
  </si>
  <si>
    <t>279351121</t>
  </si>
  <si>
    <t>Bednění základových zdí rovné oboustranné za každou stranu zřízení</t>
  </si>
  <si>
    <t>64</t>
  </si>
  <si>
    <t>https://podminky.urs.cz/item/CS_URS_2025_01/279351121</t>
  </si>
  <si>
    <t>33</t>
  </si>
  <si>
    <t>279351122</t>
  </si>
  <si>
    <t>Bednění základových zdí rovné oboustranné za každou stranu odstranění</t>
  </si>
  <si>
    <t>66</t>
  </si>
  <si>
    <t>https://podminky.urs.cz/item/CS_URS_2025_01/279351122</t>
  </si>
  <si>
    <t>0031</t>
  </si>
  <si>
    <t>Zdi pozemních staveb</t>
  </si>
  <si>
    <t>311113214R</t>
  </si>
  <si>
    <t>Nadzákladová zeď tl 300 mm z tvárnic ztraceného bednění SIMPLE BLOCK přírodních včetně výplně z betonu</t>
  </si>
  <si>
    <t>68</t>
  </si>
  <si>
    <t>35</t>
  </si>
  <si>
    <t>311113222</t>
  </si>
  <si>
    <t>Nadzákladové zdi z betonových tvárnic ztraceného bednění štípaných včetně výplně z betonu třídy C 16/20 barevných, tloušťky zdiva 200 mm</t>
  </si>
  <si>
    <t>70</t>
  </si>
  <si>
    <t>https://podminky.urs.cz/item/CS_URS_2025_01/311113222</t>
  </si>
  <si>
    <t>0032</t>
  </si>
  <si>
    <t>Konstrukce přehrad a opěrné zdi</t>
  </si>
  <si>
    <t>327361006</t>
  </si>
  <si>
    <t>Výztuž opěrných zdí a valů průměru do 12 mm, z oceli 10 505 (R) nebo BSt 500</t>
  </si>
  <si>
    <t>72</t>
  </si>
  <si>
    <t>https://podminky.urs.cz/item/CS_URS_2025_01/327361006</t>
  </si>
  <si>
    <t>37</t>
  </si>
  <si>
    <t>327361016</t>
  </si>
  <si>
    <t>Výztuž opěrných zdí a valů průměru přes 12 mm, z oceli 10 505 (R) nebo BSt 500</t>
  </si>
  <si>
    <t>74</t>
  </si>
  <si>
    <t>https://podminky.urs.cz/item/CS_URS_2025_01/327361016</t>
  </si>
  <si>
    <t>0034</t>
  </si>
  <si>
    <t>Stěny a příčky</t>
  </si>
  <si>
    <t>15945000R</t>
  </si>
  <si>
    <t>Plotové pole tahokov, výška 100x200 cm | varianta – Privat | barva Antracit</t>
  </si>
  <si>
    <t>76</t>
  </si>
  <si>
    <t>39</t>
  </si>
  <si>
    <t>15945001</t>
  </si>
  <si>
    <t>branka plotová jednokřídlá Al s tahokovem 1000x2000mm</t>
  </si>
  <si>
    <t>78</t>
  </si>
  <si>
    <t>15945002</t>
  </si>
  <si>
    <t>brána plotová dvoukřídlá Al s tahokovem 3000x1500mm</t>
  </si>
  <si>
    <t>80</t>
  </si>
  <si>
    <t>41</t>
  </si>
  <si>
    <t>348101120</t>
  </si>
  <si>
    <t>Osazení vrat nebo vrátek k oplocení na sloupky zděné nebo betonové, plochy jednotlivě přes 2 do 4 m2</t>
  </si>
  <si>
    <t>82</t>
  </si>
  <si>
    <t>https://podminky.urs.cz/item/CS_URS_2025_01/348101120</t>
  </si>
  <si>
    <t>348101150</t>
  </si>
  <si>
    <t>Osazení vrat nebo vrátek k oplocení na sloupky zděné nebo betonové, plochy jednotlivě přes 8 do 10 m2</t>
  </si>
  <si>
    <t>84</t>
  </si>
  <si>
    <t>https://podminky.urs.cz/item/CS_URS_2025_01/348101150</t>
  </si>
  <si>
    <t>43</t>
  </si>
  <si>
    <t>348171120</t>
  </si>
  <si>
    <t>Montáž oplocení z dílců kovových rámových, na ocelové sloupky, výšky přes 1,0 do 1,5 m</t>
  </si>
  <si>
    <t>86</t>
  </si>
  <si>
    <t>https://podminky.urs.cz/item/CS_URS_2025_01/348171120</t>
  </si>
  <si>
    <t>348262409R</t>
  </si>
  <si>
    <t>Plot z betonových bloků ukončení plotové zdi krycí deskou broušenou barevnou</t>
  </si>
  <si>
    <t>88</t>
  </si>
  <si>
    <t>45</t>
  </si>
  <si>
    <t>348262409R.1</t>
  </si>
  <si>
    <t>Plot z betonových bloků ukončení římsy krycí deskou broušenou barevnou</t>
  </si>
  <si>
    <t>90</t>
  </si>
  <si>
    <t>348262409R1</t>
  </si>
  <si>
    <t>Příplatek za podélné řezání zákrytové desky</t>
  </si>
  <si>
    <t>92</t>
  </si>
  <si>
    <t>47</t>
  </si>
  <si>
    <t>348273931</t>
  </si>
  <si>
    <t>Ploty z tvárnic betonových doplňky k plotovému zdivu vkládané do ložných spár současně při zdění poštovní schránka (1 zvonek a 1 jmenovka) pevná pro sloupek nebo zeď tloušťky (hloubky) 200 mm</t>
  </si>
  <si>
    <t>94</t>
  </si>
  <si>
    <t>https://podminky.urs.cz/item/CS_URS_2025_01/348273931</t>
  </si>
  <si>
    <t>005.</t>
  </si>
  <si>
    <t>Komunikace pozemní</t>
  </si>
  <si>
    <t>564251011</t>
  </si>
  <si>
    <t>Podklad nebo podsyp ze štěrkopísku ŠP s rozprostřením, vlhčením a zhutněním plochy jednotlivě do 100 m2, po zhutnění tl. 150 mm</t>
  </si>
  <si>
    <t>96</t>
  </si>
  <si>
    <t>https://podminky.urs.cz/item/CS_URS_2025_01/564251011</t>
  </si>
  <si>
    <t>49</t>
  </si>
  <si>
    <t>577186111</t>
  </si>
  <si>
    <t>Asfaltový beton vrstva ložní ACL 22 (ABVH) s rozprostřením a zhutněním z nemodifikovaného asfaltu v pruhu šířky do 3 m, po zhutnění tl. 90 mm</t>
  </si>
  <si>
    <t>98</t>
  </si>
  <si>
    <t>https://podminky.urs.cz/item/CS_URS_2025_01/577186111</t>
  </si>
  <si>
    <t>0063</t>
  </si>
  <si>
    <t>Podlahy a podlahové konstrukce</t>
  </si>
  <si>
    <t>631311114</t>
  </si>
  <si>
    <t>Mazanina z betonu prostého bez zvýšených nároků na prostředí tl. přes 50 do 80 mm tř. C 16/20</t>
  </si>
  <si>
    <t>100</t>
  </si>
  <si>
    <t>https://podminky.urs.cz/item/CS_URS_2025_01/631311114</t>
  </si>
  <si>
    <t>008.</t>
  </si>
  <si>
    <t>Vedení dálková a přípojná</t>
  </si>
  <si>
    <t>51</t>
  </si>
  <si>
    <t>895270012</t>
  </si>
  <si>
    <t>Proplachovací a kontrolní šachta z PVC-U pro drenáže budov vnějšího průměru 315 mm pro napojení potrubí DN 200 bez lapače písku užitné výšky 650 mm</t>
  </si>
  <si>
    <t>102</t>
  </si>
  <si>
    <t>https://podminky.urs.cz/item/CS_URS_2025_01/895270012</t>
  </si>
  <si>
    <t>895270021</t>
  </si>
  <si>
    <t>Proplachovací a kontrolní šachta z PVC-U pro drenáže budov vnějšího průměru 315 mm šachtové prodloužení světlé hloubky 800 mm</t>
  </si>
  <si>
    <t>104</t>
  </si>
  <si>
    <t>https://podminky.urs.cz/item/CS_URS_2025_01/895270021</t>
  </si>
  <si>
    <t>53</t>
  </si>
  <si>
    <t>895270051R</t>
  </si>
  <si>
    <t>Proplachovací a kontrolní šachta z PVC-U vnější průměr 315 mm pro drenáže budov odvětrávací mříž</t>
  </si>
  <si>
    <t>106</t>
  </si>
  <si>
    <t>895270051R1</t>
  </si>
  <si>
    <t>Objekt volného vyústění do terénu s mříží pro drenáže budov</t>
  </si>
  <si>
    <t>108</t>
  </si>
  <si>
    <t>55</t>
  </si>
  <si>
    <t>895270067</t>
  </si>
  <si>
    <t>Proplachovací a kontrolní šachta z PVC-U pro drenáže budov vnějšího průměru 315 mm Příplatek k ceně -0021 za uříznutí šachtového prodloužení</t>
  </si>
  <si>
    <t>110</t>
  </si>
  <si>
    <t>https://podminky.urs.cz/item/CS_URS_2025_01/895270067</t>
  </si>
  <si>
    <t>0091</t>
  </si>
  <si>
    <t>Doplňující konstrukce a práce pozemních komunikací, letišť a ploch</t>
  </si>
  <si>
    <t>916241213</t>
  </si>
  <si>
    <t>Osazení obrubníku kamenného se zřízením lože, s vyplněním a zatřením spár cementovou maltou stojatého s boční opěrou z betonu prostého, do lože z betonu prostého</t>
  </si>
  <si>
    <t>112</t>
  </si>
  <si>
    <t>https://podminky.urs.cz/item/CS_URS_2025_01/916241213</t>
  </si>
  <si>
    <t>0095</t>
  </si>
  <si>
    <t>Dokončovací konstrukce a práce pozemních staveb</t>
  </si>
  <si>
    <t>57</t>
  </si>
  <si>
    <t>55342043</t>
  </si>
  <si>
    <t>úchyt plotového pole pro 1ks výplně Pz 40cm</t>
  </si>
  <si>
    <t>114</t>
  </si>
  <si>
    <t>953941211</t>
  </si>
  <si>
    <t>Osazování drobných kovových předmětů se zalitím maltou cementovou, do vysekaných kapes nebo připravených otvorů konzol nebo kotev, např. pro schodišťová madla do zdí, radiátorové konzoly apod.</t>
  </si>
  <si>
    <t>116</t>
  </si>
  <si>
    <t>https://podminky.urs.cz/item/CS_URS_2025_01/953941211</t>
  </si>
  <si>
    <t>0096</t>
  </si>
  <si>
    <t>Bourání konstrukcí</t>
  </si>
  <si>
    <t>59</t>
  </si>
  <si>
    <t>962023391</t>
  </si>
  <si>
    <t>Bourání zdiva nadzákladového smíšeného na maltu vápennou nebo vápenocementovou, objemu přes 1 m3</t>
  </si>
  <si>
    <t>118</t>
  </si>
  <si>
    <t>https://podminky.urs.cz/item/CS_URS_2025_01/962023391</t>
  </si>
  <si>
    <t>962032231</t>
  </si>
  <si>
    <t>Bourání zdiva nadzákladového z cihel pálených plných nebo lícových nebo vápenopískových na maltu vápennou nebo vápenocementovou, objemu přes 1 m3</t>
  </si>
  <si>
    <t>120</t>
  </si>
  <si>
    <t>https://podminky.urs.cz/item/CS_URS_2025_01/962032231</t>
  </si>
  <si>
    <t>61</t>
  </si>
  <si>
    <t>966072822</t>
  </si>
  <si>
    <t>Rozebrání oplocení z dílců plechových vlnitých nebo profilovaných, hmotnosti 1 m oplocení přes 30 do 50 kg</t>
  </si>
  <si>
    <t>122</t>
  </si>
  <si>
    <t>https://podminky.urs.cz/item/CS_URS_2025_01/966072822</t>
  </si>
  <si>
    <t>966073811</t>
  </si>
  <si>
    <t>Rozebrání vrat a vrátek k oplocení plochy jednotlivě přes 2 do 6 m2</t>
  </si>
  <si>
    <t>124</t>
  </si>
  <si>
    <t>https://podminky.urs.cz/item/CS_URS_2025_01/966073811</t>
  </si>
  <si>
    <t>63</t>
  </si>
  <si>
    <t>966073812</t>
  </si>
  <si>
    <t>Rozebrání vrat a vrátek k oplocení plochy jednotlivě přes 6 do 10 m2</t>
  </si>
  <si>
    <t>126</t>
  </si>
  <si>
    <t>https://podminky.urs.cz/item/CS_URS_2025_01/966073812</t>
  </si>
  <si>
    <t>0097</t>
  </si>
  <si>
    <t>Prorážení otvorů a ostatní bourací práce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</si>
  <si>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</si>
  <si>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</si>
  <si>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128</t>
  </si>
  <si>
    <t>https://podminky.urs.cz/item/CS_URS_2025_01/979021113</t>
  </si>
  <si>
    <t>997</t>
  </si>
  <si>
    <t>Doprava suti a vybouraných hmot</t>
  </si>
  <si>
    <t>81</t>
  </si>
  <si>
    <t>997013111</t>
  </si>
  <si>
    <t>Vnitrostaveništní doprava suti a vybouraných hmot vodorovně do 50 m s naložením základní pro budovy a haly výšky do 6 m</t>
  </si>
  <si>
    <t>-1889384535</t>
  </si>
  <si>
    <t>https://podminky.urs.cz/item/CS_URS_2025_01/997013111</t>
  </si>
  <si>
    <t>997013501</t>
  </si>
  <si>
    <t>Odvoz suti a vybouraných hmot na skládku nebo meziskládku se složením, na vzdálenost do 1 km</t>
  </si>
  <si>
    <t>1919337760</t>
  </si>
  <si>
    <t>https://podminky.urs.cz/item/CS_URS_2025_01/997013501</t>
  </si>
  <si>
    <t>83</t>
  </si>
  <si>
    <t>997013509</t>
  </si>
  <si>
    <t>Odvoz suti a vybouraných hmot na skládku nebo meziskládku se složením, na vzdálenost Příplatek k ceně za každý další započatý 1 km přes 1 km</t>
  </si>
  <si>
    <t>-1953623815</t>
  </si>
  <si>
    <t>https://podminky.urs.cz/item/CS_URS_2025_01/997013509</t>
  </si>
  <si>
    <t>VV</t>
  </si>
  <si>
    <t>49,531*9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</si>
  <si>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</si>
  <si>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</si>
  <si>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72868412</t>
  </si>
  <si>
    <t>https://podminky.urs.cz/item/CS_URS_2025_01/997013631</t>
  </si>
  <si>
    <t>P</t>
  </si>
  <si>
    <t>Poznámka k položce:_x000d_
Předpokládané množství - Skutečné množství bude fakturováno dle doložených vážních lístku odsouhlasených zástupcem investora (TDI)</t>
  </si>
  <si>
    <t>49,531*0,15 'Přepočtené koeficientem množství</t>
  </si>
  <si>
    <t>87</t>
  </si>
  <si>
    <t>997013645</t>
  </si>
  <si>
    <t>Poplatek za uložení stavebního odpadu na skládce (skládkovné) asfaltového bez obsahu dehtu zatříděného do Katalogu odpadů pod kódem 17 03 02</t>
  </si>
  <si>
    <t>1278123399</t>
  </si>
  <si>
    <t>https://podminky.urs.cz/item/CS_URS_2025_01/997013645</t>
  </si>
  <si>
    <t>49,531*0,1 'Přepočtené koeficientem množství</t>
  </si>
  <si>
    <t>85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</si>
  <si>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</si>
  <si>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</si>
  <si>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-847184802</t>
  </si>
  <si>
    <t>https://podminky.urs.cz/item/CS_URS_2025_01/997013869</t>
  </si>
  <si>
    <t>49,531*0,6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</si>
  <si>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</si>
  <si>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</si>
  <si>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-109862457</t>
  </si>
  <si>
    <t>https://podminky.urs.cz/item/CS_URS_2025_01/997013873</t>
  </si>
  <si>
    <t>998</t>
  </si>
  <si>
    <t>Přesun hmot</t>
  </si>
  <si>
    <t>998153131</t>
  </si>
  <si>
    <t>Přesun hmot pro zdi a valy samostatné se svislou nosnou konstrukcí zděnou nebo monolitickou betonovou tyčovou nebo plošnou vodorovná dopravní vzdálenost do 50 m, pro zdi základní výšky do 12 m</t>
  </si>
  <si>
    <t>-1604298333</t>
  </si>
  <si>
    <t>https://podminky.urs.cz/item/CS_URS_2025_01/998153131</t>
  </si>
  <si>
    <t>PSV</t>
  </si>
  <si>
    <t>Práce a dodávky PSV</t>
  </si>
  <si>
    <t>711</t>
  </si>
  <si>
    <t>Izolace proti vodě, vlhkosti a plynům</t>
  </si>
  <si>
    <t>69311006</t>
  </si>
  <si>
    <t>geotextilie tkaná separační, filtrační, výztužná PP pevnost v tahu 15kN/m</t>
  </si>
  <si>
    <t>142</t>
  </si>
  <si>
    <t>71</t>
  </si>
  <si>
    <t>711113111</t>
  </si>
  <si>
    <t>Izolace proti zemní vlhkosti natěradly a tmely za studena na ploše vodorovné V těsnícím nátěrem na bázi pryže (latexu) a bitumenů</t>
  </si>
  <si>
    <t>144</t>
  </si>
  <si>
    <t>https://podminky.urs.cz/item/CS_URS_2025_01/711113111</t>
  </si>
  <si>
    <t>711113121</t>
  </si>
  <si>
    <t>Izolace proti zemní vlhkosti natěradly a tmely za studena na ploše svislé S těsnícím nátěrem na bázi pryže (latexu) a bitumenů</t>
  </si>
  <si>
    <t>146</t>
  </si>
  <si>
    <t>https://podminky.urs.cz/item/CS_URS_2025_01/711113121</t>
  </si>
  <si>
    <t>711161215</t>
  </si>
  <si>
    <t>Izolace proti zemní vlhkosti a beztlakové vodě nopovými fóliemi na ploše svislé S vrstva ochranná, odvětrávací a drenážní výška nopu 20,0 mm, tl. fólie do 1,0 mm</t>
  </si>
  <si>
    <t>-1010188718</t>
  </si>
  <si>
    <t>https://podminky.urs.cz/item/CS_URS_2025_01/711161215</t>
  </si>
  <si>
    <t>79</t>
  </si>
  <si>
    <t>711161383</t>
  </si>
  <si>
    <t>Izolace proti zemní vlhkosti a beztlakové vodě nopovými fóliemi ostatní ukončení izolace lištou</t>
  </si>
  <si>
    <t>-1253766474</t>
  </si>
  <si>
    <t>https://podminky.urs.cz/item/CS_URS_2025_01/711161383</t>
  </si>
  <si>
    <t>75</t>
  </si>
  <si>
    <t>711161389</t>
  </si>
  <si>
    <t>Izolace proti zemní vlhkosti a beztlakové vodě nopovými fóliemi ostatní utěsnění spár tmelem elastickým</t>
  </si>
  <si>
    <t>152</t>
  </si>
  <si>
    <t>https://podminky.urs.cz/item/CS_URS_2025_01/711161389</t>
  </si>
  <si>
    <t>711491272</t>
  </si>
  <si>
    <t>Provedení doplňků izolace proti vodě textilií na ploše svislé S vrstva ochranná</t>
  </si>
  <si>
    <t>154</t>
  </si>
  <si>
    <t>https://podminky.urs.cz/item/CS_URS_2025_01/711491272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</si>
  <si>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</si>
  <si>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</si>
  <si>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</si>
  <si>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484393995</t>
  </si>
  <si>
    <t>https://podminky.urs.cz/item/CS_URS_2025_01/998711201</t>
  </si>
  <si>
    <t>VRN</t>
  </si>
  <si>
    <t>Vedlejší rozpočtové náklady</t>
  </si>
  <si>
    <t>07</t>
  </si>
  <si>
    <t>Zařízení staveniště</t>
  </si>
  <si>
    <t>1024</t>
  </si>
  <si>
    <t>158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</si>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</sst>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51115" TargetMode="External" /><Relationship Id="rId2" Type="http://schemas.openxmlformats.org/officeDocument/2006/relationships/hyperlink" Target="https://podminky.urs.cz/item/CS_URS_2025_01/112151117" TargetMode="External" /><Relationship Id="rId3" Type="http://schemas.openxmlformats.org/officeDocument/2006/relationships/hyperlink" Target="https://podminky.urs.cz/item/CS_URS_2025_01/112251103" TargetMode="External" /><Relationship Id="rId4" Type="http://schemas.openxmlformats.org/officeDocument/2006/relationships/hyperlink" Target="https://podminky.urs.cz/item/CS_URS_2025_01/112251104" TargetMode="External" /><Relationship Id="rId5" Type="http://schemas.openxmlformats.org/officeDocument/2006/relationships/hyperlink" Target="https://podminky.urs.cz/item/CS_URS_2025_01/113106023" TargetMode="External" /><Relationship Id="rId6" Type="http://schemas.openxmlformats.org/officeDocument/2006/relationships/hyperlink" Target="https://podminky.urs.cz/item/CS_URS_2025_01/113107042" TargetMode="External" /><Relationship Id="rId7" Type="http://schemas.openxmlformats.org/officeDocument/2006/relationships/hyperlink" Target="https://podminky.urs.cz/item/CS_URS_2025_01/113202111" TargetMode="External" /><Relationship Id="rId8" Type="http://schemas.openxmlformats.org/officeDocument/2006/relationships/hyperlink" Target="https://podminky.urs.cz/item/CS_URS_2025_01/122251501" TargetMode="External" /><Relationship Id="rId9" Type="http://schemas.openxmlformats.org/officeDocument/2006/relationships/hyperlink" Target="https://podminky.urs.cz/item/CS_URS_2025_01/129911101" TargetMode="External" /><Relationship Id="rId10" Type="http://schemas.openxmlformats.org/officeDocument/2006/relationships/hyperlink" Target="https://podminky.urs.cz/item/CS_URS_2025_01/132254101" TargetMode="External" /><Relationship Id="rId11" Type="http://schemas.openxmlformats.org/officeDocument/2006/relationships/hyperlink" Target="https://podminky.urs.cz/item/CS_URS_2025_01/162201413" TargetMode="External" /><Relationship Id="rId12" Type="http://schemas.openxmlformats.org/officeDocument/2006/relationships/hyperlink" Target="https://podminky.urs.cz/item/CS_URS_2025_01/162201414" TargetMode="External" /><Relationship Id="rId13" Type="http://schemas.openxmlformats.org/officeDocument/2006/relationships/hyperlink" Target="https://podminky.urs.cz/item/CS_URS_2025_01/162201418" TargetMode="External" /><Relationship Id="rId14" Type="http://schemas.openxmlformats.org/officeDocument/2006/relationships/hyperlink" Target="https://podminky.urs.cz/item/CS_URS_2025_01/162301953" TargetMode="External" /><Relationship Id="rId15" Type="http://schemas.openxmlformats.org/officeDocument/2006/relationships/hyperlink" Target="https://podminky.urs.cz/item/CS_URS_2025_01/162301954" TargetMode="External" /><Relationship Id="rId16" Type="http://schemas.openxmlformats.org/officeDocument/2006/relationships/hyperlink" Target="https://podminky.urs.cz/item/CS_URS_2025_01/162301964" TargetMode="External" /><Relationship Id="rId17" Type="http://schemas.openxmlformats.org/officeDocument/2006/relationships/hyperlink" Target="https://podminky.urs.cz/item/CS_URS_2025_01/162751117" TargetMode="External" /><Relationship Id="rId18" Type="http://schemas.openxmlformats.org/officeDocument/2006/relationships/hyperlink" Target="https://podminky.urs.cz/item/CS_URS_2025_01/162751119" TargetMode="External" /><Relationship Id="rId19" Type="http://schemas.openxmlformats.org/officeDocument/2006/relationships/hyperlink" Target="https://podminky.urs.cz/item/CS_URS_2025_01/171201221" TargetMode="External" /><Relationship Id="rId20" Type="http://schemas.openxmlformats.org/officeDocument/2006/relationships/hyperlink" Target="https://podminky.urs.cz/item/CS_URS_2025_01/174111101" TargetMode="External" /><Relationship Id="rId21" Type="http://schemas.openxmlformats.org/officeDocument/2006/relationships/hyperlink" Target="https://podminky.urs.cz/item/CS_URS_2025_01/181311103" TargetMode="External" /><Relationship Id="rId22" Type="http://schemas.openxmlformats.org/officeDocument/2006/relationships/hyperlink" Target="https://podminky.urs.cz/item/CS_URS_2025_01/181411131" TargetMode="External" /><Relationship Id="rId23" Type="http://schemas.openxmlformats.org/officeDocument/2006/relationships/hyperlink" Target="https://podminky.urs.cz/item/CS_URS_2025_01/212750103" TargetMode="External" /><Relationship Id="rId24" Type="http://schemas.openxmlformats.org/officeDocument/2006/relationships/hyperlink" Target="https://podminky.urs.cz/item/CS_URS_2025_01/212972113" TargetMode="External" /><Relationship Id="rId25" Type="http://schemas.openxmlformats.org/officeDocument/2006/relationships/hyperlink" Target="https://podminky.urs.cz/item/CS_URS_2025_01/271572211" TargetMode="External" /><Relationship Id="rId26" Type="http://schemas.openxmlformats.org/officeDocument/2006/relationships/hyperlink" Target="https://podminky.urs.cz/item/CS_URS_2025_01/274322511" TargetMode="External" /><Relationship Id="rId27" Type="http://schemas.openxmlformats.org/officeDocument/2006/relationships/hyperlink" Target="https://podminky.urs.cz/item/CS_URS_2025_01/279113154" TargetMode="External" /><Relationship Id="rId28" Type="http://schemas.openxmlformats.org/officeDocument/2006/relationships/hyperlink" Target="https://podminky.urs.cz/item/CS_URS_2025_01/279322511" TargetMode="External" /><Relationship Id="rId29" Type="http://schemas.openxmlformats.org/officeDocument/2006/relationships/hyperlink" Target="https://podminky.urs.cz/item/CS_URS_2025_01/279351121" TargetMode="External" /><Relationship Id="rId30" Type="http://schemas.openxmlformats.org/officeDocument/2006/relationships/hyperlink" Target="https://podminky.urs.cz/item/CS_URS_2025_01/279351122" TargetMode="External" /><Relationship Id="rId31" Type="http://schemas.openxmlformats.org/officeDocument/2006/relationships/hyperlink" Target="https://podminky.urs.cz/item/CS_URS_2025_01/311113222" TargetMode="External" /><Relationship Id="rId32" Type="http://schemas.openxmlformats.org/officeDocument/2006/relationships/hyperlink" Target="https://podminky.urs.cz/item/CS_URS_2025_01/327361006" TargetMode="External" /><Relationship Id="rId33" Type="http://schemas.openxmlformats.org/officeDocument/2006/relationships/hyperlink" Target="https://podminky.urs.cz/item/CS_URS_2025_01/327361016" TargetMode="External" /><Relationship Id="rId34" Type="http://schemas.openxmlformats.org/officeDocument/2006/relationships/hyperlink" Target="https://podminky.urs.cz/item/CS_URS_2025_01/348101120" TargetMode="External" /><Relationship Id="rId35" Type="http://schemas.openxmlformats.org/officeDocument/2006/relationships/hyperlink" Target="https://podminky.urs.cz/item/CS_URS_2025_01/348101150" TargetMode="External" /><Relationship Id="rId36" Type="http://schemas.openxmlformats.org/officeDocument/2006/relationships/hyperlink" Target="https://podminky.urs.cz/item/CS_URS_2025_01/348171120" TargetMode="External" /><Relationship Id="rId37" Type="http://schemas.openxmlformats.org/officeDocument/2006/relationships/hyperlink" Target="https://podminky.urs.cz/item/CS_URS_2025_01/348273931" TargetMode="External" /><Relationship Id="rId38" Type="http://schemas.openxmlformats.org/officeDocument/2006/relationships/hyperlink" Target="https://podminky.urs.cz/item/CS_URS_2025_01/564251011" TargetMode="External" /><Relationship Id="rId39" Type="http://schemas.openxmlformats.org/officeDocument/2006/relationships/hyperlink" Target="https://podminky.urs.cz/item/CS_URS_2025_01/577186111" TargetMode="External" /><Relationship Id="rId40" Type="http://schemas.openxmlformats.org/officeDocument/2006/relationships/hyperlink" Target="https://podminky.urs.cz/item/CS_URS_2025_01/631311114" TargetMode="External" /><Relationship Id="rId41" Type="http://schemas.openxmlformats.org/officeDocument/2006/relationships/hyperlink" Target="https://podminky.urs.cz/item/CS_URS_2025_01/895270012" TargetMode="External" /><Relationship Id="rId42" Type="http://schemas.openxmlformats.org/officeDocument/2006/relationships/hyperlink" Target="https://podminky.urs.cz/item/CS_URS_2025_01/895270021" TargetMode="External" /><Relationship Id="rId43" Type="http://schemas.openxmlformats.org/officeDocument/2006/relationships/hyperlink" Target="https://podminky.urs.cz/item/CS_URS_2025_01/895270067" TargetMode="External" /><Relationship Id="rId44" Type="http://schemas.openxmlformats.org/officeDocument/2006/relationships/hyperlink" Target="https://podminky.urs.cz/item/CS_URS_2025_01/916241213" TargetMode="External" /><Relationship Id="rId45" Type="http://schemas.openxmlformats.org/officeDocument/2006/relationships/hyperlink" Target="https://podminky.urs.cz/item/CS_URS_2025_01/953941211" TargetMode="External" /><Relationship Id="rId46" Type="http://schemas.openxmlformats.org/officeDocument/2006/relationships/hyperlink" Target="https://podminky.urs.cz/item/CS_URS_2025_01/962023391" TargetMode="External" /><Relationship Id="rId47" Type="http://schemas.openxmlformats.org/officeDocument/2006/relationships/hyperlink" Target="https://podminky.urs.cz/item/CS_URS_2025_01/962032231" TargetMode="External" /><Relationship Id="rId48" Type="http://schemas.openxmlformats.org/officeDocument/2006/relationships/hyperlink" Target="https://podminky.urs.cz/item/CS_URS_2025_01/966072822" TargetMode="External" /><Relationship Id="rId49" Type="http://schemas.openxmlformats.org/officeDocument/2006/relationships/hyperlink" Target="https://podminky.urs.cz/item/CS_URS_2025_01/966073811" TargetMode="External" /><Relationship Id="rId50" Type="http://schemas.openxmlformats.org/officeDocument/2006/relationships/hyperlink" Target="https://podminky.urs.cz/item/CS_URS_2025_01/966073812" TargetMode="External" /><Relationship Id="rId51" Type="http://schemas.openxmlformats.org/officeDocument/2006/relationships/hyperlink" Target="https://podminky.urs.cz/item/CS_URS_2025_01/979021113" TargetMode="External" /><Relationship Id="rId52" Type="http://schemas.openxmlformats.org/officeDocument/2006/relationships/hyperlink" Target="https://podminky.urs.cz/item/CS_URS_2025_01/997013111" TargetMode="External" /><Relationship Id="rId53" Type="http://schemas.openxmlformats.org/officeDocument/2006/relationships/hyperlink" Target="https://podminky.urs.cz/item/CS_URS_2025_01/997013501" TargetMode="External" /><Relationship Id="rId54" Type="http://schemas.openxmlformats.org/officeDocument/2006/relationships/hyperlink" Target="https://podminky.urs.cz/item/CS_URS_2025_01/997013509" TargetMode="External" /><Relationship Id="rId55" Type="http://schemas.openxmlformats.org/officeDocument/2006/relationships/hyperlink" Target="https://podminky.urs.cz/item/CS_URS_2025_01/997013631" TargetMode="External" /><Relationship Id="rId56" Type="http://schemas.openxmlformats.org/officeDocument/2006/relationships/hyperlink" Target="https://podminky.urs.cz/item/CS_URS_2025_01/997013645" TargetMode="External" /><Relationship Id="rId57" Type="http://schemas.openxmlformats.org/officeDocument/2006/relationships/hyperlink" Target="https://podminky.urs.cz/item/CS_URS_2025_01/997013869" TargetMode="External" /><Relationship Id="rId58" Type="http://schemas.openxmlformats.org/officeDocument/2006/relationships/hyperlink" Target="https://podminky.urs.cz/item/CS_URS_2025_01/997013873" TargetMode="External" /><Relationship Id="rId59" Type="http://schemas.openxmlformats.org/officeDocument/2006/relationships/hyperlink" Target="https://podminky.urs.cz/item/CS_URS_2025_01/998153131" TargetMode="External" /><Relationship Id="rId60" Type="http://schemas.openxmlformats.org/officeDocument/2006/relationships/hyperlink" Target="https://podminky.urs.cz/item/CS_URS_2025_01/711113111" TargetMode="External" /><Relationship Id="rId61" Type="http://schemas.openxmlformats.org/officeDocument/2006/relationships/hyperlink" Target="https://podminky.urs.cz/item/CS_URS_2025_01/711113121" TargetMode="External" /><Relationship Id="rId62" Type="http://schemas.openxmlformats.org/officeDocument/2006/relationships/hyperlink" Target="https://podminky.urs.cz/item/CS_URS_2025_01/711161215" TargetMode="External" /><Relationship Id="rId63" Type="http://schemas.openxmlformats.org/officeDocument/2006/relationships/hyperlink" Target="https://podminky.urs.cz/item/CS_URS_2025_01/711161383" TargetMode="External" /><Relationship Id="rId64" Type="http://schemas.openxmlformats.org/officeDocument/2006/relationships/hyperlink" Target="https://podminky.urs.cz/item/CS_URS_2025_01/711161389" TargetMode="External" /><Relationship Id="rId65" Type="http://schemas.openxmlformats.org/officeDocument/2006/relationships/hyperlink" Target="https://podminky.urs.cz/item/CS_URS_2025_01/711491272" TargetMode="External" /><Relationship Id="rId66" Type="http://schemas.openxmlformats.org/officeDocument/2006/relationships/hyperlink" Target="https://podminky.urs.cz/item/CS_URS_2025_01/998711201" TargetMode="External" /><Relationship Id="rId6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36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20250601-Z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Oprava oplocení Terapeutické komunity Kladno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Gen. Eliáše 483, Kladno Dubí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21. 6. 2025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Zařízení sociální intervence Kladno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archiw studio s.r.o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38</v>
      </c>
      <c r="AJ50" s="40"/>
      <c r="AK50" s="40"/>
      <c r="AL50" s="40"/>
      <c r="AM50" s="73" t="str">
        <f>IF(E20="","",E20)</f>
        <v>archiw studio s.r.o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74</v>
      </c>
      <c r="BT54" s="109" t="s">
        <v>75</v>
      </c>
      <c r="BU54" s="110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16.5" customHeight="1">
      <c r="A55" s="111" t="s">
        <v>79</v>
      </c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01 - Stavba'!J30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82</v>
      </c>
      <c r="AR55" s="118"/>
      <c r="AS55" s="119">
        <v>0</v>
      </c>
      <c r="AT55" s="120">
        <f>ROUND(SUM(AV55:AW55),2)</f>
        <v>0</v>
      </c>
      <c r="AU55" s="121">
        <f>'SO 01 - Stavba'!P98</f>
        <v>0</v>
      </c>
      <c r="AV55" s="120">
        <f>'SO 01 - Stavba'!J33</f>
        <v>0</v>
      </c>
      <c r="AW55" s="120">
        <f>'SO 01 - Stavba'!J34</f>
        <v>0</v>
      </c>
      <c r="AX55" s="120">
        <f>'SO 01 - Stavba'!J35</f>
        <v>0</v>
      </c>
      <c r="AY55" s="120">
        <f>'SO 01 - Stavba'!J36</f>
        <v>0</v>
      </c>
      <c r="AZ55" s="120">
        <f>'SO 01 - Stavba'!F33</f>
        <v>0</v>
      </c>
      <c r="BA55" s="120">
        <f>'SO 01 - Stavba'!F34</f>
        <v>0</v>
      </c>
      <c r="BB55" s="120">
        <f>'SO 01 - Stavba'!F35</f>
        <v>0</v>
      </c>
      <c r="BC55" s="120">
        <f>'SO 01 - Stavba'!F36</f>
        <v>0</v>
      </c>
      <c r="BD55" s="122">
        <f>'SO 01 - Stavba'!F37</f>
        <v>0</v>
      </c>
      <c r="BE55" s="7"/>
      <c r="BT55" s="123" t="s">
        <v>83</v>
      </c>
      <c r="BV55" s="123" t="s">
        <v>77</v>
      </c>
      <c r="BW55" s="123" t="s">
        <v>84</v>
      </c>
      <c r="BX55" s="123" t="s">
        <v>5</v>
      </c>
      <c r="CL55" s="123" t="s">
        <v>19</v>
      </c>
      <c r="CM55" s="123" t="s">
        <v>85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G9oiYqeUufr8wVziN3yOK2ODGolRQHGp9Ofw3Fvr/iTtdNfTKKYQxDGRTuV9IvCkJS45H+4tBbzozxjlXyxz9g==" hashValue="jEU6a5z1RDOwPMtGU2kx8FOx7FkjVdQ+6w3p1m/HbDCPTOgE7t3gDkWwkVYxr8FjZkHOEh2SknXWrEOKsJ76K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1 - Stavb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85</v>
      </c>
    </row>
    <row r="4" s="1" customFormat="1" ht="24.96" customHeight="1">
      <c r="B4" s="20"/>
      <c r="D4" s="126" t="s">
        <v>86</v>
      </c>
      <c r="L4" s="20"/>
      <c r="M4" s="12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28" t="s">
        <v>16</v>
      </c>
      <c r="L6" s="20"/>
    </row>
    <row r="7" s="1" customFormat="1" ht="16.5" customHeight="1">
      <c r="B7" s="20"/>
      <c r="E7" s="129" t="str">
        <f>'Rekapitulace stavby'!K6</f>
        <v>Oprava oplocení Terapeutické komunity Kladno</v>
      </c>
      <c r="F7" s="128"/>
      <c r="G7" s="128"/>
      <c r="H7" s="128"/>
      <c r="L7" s="20"/>
    </row>
    <row r="8" s="2" customFormat="1" ht="12" customHeight="1">
      <c r="A8" s="38"/>
      <c r="B8" s="44"/>
      <c r="C8" s="38"/>
      <c r="D8" s="128" t="s">
        <v>87</v>
      </c>
      <c r="E8" s="38"/>
      <c r="F8" s="38"/>
      <c r="G8" s="38"/>
      <c r="H8" s="38"/>
      <c r="I8" s="38"/>
      <c r="J8" s="38"/>
      <c r="K8" s="38"/>
      <c r="L8" s="13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1" t="s">
        <v>88</v>
      </c>
      <c r="F9" s="38"/>
      <c r="G9" s="38"/>
      <c r="H9" s="38"/>
      <c r="I9" s="38"/>
      <c r="J9" s="38"/>
      <c r="K9" s="38"/>
      <c r="L9" s="13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8" t="s">
        <v>18</v>
      </c>
      <c r="E11" s="38"/>
      <c r="F11" s="132" t="s">
        <v>19</v>
      </c>
      <c r="G11" s="38"/>
      <c r="H11" s="38"/>
      <c r="I11" s="128" t="s">
        <v>20</v>
      </c>
      <c r="J11" s="132" t="s">
        <v>19</v>
      </c>
      <c r="K11" s="38"/>
      <c r="L11" s="13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21</v>
      </c>
      <c r="E12" s="38"/>
      <c r="F12" s="132" t="s">
        <v>22</v>
      </c>
      <c r="G12" s="38"/>
      <c r="H12" s="38"/>
      <c r="I12" s="128" t="s">
        <v>23</v>
      </c>
      <c r="J12" s="133" t="str">
        <f>'Rekapitulace stavby'!AN8</f>
        <v>21. 6. 2025</v>
      </c>
      <c r="K12" s="38"/>
      <c r="L12" s="13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8" t="s">
        <v>25</v>
      </c>
      <c r="E14" s="38"/>
      <c r="F14" s="38"/>
      <c r="G14" s="38"/>
      <c r="H14" s="38"/>
      <c r="I14" s="128" t="s">
        <v>26</v>
      </c>
      <c r="J14" s="132" t="s">
        <v>27</v>
      </c>
      <c r="K14" s="38"/>
      <c r="L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2" t="s">
        <v>28</v>
      </c>
      <c r="F15" s="38"/>
      <c r="G15" s="38"/>
      <c r="H15" s="38"/>
      <c r="I15" s="128" t="s">
        <v>29</v>
      </c>
      <c r="J15" s="132" t="s">
        <v>30</v>
      </c>
      <c r="K15" s="38"/>
      <c r="L15" s="13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8" t="s">
        <v>31</v>
      </c>
      <c r="E17" s="38"/>
      <c r="F17" s="38"/>
      <c r="G17" s="38"/>
      <c r="H17" s="38"/>
      <c r="I17" s="128" t="s">
        <v>26</v>
      </c>
      <c r="J17" s="33" t="str">
        <f>'Rekapitulace stavby'!AN13</f>
        <v>Vyplň údaj</v>
      </c>
      <c r="K17" s="38"/>
      <c r="L17" s="13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2"/>
      <c r="G18" s="132"/>
      <c r="H18" s="132"/>
      <c r="I18" s="128" t="s">
        <v>29</v>
      </c>
      <c r="J18" s="33" t="str">
        <f>'Rekapitulace stavby'!AN14</f>
        <v>Vyplň údaj</v>
      </c>
      <c r="K18" s="38"/>
      <c r="L18" s="13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8" t="s">
        <v>33</v>
      </c>
      <c r="E20" s="38"/>
      <c r="F20" s="38"/>
      <c r="G20" s="38"/>
      <c r="H20" s="38"/>
      <c r="I20" s="128" t="s">
        <v>26</v>
      </c>
      <c r="J20" s="132" t="s">
        <v>34</v>
      </c>
      <c r="K20" s="38"/>
      <c r="L20" s="13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2" t="s">
        <v>35</v>
      </c>
      <c r="F21" s="38"/>
      <c r="G21" s="38"/>
      <c r="H21" s="38"/>
      <c r="I21" s="128" t="s">
        <v>29</v>
      </c>
      <c r="J21" s="132" t="s">
        <v>36</v>
      </c>
      <c r="K21" s="38"/>
      <c r="L21" s="13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8" t="s">
        <v>38</v>
      </c>
      <c r="E23" s="38"/>
      <c r="F23" s="38"/>
      <c r="G23" s="38"/>
      <c r="H23" s="38"/>
      <c r="I23" s="128" t="s">
        <v>26</v>
      </c>
      <c r="J23" s="132" t="s">
        <v>34</v>
      </c>
      <c r="K23" s="38"/>
      <c r="L23" s="13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2" t="s">
        <v>35</v>
      </c>
      <c r="F24" s="38"/>
      <c r="G24" s="38"/>
      <c r="H24" s="38"/>
      <c r="I24" s="128" t="s">
        <v>29</v>
      </c>
      <c r="J24" s="132" t="s">
        <v>36</v>
      </c>
      <c r="K24" s="38"/>
      <c r="L24" s="13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8" t="s">
        <v>39</v>
      </c>
      <c r="E26" s="38"/>
      <c r="F26" s="38"/>
      <c r="G26" s="38"/>
      <c r="H26" s="38"/>
      <c r="I26" s="38"/>
      <c r="J26" s="38"/>
      <c r="K26" s="38"/>
      <c r="L26" s="13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4"/>
      <c r="B27" s="135"/>
      <c r="C27" s="134"/>
      <c r="D27" s="134"/>
      <c r="E27" s="136" t="s">
        <v>40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3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39" t="s">
        <v>41</v>
      </c>
      <c r="E30" s="38"/>
      <c r="F30" s="38"/>
      <c r="G30" s="38"/>
      <c r="H30" s="38"/>
      <c r="I30" s="38"/>
      <c r="J30" s="140">
        <f>ROUND(J98, 2)</f>
        <v>0</v>
      </c>
      <c r="K30" s="38"/>
      <c r="L30" s="13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8"/>
      <c r="E31" s="138"/>
      <c r="F31" s="138"/>
      <c r="G31" s="138"/>
      <c r="H31" s="138"/>
      <c r="I31" s="138"/>
      <c r="J31" s="138"/>
      <c r="K31" s="138"/>
      <c r="L31" s="13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1" t="s">
        <v>43</v>
      </c>
      <c r="G32" s="38"/>
      <c r="H32" s="38"/>
      <c r="I32" s="141" t="s">
        <v>42</v>
      </c>
      <c r="J32" s="141" t="s">
        <v>44</v>
      </c>
      <c r="K32" s="38"/>
      <c r="L32" s="13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2" t="s">
        <v>45</v>
      </c>
      <c r="E33" s="128" t="s">
        <v>46</v>
      </c>
      <c r="F33" s="143">
        <f>ROUND((SUM(BE98:BE273)),  2)</f>
        <v>0</v>
      </c>
      <c r="G33" s="38"/>
      <c r="H33" s="38"/>
      <c r="I33" s="144">
        <v>0.20999999999999999</v>
      </c>
      <c r="J33" s="143">
        <f>ROUND(((SUM(BE98:BE273))*I33),  2)</f>
        <v>0</v>
      </c>
      <c r="K33" s="38"/>
      <c r="L33" s="13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8" t="s">
        <v>47</v>
      </c>
      <c r="F34" s="143">
        <f>ROUND((SUM(BF98:BF273)),  2)</f>
        <v>0</v>
      </c>
      <c r="G34" s="38"/>
      <c r="H34" s="38"/>
      <c r="I34" s="144">
        <v>0.12</v>
      </c>
      <c r="J34" s="143">
        <f>ROUND(((SUM(BF98:BF273))*I34),  2)</f>
        <v>0</v>
      </c>
      <c r="K34" s="38"/>
      <c r="L34" s="13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48</v>
      </c>
      <c r="F35" s="143">
        <f>ROUND((SUM(BG98:BG273)),  2)</f>
        <v>0</v>
      </c>
      <c r="G35" s="38"/>
      <c r="H35" s="38"/>
      <c r="I35" s="144">
        <v>0.20999999999999999</v>
      </c>
      <c r="J35" s="143">
        <f>0</f>
        <v>0</v>
      </c>
      <c r="K35" s="38"/>
      <c r="L35" s="13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8" t="s">
        <v>49</v>
      </c>
      <c r="F36" s="143">
        <f>ROUND((SUM(BH98:BH273)),  2)</f>
        <v>0</v>
      </c>
      <c r="G36" s="38"/>
      <c r="H36" s="38"/>
      <c r="I36" s="144">
        <v>0.12</v>
      </c>
      <c r="J36" s="143">
        <f>0</f>
        <v>0</v>
      </c>
      <c r="K36" s="38"/>
      <c r="L36" s="13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8" t="s">
        <v>50</v>
      </c>
      <c r="F37" s="143">
        <f>ROUND((SUM(BI98:BI273)),  2)</f>
        <v>0</v>
      </c>
      <c r="G37" s="38"/>
      <c r="H37" s="38"/>
      <c r="I37" s="144">
        <v>0</v>
      </c>
      <c r="J37" s="143">
        <f>0</f>
        <v>0</v>
      </c>
      <c r="K37" s="38"/>
      <c r="L37" s="13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5"/>
      <c r="D39" s="146" t="s">
        <v>51</v>
      </c>
      <c r="E39" s="147"/>
      <c r="F39" s="147"/>
      <c r="G39" s="148" t="s">
        <v>52</v>
      </c>
      <c r="H39" s="149" t="s">
        <v>53</v>
      </c>
      <c r="I39" s="147"/>
      <c r="J39" s="150">
        <f>SUM(J30:J37)</f>
        <v>0</v>
      </c>
      <c r="K39" s="151"/>
      <c r="L39" s="13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40"/>
      <c r="E45" s="40"/>
      <c r="F45" s="40"/>
      <c r="G45" s="40"/>
      <c r="H45" s="40"/>
      <c r="I45" s="40"/>
      <c r="J45" s="40"/>
      <c r="K45" s="40"/>
      <c r="L45" s="13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6" t="str">
        <f>E7</f>
        <v>Oprava oplocení Terapeutické komunity Kladno</v>
      </c>
      <c r="F48" s="32"/>
      <c r="G48" s="32"/>
      <c r="H48" s="32"/>
      <c r="I48" s="40"/>
      <c r="J48" s="40"/>
      <c r="K48" s="40"/>
      <c r="L48" s="13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01 - Stavba</v>
      </c>
      <c r="F50" s="40"/>
      <c r="G50" s="40"/>
      <c r="H50" s="40"/>
      <c r="I50" s="40"/>
      <c r="J50" s="40"/>
      <c r="K50" s="40"/>
      <c r="L50" s="13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Gen. Eliáše 483, Kladno Dubí</v>
      </c>
      <c r="G52" s="40"/>
      <c r="H52" s="40"/>
      <c r="I52" s="32" t="s">
        <v>23</v>
      </c>
      <c r="J52" s="72" t="str">
        <f>IF(J12="","",J12)</f>
        <v>21. 6. 2025</v>
      </c>
      <c r="K52" s="40"/>
      <c r="L52" s="13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Zařízení sociální intervence Kladno</v>
      </c>
      <c r="G54" s="40"/>
      <c r="H54" s="40"/>
      <c r="I54" s="32" t="s">
        <v>33</v>
      </c>
      <c r="J54" s="36" t="str">
        <f>E21</f>
        <v>archiw studio s.r.o</v>
      </c>
      <c r="K54" s="40"/>
      <c r="L54" s="13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>archiw studio s.r.o</v>
      </c>
      <c r="K55" s="40"/>
      <c r="L55" s="13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7" t="s">
        <v>90</v>
      </c>
      <c r="D57" s="158"/>
      <c r="E57" s="158"/>
      <c r="F57" s="158"/>
      <c r="G57" s="158"/>
      <c r="H57" s="158"/>
      <c r="I57" s="158"/>
      <c r="J57" s="159" t="s">
        <v>91</v>
      </c>
      <c r="K57" s="158"/>
      <c r="L57" s="13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0" t="s">
        <v>73</v>
      </c>
      <c r="D59" s="40"/>
      <c r="E59" s="40"/>
      <c r="F59" s="40"/>
      <c r="G59" s="40"/>
      <c r="H59" s="40"/>
      <c r="I59" s="40"/>
      <c r="J59" s="102">
        <f>J98</f>
        <v>0</v>
      </c>
      <c r="K59" s="40"/>
      <c r="L59" s="13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92</v>
      </c>
    </row>
    <row r="60" s="9" customFormat="1" ht="24.96" customHeight="1">
      <c r="A60" s="9"/>
      <c r="B60" s="161"/>
      <c r="C60" s="162"/>
      <c r="D60" s="163" t="s">
        <v>93</v>
      </c>
      <c r="E60" s="164"/>
      <c r="F60" s="164"/>
      <c r="G60" s="164"/>
      <c r="H60" s="164"/>
      <c r="I60" s="164"/>
      <c r="J60" s="165">
        <f>J99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7"/>
      <c r="C61" s="168"/>
      <c r="D61" s="169" t="s">
        <v>94</v>
      </c>
      <c r="E61" s="170"/>
      <c r="F61" s="170"/>
      <c r="G61" s="170"/>
      <c r="H61" s="170"/>
      <c r="I61" s="170"/>
      <c r="J61" s="171">
        <f>J100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95</v>
      </c>
      <c r="E62" s="170"/>
      <c r="F62" s="170"/>
      <c r="G62" s="170"/>
      <c r="H62" s="170"/>
      <c r="I62" s="170"/>
      <c r="J62" s="171">
        <f>J148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96</v>
      </c>
      <c r="E63" s="170"/>
      <c r="F63" s="170"/>
      <c r="G63" s="170"/>
      <c r="H63" s="170"/>
      <c r="I63" s="170"/>
      <c r="J63" s="171">
        <f>J153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7"/>
      <c r="C64" s="168"/>
      <c r="D64" s="169" t="s">
        <v>97</v>
      </c>
      <c r="E64" s="170"/>
      <c r="F64" s="170"/>
      <c r="G64" s="170"/>
      <c r="H64" s="170"/>
      <c r="I64" s="170"/>
      <c r="J64" s="171">
        <f>J166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7"/>
      <c r="C65" s="168"/>
      <c r="D65" s="169" t="s">
        <v>98</v>
      </c>
      <c r="E65" s="170"/>
      <c r="F65" s="170"/>
      <c r="G65" s="170"/>
      <c r="H65" s="170"/>
      <c r="I65" s="170"/>
      <c r="J65" s="171">
        <f>J170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99</v>
      </c>
      <c r="E66" s="170"/>
      <c r="F66" s="170"/>
      <c r="G66" s="170"/>
      <c r="H66" s="170"/>
      <c r="I66" s="170"/>
      <c r="J66" s="171">
        <f>J175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100</v>
      </c>
      <c r="E67" s="170"/>
      <c r="F67" s="170"/>
      <c r="G67" s="170"/>
      <c r="H67" s="170"/>
      <c r="I67" s="170"/>
      <c r="J67" s="171">
        <f>J190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101</v>
      </c>
      <c r="E68" s="170"/>
      <c r="F68" s="170"/>
      <c r="G68" s="170"/>
      <c r="H68" s="170"/>
      <c r="I68" s="170"/>
      <c r="J68" s="171">
        <f>J195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7"/>
      <c r="C69" s="168"/>
      <c r="D69" s="169" t="s">
        <v>102</v>
      </c>
      <c r="E69" s="170"/>
      <c r="F69" s="170"/>
      <c r="G69" s="170"/>
      <c r="H69" s="170"/>
      <c r="I69" s="170"/>
      <c r="J69" s="171">
        <f>J198</f>
        <v>0</v>
      </c>
      <c r="K69" s="168"/>
      <c r="L69" s="17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7"/>
      <c r="C70" s="168"/>
      <c r="D70" s="169" t="s">
        <v>103</v>
      </c>
      <c r="E70" s="170"/>
      <c r="F70" s="170"/>
      <c r="G70" s="170"/>
      <c r="H70" s="170"/>
      <c r="I70" s="170"/>
      <c r="J70" s="171">
        <f>J207</f>
        <v>0</v>
      </c>
      <c r="K70" s="168"/>
      <c r="L70" s="172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7"/>
      <c r="C71" s="168"/>
      <c r="D71" s="169" t="s">
        <v>104</v>
      </c>
      <c r="E71" s="170"/>
      <c r="F71" s="170"/>
      <c r="G71" s="170"/>
      <c r="H71" s="170"/>
      <c r="I71" s="170"/>
      <c r="J71" s="171">
        <f>J210</f>
        <v>0</v>
      </c>
      <c r="K71" s="168"/>
      <c r="L71" s="17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7"/>
      <c r="C72" s="168"/>
      <c r="D72" s="169" t="s">
        <v>105</v>
      </c>
      <c r="E72" s="170"/>
      <c r="F72" s="170"/>
      <c r="G72" s="170"/>
      <c r="H72" s="170"/>
      <c r="I72" s="170"/>
      <c r="J72" s="171">
        <f>J214</f>
        <v>0</v>
      </c>
      <c r="K72" s="168"/>
      <c r="L72" s="172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7"/>
      <c r="C73" s="168"/>
      <c r="D73" s="169" t="s">
        <v>106</v>
      </c>
      <c r="E73" s="170"/>
      <c r="F73" s="170"/>
      <c r="G73" s="170"/>
      <c r="H73" s="170"/>
      <c r="I73" s="170"/>
      <c r="J73" s="171">
        <f>J225</f>
        <v>0</v>
      </c>
      <c r="K73" s="168"/>
      <c r="L73" s="172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7"/>
      <c r="C74" s="168"/>
      <c r="D74" s="169" t="s">
        <v>107</v>
      </c>
      <c r="E74" s="170"/>
      <c r="F74" s="170"/>
      <c r="G74" s="170"/>
      <c r="H74" s="170"/>
      <c r="I74" s="170"/>
      <c r="J74" s="171">
        <f>J228</f>
        <v>0</v>
      </c>
      <c r="K74" s="168"/>
      <c r="L74" s="172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7"/>
      <c r="C75" s="168"/>
      <c r="D75" s="169" t="s">
        <v>108</v>
      </c>
      <c r="E75" s="170"/>
      <c r="F75" s="170"/>
      <c r="G75" s="170"/>
      <c r="H75" s="170"/>
      <c r="I75" s="170"/>
      <c r="J75" s="171">
        <f>J252</f>
        <v>0</v>
      </c>
      <c r="K75" s="168"/>
      <c r="L75" s="172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1"/>
      <c r="C76" s="162"/>
      <c r="D76" s="163" t="s">
        <v>109</v>
      </c>
      <c r="E76" s="164"/>
      <c r="F76" s="164"/>
      <c r="G76" s="164"/>
      <c r="H76" s="164"/>
      <c r="I76" s="164"/>
      <c r="J76" s="165">
        <f>J255</f>
        <v>0</v>
      </c>
      <c r="K76" s="162"/>
      <c r="L76" s="16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67"/>
      <c r="C77" s="168"/>
      <c r="D77" s="169" t="s">
        <v>110</v>
      </c>
      <c r="E77" s="170"/>
      <c r="F77" s="170"/>
      <c r="G77" s="170"/>
      <c r="H77" s="170"/>
      <c r="I77" s="170"/>
      <c r="J77" s="171">
        <f>J256</f>
        <v>0</v>
      </c>
      <c r="K77" s="168"/>
      <c r="L77" s="172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61"/>
      <c r="C78" s="162"/>
      <c r="D78" s="163" t="s">
        <v>111</v>
      </c>
      <c r="E78" s="164"/>
      <c r="F78" s="164"/>
      <c r="G78" s="164"/>
      <c r="H78" s="164"/>
      <c r="I78" s="164"/>
      <c r="J78" s="165">
        <f>J272</f>
        <v>0</v>
      </c>
      <c r="K78" s="162"/>
      <c r="L78" s="16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130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4" s="2" customFormat="1" ht="6.96" customHeight="1">
      <c r="A84" s="38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13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4.96" customHeight="1">
      <c r="A85" s="38"/>
      <c r="B85" s="39"/>
      <c r="C85" s="23" t="s">
        <v>112</v>
      </c>
      <c r="D85" s="40"/>
      <c r="E85" s="40"/>
      <c r="F85" s="40"/>
      <c r="G85" s="40"/>
      <c r="H85" s="40"/>
      <c r="I85" s="40"/>
      <c r="J85" s="40"/>
      <c r="K85" s="40"/>
      <c r="L85" s="13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16</v>
      </c>
      <c r="D87" s="40"/>
      <c r="E87" s="40"/>
      <c r="F87" s="40"/>
      <c r="G87" s="40"/>
      <c r="H87" s="40"/>
      <c r="I87" s="40"/>
      <c r="J87" s="40"/>
      <c r="K87" s="40"/>
      <c r="L87" s="13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156" t="str">
        <f>E7</f>
        <v>Oprava oplocení Terapeutické komunity Kladno</v>
      </c>
      <c r="F88" s="32"/>
      <c r="G88" s="32"/>
      <c r="H88" s="32"/>
      <c r="I88" s="40"/>
      <c r="J88" s="40"/>
      <c r="K88" s="40"/>
      <c r="L88" s="13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87</v>
      </c>
      <c r="D89" s="40"/>
      <c r="E89" s="40"/>
      <c r="F89" s="40"/>
      <c r="G89" s="40"/>
      <c r="H89" s="40"/>
      <c r="I89" s="40"/>
      <c r="J89" s="40"/>
      <c r="K89" s="40"/>
      <c r="L89" s="13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6.5" customHeight="1">
      <c r="A90" s="38"/>
      <c r="B90" s="39"/>
      <c r="C90" s="40"/>
      <c r="D90" s="40"/>
      <c r="E90" s="69" t="str">
        <f>E9</f>
        <v>SO 01 - Stavba</v>
      </c>
      <c r="F90" s="40"/>
      <c r="G90" s="40"/>
      <c r="H90" s="40"/>
      <c r="I90" s="40"/>
      <c r="J90" s="40"/>
      <c r="K90" s="40"/>
      <c r="L90" s="13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2" customHeight="1">
      <c r="A92" s="38"/>
      <c r="B92" s="39"/>
      <c r="C92" s="32" t="s">
        <v>21</v>
      </c>
      <c r="D92" s="40"/>
      <c r="E92" s="40"/>
      <c r="F92" s="27" t="str">
        <f>F12</f>
        <v>Gen. Eliáše 483, Kladno Dubí</v>
      </c>
      <c r="G92" s="40"/>
      <c r="H92" s="40"/>
      <c r="I92" s="32" t="s">
        <v>23</v>
      </c>
      <c r="J92" s="72" t="str">
        <f>IF(J12="","",J12)</f>
        <v>21. 6. 2025</v>
      </c>
      <c r="K92" s="40"/>
      <c r="L92" s="13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6.96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3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25</v>
      </c>
      <c r="D94" s="40"/>
      <c r="E94" s="40"/>
      <c r="F94" s="27" t="str">
        <f>E15</f>
        <v>Zařízení sociální intervence Kladno</v>
      </c>
      <c r="G94" s="40"/>
      <c r="H94" s="40"/>
      <c r="I94" s="32" t="s">
        <v>33</v>
      </c>
      <c r="J94" s="36" t="str">
        <f>E21</f>
        <v>archiw studio s.r.o</v>
      </c>
      <c r="K94" s="40"/>
      <c r="L94" s="13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31</v>
      </c>
      <c r="D95" s="40"/>
      <c r="E95" s="40"/>
      <c r="F95" s="27" t="str">
        <f>IF(E18="","",E18)</f>
        <v>Vyplň údaj</v>
      </c>
      <c r="G95" s="40"/>
      <c r="H95" s="40"/>
      <c r="I95" s="32" t="s">
        <v>38</v>
      </c>
      <c r="J95" s="36" t="str">
        <f>E24</f>
        <v>archiw studio s.r.o</v>
      </c>
      <c r="K95" s="40"/>
      <c r="L95" s="13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0.32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13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11" customFormat="1" ht="29.28" customHeight="1">
      <c r="A97" s="173"/>
      <c r="B97" s="174"/>
      <c r="C97" s="175" t="s">
        <v>113</v>
      </c>
      <c r="D97" s="176" t="s">
        <v>60</v>
      </c>
      <c r="E97" s="176" t="s">
        <v>56</v>
      </c>
      <c r="F97" s="176" t="s">
        <v>57</v>
      </c>
      <c r="G97" s="176" t="s">
        <v>114</v>
      </c>
      <c r="H97" s="176" t="s">
        <v>115</v>
      </c>
      <c r="I97" s="176" t="s">
        <v>116</v>
      </c>
      <c r="J97" s="176" t="s">
        <v>91</v>
      </c>
      <c r="K97" s="177" t="s">
        <v>117</v>
      </c>
      <c r="L97" s="178"/>
      <c r="M97" s="92" t="s">
        <v>19</v>
      </c>
      <c r="N97" s="93" t="s">
        <v>45</v>
      </c>
      <c r="O97" s="93" t="s">
        <v>118</v>
      </c>
      <c r="P97" s="93" t="s">
        <v>119</v>
      </c>
      <c r="Q97" s="93" t="s">
        <v>120</v>
      </c>
      <c r="R97" s="93" t="s">
        <v>121</v>
      </c>
      <c r="S97" s="93" t="s">
        <v>122</v>
      </c>
      <c r="T97" s="94" t="s">
        <v>123</v>
      </c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</row>
    <row r="98" s="2" customFormat="1" ht="22.8" customHeight="1">
      <c r="A98" s="38"/>
      <c r="B98" s="39"/>
      <c r="C98" s="99" t="s">
        <v>124</v>
      </c>
      <c r="D98" s="40"/>
      <c r="E98" s="40"/>
      <c r="F98" s="40"/>
      <c r="G98" s="40"/>
      <c r="H98" s="40"/>
      <c r="I98" s="40"/>
      <c r="J98" s="179">
        <f>BK98</f>
        <v>0</v>
      </c>
      <c r="K98" s="40"/>
      <c r="L98" s="44"/>
      <c r="M98" s="95"/>
      <c r="N98" s="180"/>
      <c r="O98" s="96"/>
      <c r="P98" s="181">
        <f>P99+P255+P272</f>
        <v>0</v>
      </c>
      <c r="Q98" s="96"/>
      <c r="R98" s="181">
        <f>R99+R255+R272</f>
        <v>83.498881329999989</v>
      </c>
      <c r="S98" s="96"/>
      <c r="T98" s="182">
        <f>T99+T255+T272</f>
        <v>49.530500900000007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74</v>
      </c>
      <c r="AU98" s="17" t="s">
        <v>92</v>
      </c>
      <c r="BK98" s="183">
        <f>BK99+BK255+BK272</f>
        <v>0</v>
      </c>
    </row>
    <row r="99" s="12" customFormat="1" ht="25.92" customHeight="1">
      <c r="A99" s="12"/>
      <c r="B99" s="184"/>
      <c r="C99" s="185"/>
      <c r="D99" s="186" t="s">
        <v>74</v>
      </c>
      <c r="E99" s="187" t="s">
        <v>125</v>
      </c>
      <c r="F99" s="187" t="s">
        <v>126</v>
      </c>
      <c r="G99" s="185"/>
      <c r="H99" s="185"/>
      <c r="I99" s="188"/>
      <c r="J99" s="189">
        <f>BK99</f>
        <v>0</v>
      </c>
      <c r="K99" s="185"/>
      <c r="L99" s="190"/>
      <c r="M99" s="191"/>
      <c r="N99" s="192"/>
      <c r="O99" s="192"/>
      <c r="P99" s="193">
        <f>P100+P148+P153+P166+P170+P175+P190+P195+P198+P207+P210+P214+P225+P228+P252</f>
        <v>0</v>
      </c>
      <c r="Q99" s="192"/>
      <c r="R99" s="193">
        <f>R100+R148+R153+R166+R170+R175+R190+R195+R198+R207+R210+R214+R225+R228+R252</f>
        <v>83.460133729999995</v>
      </c>
      <c r="S99" s="192"/>
      <c r="T99" s="194">
        <f>T100+T148+T153+T166+T170+T175+T190+T195+T198+T207+T210+T214+T225+T228+T252</f>
        <v>49.530500900000007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5" t="s">
        <v>83</v>
      </c>
      <c r="AT99" s="196" t="s">
        <v>74</v>
      </c>
      <c r="AU99" s="196" t="s">
        <v>75</v>
      </c>
      <c r="AY99" s="195" t="s">
        <v>127</v>
      </c>
      <c r="BK99" s="197">
        <f>BK100+BK148+BK153+BK166+BK170+BK175+BK190+BK195+BK198+BK207+BK210+BK214+BK225+BK228+BK252</f>
        <v>0</v>
      </c>
    </row>
    <row r="100" s="12" customFormat="1" ht="22.8" customHeight="1">
      <c r="A100" s="12"/>
      <c r="B100" s="184"/>
      <c r="C100" s="185"/>
      <c r="D100" s="186" t="s">
        <v>74</v>
      </c>
      <c r="E100" s="198" t="s">
        <v>128</v>
      </c>
      <c r="F100" s="198" t="s">
        <v>129</v>
      </c>
      <c r="G100" s="185"/>
      <c r="H100" s="185"/>
      <c r="I100" s="188"/>
      <c r="J100" s="199">
        <f>BK100</f>
        <v>0</v>
      </c>
      <c r="K100" s="185"/>
      <c r="L100" s="190"/>
      <c r="M100" s="191"/>
      <c r="N100" s="192"/>
      <c r="O100" s="192"/>
      <c r="P100" s="193">
        <f>SUM(P101:P147)</f>
        <v>0</v>
      </c>
      <c r="Q100" s="192"/>
      <c r="R100" s="193">
        <f>SUM(R101:R147)</f>
        <v>1.8312319999999998</v>
      </c>
      <c r="S100" s="192"/>
      <c r="T100" s="194">
        <f>SUM(T101:T147)</f>
        <v>16.140325000000001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5" t="s">
        <v>83</v>
      </c>
      <c r="AT100" s="196" t="s">
        <v>74</v>
      </c>
      <c r="AU100" s="196" t="s">
        <v>83</v>
      </c>
      <c r="AY100" s="195" t="s">
        <v>127</v>
      </c>
      <c r="BK100" s="197">
        <f>SUM(BK101:BK147)</f>
        <v>0</v>
      </c>
    </row>
    <row r="101" s="2" customFormat="1" ht="16.5" customHeight="1">
      <c r="A101" s="38"/>
      <c r="B101" s="39"/>
      <c r="C101" s="200" t="s">
        <v>83</v>
      </c>
      <c r="D101" s="200" t="s">
        <v>130</v>
      </c>
      <c r="E101" s="201" t="s">
        <v>131</v>
      </c>
      <c r="F101" s="202" t="s">
        <v>132</v>
      </c>
      <c r="G101" s="203" t="s">
        <v>133</v>
      </c>
      <c r="H101" s="204">
        <v>0.872</v>
      </c>
      <c r="I101" s="205"/>
      <c r="J101" s="206">
        <f>ROUND(I101*H101,2)</f>
        <v>0</v>
      </c>
      <c r="K101" s="202" t="s">
        <v>134</v>
      </c>
      <c r="L101" s="207"/>
      <c r="M101" s="208" t="s">
        <v>19</v>
      </c>
      <c r="N101" s="209" t="s">
        <v>46</v>
      </c>
      <c r="O101" s="84"/>
      <c r="P101" s="210">
        <f>O101*H101</f>
        <v>0</v>
      </c>
      <c r="Q101" s="210">
        <v>0.001</v>
      </c>
      <c r="R101" s="210">
        <f>Q101*H101</f>
        <v>0.00087200000000000005</v>
      </c>
      <c r="S101" s="210">
        <v>0</v>
      </c>
      <c r="T101" s="211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2" t="s">
        <v>135</v>
      </c>
      <c r="AT101" s="212" t="s">
        <v>130</v>
      </c>
      <c r="AU101" s="212" t="s">
        <v>85</v>
      </c>
      <c r="AY101" s="17" t="s">
        <v>127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7" t="s">
        <v>83</v>
      </c>
      <c r="BK101" s="213">
        <f>ROUND(I101*H101,2)</f>
        <v>0</v>
      </c>
      <c r="BL101" s="17" t="s">
        <v>136</v>
      </c>
      <c r="BM101" s="212" t="s">
        <v>85</v>
      </c>
    </row>
    <row r="102" s="2" customFormat="1" ht="16.5" customHeight="1">
      <c r="A102" s="38"/>
      <c r="B102" s="39"/>
      <c r="C102" s="200" t="s">
        <v>85</v>
      </c>
      <c r="D102" s="200" t="s">
        <v>130</v>
      </c>
      <c r="E102" s="201" t="s">
        <v>137</v>
      </c>
      <c r="F102" s="202" t="s">
        <v>138</v>
      </c>
      <c r="G102" s="203" t="s">
        <v>139</v>
      </c>
      <c r="H102" s="204">
        <v>8.7159999999999993</v>
      </c>
      <c r="I102" s="205"/>
      <c r="J102" s="206">
        <f>ROUND(I102*H102,2)</f>
        <v>0</v>
      </c>
      <c r="K102" s="202" t="s">
        <v>134</v>
      </c>
      <c r="L102" s="207"/>
      <c r="M102" s="208" t="s">
        <v>19</v>
      </c>
      <c r="N102" s="209" t="s">
        <v>46</v>
      </c>
      <c r="O102" s="84"/>
      <c r="P102" s="210">
        <f>O102*H102</f>
        <v>0</v>
      </c>
      <c r="Q102" s="210">
        <v>0.20999999999999999</v>
      </c>
      <c r="R102" s="210">
        <f>Q102*H102</f>
        <v>1.8303599999999998</v>
      </c>
      <c r="S102" s="210">
        <v>0</v>
      </c>
      <c r="T102" s="211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2" t="s">
        <v>135</v>
      </c>
      <c r="AT102" s="212" t="s">
        <v>130</v>
      </c>
      <c r="AU102" s="212" t="s">
        <v>85</v>
      </c>
      <c r="AY102" s="17" t="s">
        <v>127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17" t="s">
        <v>83</v>
      </c>
      <c r="BK102" s="213">
        <f>ROUND(I102*H102,2)</f>
        <v>0</v>
      </c>
      <c r="BL102" s="17" t="s">
        <v>136</v>
      </c>
      <c r="BM102" s="212" t="s">
        <v>136</v>
      </c>
    </row>
    <row r="103" s="2" customFormat="1" ht="33" customHeight="1">
      <c r="A103" s="38"/>
      <c r="B103" s="39"/>
      <c r="C103" s="214" t="s">
        <v>140</v>
      </c>
      <c r="D103" s="214" t="s">
        <v>141</v>
      </c>
      <c r="E103" s="215" t="s">
        <v>142</v>
      </c>
      <c r="F103" s="216" t="s">
        <v>143</v>
      </c>
      <c r="G103" s="217" t="s">
        <v>144</v>
      </c>
      <c r="H103" s="218">
        <v>1</v>
      </c>
      <c r="I103" s="219"/>
      <c r="J103" s="220">
        <f>ROUND(I103*H103,2)</f>
        <v>0</v>
      </c>
      <c r="K103" s="216" t="s">
        <v>134</v>
      </c>
      <c r="L103" s="44"/>
      <c r="M103" s="221" t="s">
        <v>19</v>
      </c>
      <c r="N103" s="222" t="s">
        <v>46</v>
      </c>
      <c r="O103" s="84"/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2" t="s">
        <v>136</v>
      </c>
      <c r="AT103" s="212" t="s">
        <v>141</v>
      </c>
      <c r="AU103" s="212" t="s">
        <v>85</v>
      </c>
      <c r="AY103" s="17" t="s">
        <v>127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17" t="s">
        <v>83</v>
      </c>
      <c r="BK103" s="213">
        <f>ROUND(I103*H103,2)</f>
        <v>0</v>
      </c>
      <c r="BL103" s="17" t="s">
        <v>136</v>
      </c>
      <c r="BM103" s="212" t="s">
        <v>145</v>
      </c>
    </row>
    <row r="104" s="2" customFormat="1">
      <c r="A104" s="38"/>
      <c r="B104" s="39"/>
      <c r="C104" s="40"/>
      <c r="D104" s="223" t="s">
        <v>146</v>
      </c>
      <c r="E104" s="40"/>
      <c r="F104" s="224" t="s">
        <v>147</v>
      </c>
      <c r="G104" s="40"/>
      <c r="H104" s="40"/>
      <c r="I104" s="225"/>
      <c r="J104" s="40"/>
      <c r="K104" s="40"/>
      <c r="L104" s="44"/>
      <c r="M104" s="226"/>
      <c r="N104" s="227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146</v>
      </c>
      <c r="AU104" s="17" t="s">
        <v>85</v>
      </c>
    </row>
    <row r="105" s="2" customFormat="1" ht="33" customHeight="1">
      <c r="A105" s="38"/>
      <c r="B105" s="39"/>
      <c r="C105" s="214" t="s">
        <v>136</v>
      </c>
      <c r="D105" s="214" t="s">
        <v>141</v>
      </c>
      <c r="E105" s="215" t="s">
        <v>148</v>
      </c>
      <c r="F105" s="216" t="s">
        <v>149</v>
      </c>
      <c r="G105" s="217" t="s">
        <v>144</v>
      </c>
      <c r="H105" s="218">
        <v>3</v>
      </c>
      <c r="I105" s="219"/>
      <c r="J105" s="220">
        <f>ROUND(I105*H105,2)</f>
        <v>0</v>
      </c>
      <c r="K105" s="216" t="s">
        <v>134</v>
      </c>
      <c r="L105" s="44"/>
      <c r="M105" s="221" t="s">
        <v>19</v>
      </c>
      <c r="N105" s="222" t="s">
        <v>46</v>
      </c>
      <c r="O105" s="84"/>
      <c r="P105" s="210">
        <f>O105*H105</f>
        <v>0</v>
      </c>
      <c r="Q105" s="210">
        <v>0</v>
      </c>
      <c r="R105" s="210">
        <f>Q105*H105</f>
        <v>0</v>
      </c>
      <c r="S105" s="210">
        <v>0</v>
      </c>
      <c r="T105" s="211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2" t="s">
        <v>136</v>
      </c>
      <c r="AT105" s="212" t="s">
        <v>141</v>
      </c>
      <c r="AU105" s="212" t="s">
        <v>85</v>
      </c>
      <c r="AY105" s="17" t="s">
        <v>127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17" t="s">
        <v>83</v>
      </c>
      <c r="BK105" s="213">
        <f>ROUND(I105*H105,2)</f>
        <v>0</v>
      </c>
      <c r="BL105" s="17" t="s">
        <v>136</v>
      </c>
      <c r="BM105" s="212" t="s">
        <v>135</v>
      </c>
    </row>
    <row r="106" s="2" customFormat="1">
      <c r="A106" s="38"/>
      <c r="B106" s="39"/>
      <c r="C106" s="40"/>
      <c r="D106" s="223" t="s">
        <v>146</v>
      </c>
      <c r="E106" s="40"/>
      <c r="F106" s="224" t="s">
        <v>150</v>
      </c>
      <c r="G106" s="40"/>
      <c r="H106" s="40"/>
      <c r="I106" s="225"/>
      <c r="J106" s="40"/>
      <c r="K106" s="40"/>
      <c r="L106" s="44"/>
      <c r="M106" s="226"/>
      <c r="N106" s="227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146</v>
      </c>
      <c r="AU106" s="17" t="s">
        <v>85</v>
      </c>
    </row>
    <row r="107" s="2" customFormat="1" ht="24.15" customHeight="1">
      <c r="A107" s="38"/>
      <c r="B107" s="39"/>
      <c r="C107" s="214" t="s">
        <v>151</v>
      </c>
      <c r="D107" s="214" t="s">
        <v>141</v>
      </c>
      <c r="E107" s="215" t="s">
        <v>152</v>
      </c>
      <c r="F107" s="216" t="s">
        <v>153</v>
      </c>
      <c r="G107" s="217" t="s">
        <v>144</v>
      </c>
      <c r="H107" s="218">
        <v>4</v>
      </c>
      <c r="I107" s="219"/>
      <c r="J107" s="220">
        <f>ROUND(I107*H107,2)</f>
        <v>0</v>
      </c>
      <c r="K107" s="216" t="s">
        <v>154</v>
      </c>
      <c r="L107" s="44"/>
      <c r="M107" s="221" t="s">
        <v>19</v>
      </c>
      <c r="N107" s="222" t="s">
        <v>46</v>
      </c>
      <c r="O107" s="84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2" t="s">
        <v>136</v>
      </c>
      <c r="AT107" s="212" t="s">
        <v>141</v>
      </c>
      <c r="AU107" s="212" t="s">
        <v>85</v>
      </c>
      <c r="AY107" s="17" t="s">
        <v>127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17" t="s">
        <v>83</v>
      </c>
      <c r="BK107" s="213">
        <f>ROUND(I107*H107,2)</f>
        <v>0</v>
      </c>
      <c r="BL107" s="17" t="s">
        <v>136</v>
      </c>
      <c r="BM107" s="212" t="s">
        <v>155</v>
      </c>
    </row>
    <row r="108" s="2" customFormat="1" ht="24.15" customHeight="1">
      <c r="A108" s="38"/>
      <c r="B108" s="39"/>
      <c r="C108" s="214" t="s">
        <v>145</v>
      </c>
      <c r="D108" s="214" t="s">
        <v>141</v>
      </c>
      <c r="E108" s="215" t="s">
        <v>156</v>
      </c>
      <c r="F108" s="216" t="s">
        <v>157</v>
      </c>
      <c r="G108" s="217" t="s">
        <v>144</v>
      </c>
      <c r="H108" s="218">
        <v>1</v>
      </c>
      <c r="I108" s="219"/>
      <c r="J108" s="220">
        <f>ROUND(I108*H108,2)</f>
        <v>0</v>
      </c>
      <c r="K108" s="216" t="s">
        <v>134</v>
      </c>
      <c r="L108" s="44"/>
      <c r="M108" s="221" t="s">
        <v>19</v>
      </c>
      <c r="N108" s="222" t="s">
        <v>46</v>
      </c>
      <c r="O108" s="84"/>
      <c r="P108" s="210">
        <f>O108*H108</f>
        <v>0</v>
      </c>
      <c r="Q108" s="210">
        <v>0</v>
      </c>
      <c r="R108" s="210">
        <f>Q108*H108</f>
        <v>0</v>
      </c>
      <c r="S108" s="210">
        <v>0</v>
      </c>
      <c r="T108" s="211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2" t="s">
        <v>136</v>
      </c>
      <c r="AT108" s="212" t="s">
        <v>141</v>
      </c>
      <c r="AU108" s="212" t="s">
        <v>85</v>
      </c>
      <c r="AY108" s="17" t="s">
        <v>127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17" t="s">
        <v>83</v>
      </c>
      <c r="BK108" s="213">
        <f>ROUND(I108*H108,2)</f>
        <v>0</v>
      </c>
      <c r="BL108" s="17" t="s">
        <v>136</v>
      </c>
      <c r="BM108" s="212" t="s">
        <v>8</v>
      </c>
    </row>
    <row r="109" s="2" customFormat="1">
      <c r="A109" s="38"/>
      <c r="B109" s="39"/>
      <c r="C109" s="40"/>
      <c r="D109" s="223" t="s">
        <v>146</v>
      </c>
      <c r="E109" s="40"/>
      <c r="F109" s="224" t="s">
        <v>158</v>
      </c>
      <c r="G109" s="40"/>
      <c r="H109" s="40"/>
      <c r="I109" s="225"/>
      <c r="J109" s="40"/>
      <c r="K109" s="40"/>
      <c r="L109" s="44"/>
      <c r="M109" s="226"/>
      <c r="N109" s="227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146</v>
      </c>
      <c r="AU109" s="17" t="s">
        <v>85</v>
      </c>
    </row>
    <row r="110" s="2" customFormat="1" ht="24.15" customHeight="1">
      <c r="A110" s="38"/>
      <c r="B110" s="39"/>
      <c r="C110" s="214" t="s">
        <v>159</v>
      </c>
      <c r="D110" s="214" t="s">
        <v>141</v>
      </c>
      <c r="E110" s="215" t="s">
        <v>160</v>
      </c>
      <c r="F110" s="216" t="s">
        <v>161</v>
      </c>
      <c r="G110" s="217" t="s">
        <v>144</v>
      </c>
      <c r="H110" s="218">
        <v>3</v>
      </c>
      <c r="I110" s="219"/>
      <c r="J110" s="220">
        <f>ROUND(I110*H110,2)</f>
        <v>0</v>
      </c>
      <c r="K110" s="216" t="s">
        <v>134</v>
      </c>
      <c r="L110" s="44"/>
      <c r="M110" s="221" t="s">
        <v>19</v>
      </c>
      <c r="N110" s="222" t="s">
        <v>46</v>
      </c>
      <c r="O110" s="84"/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2" t="s">
        <v>136</v>
      </c>
      <c r="AT110" s="212" t="s">
        <v>141</v>
      </c>
      <c r="AU110" s="212" t="s">
        <v>85</v>
      </c>
      <c r="AY110" s="17" t="s">
        <v>127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17" t="s">
        <v>83</v>
      </c>
      <c r="BK110" s="213">
        <f>ROUND(I110*H110,2)</f>
        <v>0</v>
      </c>
      <c r="BL110" s="17" t="s">
        <v>136</v>
      </c>
      <c r="BM110" s="212" t="s">
        <v>162</v>
      </c>
    </row>
    <row r="111" s="2" customFormat="1">
      <c r="A111" s="38"/>
      <c r="B111" s="39"/>
      <c r="C111" s="40"/>
      <c r="D111" s="223" t="s">
        <v>146</v>
      </c>
      <c r="E111" s="40"/>
      <c r="F111" s="224" t="s">
        <v>163</v>
      </c>
      <c r="G111" s="40"/>
      <c r="H111" s="40"/>
      <c r="I111" s="225"/>
      <c r="J111" s="40"/>
      <c r="K111" s="40"/>
      <c r="L111" s="44"/>
      <c r="M111" s="226"/>
      <c r="N111" s="227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146</v>
      </c>
      <c r="AU111" s="17" t="s">
        <v>85</v>
      </c>
    </row>
    <row r="112" s="2" customFormat="1" ht="66.75" customHeight="1">
      <c r="A112" s="38"/>
      <c r="B112" s="39"/>
      <c r="C112" s="214" t="s">
        <v>135</v>
      </c>
      <c r="D112" s="214" t="s">
        <v>141</v>
      </c>
      <c r="E112" s="215" t="s">
        <v>164</v>
      </c>
      <c r="F112" s="216" t="s">
        <v>165</v>
      </c>
      <c r="G112" s="217" t="s">
        <v>166</v>
      </c>
      <c r="H112" s="218">
        <v>11.717000000000001</v>
      </c>
      <c r="I112" s="219"/>
      <c r="J112" s="220">
        <f>ROUND(I112*H112,2)</f>
        <v>0</v>
      </c>
      <c r="K112" s="216" t="s">
        <v>134</v>
      </c>
      <c r="L112" s="44"/>
      <c r="M112" s="221" t="s">
        <v>19</v>
      </c>
      <c r="N112" s="222" t="s">
        <v>46</v>
      </c>
      <c r="O112" s="84"/>
      <c r="P112" s="210">
        <f>O112*H112</f>
        <v>0</v>
      </c>
      <c r="Q112" s="210">
        <v>0</v>
      </c>
      <c r="R112" s="210">
        <f>Q112*H112</f>
        <v>0</v>
      </c>
      <c r="S112" s="210">
        <v>0.26000000000000001</v>
      </c>
      <c r="T112" s="211">
        <f>S112*H112</f>
        <v>3.0464200000000003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2" t="s">
        <v>136</v>
      </c>
      <c r="AT112" s="212" t="s">
        <v>141</v>
      </c>
      <c r="AU112" s="212" t="s">
        <v>85</v>
      </c>
      <c r="AY112" s="17" t="s">
        <v>127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17" t="s">
        <v>83</v>
      </c>
      <c r="BK112" s="213">
        <f>ROUND(I112*H112,2)</f>
        <v>0</v>
      </c>
      <c r="BL112" s="17" t="s">
        <v>136</v>
      </c>
      <c r="BM112" s="212" t="s">
        <v>167</v>
      </c>
    </row>
    <row r="113" s="2" customFormat="1">
      <c r="A113" s="38"/>
      <c r="B113" s="39"/>
      <c r="C113" s="40"/>
      <c r="D113" s="223" t="s">
        <v>146</v>
      </c>
      <c r="E113" s="40"/>
      <c r="F113" s="224" t="s">
        <v>168</v>
      </c>
      <c r="G113" s="40"/>
      <c r="H113" s="40"/>
      <c r="I113" s="225"/>
      <c r="J113" s="40"/>
      <c r="K113" s="40"/>
      <c r="L113" s="44"/>
      <c r="M113" s="226"/>
      <c r="N113" s="227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146</v>
      </c>
      <c r="AU113" s="17" t="s">
        <v>85</v>
      </c>
    </row>
    <row r="114" s="2" customFormat="1" ht="62.7" customHeight="1">
      <c r="A114" s="38"/>
      <c r="B114" s="39"/>
      <c r="C114" s="214" t="s">
        <v>169</v>
      </c>
      <c r="D114" s="214" t="s">
        <v>141</v>
      </c>
      <c r="E114" s="215" t="s">
        <v>170</v>
      </c>
      <c r="F114" s="216" t="s">
        <v>171</v>
      </c>
      <c r="G114" s="217" t="s">
        <v>166</v>
      </c>
      <c r="H114" s="218">
        <v>32.222000000000001</v>
      </c>
      <c r="I114" s="219"/>
      <c r="J114" s="220">
        <f>ROUND(I114*H114,2)</f>
        <v>0</v>
      </c>
      <c r="K114" s="216" t="s">
        <v>134</v>
      </c>
      <c r="L114" s="44"/>
      <c r="M114" s="221" t="s">
        <v>19</v>
      </c>
      <c r="N114" s="222" t="s">
        <v>46</v>
      </c>
      <c r="O114" s="84"/>
      <c r="P114" s="210">
        <f>O114*H114</f>
        <v>0</v>
      </c>
      <c r="Q114" s="210">
        <v>0</v>
      </c>
      <c r="R114" s="210">
        <f>Q114*H114</f>
        <v>0</v>
      </c>
      <c r="S114" s="210">
        <v>0.22</v>
      </c>
      <c r="T114" s="211">
        <f>S114*H114</f>
        <v>7.0888400000000003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2" t="s">
        <v>136</v>
      </c>
      <c r="AT114" s="212" t="s">
        <v>141</v>
      </c>
      <c r="AU114" s="212" t="s">
        <v>85</v>
      </c>
      <c r="AY114" s="17" t="s">
        <v>127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7" t="s">
        <v>83</v>
      </c>
      <c r="BK114" s="213">
        <f>ROUND(I114*H114,2)</f>
        <v>0</v>
      </c>
      <c r="BL114" s="17" t="s">
        <v>136</v>
      </c>
      <c r="BM114" s="212" t="s">
        <v>172</v>
      </c>
    </row>
    <row r="115" s="2" customFormat="1">
      <c r="A115" s="38"/>
      <c r="B115" s="39"/>
      <c r="C115" s="40"/>
      <c r="D115" s="223" t="s">
        <v>146</v>
      </c>
      <c r="E115" s="40"/>
      <c r="F115" s="224" t="s">
        <v>173</v>
      </c>
      <c r="G115" s="40"/>
      <c r="H115" s="40"/>
      <c r="I115" s="225"/>
      <c r="J115" s="40"/>
      <c r="K115" s="40"/>
      <c r="L115" s="44"/>
      <c r="M115" s="226"/>
      <c r="N115" s="227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146</v>
      </c>
      <c r="AU115" s="17" t="s">
        <v>85</v>
      </c>
    </row>
    <row r="116" s="2" customFormat="1" ht="49.05" customHeight="1">
      <c r="A116" s="38"/>
      <c r="B116" s="39"/>
      <c r="C116" s="214" t="s">
        <v>155</v>
      </c>
      <c r="D116" s="214" t="s">
        <v>141</v>
      </c>
      <c r="E116" s="215" t="s">
        <v>174</v>
      </c>
      <c r="F116" s="216" t="s">
        <v>175</v>
      </c>
      <c r="G116" s="217" t="s">
        <v>176</v>
      </c>
      <c r="H116" s="218">
        <v>29.292999999999999</v>
      </c>
      <c r="I116" s="219"/>
      <c r="J116" s="220">
        <f>ROUND(I116*H116,2)</f>
        <v>0</v>
      </c>
      <c r="K116" s="216" t="s">
        <v>134</v>
      </c>
      <c r="L116" s="44"/>
      <c r="M116" s="221" t="s">
        <v>19</v>
      </c>
      <c r="N116" s="222" t="s">
        <v>46</v>
      </c>
      <c r="O116" s="84"/>
      <c r="P116" s="210">
        <f>O116*H116</f>
        <v>0</v>
      </c>
      <c r="Q116" s="210">
        <v>0</v>
      </c>
      <c r="R116" s="210">
        <f>Q116*H116</f>
        <v>0</v>
      </c>
      <c r="S116" s="210">
        <v>0.20499999999999999</v>
      </c>
      <c r="T116" s="211">
        <f>S116*H116</f>
        <v>6.0050649999999992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2" t="s">
        <v>136</v>
      </c>
      <c r="AT116" s="212" t="s">
        <v>141</v>
      </c>
      <c r="AU116" s="212" t="s">
        <v>85</v>
      </c>
      <c r="AY116" s="17" t="s">
        <v>127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17" t="s">
        <v>83</v>
      </c>
      <c r="BK116" s="213">
        <f>ROUND(I116*H116,2)</f>
        <v>0</v>
      </c>
      <c r="BL116" s="17" t="s">
        <v>136</v>
      </c>
      <c r="BM116" s="212" t="s">
        <v>177</v>
      </c>
    </row>
    <row r="117" s="2" customFormat="1">
      <c r="A117" s="38"/>
      <c r="B117" s="39"/>
      <c r="C117" s="40"/>
      <c r="D117" s="223" t="s">
        <v>146</v>
      </c>
      <c r="E117" s="40"/>
      <c r="F117" s="224" t="s">
        <v>178</v>
      </c>
      <c r="G117" s="40"/>
      <c r="H117" s="40"/>
      <c r="I117" s="225"/>
      <c r="J117" s="40"/>
      <c r="K117" s="40"/>
      <c r="L117" s="44"/>
      <c r="M117" s="226"/>
      <c r="N117" s="227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146</v>
      </c>
      <c r="AU117" s="17" t="s">
        <v>85</v>
      </c>
    </row>
    <row r="118" s="2" customFormat="1" ht="24.15" customHeight="1">
      <c r="A118" s="38"/>
      <c r="B118" s="39"/>
      <c r="C118" s="214" t="s">
        <v>179</v>
      </c>
      <c r="D118" s="214" t="s">
        <v>141</v>
      </c>
      <c r="E118" s="215" t="s">
        <v>180</v>
      </c>
      <c r="F118" s="216" t="s">
        <v>181</v>
      </c>
      <c r="G118" s="217" t="s">
        <v>139</v>
      </c>
      <c r="H118" s="218">
        <v>18.899999999999999</v>
      </c>
      <c r="I118" s="219"/>
      <c r="J118" s="220">
        <f>ROUND(I118*H118,2)</f>
        <v>0</v>
      </c>
      <c r="K118" s="216" t="s">
        <v>134</v>
      </c>
      <c r="L118" s="44"/>
      <c r="M118" s="221" t="s">
        <v>19</v>
      </c>
      <c r="N118" s="222" t="s">
        <v>46</v>
      </c>
      <c r="O118" s="84"/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2" t="s">
        <v>136</v>
      </c>
      <c r="AT118" s="212" t="s">
        <v>141</v>
      </c>
      <c r="AU118" s="212" t="s">
        <v>85</v>
      </c>
      <c r="AY118" s="17" t="s">
        <v>127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7" t="s">
        <v>83</v>
      </c>
      <c r="BK118" s="213">
        <f>ROUND(I118*H118,2)</f>
        <v>0</v>
      </c>
      <c r="BL118" s="17" t="s">
        <v>136</v>
      </c>
      <c r="BM118" s="212" t="s">
        <v>182</v>
      </c>
    </row>
    <row r="119" s="2" customFormat="1">
      <c r="A119" s="38"/>
      <c r="B119" s="39"/>
      <c r="C119" s="40"/>
      <c r="D119" s="223" t="s">
        <v>146</v>
      </c>
      <c r="E119" s="40"/>
      <c r="F119" s="224" t="s">
        <v>183</v>
      </c>
      <c r="G119" s="40"/>
      <c r="H119" s="40"/>
      <c r="I119" s="225"/>
      <c r="J119" s="40"/>
      <c r="K119" s="40"/>
      <c r="L119" s="44"/>
      <c r="M119" s="226"/>
      <c r="N119" s="227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146</v>
      </c>
      <c r="AU119" s="17" t="s">
        <v>85</v>
      </c>
    </row>
    <row r="120" s="2" customFormat="1" ht="66.75" customHeight="1">
      <c r="A120" s="38"/>
      <c r="B120" s="39"/>
      <c r="C120" s="214" t="s">
        <v>8</v>
      </c>
      <c r="D120" s="214" t="s">
        <v>141</v>
      </c>
      <c r="E120" s="215" t="s">
        <v>184</v>
      </c>
      <c r="F120" s="216" t="s">
        <v>185</v>
      </c>
      <c r="G120" s="217" t="s">
        <v>139</v>
      </c>
      <c r="H120" s="218">
        <v>4.1890000000000001</v>
      </c>
      <c r="I120" s="219"/>
      <c r="J120" s="220">
        <f>ROUND(I120*H120,2)</f>
        <v>0</v>
      </c>
      <c r="K120" s="216" t="s">
        <v>134</v>
      </c>
      <c r="L120" s="44"/>
      <c r="M120" s="221" t="s">
        <v>19</v>
      </c>
      <c r="N120" s="222" t="s">
        <v>46</v>
      </c>
      <c r="O120" s="84"/>
      <c r="P120" s="210">
        <f>O120*H120</f>
        <v>0</v>
      </c>
      <c r="Q120" s="210">
        <v>0</v>
      </c>
      <c r="R120" s="210">
        <f>Q120*H120</f>
        <v>0</v>
      </c>
      <c r="S120" s="210">
        <v>0</v>
      </c>
      <c r="T120" s="21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2" t="s">
        <v>136</v>
      </c>
      <c r="AT120" s="212" t="s">
        <v>141</v>
      </c>
      <c r="AU120" s="212" t="s">
        <v>85</v>
      </c>
      <c r="AY120" s="17" t="s">
        <v>127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17" t="s">
        <v>83</v>
      </c>
      <c r="BK120" s="213">
        <f>ROUND(I120*H120,2)</f>
        <v>0</v>
      </c>
      <c r="BL120" s="17" t="s">
        <v>136</v>
      </c>
      <c r="BM120" s="212" t="s">
        <v>186</v>
      </c>
    </row>
    <row r="121" s="2" customFormat="1">
      <c r="A121" s="38"/>
      <c r="B121" s="39"/>
      <c r="C121" s="40"/>
      <c r="D121" s="223" t="s">
        <v>146</v>
      </c>
      <c r="E121" s="40"/>
      <c r="F121" s="224" t="s">
        <v>187</v>
      </c>
      <c r="G121" s="40"/>
      <c r="H121" s="40"/>
      <c r="I121" s="225"/>
      <c r="J121" s="40"/>
      <c r="K121" s="40"/>
      <c r="L121" s="44"/>
      <c r="M121" s="226"/>
      <c r="N121" s="227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85</v>
      </c>
    </row>
    <row r="122" s="2" customFormat="1" ht="44.25" customHeight="1">
      <c r="A122" s="38"/>
      <c r="B122" s="39"/>
      <c r="C122" s="214" t="s">
        <v>188</v>
      </c>
      <c r="D122" s="214" t="s">
        <v>141</v>
      </c>
      <c r="E122" s="215" t="s">
        <v>189</v>
      </c>
      <c r="F122" s="216" t="s">
        <v>190</v>
      </c>
      <c r="G122" s="217" t="s">
        <v>139</v>
      </c>
      <c r="H122" s="218">
        <v>15.914</v>
      </c>
      <c r="I122" s="219"/>
      <c r="J122" s="220">
        <f>ROUND(I122*H122,2)</f>
        <v>0</v>
      </c>
      <c r="K122" s="216" t="s">
        <v>134</v>
      </c>
      <c r="L122" s="44"/>
      <c r="M122" s="221" t="s">
        <v>19</v>
      </c>
      <c r="N122" s="222" t="s">
        <v>46</v>
      </c>
      <c r="O122" s="84"/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2" t="s">
        <v>136</v>
      </c>
      <c r="AT122" s="212" t="s">
        <v>141</v>
      </c>
      <c r="AU122" s="212" t="s">
        <v>85</v>
      </c>
      <c r="AY122" s="17" t="s">
        <v>127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7" t="s">
        <v>83</v>
      </c>
      <c r="BK122" s="213">
        <f>ROUND(I122*H122,2)</f>
        <v>0</v>
      </c>
      <c r="BL122" s="17" t="s">
        <v>136</v>
      </c>
      <c r="BM122" s="212" t="s">
        <v>191</v>
      </c>
    </row>
    <row r="123" s="2" customFormat="1">
      <c r="A123" s="38"/>
      <c r="B123" s="39"/>
      <c r="C123" s="40"/>
      <c r="D123" s="223" t="s">
        <v>146</v>
      </c>
      <c r="E123" s="40"/>
      <c r="F123" s="224" t="s">
        <v>192</v>
      </c>
      <c r="G123" s="40"/>
      <c r="H123" s="40"/>
      <c r="I123" s="225"/>
      <c r="J123" s="40"/>
      <c r="K123" s="40"/>
      <c r="L123" s="44"/>
      <c r="M123" s="226"/>
      <c r="N123" s="227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146</v>
      </c>
      <c r="AU123" s="17" t="s">
        <v>85</v>
      </c>
    </row>
    <row r="124" s="2" customFormat="1" ht="44.25" customHeight="1">
      <c r="A124" s="38"/>
      <c r="B124" s="39"/>
      <c r="C124" s="214" t="s">
        <v>162</v>
      </c>
      <c r="D124" s="214" t="s">
        <v>141</v>
      </c>
      <c r="E124" s="215" t="s">
        <v>193</v>
      </c>
      <c r="F124" s="216" t="s">
        <v>194</v>
      </c>
      <c r="G124" s="217" t="s">
        <v>144</v>
      </c>
      <c r="H124" s="218">
        <v>1</v>
      </c>
      <c r="I124" s="219"/>
      <c r="J124" s="220">
        <f>ROUND(I124*H124,2)</f>
        <v>0</v>
      </c>
      <c r="K124" s="216" t="s">
        <v>134</v>
      </c>
      <c r="L124" s="44"/>
      <c r="M124" s="221" t="s">
        <v>19</v>
      </c>
      <c r="N124" s="222" t="s">
        <v>46</v>
      </c>
      <c r="O124" s="84"/>
      <c r="P124" s="210">
        <f>O124*H124</f>
        <v>0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2" t="s">
        <v>136</v>
      </c>
      <c r="AT124" s="212" t="s">
        <v>141</v>
      </c>
      <c r="AU124" s="212" t="s">
        <v>85</v>
      </c>
      <c r="AY124" s="17" t="s">
        <v>127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7" t="s">
        <v>83</v>
      </c>
      <c r="BK124" s="213">
        <f>ROUND(I124*H124,2)</f>
        <v>0</v>
      </c>
      <c r="BL124" s="17" t="s">
        <v>136</v>
      </c>
      <c r="BM124" s="212" t="s">
        <v>195</v>
      </c>
    </row>
    <row r="125" s="2" customFormat="1">
      <c r="A125" s="38"/>
      <c r="B125" s="39"/>
      <c r="C125" s="40"/>
      <c r="D125" s="223" t="s">
        <v>146</v>
      </c>
      <c r="E125" s="40"/>
      <c r="F125" s="224" t="s">
        <v>196</v>
      </c>
      <c r="G125" s="40"/>
      <c r="H125" s="40"/>
      <c r="I125" s="225"/>
      <c r="J125" s="40"/>
      <c r="K125" s="40"/>
      <c r="L125" s="44"/>
      <c r="M125" s="226"/>
      <c r="N125" s="227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146</v>
      </c>
      <c r="AU125" s="17" t="s">
        <v>85</v>
      </c>
    </row>
    <row r="126" s="2" customFormat="1" ht="44.25" customHeight="1">
      <c r="A126" s="38"/>
      <c r="B126" s="39"/>
      <c r="C126" s="214" t="s">
        <v>197</v>
      </c>
      <c r="D126" s="214" t="s">
        <v>141</v>
      </c>
      <c r="E126" s="215" t="s">
        <v>198</v>
      </c>
      <c r="F126" s="216" t="s">
        <v>199</v>
      </c>
      <c r="G126" s="217" t="s">
        <v>144</v>
      </c>
      <c r="H126" s="218">
        <v>2</v>
      </c>
      <c r="I126" s="219"/>
      <c r="J126" s="220">
        <f>ROUND(I126*H126,2)</f>
        <v>0</v>
      </c>
      <c r="K126" s="216" t="s">
        <v>134</v>
      </c>
      <c r="L126" s="44"/>
      <c r="M126" s="221" t="s">
        <v>19</v>
      </c>
      <c r="N126" s="222" t="s">
        <v>46</v>
      </c>
      <c r="O126" s="84"/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2" t="s">
        <v>136</v>
      </c>
      <c r="AT126" s="212" t="s">
        <v>141</v>
      </c>
      <c r="AU126" s="212" t="s">
        <v>85</v>
      </c>
      <c r="AY126" s="17" t="s">
        <v>127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7" t="s">
        <v>83</v>
      </c>
      <c r="BK126" s="213">
        <f>ROUND(I126*H126,2)</f>
        <v>0</v>
      </c>
      <c r="BL126" s="17" t="s">
        <v>136</v>
      </c>
      <c r="BM126" s="212" t="s">
        <v>200</v>
      </c>
    </row>
    <row r="127" s="2" customFormat="1">
      <c r="A127" s="38"/>
      <c r="B127" s="39"/>
      <c r="C127" s="40"/>
      <c r="D127" s="223" t="s">
        <v>146</v>
      </c>
      <c r="E127" s="40"/>
      <c r="F127" s="224" t="s">
        <v>201</v>
      </c>
      <c r="G127" s="40"/>
      <c r="H127" s="40"/>
      <c r="I127" s="225"/>
      <c r="J127" s="40"/>
      <c r="K127" s="40"/>
      <c r="L127" s="44"/>
      <c r="M127" s="226"/>
      <c r="N127" s="227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146</v>
      </c>
      <c r="AU127" s="17" t="s">
        <v>85</v>
      </c>
    </row>
    <row r="128" s="2" customFormat="1" ht="44.25" customHeight="1">
      <c r="A128" s="38"/>
      <c r="B128" s="39"/>
      <c r="C128" s="214" t="s">
        <v>167</v>
      </c>
      <c r="D128" s="214" t="s">
        <v>141</v>
      </c>
      <c r="E128" s="215" t="s">
        <v>202</v>
      </c>
      <c r="F128" s="216" t="s">
        <v>203</v>
      </c>
      <c r="G128" s="217" t="s">
        <v>144</v>
      </c>
      <c r="H128" s="218">
        <v>1</v>
      </c>
      <c r="I128" s="219"/>
      <c r="J128" s="220">
        <f>ROUND(I128*H128,2)</f>
        <v>0</v>
      </c>
      <c r="K128" s="216" t="s">
        <v>134</v>
      </c>
      <c r="L128" s="44"/>
      <c r="M128" s="221" t="s">
        <v>19</v>
      </c>
      <c r="N128" s="222" t="s">
        <v>46</v>
      </c>
      <c r="O128" s="84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2" t="s">
        <v>136</v>
      </c>
      <c r="AT128" s="212" t="s">
        <v>141</v>
      </c>
      <c r="AU128" s="212" t="s">
        <v>85</v>
      </c>
      <c r="AY128" s="17" t="s">
        <v>127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7" t="s">
        <v>83</v>
      </c>
      <c r="BK128" s="213">
        <f>ROUND(I128*H128,2)</f>
        <v>0</v>
      </c>
      <c r="BL128" s="17" t="s">
        <v>136</v>
      </c>
      <c r="BM128" s="212" t="s">
        <v>204</v>
      </c>
    </row>
    <row r="129" s="2" customFormat="1">
      <c r="A129" s="38"/>
      <c r="B129" s="39"/>
      <c r="C129" s="40"/>
      <c r="D129" s="223" t="s">
        <v>146</v>
      </c>
      <c r="E129" s="40"/>
      <c r="F129" s="224" t="s">
        <v>205</v>
      </c>
      <c r="G129" s="40"/>
      <c r="H129" s="40"/>
      <c r="I129" s="225"/>
      <c r="J129" s="40"/>
      <c r="K129" s="40"/>
      <c r="L129" s="44"/>
      <c r="M129" s="226"/>
      <c r="N129" s="227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146</v>
      </c>
      <c r="AU129" s="17" t="s">
        <v>85</v>
      </c>
    </row>
    <row r="130" s="2" customFormat="1" ht="62.7" customHeight="1">
      <c r="A130" s="38"/>
      <c r="B130" s="39"/>
      <c r="C130" s="214" t="s">
        <v>206</v>
      </c>
      <c r="D130" s="214" t="s">
        <v>141</v>
      </c>
      <c r="E130" s="215" t="s">
        <v>207</v>
      </c>
      <c r="F130" s="216" t="s">
        <v>208</v>
      </c>
      <c r="G130" s="217" t="s">
        <v>144</v>
      </c>
      <c r="H130" s="218">
        <v>9</v>
      </c>
      <c r="I130" s="219"/>
      <c r="J130" s="220">
        <f>ROUND(I130*H130,2)</f>
        <v>0</v>
      </c>
      <c r="K130" s="216" t="s">
        <v>134</v>
      </c>
      <c r="L130" s="44"/>
      <c r="M130" s="221" t="s">
        <v>19</v>
      </c>
      <c r="N130" s="222" t="s">
        <v>46</v>
      </c>
      <c r="O130" s="84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2" t="s">
        <v>136</v>
      </c>
      <c r="AT130" s="212" t="s">
        <v>141</v>
      </c>
      <c r="AU130" s="212" t="s">
        <v>85</v>
      </c>
      <c r="AY130" s="17" t="s">
        <v>127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7" t="s">
        <v>83</v>
      </c>
      <c r="BK130" s="213">
        <f>ROUND(I130*H130,2)</f>
        <v>0</v>
      </c>
      <c r="BL130" s="17" t="s">
        <v>136</v>
      </c>
      <c r="BM130" s="212" t="s">
        <v>209</v>
      </c>
    </row>
    <row r="131" s="2" customFormat="1">
      <c r="A131" s="38"/>
      <c r="B131" s="39"/>
      <c r="C131" s="40"/>
      <c r="D131" s="223" t="s">
        <v>146</v>
      </c>
      <c r="E131" s="40"/>
      <c r="F131" s="224" t="s">
        <v>210</v>
      </c>
      <c r="G131" s="40"/>
      <c r="H131" s="40"/>
      <c r="I131" s="225"/>
      <c r="J131" s="40"/>
      <c r="K131" s="40"/>
      <c r="L131" s="44"/>
      <c r="M131" s="226"/>
      <c r="N131" s="227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85</v>
      </c>
    </row>
    <row r="132" s="2" customFormat="1" ht="62.7" customHeight="1">
      <c r="A132" s="38"/>
      <c r="B132" s="39"/>
      <c r="C132" s="214" t="s">
        <v>172</v>
      </c>
      <c r="D132" s="214" t="s">
        <v>141</v>
      </c>
      <c r="E132" s="215" t="s">
        <v>211</v>
      </c>
      <c r="F132" s="216" t="s">
        <v>212</v>
      </c>
      <c r="G132" s="217" t="s">
        <v>144</v>
      </c>
      <c r="H132" s="218">
        <v>18</v>
      </c>
      <c r="I132" s="219"/>
      <c r="J132" s="220">
        <f>ROUND(I132*H132,2)</f>
        <v>0</v>
      </c>
      <c r="K132" s="216" t="s">
        <v>134</v>
      </c>
      <c r="L132" s="44"/>
      <c r="M132" s="221" t="s">
        <v>19</v>
      </c>
      <c r="N132" s="222" t="s">
        <v>46</v>
      </c>
      <c r="O132" s="84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2" t="s">
        <v>136</v>
      </c>
      <c r="AT132" s="212" t="s">
        <v>141</v>
      </c>
      <c r="AU132" s="212" t="s">
        <v>85</v>
      </c>
      <c r="AY132" s="17" t="s">
        <v>127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7" t="s">
        <v>83</v>
      </c>
      <c r="BK132" s="213">
        <f>ROUND(I132*H132,2)</f>
        <v>0</v>
      </c>
      <c r="BL132" s="17" t="s">
        <v>136</v>
      </c>
      <c r="BM132" s="212" t="s">
        <v>213</v>
      </c>
    </row>
    <row r="133" s="2" customFormat="1">
      <c r="A133" s="38"/>
      <c r="B133" s="39"/>
      <c r="C133" s="40"/>
      <c r="D133" s="223" t="s">
        <v>146</v>
      </c>
      <c r="E133" s="40"/>
      <c r="F133" s="224" t="s">
        <v>214</v>
      </c>
      <c r="G133" s="40"/>
      <c r="H133" s="40"/>
      <c r="I133" s="225"/>
      <c r="J133" s="40"/>
      <c r="K133" s="40"/>
      <c r="L133" s="44"/>
      <c r="M133" s="226"/>
      <c r="N133" s="227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146</v>
      </c>
      <c r="AU133" s="17" t="s">
        <v>85</v>
      </c>
    </row>
    <row r="134" s="2" customFormat="1" ht="62.7" customHeight="1">
      <c r="A134" s="38"/>
      <c r="B134" s="39"/>
      <c r="C134" s="214" t="s">
        <v>215</v>
      </c>
      <c r="D134" s="214" t="s">
        <v>141</v>
      </c>
      <c r="E134" s="215" t="s">
        <v>216</v>
      </c>
      <c r="F134" s="216" t="s">
        <v>217</v>
      </c>
      <c r="G134" s="217" t="s">
        <v>144</v>
      </c>
      <c r="H134" s="218">
        <v>9</v>
      </c>
      <c r="I134" s="219"/>
      <c r="J134" s="220">
        <f>ROUND(I134*H134,2)</f>
        <v>0</v>
      </c>
      <c r="K134" s="216" t="s">
        <v>134</v>
      </c>
      <c r="L134" s="44"/>
      <c r="M134" s="221" t="s">
        <v>19</v>
      </c>
      <c r="N134" s="222" t="s">
        <v>46</v>
      </c>
      <c r="O134" s="84"/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2" t="s">
        <v>136</v>
      </c>
      <c r="AT134" s="212" t="s">
        <v>141</v>
      </c>
      <c r="AU134" s="212" t="s">
        <v>85</v>
      </c>
      <c r="AY134" s="17" t="s">
        <v>127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7" t="s">
        <v>83</v>
      </c>
      <c r="BK134" s="213">
        <f>ROUND(I134*H134,2)</f>
        <v>0</v>
      </c>
      <c r="BL134" s="17" t="s">
        <v>136</v>
      </c>
      <c r="BM134" s="212" t="s">
        <v>218</v>
      </c>
    </row>
    <row r="135" s="2" customFormat="1">
      <c r="A135" s="38"/>
      <c r="B135" s="39"/>
      <c r="C135" s="40"/>
      <c r="D135" s="223" t="s">
        <v>146</v>
      </c>
      <c r="E135" s="40"/>
      <c r="F135" s="224" t="s">
        <v>219</v>
      </c>
      <c r="G135" s="40"/>
      <c r="H135" s="40"/>
      <c r="I135" s="225"/>
      <c r="J135" s="40"/>
      <c r="K135" s="40"/>
      <c r="L135" s="44"/>
      <c r="M135" s="226"/>
      <c r="N135" s="227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85</v>
      </c>
    </row>
    <row r="136" s="2" customFormat="1" ht="62.7" customHeight="1">
      <c r="A136" s="38"/>
      <c r="B136" s="39"/>
      <c r="C136" s="214" t="s">
        <v>177</v>
      </c>
      <c r="D136" s="214" t="s">
        <v>141</v>
      </c>
      <c r="E136" s="215" t="s">
        <v>220</v>
      </c>
      <c r="F136" s="216" t="s">
        <v>221</v>
      </c>
      <c r="G136" s="217" t="s">
        <v>139</v>
      </c>
      <c r="H136" s="218">
        <v>13.023999999999999</v>
      </c>
      <c r="I136" s="219"/>
      <c r="J136" s="220">
        <f>ROUND(I136*H136,2)</f>
        <v>0</v>
      </c>
      <c r="K136" s="216" t="s">
        <v>134</v>
      </c>
      <c r="L136" s="44"/>
      <c r="M136" s="221" t="s">
        <v>19</v>
      </c>
      <c r="N136" s="222" t="s">
        <v>46</v>
      </c>
      <c r="O136" s="84"/>
      <c r="P136" s="210">
        <f>O136*H136</f>
        <v>0</v>
      </c>
      <c r="Q136" s="210">
        <v>0</v>
      </c>
      <c r="R136" s="210">
        <f>Q136*H136</f>
        <v>0</v>
      </c>
      <c r="S136" s="210">
        <v>0</v>
      </c>
      <c r="T136" s="21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2" t="s">
        <v>136</v>
      </c>
      <c r="AT136" s="212" t="s">
        <v>141</v>
      </c>
      <c r="AU136" s="212" t="s">
        <v>85</v>
      </c>
      <c r="AY136" s="17" t="s">
        <v>127</v>
      </c>
      <c r="BE136" s="213">
        <f>IF(N136="základní",J136,0)</f>
        <v>0</v>
      </c>
      <c r="BF136" s="213">
        <f>IF(N136="snížená",J136,0)</f>
        <v>0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17" t="s">
        <v>83</v>
      </c>
      <c r="BK136" s="213">
        <f>ROUND(I136*H136,2)</f>
        <v>0</v>
      </c>
      <c r="BL136" s="17" t="s">
        <v>136</v>
      </c>
      <c r="BM136" s="212" t="s">
        <v>222</v>
      </c>
    </row>
    <row r="137" s="2" customFormat="1">
      <c r="A137" s="38"/>
      <c r="B137" s="39"/>
      <c r="C137" s="40"/>
      <c r="D137" s="223" t="s">
        <v>146</v>
      </c>
      <c r="E137" s="40"/>
      <c r="F137" s="224" t="s">
        <v>223</v>
      </c>
      <c r="G137" s="40"/>
      <c r="H137" s="40"/>
      <c r="I137" s="225"/>
      <c r="J137" s="40"/>
      <c r="K137" s="40"/>
      <c r="L137" s="44"/>
      <c r="M137" s="226"/>
      <c r="N137" s="227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146</v>
      </c>
      <c r="AU137" s="17" t="s">
        <v>85</v>
      </c>
    </row>
    <row r="138" s="2" customFormat="1" ht="66.75" customHeight="1">
      <c r="A138" s="38"/>
      <c r="B138" s="39"/>
      <c r="C138" s="214" t="s">
        <v>7</v>
      </c>
      <c r="D138" s="214" t="s">
        <v>141</v>
      </c>
      <c r="E138" s="215" t="s">
        <v>224</v>
      </c>
      <c r="F138" s="216" t="s">
        <v>225</v>
      </c>
      <c r="G138" s="217" t="s">
        <v>139</v>
      </c>
      <c r="H138" s="218">
        <v>117.21599999999999</v>
      </c>
      <c r="I138" s="219"/>
      <c r="J138" s="220">
        <f>ROUND(I138*H138,2)</f>
        <v>0</v>
      </c>
      <c r="K138" s="216" t="s">
        <v>134</v>
      </c>
      <c r="L138" s="44"/>
      <c r="M138" s="221" t="s">
        <v>19</v>
      </c>
      <c r="N138" s="222" t="s">
        <v>46</v>
      </c>
      <c r="O138" s="84"/>
      <c r="P138" s="210">
        <f>O138*H138</f>
        <v>0</v>
      </c>
      <c r="Q138" s="210">
        <v>0</v>
      </c>
      <c r="R138" s="210">
        <f>Q138*H138</f>
        <v>0</v>
      </c>
      <c r="S138" s="210">
        <v>0</v>
      </c>
      <c r="T138" s="21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2" t="s">
        <v>136</v>
      </c>
      <c r="AT138" s="212" t="s">
        <v>141</v>
      </c>
      <c r="AU138" s="212" t="s">
        <v>85</v>
      </c>
      <c r="AY138" s="17" t="s">
        <v>127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7" t="s">
        <v>83</v>
      </c>
      <c r="BK138" s="213">
        <f>ROUND(I138*H138,2)</f>
        <v>0</v>
      </c>
      <c r="BL138" s="17" t="s">
        <v>136</v>
      </c>
      <c r="BM138" s="212" t="s">
        <v>226</v>
      </c>
    </row>
    <row r="139" s="2" customFormat="1">
      <c r="A139" s="38"/>
      <c r="B139" s="39"/>
      <c r="C139" s="40"/>
      <c r="D139" s="223" t="s">
        <v>146</v>
      </c>
      <c r="E139" s="40"/>
      <c r="F139" s="224" t="s">
        <v>227</v>
      </c>
      <c r="G139" s="40"/>
      <c r="H139" s="40"/>
      <c r="I139" s="225"/>
      <c r="J139" s="40"/>
      <c r="K139" s="40"/>
      <c r="L139" s="44"/>
      <c r="M139" s="226"/>
      <c r="N139" s="227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146</v>
      </c>
      <c r="AU139" s="17" t="s">
        <v>85</v>
      </c>
    </row>
    <row r="140" s="2" customFormat="1" ht="44.25" customHeight="1">
      <c r="A140" s="38"/>
      <c r="B140" s="39"/>
      <c r="C140" s="214" t="s">
        <v>182</v>
      </c>
      <c r="D140" s="214" t="s">
        <v>141</v>
      </c>
      <c r="E140" s="215" t="s">
        <v>228</v>
      </c>
      <c r="F140" s="216" t="s">
        <v>229</v>
      </c>
      <c r="G140" s="217" t="s">
        <v>230</v>
      </c>
      <c r="H140" s="218">
        <v>19.536000000000001</v>
      </c>
      <c r="I140" s="219"/>
      <c r="J140" s="220">
        <f>ROUND(I140*H140,2)</f>
        <v>0</v>
      </c>
      <c r="K140" s="216" t="s">
        <v>134</v>
      </c>
      <c r="L140" s="44"/>
      <c r="M140" s="221" t="s">
        <v>19</v>
      </c>
      <c r="N140" s="222" t="s">
        <v>46</v>
      </c>
      <c r="O140" s="84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2" t="s">
        <v>136</v>
      </c>
      <c r="AT140" s="212" t="s">
        <v>141</v>
      </c>
      <c r="AU140" s="212" t="s">
        <v>85</v>
      </c>
      <c r="AY140" s="17" t="s">
        <v>127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7" t="s">
        <v>83</v>
      </c>
      <c r="BK140" s="213">
        <f>ROUND(I140*H140,2)</f>
        <v>0</v>
      </c>
      <c r="BL140" s="17" t="s">
        <v>136</v>
      </c>
      <c r="BM140" s="212" t="s">
        <v>231</v>
      </c>
    </row>
    <row r="141" s="2" customFormat="1">
      <c r="A141" s="38"/>
      <c r="B141" s="39"/>
      <c r="C141" s="40"/>
      <c r="D141" s="223" t="s">
        <v>146</v>
      </c>
      <c r="E141" s="40"/>
      <c r="F141" s="224" t="s">
        <v>232</v>
      </c>
      <c r="G141" s="40"/>
      <c r="H141" s="40"/>
      <c r="I141" s="225"/>
      <c r="J141" s="40"/>
      <c r="K141" s="40"/>
      <c r="L141" s="44"/>
      <c r="M141" s="226"/>
      <c r="N141" s="227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146</v>
      </c>
      <c r="AU141" s="17" t="s">
        <v>85</v>
      </c>
    </row>
    <row r="142" s="2" customFormat="1" ht="44.25" customHeight="1">
      <c r="A142" s="38"/>
      <c r="B142" s="39"/>
      <c r="C142" s="214" t="s">
        <v>233</v>
      </c>
      <c r="D142" s="214" t="s">
        <v>141</v>
      </c>
      <c r="E142" s="215" t="s">
        <v>234</v>
      </c>
      <c r="F142" s="216" t="s">
        <v>235</v>
      </c>
      <c r="G142" s="217" t="s">
        <v>139</v>
      </c>
      <c r="H142" s="218">
        <v>25.978000000000002</v>
      </c>
      <c r="I142" s="219"/>
      <c r="J142" s="220">
        <f>ROUND(I142*H142,2)</f>
        <v>0</v>
      </c>
      <c r="K142" s="216" t="s">
        <v>134</v>
      </c>
      <c r="L142" s="44"/>
      <c r="M142" s="221" t="s">
        <v>19</v>
      </c>
      <c r="N142" s="222" t="s">
        <v>46</v>
      </c>
      <c r="O142" s="84"/>
      <c r="P142" s="210">
        <f>O142*H142</f>
        <v>0</v>
      </c>
      <c r="Q142" s="210">
        <v>0</v>
      </c>
      <c r="R142" s="210">
        <f>Q142*H142</f>
        <v>0</v>
      </c>
      <c r="S142" s="210">
        <v>0</v>
      </c>
      <c r="T142" s="21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2" t="s">
        <v>136</v>
      </c>
      <c r="AT142" s="212" t="s">
        <v>141</v>
      </c>
      <c r="AU142" s="212" t="s">
        <v>85</v>
      </c>
      <c r="AY142" s="17" t="s">
        <v>127</v>
      </c>
      <c r="BE142" s="213">
        <f>IF(N142="základní",J142,0)</f>
        <v>0</v>
      </c>
      <c r="BF142" s="213">
        <f>IF(N142="snížená",J142,0)</f>
        <v>0</v>
      </c>
      <c r="BG142" s="213">
        <f>IF(N142="zákl. přenesená",J142,0)</f>
        <v>0</v>
      </c>
      <c r="BH142" s="213">
        <f>IF(N142="sníž. přenesená",J142,0)</f>
        <v>0</v>
      </c>
      <c r="BI142" s="213">
        <f>IF(N142="nulová",J142,0)</f>
        <v>0</v>
      </c>
      <c r="BJ142" s="17" t="s">
        <v>83</v>
      </c>
      <c r="BK142" s="213">
        <f>ROUND(I142*H142,2)</f>
        <v>0</v>
      </c>
      <c r="BL142" s="17" t="s">
        <v>136</v>
      </c>
      <c r="BM142" s="212" t="s">
        <v>236</v>
      </c>
    </row>
    <row r="143" s="2" customFormat="1">
      <c r="A143" s="38"/>
      <c r="B143" s="39"/>
      <c r="C143" s="40"/>
      <c r="D143" s="223" t="s">
        <v>146</v>
      </c>
      <c r="E143" s="40"/>
      <c r="F143" s="224" t="s">
        <v>237</v>
      </c>
      <c r="G143" s="40"/>
      <c r="H143" s="40"/>
      <c r="I143" s="225"/>
      <c r="J143" s="40"/>
      <c r="K143" s="40"/>
      <c r="L143" s="44"/>
      <c r="M143" s="226"/>
      <c r="N143" s="227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146</v>
      </c>
      <c r="AU143" s="17" t="s">
        <v>85</v>
      </c>
    </row>
    <row r="144" s="2" customFormat="1" ht="37.8" customHeight="1">
      <c r="A144" s="38"/>
      <c r="B144" s="39"/>
      <c r="C144" s="214" t="s">
        <v>186</v>
      </c>
      <c r="D144" s="214" t="s">
        <v>141</v>
      </c>
      <c r="E144" s="215" t="s">
        <v>238</v>
      </c>
      <c r="F144" s="216" t="s">
        <v>239</v>
      </c>
      <c r="G144" s="217" t="s">
        <v>166</v>
      </c>
      <c r="H144" s="218">
        <v>43.579999999999998</v>
      </c>
      <c r="I144" s="219"/>
      <c r="J144" s="220">
        <f>ROUND(I144*H144,2)</f>
        <v>0</v>
      </c>
      <c r="K144" s="216" t="s">
        <v>134</v>
      </c>
      <c r="L144" s="44"/>
      <c r="M144" s="221" t="s">
        <v>19</v>
      </c>
      <c r="N144" s="222" t="s">
        <v>46</v>
      </c>
      <c r="O144" s="84"/>
      <c r="P144" s="210">
        <f>O144*H144</f>
        <v>0</v>
      </c>
      <c r="Q144" s="210">
        <v>0</v>
      </c>
      <c r="R144" s="210">
        <f>Q144*H144</f>
        <v>0</v>
      </c>
      <c r="S144" s="210">
        <v>0</v>
      </c>
      <c r="T144" s="21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2" t="s">
        <v>136</v>
      </c>
      <c r="AT144" s="212" t="s">
        <v>141</v>
      </c>
      <c r="AU144" s="212" t="s">
        <v>85</v>
      </c>
      <c r="AY144" s="17" t="s">
        <v>127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7" t="s">
        <v>83</v>
      </c>
      <c r="BK144" s="213">
        <f>ROUND(I144*H144,2)</f>
        <v>0</v>
      </c>
      <c r="BL144" s="17" t="s">
        <v>136</v>
      </c>
      <c r="BM144" s="212" t="s">
        <v>240</v>
      </c>
    </row>
    <row r="145" s="2" customFormat="1">
      <c r="A145" s="38"/>
      <c r="B145" s="39"/>
      <c r="C145" s="40"/>
      <c r="D145" s="223" t="s">
        <v>146</v>
      </c>
      <c r="E145" s="40"/>
      <c r="F145" s="224" t="s">
        <v>241</v>
      </c>
      <c r="G145" s="40"/>
      <c r="H145" s="40"/>
      <c r="I145" s="225"/>
      <c r="J145" s="40"/>
      <c r="K145" s="40"/>
      <c r="L145" s="44"/>
      <c r="M145" s="226"/>
      <c r="N145" s="227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85</v>
      </c>
    </row>
    <row r="146" s="2" customFormat="1" ht="37.8" customHeight="1">
      <c r="A146" s="38"/>
      <c r="B146" s="39"/>
      <c r="C146" s="214" t="s">
        <v>242</v>
      </c>
      <c r="D146" s="214" t="s">
        <v>141</v>
      </c>
      <c r="E146" s="215" t="s">
        <v>243</v>
      </c>
      <c r="F146" s="216" t="s">
        <v>244</v>
      </c>
      <c r="G146" s="217" t="s">
        <v>166</v>
      </c>
      <c r="H146" s="218">
        <v>43.579999999999998</v>
      </c>
      <c r="I146" s="219"/>
      <c r="J146" s="220">
        <f>ROUND(I146*H146,2)</f>
        <v>0</v>
      </c>
      <c r="K146" s="216" t="s">
        <v>134</v>
      </c>
      <c r="L146" s="44"/>
      <c r="M146" s="221" t="s">
        <v>19</v>
      </c>
      <c r="N146" s="222" t="s">
        <v>46</v>
      </c>
      <c r="O146" s="84"/>
      <c r="P146" s="210">
        <f>O146*H146</f>
        <v>0</v>
      </c>
      <c r="Q146" s="210">
        <v>0</v>
      </c>
      <c r="R146" s="210">
        <f>Q146*H146</f>
        <v>0</v>
      </c>
      <c r="S146" s="210">
        <v>0</v>
      </c>
      <c r="T146" s="21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2" t="s">
        <v>136</v>
      </c>
      <c r="AT146" s="212" t="s">
        <v>141</v>
      </c>
      <c r="AU146" s="212" t="s">
        <v>85</v>
      </c>
      <c r="AY146" s="17" t="s">
        <v>127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7" t="s">
        <v>83</v>
      </c>
      <c r="BK146" s="213">
        <f>ROUND(I146*H146,2)</f>
        <v>0</v>
      </c>
      <c r="BL146" s="17" t="s">
        <v>136</v>
      </c>
      <c r="BM146" s="212" t="s">
        <v>245</v>
      </c>
    </row>
    <row r="147" s="2" customFormat="1">
      <c r="A147" s="38"/>
      <c r="B147" s="39"/>
      <c r="C147" s="40"/>
      <c r="D147" s="223" t="s">
        <v>146</v>
      </c>
      <c r="E147" s="40"/>
      <c r="F147" s="224" t="s">
        <v>246</v>
      </c>
      <c r="G147" s="40"/>
      <c r="H147" s="40"/>
      <c r="I147" s="225"/>
      <c r="J147" s="40"/>
      <c r="K147" s="40"/>
      <c r="L147" s="44"/>
      <c r="M147" s="226"/>
      <c r="N147" s="227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85</v>
      </c>
    </row>
    <row r="148" s="12" customFormat="1" ht="22.8" customHeight="1">
      <c r="A148" s="12"/>
      <c r="B148" s="184"/>
      <c r="C148" s="185"/>
      <c r="D148" s="186" t="s">
        <v>74</v>
      </c>
      <c r="E148" s="198" t="s">
        <v>247</v>
      </c>
      <c r="F148" s="198" t="s">
        <v>248</v>
      </c>
      <c r="G148" s="185"/>
      <c r="H148" s="185"/>
      <c r="I148" s="188"/>
      <c r="J148" s="199">
        <f>BK148</f>
        <v>0</v>
      </c>
      <c r="K148" s="185"/>
      <c r="L148" s="190"/>
      <c r="M148" s="191"/>
      <c r="N148" s="192"/>
      <c r="O148" s="192"/>
      <c r="P148" s="193">
        <f>SUM(P149:P152)</f>
        <v>0</v>
      </c>
      <c r="Q148" s="192"/>
      <c r="R148" s="193">
        <f>SUM(R149:R152)</f>
        <v>6.6834599000000008</v>
      </c>
      <c r="S148" s="192"/>
      <c r="T148" s="194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5" t="s">
        <v>83</v>
      </c>
      <c r="AT148" s="196" t="s">
        <v>74</v>
      </c>
      <c r="AU148" s="196" t="s">
        <v>83</v>
      </c>
      <c r="AY148" s="195" t="s">
        <v>127</v>
      </c>
      <c r="BK148" s="197">
        <f>SUM(BK149:BK152)</f>
        <v>0</v>
      </c>
    </row>
    <row r="149" s="2" customFormat="1" ht="62.7" customHeight="1">
      <c r="A149" s="38"/>
      <c r="B149" s="39"/>
      <c r="C149" s="214" t="s">
        <v>191</v>
      </c>
      <c r="D149" s="214" t="s">
        <v>141</v>
      </c>
      <c r="E149" s="215" t="s">
        <v>249</v>
      </c>
      <c r="F149" s="216" t="s">
        <v>250</v>
      </c>
      <c r="G149" s="217" t="s">
        <v>176</v>
      </c>
      <c r="H149" s="218">
        <v>23.263000000000002</v>
      </c>
      <c r="I149" s="219"/>
      <c r="J149" s="220">
        <f>ROUND(I149*H149,2)</f>
        <v>0</v>
      </c>
      <c r="K149" s="216" t="s">
        <v>134</v>
      </c>
      <c r="L149" s="44"/>
      <c r="M149" s="221" t="s">
        <v>19</v>
      </c>
      <c r="N149" s="222" t="s">
        <v>46</v>
      </c>
      <c r="O149" s="84"/>
      <c r="P149" s="210">
        <f>O149*H149</f>
        <v>0</v>
      </c>
      <c r="Q149" s="210">
        <v>0.28714000000000001</v>
      </c>
      <c r="R149" s="210">
        <f>Q149*H149</f>
        <v>6.6797378200000006</v>
      </c>
      <c r="S149" s="210">
        <v>0</v>
      </c>
      <c r="T149" s="21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2" t="s">
        <v>136</v>
      </c>
      <c r="AT149" s="212" t="s">
        <v>141</v>
      </c>
      <c r="AU149" s="212" t="s">
        <v>85</v>
      </c>
      <c r="AY149" s="17" t="s">
        <v>127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7" t="s">
        <v>83</v>
      </c>
      <c r="BK149" s="213">
        <f>ROUND(I149*H149,2)</f>
        <v>0</v>
      </c>
      <c r="BL149" s="17" t="s">
        <v>136</v>
      </c>
      <c r="BM149" s="212" t="s">
        <v>251</v>
      </c>
    </row>
    <row r="150" s="2" customFormat="1">
      <c r="A150" s="38"/>
      <c r="B150" s="39"/>
      <c r="C150" s="40"/>
      <c r="D150" s="223" t="s">
        <v>146</v>
      </c>
      <c r="E150" s="40"/>
      <c r="F150" s="224" t="s">
        <v>252</v>
      </c>
      <c r="G150" s="40"/>
      <c r="H150" s="40"/>
      <c r="I150" s="225"/>
      <c r="J150" s="40"/>
      <c r="K150" s="40"/>
      <c r="L150" s="44"/>
      <c r="M150" s="226"/>
      <c r="N150" s="227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85</v>
      </c>
    </row>
    <row r="151" s="2" customFormat="1" ht="16.5" customHeight="1">
      <c r="A151" s="38"/>
      <c r="B151" s="39"/>
      <c r="C151" s="214" t="s">
        <v>253</v>
      </c>
      <c r="D151" s="214" t="s">
        <v>141</v>
      </c>
      <c r="E151" s="215" t="s">
        <v>254</v>
      </c>
      <c r="F151" s="216" t="s">
        <v>255</v>
      </c>
      <c r="G151" s="217" t="s">
        <v>176</v>
      </c>
      <c r="H151" s="218">
        <v>23.263000000000002</v>
      </c>
      <c r="I151" s="219"/>
      <c r="J151" s="220">
        <f>ROUND(I151*H151,2)</f>
        <v>0</v>
      </c>
      <c r="K151" s="216" t="s">
        <v>134</v>
      </c>
      <c r="L151" s="44"/>
      <c r="M151" s="221" t="s">
        <v>19</v>
      </c>
      <c r="N151" s="222" t="s">
        <v>46</v>
      </c>
      <c r="O151" s="84"/>
      <c r="P151" s="210">
        <f>O151*H151</f>
        <v>0</v>
      </c>
      <c r="Q151" s="210">
        <v>0.00016000000000000001</v>
      </c>
      <c r="R151" s="210">
        <f>Q151*H151</f>
        <v>0.0037220800000000004</v>
      </c>
      <c r="S151" s="210">
        <v>0</v>
      </c>
      <c r="T151" s="21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2" t="s">
        <v>136</v>
      </c>
      <c r="AT151" s="212" t="s">
        <v>141</v>
      </c>
      <c r="AU151" s="212" t="s">
        <v>85</v>
      </c>
      <c r="AY151" s="17" t="s">
        <v>127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7" t="s">
        <v>83</v>
      </c>
      <c r="BK151" s="213">
        <f>ROUND(I151*H151,2)</f>
        <v>0</v>
      </c>
      <c r="BL151" s="17" t="s">
        <v>136</v>
      </c>
      <c r="BM151" s="212" t="s">
        <v>256</v>
      </c>
    </row>
    <row r="152" s="2" customFormat="1">
      <c r="A152" s="38"/>
      <c r="B152" s="39"/>
      <c r="C152" s="40"/>
      <c r="D152" s="223" t="s">
        <v>146</v>
      </c>
      <c r="E152" s="40"/>
      <c r="F152" s="224" t="s">
        <v>257</v>
      </c>
      <c r="G152" s="40"/>
      <c r="H152" s="40"/>
      <c r="I152" s="225"/>
      <c r="J152" s="40"/>
      <c r="K152" s="40"/>
      <c r="L152" s="44"/>
      <c r="M152" s="226"/>
      <c r="N152" s="227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146</v>
      </c>
      <c r="AU152" s="17" t="s">
        <v>85</v>
      </c>
    </row>
    <row r="153" s="12" customFormat="1" ht="22.8" customHeight="1">
      <c r="A153" s="12"/>
      <c r="B153" s="184"/>
      <c r="C153" s="185"/>
      <c r="D153" s="186" t="s">
        <v>74</v>
      </c>
      <c r="E153" s="198" t="s">
        <v>258</v>
      </c>
      <c r="F153" s="198" t="s">
        <v>259</v>
      </c>
      <c r="G153" s="185"/>
      <c r="H153" s="185"/>
      <c r="I153" s="188"/>
      <c r="J153" s="199">
        <f>BK153</f>
        <v>0</v>
      </c>
      <c r="K153" s="185"/>
      <c r="L153" s="190"/>
      <c r="M153" s="191"/>
      <c r="N153" s="192"/>
      <c r="O153" s="192"/>
      <c r="P153" s="193">
        <f>SUM(P154:P165)</f>
        <v>0</v>
      </c>
      <c r="Q153" s="192"/>
      <c r="R153" s="193">
        <f>SUM(R154:R165)</f>
        <v>29.153061089999998</v>
      </c>
      <c r="S153" s="192"/>
      <c r="T153" s="194">
        <f>SUM(T154:T165)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5" t="s">
        <v>83</v>
      </c>
      <c r="AT153" s="196" t="s">
        <v>74</v>
      </c>
      <c r="AU153" s="196" t="s">
        <v>83</v>
      </c>
      <c r="AY153" s="195" t="s">
        <v>127</v>
      </c>
      <c r="BK153" s="197">
        <f>SUM(BK154:BK165)</f>
        <v>0</v>
      </c>
    </row>
    <row r="154" s="2" customFormat="1" ht="24.15" customHeight="1">
      <c r="A154" s="38"/>
      <c r="B154" s="39"/>
      <c r="C154" s="214" t="s">
        <v>195</v>
      </c>
      <c r="D154" s="214" t="s">
        <v>141</v>
      </c>
      <c r="E154" s="215" t="s">
        <v>260</v>
      </c>
      <c r="F154" s="216" t="s">
        <v>261</v>
      </c>
      <c r="G154" s="217" t="s">
        <v>139</v>
      </c>
      <c r="H154" s="218">
        <v>1.8700000000000001</v>
      </c>
      <c r="I154" s="219"/>
      <c r="J154" s="220">
        <f>ROUND(I154*H154,2)</f>
        <v>0</v>
      </c>
      <c r="K154" s="216" t="s">
        <v>134</v>
      </c>
      <c r="L154" s="44"/>
      <c r="M154" s="221" t="s">
        <v>19</v>
      </c>
      <c r="N154" s="222" t="s">
        <v>46</v>
      </c>
      <c r="O154" s="84"/>
      <c r="P154" s="210">
        <f>O154*H154</f>
        <v>0</v>
      </c>
      <c r="Q154" s="210">
        <v>1.98</v>
      </c>
      <c r="R154" s="210">
        <f>Q154*H154</f>
        <v>3.7026000000000003</v>
      </c>
      <c r="S154" s="210">
        <v>0</v>
      </c>
      <c r="T154" s="21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2" t="s">
        <v>136</v>
      </c>
      <c r="AT154" s="212" t="s">
        <v>141</v>
      </c>
      <c r="AU154" s="212" t="s">
        <v>85</v>
      </c>
      <c r="AY154" s="17" t="s">
        <v>127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7" t="s">
        <v>83</v>
      </c>
      <c r="BK154" s="213">
        <f>ROUND(I154*H154,2)</f>
        <v>0</v>
      </c>
      <c r="BL154" s="17" t="s">
        <v>136</v>
      </c>
      <c r="BM154" s="212" t="s">
        <v>262</v>
      </c>
    </row>
    <row r="155" s="2" customFormat="1">
      <c r="A155" s="38"/>
      <c r="B155" s="39"/>
      <c r="C155" s="40"/>
      <c r="D155" s="223" t="s">
        <v>146</v>
      </c>
      <c r="E155" s="40"/>
      <c r="F155" s="224" t="s">
        <v>263</v>
      </c>
      <c r="G155" s="40"/>
      <c r="H155" s="40"/>
      <c r="I155" s="225"/>
      <c r="J155" s="40"/>
      <c r="K155" s="40"/>
      <c r="L155" s="44"/>
      <c r="M155" s="226"/>
      <c r="N155" s="227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146</v>
      </c>
      <c r="AU155" s="17" t="s">
        <v>85</v>
      </c>
    </row>
    <row r="156" s="2" customFormat="1" ht="33" customHeight="1">
      <c r="A156" s="38"/>
      <c r="B156" s="39"/>
      <c r="C156" s="214" t="s">
        <v>264</v>
      </c>
      <c r="D156" s="214" t="s">
        <v>141</v>
      </c>
      <c r="E156" s="215" t="s">
        <v>265</v>
      </c>
      <c r="F156" s="216" t="s">
        <v>266</v>
      </c>
      <c r="G156" s="217" t="s">
        <v>139</v>
      </c>
      <c r="H156" s="218">
        <v>4.5499999999999998</v>
      </c>
      <c r="I156" s="219"/>
      <c r="J156" s="220">
        <f>ROUND(I156*H156,2)</f>
        <v>0</v>
      </c>
      <c r="K156" s="216" t="s">
        <v>134</v>
      </c>
      <c r="L156" s="44"/>
      <c r="M156" s="221" t="s">
        <v>19</v>
      </c>
      <c r="N156" s="222" t="s">
        <v>46</v>
      </c>
      <c r="O156" s="84"/>
      <c r="P156" s="210">
        <f>O156*H156</f>
        <v>0</v>
      </c>
      <c r="Q156" s="210">
        <v>2.5018699999999998</v>
      </c>
      <c r="R156" s="210">
        <f>Q156*H156</f>
        <v>11.3835085</v>
      </c>
      <c r="S156" s="210">
        <v>0</v>
      </c>
      <c r="T156" s="21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2" t="s">
        <v>136</v>
      </c>
      <c r="AT156" s="212" t="s">
        <v>141</v>
      </c>
      <c r="AU156" s="212" t="s">
        <v>85</v>
      </c>
      <c r="AY156" s="17" t="s">
        <v>127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7" t="s">
        <v>83</v>
      </c>
      <c r="BK156" s="213">
        <f>ROUND(I156*H156,2)</f>
        <v>0</v>
      </c>
      <c r="BL156" s="17" t="s">
        <v>136</v>
      </c>
      <c r="BM156" s="212" t="s">
        <v>267</v>
      </c>
    </row>
    <row r="157" s="2" customFormat="1">
      <c r="A157" s="38"/>
      <c r="B157" s="39"/>
      <c r="C157" s="40"/>
      <c r="D157" s="223" t="s">
        <v>146</v>
      </c>
      <c r="E157" s="40"/>
      <c r="F157" s="224" t="s">
        <v>268</v>
      </c>
      <c r="G157" s="40"/>
      <c r="H157" s="40"/>
      <c r="I157" s="225"/>
      <c r="J157" s="40"/>
      <c r="K157" s="40"/>
      <c r="L157" s="44"/>
      <c r="M157" s="226"/>
      <c r="N157" s="227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146</v>
      </c>
      <c r="AU157" s="17" t="s">
        <v>85</v>
      </c>
    </row>
    <row r="158" s="2" customFormat="1" ht="44.25" customHeight="1">
      <c r="A158" s="38"/>
      <c r="B158" s="39"/>
      <c r="C158" s="214" t="s">
        <v>200</v>
      </c>
      <c r="D158" s="214" t="s">
        <v>141</v>
      </c>
      <c r="E158" s="215" t="s">
        <v>269</v>
      </c>
      <c r="F158" s="216" t="s">
        <v>270</v>
      </c>
      <c r="G158" s="217" t="s">
        <v>166</v>
      </c>
      <c r="H158" s="218">
        <v>11.875</v>
      </c>
      <c r="I158" s="219"/>
      <c r="J158" s="220">
        <f>ROUND(I158*H158,2)</f>
        <v>0</v>
      </c>
      <c r="K158" s="216" t="s">
        <v>134</v>
      </c>
      <c r="L158" s="44"/>
      <c r="M158" s="221" t="s">
        <v>19</v>
      </c>
      <c r="N158" s="222" t="s">
        <v>46</v>
      </c>
      <c r="O158" s="84"/>
      <c r="P158" s="210">
        <f>O158*H158</f>
        <v>0</v>
      </c>
      <c r="Q158" s="210">
        <v>0.73558000000000001</v>
      </c>
      <c r="R158" s="210">
        <f>Q158*H158</f>
        <v>8.7350124999999998</v>
      </c>
      <c r="S158" s="210">
        <v>0</v>
      </c>
      <c r="T158" s="21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2" t="s">
        <v>136</v>
      </c>
      <c r="AT158" s="212" t="s">
        <v>141</v>
      </c>
      <c r="AU158" s="212" t="s">
        <v>85</v>
      </c>
      <c r="AY158" s="17" t="s">
        <v>127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7" t="s">
        <v>83</v>
      </c>
      <c r="BK158" s="213">
        <f>ROUND(I158*H158,2)</f>
        <v>0</v>
      </c>
      <c r="BL158" s="17" t="s">
        <v>136</v>
      </c>
      <c r="BM158" s="212" t="s">
        <v>271</v>
      </c>
    </row>
    <row r="159" s="2" customFormat="1">
      <c r="A159" s="38"/>
      <c r="B159" s="39"/>
      <c r="C159" s="40"/>
      <c r="D159" s="223" t="s">
        <v>146</v>
      </c>
      <c r="E159" s="40"/>
      <c r="F159" s="224" t="s">
        <v>272</v>
      </c>
      <c r="G159" s="40"/>
      <c r="H159" s="40"/>
      <c r="I159" s="225"/>
      <c r="J159" s="40"/>
      <c r="K159" s="40"/>
      <c r="L159" s="44"/>
      <c r="M159" s="226"/>
      <c r="N159" s="227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146</v>
      </c>
      <c r="AU159" s="17" t="s">
        <v>85</v>
      </c>
    </row>
    <row r="160" s="2" customFormat="1" ht="24.15" customHeight="1">
      <c r="A160" s="38"/>
      <c r="B160" s="39"/>
      <c r="C160" s="214" t="s">
        <v>273</v>
      </c>
      <c r="D160" s="214" t="s">
        <v>141</v>
      </c>
      <c r="E160" s="215" t="s">
        <v>274</v>
      </c>
      <c r="F160" s="216" t="s">
        <v>275</v>
      </c>
      <c r="G160" s="217" t="s">
        <v>139</v>
      </c>
      <c r="H160" s="218">
        <v>2.1070000000000002</v>
      </c>
      <c r="I160" s="219"/>
      <c r="J160" s="220">
        <f>ROUND(I160*H160,2)</f>
        <v>0</v>
      </c>
      <c r="K160" s="216" t="s">
        <v>134</v>
      </c>
      <c r="L160" s="44"/>
      <c r="M160" s="221" t="s">
        <v>19</v>
      </c>
      <c r="N160" s="222" t="s">
        <v>46</v>
      </c>
      <c r="O160" s="84"/>
      <c r="P160" s="210">
        <f>O160*H160</f>
        <v>0</v>
      </c>
      <c r="Q160" s="210">
        <v>2.5018699999999998</v>
      </c>
      <c r="R160" s="210">
        <f>Q160*H160</f>
        <v>5.2714400900000005</v>
      </c>
      <c r="S160" s="210">
        <v>0</v>
      </c>
      <c r="T160" s="21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2" t="s">
        <v>136</v>
      </c>
      <c r="AT160" s="212" t="s">
        <v>141</v>
      </c>
      <c r="AU160" s="212" t="s">
        <v>85</v>
      </c>
      <c r="AY160" s="17" t="s">
        <v>127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7" t="s">
        <v>83</v>
      </c>
      <c r="BK160" s="213">
        <f>ROUND(I160*H160,2)</f>
        <v>0</v>
      </c>
      <c r="BL160" s="17" t="s">
        <v>136</v>
      </c>
      <c r="BM160" s="212" t="s">
        <v>276</v>
      </c>
    </row>
    <row r="161" s="2" customFormat="1">
      <c r="A161" s="38"/>
      <c r="B161" s="39"/>
      <c r="C161" s="40"/>
      <c r="D161" s="223" t="s">
        <v>146</v>
      </c>
      <c r="E161" s="40"/>
      <c r="F161" s="224" t="s">
        <v>277</v>
      </c>
      <c r="G161" s="40"/>
      <c r="H161" s="40"/>
      <c r="I161" s="225"/>
      <c r="J161" s="40"/>
      <c r="K161" s="40"/>
      <c r="L161" s="44"/>
      <c r="M161" s="226"/>
      <c r="N161" s="227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146</v>
      </c>
      <c r="AU161" s="17" t="s">
        <v>85</v>
      </c>
    </row>
    <row r="162" s="2" customFormat="1" ht="24.15" customHeight="1">
      <c r="A162" s="38"/>
      <c r="B162" s="39"/>
      <c r="C162" s="214" t="s">
        <v>204</v>
      </c>
      <c r="D162" s="214" t="s">
        <v>141</v>
      </c>
      <c r="E162" s="215" t="s">
        <v>278</v>
      </c>
      <c r="F162" s="216" t="s">
        <v>279</v>
      </c>
      <c r="G162" s="217" t="s">
        <v>166</v>
      </c>
      <c r="H162" s="218">
        <v>22</v>
      </c>
      <c r="I162" s="219"/>
      <c r="J162" s="220">
        <f>ROUND(I162*H162,2)</f>
        <v>0</v>
      </c>
      <c r="K162" s="216" t="s">
        <v>134</v>
      </c>
      <c r="L162" s="44"/>
      <c r="M162" s="221" t="s">
        <v>19</v>
      </c>
      <c r="N162" s="222" t="s">
        <v>46</v>
      </c>
      <c r="O162" s="84"/>
      <c r="P162" s="210">
        <f>O162*H162</f>
        <v>0</v>
      </c>
      <c r="Q162" s="210">
        <v>0.0027499999999999998</v>
      </c>
      <c r="R162" s="210">
        <f>Q162*H162</f>
        <v>0.060499999999999998</v>
      </c>
      <c r="S162" s="210">
        <v>0</v>
      </c>
      <c r="T162" s="21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2" t="s">
        <v>136</v>
      </c>
      <c r="AT162" s="212" t="s">
        <v>141</v>
      </c>
      <c r="AU162" s="212" t="s">
        <v>85</v>
      </c>
      <c r="AY162" s="17" t="s">
        <v>127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7" t="s">
        <v>83</v>
      </c>
      <c r="BK162" s="213">
        <f>ROUND(I162*H162,2)</f>
        <v>0</v>
      </c>
      <c r="BL162" s="17" t="s">
        <v>136</v>
      </c>
      <c r="BM162" s="212" t="s">
        <v>280</v>
      </c>
    </row>
    <row r="163" s="2" customFormat="1">
      <c r="A163" s="38"/>
      <c r="B163" s="39"/>
      <c r="C163" s="40"/>
      <c r="D163" s="223" t="s">
        <v>146</v>
      </c>
      <c r="E163" s="40"/>
      <c r="F163" s="224" t="s">
        <v>281</v>
      </c>
      <c r="G163" s="40"/>
      <c r="H163" s="40"/>
      <c r="I163" s="225"/>
      <c r="J163" s="40"/>
      <c r="K163" s="40"/>
      <c r="L163" s="44"/>
      <c r="M163" s="226"/>
      <c r="N163" s="227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146</v>
      </c>
      <c r="AU163" s="17" t="s">
        <v>85</v>
      </c>
    </row>
    <row r="164" s="2" customFormat="1" ht="24.15" customHeight="1">
      <c r="A164" s="38"/>
      <c r="B164" s="39"/>
      <c r="C164" s="214" t="s">
        <v>282</v>
      </c>
      <c r="D164" s="214" t="s">
        <v>141</v>
      </c>
      <c r="E164" s="215" t="s">
        <v>283</v>
      </c>
      <c r="F164" s="216" t="s">
        <v>284</v>
      </c>
      <c r="G164" s="217" t="s">
        <v>166</v>
      </c>
      <c r="H164" s="218">
        <v>22</v>
      </c>
      <c r="I164" s="219"/>
      <c r="J164" s="220">
        <f>ROUND(I164*H164,2)</f>
        <v>0</v>
      </c>
      <c r="K164" s="216" t="s">
        <v>134</v>
      </c>
      <c r="L164" s="44"/>
      <c r="M164" s="221" t="s">
        <v>19</v>
      </c>
      <c r="N164" s="222" t="s">
        <v>46</v>
      </c>
      <c r="O164" s="84"/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2" t="s">
        <v>136</v>
      </c>
      <c r="AT164" s="212" t="s">
        <v>141</v>
      </c>
      <c r="AU164" s="212" t="s">
        <v>85</v>
      </c>
      <c r="AY164" s="17" t="s">
        <v>127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7" t="s">
        <v>83</v>
      </c>
      <c r="BK164" s="213">
        <f>ROUND(I164*H164,2)</f>
        <v>0</v>
      </c>
      <c r="BL164" s="17" t="s">
        <v>136</v>
      </c>
      <c r="BM164" s="212" t="s">
        <v>285</v>
      </c>
    </row>
    <row r="165" s="2" customFormat="1">
      <c r="A165" s="38"/>
      <c r="B165" s="39"/>
      <c r="C165" s="40"/>
      <c r="D165" s="223" t="s">
        <v>146</v>
      </c>
      <c r="E165" s="40"/>
      <c r="F165" s="224" t="s">
        <v>286</v>
      </c>
      <c r="G165" s="40"/>
      <c r="H165" s="40"/>
      <c r="I165" s="225"/>
      <c r="J165" s="40"/>
      <c r="K165" s="40"/>
      <c r="L165" s="44"/>
      <c r="M165" s="226"/>
      <c r="N165" s="227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146</v>
      </c>
      <c r="AU165" s="17" t="s">
        <v>85</v>
      </c>
    </row>
    <row r="166" s="12" customFormat="1" ht="22.8" customHeight="1">
      <c r="A166" s="12"/>
      <c r="B166" s="184"/>
      <c r="C166" s="185"/>
      <c r="D166" s="186" t="s">
        <v>74</v>
      </c>
      <c r="E166" s="198" t="s">
        <v>287</v>
      </c>
      <c r="F166" s="198" t="s">
        <v>288</v>
      </c>
      <c r="G166" s="185"/>
      <c r="H166" s="185"/>
      <c r="I166" s="188"/>
      <c r="J166" s="199">
        <f>BK166</f>
        <v>0</v>
      </c>
      <c r="K166" s="185"/>
      <c r="L166" s="190"/>
      <c r="M166" s="191"/>
      <c r="N166" s="192"/>
      <c r="O166" s="192"/>
      <c r="P166" s="193">
        <f>SUM(P167:P169)</f>
        <v>0</v>
      </c>
      <c r="Q166" s="192"/>
      <c r="R166" s="193">
        <f>SUM(R167:R169)</f>
        <v>13.24497216</v>
      </c>
      <c r="S166" s="192"/>
      <c r="T166" s="194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5" t="s">
        <v>83</v>
      </c>
      <c r="AT166" s="196" t="s">
        <v>74</v>
      </c>
      <c r="AU166" s="196" t="s">
        <v>83</v>
      </c>
      <c r="AY166" s="195" t="s">
        <v>127</v>
      </c>
      <c r="BK166" s="197">
        <f>SUM(BK167:BK169)</f>
        <v>0</v>
      </c>
    </row>
    <row r="167" s="2" customFormat="1" ht="37.8" customHeight="1">
      <c r="A167" s="38"/>
      <c r="B167" s="39"/>
      <c r="C167" s="214" t="s">
        <v>209</v>
      </c>
      <c r="D167" s="214" t="s">
        <v>141</v>
      </c>
      <c r="E167" s="215" t="s">
        <v>289</v>
      </c>
      <c r="F167" s="216" t="s">
        <v>290</v>
      </c>
      <c r="G167" s="217" t="s">
        <v>166</v>
      </c>
      <c r="H167" s="218">
        <v>12.509</v>
      </c>
      <c r="I167" s="219"/>
      <c r="J167" s="220">
        <f>ROUND(I167*H167,2)</f>
        <v>0</v>
      </c>
      <c r="K167" s="216" t="s">
        <v>154</v>
      </c>
      <c r="L167" s="44"/>
      <c r="M167" s="221" t="s">
        <v>19</v>
      </c>
      <c r="N167" s="222" t="s">
        <v>46</v>
      </c>
      <c r="O167" s="84"/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2" t="s">
        <v>136</v>
      </c>
      <c r="AT167" s="212" t="s">
        <v>141</v>
      </c>
      <c r="AU167" s="212" t="s">
        <v>85</v>
      </c>
      <c r="AY167" s="17" t="s">
        <v>127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7" t="s">
        <v>83</v>
      </c>
      <c r="BK167" s="213">
        <f>ROUND(I167*H167,2)</f>
        <v>0</v>
      </c>
      <c r="BL167" s="17" t="s">
        <v>136</v>
      </c>
      <c r="BM167" s="212" t="s">
        <v>291</v>
      </c>
    </row>
    <row r="168" s="2" customFormat="1" ht="37.8" customHeight="1">
      <c r="A168" s="38"/>
      <c r="B168" s="39"/>
      <c r="C168" s="214" t="s">
        <v>292</v>
      </c>
      <c r="D168" s="214" t="s">
        <v>141</v>
      </c>
      <c r="E168" s="215" t="s">
        <v>293</v>
      </c>
      <c r="F168" s="216" t="s">
        <v>294</v>
      </c>
      <c r="G168" s="217" t="s">
        <v>166</v>
      </c>
      <c r="H168" s="218">
        <v>30.143999999999998</v>
      </c>
      <c r="I168" s="219"/>
      <c r="J168" s="220">
        <f>ROUND(I168*H168,2)</f>
        <v>0</v>
      </c>
      <c r="K168" s="216" t="s">
        <v>134</v>
      </c>
      <c r="L168" s="44"/>
      <c r="M168" s="221" t="s">
        <v>19</v>
      </c>
      <c r="N168" s="222" t="s">
        <v>46</v>
      </c>
      <c r="O168" s="84"/>
      <c r="P168" s="210">
        <f>O168*H168</f>
        <v>0</v>
      </c>
      <c r="Q168" s="210">
        <v>0.43939</v>
      </c>
      <c r="R168" s="210">
        <f>Q168*H168</f>
        <v>13.24497216</v>
      </c>
      <c r="S168" s="210">
        <v>0</v>
      </c>
      <c r="T168" s="21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2" t="s">
        <v>136</v>
      </c>
      <c r="AT168" s="212" t="s">
        <v>141</v>
      </c>
      <c r="AU168" s="212" t="s">
        <v>85</v>
      </c>
      <c r="AY168" s="17" t="s">
        <v>127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7" t="s">
        <v>83</v>
      </c>
      <c r="BK168" s="213">
        <f>ROUND(I168*H168,2)</f>
        <v>0</v>
      </c>
      <c r="BL168" s="17" t="s">
        <v>136</v>
      </c>
      <c r="BM168" s="212" t="s">
        <v>295</v>
      </c>
    </row>
    <row r="169" s="2" customFormat="1">
      <c r="A169" s="38"/>
      <c r="B169" s="39"/>
      <c r="C169" s="40"/>
      <c r="D169" s="223" t="s">
        <v>146</v>
      </c>
      <c r="E169" s="40"/>
      <c r="F169" s="224" t="s">
        <v>296</v>
      </c>
      <c r="G169" s="40"/>
      <c r="H169" s="40"/>
      <c r="I169" s="225"/>
      <c r="J169" s="40"/>
      <c r="K169" s="40"/>
      <c r="L169" s="44"/>
      <c r="M169" s="226"/>
      <c r="N169" s="227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146</v>
      </c>
      <c r="AU169" s="17" t="s">
        <v>85</v>
      </c>
    </row>
    <row r="170" s="12" customFormat="1" ht="22.8" customHeight="1">
      <c r="A170" s="12"/>
      <c r="B170" s="184"/>
      <c r="C170" s="185"/>
      <c r="D170" s="186" t="s">
        <v>74</v>
      </c>
      <c r="E170" s="198" t="s">
        <v>297</v>
      </c>
      <c r="F170" s="198" t="s">
        <v>298</v>
      </c>
      <c r="G170" s="185"/>
      <c r="H170" s="185"/>
      <c r="I170" s="188"/>
      <c r="J170" s="199">
        <f>BK170</f>
        <v>0</v>
      </c>
      <c r="K170" s="185"/>
      <c r="L170" s="190"/>
      <c r="M170" s="191"/>
      <c r="N170" s="192"/>
      <c r="O170" s="192"/>
      <c r="P170" s="193">
        <f>SUM(P171:P174)</f>
        <v>0</v>
      </c>
      <c r="Q170" s="192"/>
      <c r="R170" s="193">
        <f>SUM(R171:R174)</f>
        <v>1.2507583900000001</v>
      </c>
      <c r="S170" s="192"/>
      <c r="T170" s="194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5" t="s">
        <v>83</v>
      </c>
      <c r="AT170" s="196" t="s">
        <v>74</v>
      </c>
      <c r="AU170" s="196" t="s">
        <v>83</v>
      </c>
      <c r="AY170" s="195" t="s">
        <v>127</v>
      </c>
      <c r="BK170" s="197">
        <f>SUM(BK171:BK174)</f>
        <v>0</v>
      </c>
    </row>
    <row r="171" s="2" customFormat="1" ht="24.15" customHeight="1">
      <c r="A171" s="38"/>
      <c r="B171" s="39"/>
      <c r="C171" s="214" t="s">
        <v>213</v>
      </c>
      <c r="D171" s="214" t="s">
        <v>141</v>
      </c>
      <c r="E171" s="215" t="s">
        <v>299</v>
      </c>
      <c r="F171" s="216" t="s">
        <v>300</v>
      </c>
      <c r="G171" s="217" t="s">
        <v>230</v>
      </c>
      <c r="H171" s="218">
        <v>0.64900000000000002</v>
      </c>
      <c r="I171" s="219"/>
      <c r="J171" s="220">
        <f>ROUND(I171*H171,2)</f>
        <v>0</v>
      </c>
      <c r="K171" s="216" t="s">
        <v>134</v>
      </c>
      <c r="L171" s="44"/>
      <c r="M171" s="221" t="s">
        <v>19</v>
      </c>
      <c r="N171" s="222" t="s">
        <v>46</v>
      </c>
      <c r="O171" s="84"/>
      <c r="P171" s="210">
        <f>O171*H171</f>
        <v>0</v>
      </c>
      <c r="Q171" s="210">
        <v>1.04359</v>
      </c>
      <c r="R171" s="210">
        <f>Q171*H171</f>
        <v>0.67728991000000005</v>
      </c>
      <c r="S171" s="210">
        <v>0</v>
      </c>
      <c r="T171" s="21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2" t="s">
        <v>136</v>
      </c>
      <c r="AT171" s="212" t="s">
        <v>141</v>
      </c>
      <c r="AU171" s="212" t="s">
        <v>85</v>
      </c>
      <c r="AY171" s="17" t="s">
        <v>127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7" t="s">
        <v>83</v>
      </c>
      <c r="BK171" s="213">
        <f>ROUND(I171*H171,2)</f>
        <v>0</v>
      </c>
      <c r="BL171" s="17" t="s">
        <v>136</v>
      </c>
      <c r="BM171" s="212" t="s">
        <v>301</v>
      </c>
    </row>
    <row r="172" s="2" customFormat="1">
      <c r="A172" s="38"/>
      <c r="B172" s="39"/>
      <c r="C172" s="40"/>
      <c r="D172" s="223" t="s">
        <v>146</v>
      </c>
      <c r="E172" s="40"/>
      <c r="F172" s="224" t="s">
        <v>302</v>
      </c>
      <c r="G172" s="40"/>
      <c r="H172" s="40"/>
      <c r="I172" s="225"/>
      <c r="J172" s="40"/>
      <c r="K172" s="40"/>
      <c r="L172" s="44"/>
      <c r="M172" s="226"/>
      <c r="N172" s="227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146</v>
      </c>
      <c r="AU172" s="17" t="s">
        <v>85</v>
      </c>
    </row>
    <row r="173" s="2" customFormat="1" ht="24.15" customHeight="1">
      <c r="A173" s="38"/>
      <c r="B173" s="39"/>
      <c r="C173" s="214" t="s">
        <v>303</v>
      </c>
      <c r="D173" s="214" t="s">
        <v>141</v>
      </c>
      <c r="E173" s="215" t="s">
        <v>304</v>
      </c>
      <c r="F173" s="216" t="s">
        <v>305</v>
      </c>
      <c r="G173" s="217" t="s">
        <v>230</v>
      </c>
      <c r="H173" s="218">
        <v>0.54400000000000004</v>
      </c>
      <c r="I173" s="219"/>
      <c r="J173" s="220">
        <f>ROUND(I173*H173,2)</f>
        <v>0</v>
      </c>
      <c r="K173" s="216" t="s">
        <v>134</v>
      </c>
      <c r="L173" s="44"/>
      <c r="M173" s="221" t="s">
        <v>19</v>
      </c>
      <c r="N173" s="222" t="s">
        <v>46</v>
      </c>
      <c r="O173" s="84"/>
      <c r="P173" s="210">
        <f>O173*H173</f>
        <v>0</v>
      </c>
      <c r="Q173" s="210">
        <v>1.0541700000000001</v>
      </c>
      <c r="R173" s="210">
        <f>Q173*H173</f>
        <v>0.57346848000000006</v>
      </c>
      <c r="S173" s="210">
        <v>0</v>
      </c>
      <c r="T173" s="21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2" t="s">
        <v>136</v>
      </c>
      <c r="AT173" s="212" t="s">
        <v>141</v>
      </c>
      <c r="AU173" s="212" t="s">
        <v>85</v>
      </c>
      <c r="AY173" s="17" t="s">
        <v>127</v>
      </c>
      <c r="BE173" s="213">
        <f>IF(N173="základní",J173,0)</f>
        <v>0</v>
      </c>
      <c r="BF173" s="213">
        <f>IF(N173="snížená",J173,0)</f>
        <v>0</v>
      </c>
      <c r="BG173" s="213">
        <f>IF(N173="zákl. přenesená",J173,0)</f>
        <v>0</v>
      </c>
      <c r="BH173" s="213">
        <f>IF(N173="sníž. přenesená",J173,0)</f>
        <v>0</v>
      </c>
      <c r="BI173" s="213">
        <f>IF(N173="nulová",J173,0)</f>
        <v>0</v>
      </c>
      <c r="BJ173" s="17" t="s">
        <v>83</v>
      </c>
      <c r="BK173" s="213">
        <f>ROUND(I173*H173,2)</f>
        <v>0</v>
      </c>
      <c r="BL173" s="17" t="s">
        <v>136</v>
      </c>
      <c r="BM173" s="212" t="s">
        <v>306</v>
      </c>
    </row>
    <row r="174" s="2" customFormat="1">
      <c r="A174" s="38"/>
      <c r="B174" s="39"/>
      <c r="C174" s="40"/>
      <c r="D174" s="223" t="s">
        <v>146</v>
      </c>
      <c r="E174" s="40"/>
      <c r="F174" s="224" t="s">
        <v>307</v>
      </c>
      <c r="G174" s="40"/>
      <c r="H174" s="40"/>
      <c r="I174" s="225"/>
      <c r="J174" s="40"/>
      <c r="K174" s="40"/>
      <c r="L174" s="44"/>
      <c r="M174" s="226"/>
      <c r="N174" s="227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146</v>
      </c>
      <c r="AU174" s="17" t="s">
        <v>85</v>
      </c>
    </row>
    <row r="175" s="12" customFormat="1" ht="22.8" customHeight="1">
      <c r="A175" s="12"/>
      <c r="B175" s="184"/>
      <c r="C175" s="185"/>
      <c r="D175" s="186" t="s">
        <v>74</v>
      </c>
      <c r="E175" s="198" t="s">
        <v>308</v>
      </c>
      <c r="F175" s="198" t="s">
        <v>309</v>
      </c>
      <c r="G175" s="185"/>
      <c r="H175" s="185"/>
      <c r="I175" s="188"/>
      <c r="J175" s="199">
        <f>BK175</f>
        <v>0</v>
      </c>
      <c r="K175" s="185"/>
      <c r="L175" s="190"/>
      <c r="M175" s="191"/>
      <c r="N175" s="192"/>
      <c r="O175" s="192"/>
      <c r="P175" s="193">
        <f>SUM(P176:P189)</f>
        <v>0</v>
      </c>
      <c r="Q175" s="192"/>
      <c r="R175" s="193">
        <f>SUM(R176:R189)</f>
        <v>0.065449999999999994</v>
      </c>
      <c r="S175" s="192"/>
      <c r="T175" s="194">
        <f>SUM(T176:T189)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5" t="s">
        <v>83</v>
      </c>
      <c r="AT175" s="196" t="s">
        <v>74</v>
      </c>
      <c r="AU175" s="196" t="s">
        <v>83</v>
      </c>
      <c r="AY175" s="195" t="s">
        <v>127</v>
      </c>
      <c r="BK175" s="197">
        <f>SUM(BK176:BK189)</f>
        <v>0</v>
      </c>
    </row>
    <row r="176" s="2" customFormat="1" ht="24.15" customHeight="1">
      <c r="A176" s="38"/>
      <c r="B176" s="39"/>
      <c r="C176" s="200" t="s">
        <v>218</v>
      </c>
      <c r="D176" s="200" t="s">
        <v>130</v>
      </c>
      <c r="E176" s="201" t="s">
        <v>310</v>
      </c>
      <c r="F176" s="202" t="s">
        <v>311</v>
      </c>
      <c r="G176" s="203" t="s">
        <v>144</v>
      </c>
      <c r="H176" s="204">
        <v>8</v>
      </c>
      <c r="I176" s="205"/>
      <c r="J176" s="206">
        <f>ROUND(I176*H176,2)</f>
        <v>0</v>
      </c>
      <c r="K176" s="202" t="s">
        <v>154</v>
      </c>
      <c r="L176" s="207"/>
      <c r="M176" s="208" t="s">
        <v>19</v>
      </c>
      <c r="N176" s="209" t="s">
        <v>46</v>
      </c>
      <c r="O176" s="84"/>
      <c r="P176" s="210">
        <f>O176*H176</f>
        <v>0</v>
      </c>
      <c r="Q176" s="210">
        <v>0</v>
      </c>
      <c r="R176" s="210">
        <f>Q176*H176</f>
        <v>0</v>
      </c>
      <c r="S176" s="210">
        <v>0</v>
      </c>
      <c r="T176" s="21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2" t="s">
        <v>135</v>
      </c>
      <c r="AT176" s="212" t="s">
        <v>130</v>
      </c>
      <c r="AU176" s="212" t="s">
        <v>85</v>
      </c>
      <c r="AY176" s="17" t="s">
        <v>127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7" t="s">
        <v>83</v>
      </c>
      <c r="BK176" s="213">
        <f>ROUND(I176*H176,2)</f>
        <v>0</v>
      </c>
      <c r="BL176" s="17" t="s">
        <v>136</v>
      </c>
      <c r="BM176" s="212" t="s">
        <v>312</v>
      </c>
    </row>
    <row r="177" s="2" customFormat="1" ht="24.15" customHeight="1">
      <c r="A177" s="38"/>
      <c r="B177" s="39"/>
      <c r="C177" s="200" t="s">
        <v>313</v>
      </c>
      <c r="D177" s="200" t="s">
        <v>130</v>
      </c>
      <c r="E177" s="201" t="s">
        <v>314</v>
      </c>
      <c r="F177" s="202" t="s">
        <v>315</v>
      </c>
      <c r="G177" s="203" t="s">
        <v>144</v>
      </c>
      <c r="H177" s="204">
        <v>1</v>
      </c>
      <c r="I177" s="205"/>
      <c r="J177" s="206">
        <f>ROUND(I177*H177,2)</f>
        <v>0</v>
      </c>
      <c r="K177" s="202" t="s">
        <v>154</v>
      </c>
      <c r="L177" s="207"/>
      <c r="M177" s="208" t="s">
        <v>19</v>
      </c>
      <c r="N177" s="209" t="s">
        <v>46</v>
      </c>
      <c r="O177" s="84"/>
      <c r="P177" s="210">
        <f>O177*H177</f>
        <v>0</v>
      </c>
      <c r="Q177" s="210">
        <v>0.014999999999999999</v>
      </c>
      <c r="R177" s="210">
        <f>Q177*H177</f>
        <v>0.014999999999999999</v>
      </c>
      <c r="S177" s="210">
        <v>0</v>
      </c>
      <c r="T177" s="21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2" t="s">
        <v>135</v>
      </c>
      <c r="AT177" s="212" t="s">
        <v>130</v>
      </c>
      <c r="AU177" s="212" t="s">
        <v>85</v>
      </c>
      <c r="AY177" s="17" t="s">
        <v>127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7" t="s">
        <v>83</v>
      </c>
      <c r="BK177" s="213">
        <f>ROUND(I177*H177,2)</f>
        <v>0</v>
      </c>
      <c r="BL177" s="17" t="s">
        <v>136</v>
      </c>
      <c r="BM177" s="212" t="s">
        <v>316</v>
      </c>
    </row>
    <row r="178" s="2" customFormat="1" ht="24.15" customHeight="1">
      <c r="A178" s="38"/>
      <c r="B178" s="39"/>
      <c r="C178" s="200" t="s">
        <v>222</v>
      </c>
      <c r="D178" s="200" t="s">
        <v>130</v>
      </c>
      <c r="E178" s="201" t="s">
        <v>317</v>
      </c>
      <c r="F178" s="202" t="s">
        <v>318</v>
      </c>
      <c r="G178" s="203" t="s">
        <v>144</v>
      </c>
      <c r="H178" s="204">
        <v>1</v>
      </c>
      <c r="I178" s="205"/>
      <c r="J178" s="206">
        <f>ROUND(I178*H178,2)</f>
        <v>0</v>
      </c>
      <c r="K178" s="202" t="s">
        <v>154</v>
      </c>
      <c r="L178" s="207"/>
      <c r="M178" s="208" t="s">
        <v>19</v>
      </c>
      <c r="N178" s="209" t="s">
        <v>46</v>
      </c>
      <c r="O178" s="84"/>
      <c r="P178" s="210">
        <f>O178*H178</f>
        <v>0</v>
      </c>
      <c r="Q178" s="210">
        <v>0.040000000000000001</v>
      </c>
      <c r="R178" s="210">
        <f>Q178*H178</f>
        <v>0.040000000000000001</v>
      </c>
      <c r="S178" s="210">
        <v>0</v>
      </c>
      <c r="T178" s="21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2" t="s">
        <v>135</v>
      </c>
      <c r="AT178" s="212" t="s">
        <v>130</v>
      </c>
      <c r="AU178" s="212" t="s">
        <v>85</v>
      </c>
      <c r="AY178" s="17" t="s">
        <v>127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7" t="s">
        <v>83</v>
      </c>
      <c r="BK178" s="213">
        <f>ROUND(I178*H178,2)</f>
        <v>0</v>
      </c>
      <c r="BL178" s="17" t="s">
        <v>136</v>
      </c>
      <c r="BM178" s="212" t="s">
        <v>319</v>
      </c>
    </row>
    <row r="179" s="2" customFormat="1" ht="33" customHeight="1">
      <c r="A179" s="38"/>
      <c r="B179" s="39"/>
      <c r="C179" s="214" t="s">
        <v>320</v>
      </c>
      <c r="D179" s="214" t="s">
        <v>141</v>
      </c>
      <c r="E179" s="215" t="s">
        <v>321</v>
      </c>
      <c r="F179" s="216" t="s">
        <v>322</v>
      </c>
      <c r="G179" s="217" t="s">
        <v>144</v>
      </c>
      <c r="H179" s="218">
        <v>1</v>
      </c>
      <c r="I179" s="219"/>
      <c r="J179" s="220">
        <f>ROUND(I179*H179,2)</f>
        <v>0</v>
      </c>
      <c r="K179" s="216" t="s">
        <v>134</v>
      </c>
      <c r="L179" s="44"/>
      <c r="M179" s="221" t="s">
        <v>19</v>
      </c>
      <c r="N179" s="222" t="s">
        <v>46</v>
      </c>
      <c r="O179" s="84"/>
      <c r="P179" s="210">
        <f>O179*H179</f>
        <v>0</v>
      </c>
      <c r="Q179" s="210">
        <v>0</v>
      </c>
      <c r="R179" s="210">
        <f>Q179*H179</f>
        <v>0</v>
      </c>
      <c r="S179" s="210">
        <v>0</v>
      </c>
      <c r="T179" s="21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2" t="s">
        <v>136</v>
      </c>
      <c r="AT179" s="212" t="s">
        <v>141</v>
      </c>
      <c r="AU179" s="212" t="s">
        <v>85</v>
      </c>
      <c r="AY179" s="17" t="s">
        <v>127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17" t="s">
        <v>83</v>
      </c>
      <c r="BK179" s="213">
        <f>ROUND(I179*H179,2)</f>
        <v>0</v>
      </c>
      <c r="BL179" s="17" t="s">
        <v>136</v>
      </c>
      <c r="BM179" s="212" t="s">
        <v>323</v>
      </c>
    </row>
    <row r="180" s="2" customFormat="1">
      <c r="A180" s="38"/>
      <c r="B180" s="39"/>
      <c r="C180" s="40"/>
      <c r="D180" s="223" t="s">
        <v>146</v>
      </c>
      <c r="E180" s="40"/>
      <c r="F180" s="224" t="s">
        <v>324</v>
      </c>
      <c r="G180" s="40"/>
      <c r="H180" s="40"/>
      <c r="I180" s="225"/>
      <c r="J180" s="40"/>
      <c r="K180" s="40"/>
      <c r="L180" s="44"/>
      <c r="M180" s="226"/>
      <c r="N180" s="227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146</v>
      </c>
      <c r="AU180" s="17" t="s">
        <v>85</v>
      </c>
    </row>
    <row r="181" s="2" customFormat="1" ht="33" customHeight="1">
      <c r="A181" s="38"/>
      <c r="B181" s="39"/>
      <c r="C181" s="214" t="s">
        <v>226</v>
      </c>
      <c r="D181" s="214" t="s">
        <v>141</v>
      </c>
      <c r="E181" s="215" t="s">
        <v>325</v>
      </c>
      <c r="F181" s="216" t="s">
        <v>326</v>
      </c>
      <c r="G181" s="217" t="s">
        <v>144</v>
      </c>
      <c r="H181" s="218">
        <v>1</v>
      </c>
      <c r="I181" s="219"/>
      <c r="J181" s="220">
        <f>ROUND(I181*H181,2)</f>
        <v>0</v>
      </c>
      <c r="K181" s="216" t="s">
        <v>134</v>
      </c>
      <c r="L181" s="44"/>
      <c r="M181" s="221" t="s">
        <v>19</v>
      </c>
      <c r="N181" s="222" t="s">
        <v>46</v>
      </c>
      <c r="O181" s="84"/>
      <c r="P181" s="210">
        <f>O181*H181</f>
        <v>0</v>
      </c>
      <c r="Q181" s="210">
        <v>0</v>
      </c>
      <c r="R181" s="210">
        <f>Q181*H181</f>
        <v>0</v>
      </c>
      <c r="S181" s="210">
        <v>0</v>
      </c>
      <c r="T181" s="21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2" t="s">
        <v>136</v>
      </c>
      <c r="AT181" s="212" t="s">
        <v>141</v>
      </c>
      <c r="AU181" s="212" t="s">
        <v>85</v>
      </c>
      <c r="AY181" s="17" t="s">
        <v>127</v>
      </c>
      <c r="BE181" s="213">
        <f>IF(N181="základní",J181,0)</f>
        <v>0</v>
      </c>
      <c r="BF181" s="213">
        <f>IF(N181="snížená",J181,0)</f>
        <v>0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7" t="s">
        <v>83</v>
      </c>
      <c r="BK181" s="213">
        <f>ROUND(I181*H181,2)</f>
        <v>0</v>
      </c>
      <c r="BL181" s="17" t="s">
        <v>136</v>
      </c>
      <c r="BM181" s="212" t="s">
        <v>327</v>
      </c>
    </row>
    <row r="182" s="2" customFormat="1">
      <c r="A182" s="38"/>
      <c r="B182" s="39"/>
      <c r="C182" s="40"/>
      <c r="D182" s="223" t="s">
        <v>146</v>
      </c>
      <c r="E182" s="40"/>
      <c r="F182" s="224" t="s">
        <v>328</v>
      </c>
      <c r="G182" s="40"/>
      <c r="H182" s="40"/>
      <c r="I182" s="225"/>
      <c r="J182" s="40"/>
      <c r="K182" s="40"/>
      <c r="L182" s="44"/>
      <c r="M182" s="226"/>
      <c r="N182" s="227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146</v>
      </c>
      <c r="AU182" s="17" t="s">
        <v>85</v>
      </c>
    </row>
    <row r="183" s="2" customFormat="1" ht="24.15" customHeight="1">
      <c r="A183" s="38"/>
      <c r="B183" s="39"/>
      <c r="C183" s="214" t="s">
        <v>329</v>
      </c>
      <c r="D183" s="214" t="s">
        <v>141</v>
      </c>
      <c r="E183" s="215" t="s">
        <v>330</v>
      </c>
      <c r="F183" s="216" t="s">
        <v>331</v>
      </c>
      <c r="G183" s="217" t="s">
        <v>176</v>
      </c>
      <c r="H183" s="218">
        <v>16.399999999999999</v>
      </c>
      <c r="I183" s="219"/>
      <c r="J183" s="220">
        <f>ROUND(I183*H183,2)</f>
        <v>0</v>
      </c>
      <c r="K183" s="216" t="s">
        <v>134</v>
      </c>
      <c r="L183" s="44"/>
      <c r="M183" s="221" t="s">
        <v>19</v>
      </c>
      <c r="N183" s="222" t="s">
        <v>46</v>
      </c>
      <c r="O183" s="84"/>
      <c r="P183" s="210">
        <f>O183*H183</f>
        <v>0</v>
      </c>
      <c r="Q183" s="210">
        <v>0</v>
      </c>
      <c r="R183" s="210">
        <f>Q183*H183</f>
        <v>0</v>
      </c>
      <c r="S183" s="210">
        <v>0</v>
      </c>
      <c r="T183" s="21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2" t="s">
        <v>136</v>
      </c>
      <c r="AT183" s="212" t="s">
        <v>141</v>
      </c>
      <c r="AU183" s="212" t="s">
        <v>85</v>
      </c>
      <c r="AY183" s="17" t="s">
        <v>127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7" t="s">
        <v>83</v>
      </c>
      <c r="BK183" s="213">
        <f>ROUND(I183*H183,2)</f>
        <v>0</v>
      </c>
      <c r="BL183" s="17" t="s">
        <v>136</v>
      </c>
      <c r="BM183" s="212" t="s">
        <v>332</v>
      </c>
    </row>
    <row r="184" s="2" customFormat="1">
      <c r="A184" s="38"/>
      <c r="B184" s="39"/>
      <c r="C184" s="40"/>
      <c r="D184" s="223" t="s">
        <v>146</v>
      </c>
      <c r="E184" s="40"/>
      <c r="F184" s="224" t="s">
        <v>333</v>
      </c>
      <c r="G184" s="40"/>
      <c r="H184" s="40"/>
      <c r="I184" s="225"/>
      <c r="J184" s="40"/>
      <c r="K184" s="40"/>
      <c r="L184" s="44"/>
      <c r="M184" s="226"/>
      <c r="N184" s="227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146</v>
      </c>
      <c r="AU184" s="17" t="s">
        <v>85</v>
      </c>
    </row>
    <row r="185" s="2" customFormat="1" ht="24.15" customHeight="1">
      <c r="A185" s="38"/>
      <c r="B185" s="39"/>
      <c r="C185" s="214" t="s">
        <v>231</v>
      </c>
      <c r="D185" s="214" t="s">
        <v>141</v>
      </c>
      <c r="E185" s="215" t="s">
        <v>334</v>
      </c>
      <c r="F185" s="216" t="s">
        <v>335</v>
      </c>
      <c r="G185" s="217" t="s">
        <v>176</v>
      </c>
      <c r="H185" s="218">
        <v>24.800000000000001</v>
      </c>
      <c r="I185" s="219"/>
      <c r="J185" s="220">
        <f>ROUND(I185*H185,2)</f>
        <v>0</v>
      </c>
      <c r="K185" s="216" t="s">
        <v>154</v>
      </c>
      <c r="L185" s="44"/>
      <c r="M185" s="221" t="s">
        <v>19</v>
      </c>
      <c r="N185" s="222" t="s">
        <v>46</v>
      </c>
      <c r="O185" s="84"/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2" t="s">
        <v>136</v>
      </c>
      <c r="AT185" s="212" t="s">
        <v>141</v>
      </c>
      <c r="AU185" s="212" t="s">
        <v>85</v>
      </c>
      <c r="AY185" s="17" t="s">
        <v>127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7" t="s">
        <v>83</v>
      </c>
      <c r="BK185" s="213">
        <f>ROUND(I185*H185,2)</f>
        <v>0</v>
      </c>
      <c r="BL185" s="17" t="s">
        <v>136</v>
      </c>
      <c r="BM185" s="212" t="s">
        <v>336</v>
      </c>
    </row>
    <row r="186" s="2" customFormat="1" ht="24.15" customHeight="1">
      <c r="A186" s="38"/>
      <c r="B186" s="39"/>
      <c r="C186" s="214" t="s">
        <v>337</v>
      </c>
      <c r="D186" s="214" t="s">
        <v>141</v>
      </c>
      <c r="E186" s="215" t="s">
        <v>338</v>
      </c>
      <c r="F186" s="216" t="s">
        <v>339</v>
      </c>
      <c r="G186" s="217" t="s">
        <v>176</v>
      </c>
      <c r="H186" s="218">
        <v>21.800000000000001</v>
      </c>
      <c r="I186" s="219"/>
      <c r="J186" s="220">
        <f>ROUND(I186*H186,2)</f>
        <v>0</v>
      </c>
      <c r="K186" s="216" t="s">
        <v>154</v>
      </c>
      <c r="L186" s="44"/>
      <c r="M186" s="221" t="s">
        <v>19</v>
      </c>
      <c r="N186" s="222" t="s">
        <v>46</v>
      </c>
      <c r="O186" s="84"/>
      <c r="P186" s="210">
        <f>O186*H186</f>
        <v>0</v>
      </c>
      <c r="Q186" s="210">
        <v>0</v>
      </c>
      <c r="R186" s="210">
        <f>Q186*H186</f>
        <v>0</v>
      </c>
      <c r="S186" s="210">
        <v>0</v>
      </c>
      <c r="T186" s="21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2" t="s">
        <v>136</v>
      </c>
      <c r="AT186" s="212" t="s">
        <v>141</v>
      </c>
      <c r="AU186" s="212" t="s">
        <v>85</v>
      </c>
      <c r="AY186" s="17" t="s">
        <v>127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17" t="s">
        <v>83</v>
      </c>
      <c r="BK186" s="213">
        <f>ROUND(I186*H186,2)</f>
        <v>0</v>
      </c>
      <c r="BL186" s="17" t="s">
        <v>136</v>
      </c>
      <c r="BM186" s="212" t="s">
        <v>340</v>
      </c>
    </row>
    <row r="187" s="2" customFormat="1" ht="16.5" customHeight="1">
      <c r="A187" s="38"/>
      <c r="B187" s="39"/>
      <c r="C187" s="214" t="s">
        <v>236</v>
      </c>
      <c r="D187" s="214" t="s">
        <v>141</v>
      </c>
      <c r="E187" s="215" t="s">
        <v>341</v>
      </c>
      <c r="F187" s="216" t="s">
        <v>342</v>
      </c>
      <c r="G187" s="217" t="s">
        <v>176</v>
      </c>
      <c r="H187" s="218">
        <v>21.800000000000001</v>
      </c>
      <c r="I187" s="219"/>
      <c r="J187" s="220">
        <f>ROUND(I187*H187,2)</f>
        <v>0</v>
      </c>
      <c r="K187" s="216" t="s">
        <v>154</v>
      </c>
      <c r="L187" s="44"/>
      <c r="M187" s="221" t="s">
        <v>19</v>
      </c>
      <c r="N187" s="222" t="s">
        <v>46</v>
      </c>
      <c r="O187" s="84"/>
      <c r="P187" s="210">
        <f>O187*H187</f>
        <v>0</v>
      </c>
      <c r="Q187" s="210">
        <v>0</v>
      </c>
      <c r="R187" s="210">
        <f>Q187*H187</f>
        <v>0</v>
      </c>
      <c r="S187" s="210">
        <v>0</v>
      </c>
      <c r="T187" s="21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12" t="s">
        <v>136</v>
      </c>
      <c r="AT187" s="212" t="s">
        <v>141</v>
      </c>
      <c r="AU187" s="212" t="s">
        <v>85</v>
      </c>
      <c r="AY187" s="17" t="s">
        <v>127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7" t="s">
        <v>83</v>
      </c>
      <c r="BK187" s="213">
        <f>ROUND(I187*H187,2)</f>
        <v>0</v>
      </c>
      <c r="BL187" s="17" t="s">
        <v>136</v>
      </c>
      <c r="BM187" s="212" t="s">
        <v>343</v>
      </c>
    </row>
    <row r="188" s="2" customFormat="1" ht="55.5" customHeight="1">
      <c r="A188" s="38"/>
      <c r="B188" s="39"/>
      <c r="C188" s="214" t="s">
        <v>344</v>
      </c>
      <c r="D188" s="214" t="s">
        <v>141</v>
      </c>
      <c r="E188" s="215" t="s">
        <v>345</v>
      </c>
      <c r="F188" s="216" t="s">
        <v>346</v>
      </c>
      <c r="G188" s="217" t="s">
        <v>144</v>
      </c>
      <c r="H188" s="218">
        <v>1</v>
      </c>
      <c r="I188" s="219"/>
      <c r="J188" s="220">
        <f>ROUND(I188*H188,2)</f>
        <v>0</v>
      </c>
      <c r="K188" s="216" t="s">
        <v>134</v>
      </c>
      <c r="L188" s="44"/>
      <c r="M188" s="221" t="s">
        <v>19</v>
      </c>
      <c r="N188" s="222" t="s">
        <v>46</v>
      </c>
      <c r="O188" s="84"/>
      <c r="P188" s="210">
        <f>O188*H188</f>
        <v>0</v>
      </c>
      <c r="Q188" s="210">
        <v>0.010449999999999999</v>
      </c>
      <c r="R188" s="210">
        <f>Q188*H188</f>
        <v>0.010449999999999999</v>
      </c>
      <c r="S188" s="210">
        <v>0</v>
      </c>
      <c r="T188" s="21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2" t="s">
        <v>136</v>
      </c>
      <c r="AT188" s="212" t="s">
        <v>141</v>
      </c>
      <c r="AU188" s="212" t="s">
        <v>85</v>
      </c>
      <c r="AY188" s="17" t="s">
        <v>127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7" t="s">
        <v>83</v>
      </c>
      <c r="BK188" s="213">
        <f>ROUND(I188*H188,2)</f>
        <v>0</v>
      </c>
      <c r="BL188" s="17" t="s">
        <v>136</v>
      </c>
      <c r="BM188" s="212" t="s">
        <v>347</v>
      </c>
    </row>
    <row r="189" s="2" customFormat="1">
      <c r="A189" s="38"/>
      <c r="B189" s="39"/>
      <c r="C189" s="40"/>
      <c r="D189" s="223" t="s">
        <v>146</v>
      </c>
      <c r="E189" s="40"/>
      <c r="F189" s="224" t="s">
        <v>348</v>
      </c>
      <c r="G189" s="40"/>
      <c r="H189" s="40"/>
      <c r="I189" s="225"/>
      <c r="J189" s="40"/>
      <c r="K189" s="40"/>
      <c r="L189" s="44"/>
      <c r="M189" s="226"/>
      <c r="N189" s="227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85</v>
      </c>
    </row>
    <row r="190" s="12" customFormat="1" ht="22.8" customHeight="1">
      <c r="A190" s="12"/>
      <c r="B190" s="184"/>
      <c r="C190" s="185"/>
      <c r="D190" s="186" t="s">
        <v>74</v>
      </c>
      <c r="E190" s="198" t="s">
        <v>349</v>
      </c>
      <c r="F190" s="198" t="s">
        <v>350</v>
      </c>
      <c r="G190" s="185"/>
      <c r="H190" s="185"/>
      <c r="I190" s="188"/>
      <c r="J190" s="199">
        <f>BK190</f>
        <v>0</v>
      </c>
      <c r="K190" s="185"/>
      <c r="L190" s="190"/>
      <c r="M190" s="191"/>
      <c r="N190" s="192"/>
      <c r="O190" s="192"/>
      <c r="P190" s="193">
        <f>SUM(P191:P194)</f>
        <v>0</v>
      </c>
      <c r="Q190" s="192"/>
      <c r="R190" s="193">
        <f>SUM(R191:R194)</f>
        <v>25.414223209999996</v>
      </c>
      <c r="S190" s="192"/>
      <c r="T190" s="194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5" t="s">
        <v>83</v>
      </c>
      <c r="AT190" s="196" t="s">
        <v>74</v>
      </c>
      <c r="AU190" s="196" t="s">
        <v>83</v>
      </c>
      <c r="AY190" s="195" t="s">
        <v>127</v>
      </c>
      <c r="BK190" s="197">
        <f>SUM(BK191:BK194)</f>
        <v>0</v>
      </c>
    </row>
    <row r="191" s="2" customFormat="1" ht="37.8" customHeight="1">
      <c r="A191" s="38"/>
      <c r="B191" s="39"/>
      <c r="C191" s="214" t="s">
        <v>240</v>
      </c>
      <c r="D191" s="214" t="s">
        <v>141</v>
      </c>
      <c r="E191" s="215" t="s">
        <v>351</v>
      </c>
      <c r="F191" s="216" t="s">
        <v>352</v>
      </c>
      <c r="G191" s="217" t="s">
        <v>166</v>
      </c>
      <c r="H191" s="218">
        <v>43.939999999999998</v>
      </c>
      <c r="I191" s="219"/>
      <c r="J191" s="220">
        <f>ROUND(I191*H191,2)</f>
        <v>0</v>
      </c>
      <c r="K191" s="216" t="s">
        <v>134</v>
      </c>
      <c r="L191" s="44"/>
      <c r="M191" s="221" t="s">
        <v>19</v>
      </c>
      <c r="N191" s="222" t="s">
        <v>46</v>
      </c>
      <c r="O191" s="84"/>
      <c r="P191" s="210">
        <f>O191*H191</f>
        <v>0</v>
      </c>
      <c r="Q191" s="210">
        <v>0.34499999999999997</v>
      </c>
      <c r="R191" s="210">
        <f>Q191*H191</f>
        <v>15.159299999999998</v>
      </c>
      <c r="S191" s="210">
        <v>0</v>
      </c>
      <c r="T191" s="21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2" t="s">
        <v>136</v>
      </c>
      <c r="AT191" s="212" t="s">
        <v>141</v>
      </c>
      <c r="AU191" s="212" t="s">
        <v>85</v>
      </c>
      <c r="AY191" s="17" t="s">
        <v>127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17" t="s">
        <v>83</v>
      </c>
      <c r="BK191" s="213">
        <f>ROUND(I191*H191,2)</f>
        <v>0</v>
      </c>
      <c r="BL191" s="17" t="s">
        <v>136</v>
      </c>
      <c r="BM191" s="212" t="s">
        <v>353</v>
      </c>
    </row>
    <row r="192" s="2" customFormat="1">
      <c r="A192" s="38"/>
      <c r="B192" s="39"/>
      <c r="C192" s="40"/>
      <c r="D192" s="223" t="s">
        <v>146</v>
      </c>
      <c r="E192" s="40"/>
      <c r="F192" s="224" t="s">
        <v>354</v>
      </c>
      <c r="G192" s="40"/>
      <c r="H192" s="40"/>
      <c r="I192" s="225"/>
      <c r="J192" s="40"/>
      <c r="K192" s="40"/>
      <c r="L192" s="44"/>
      <c r="M192" s="226"/>
      <c r="N192" s="227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146</v>
      </c>
      <c r="AU192" s="17" t="s">
        <v>85</v>
      </c>
    </row>
    <row r="193" s="2" customFormat="1" ht="44.25" customHeight="1">
      <c r="A193" s="38"/>
      <c r="B193" s="39"/>
      <c r="C193" s="214" t="s">
        <v>355</v>
      </c>
      <c r="D193" s="214" t="s">
        <v>141</v>
      </c>
      <c r="E193" s="215" t="s">
        <v>356</v>
      </c>
      <c r="F193" s="216" t="s">
        <v>357</v>
      </c>
      <c r="G193" s="217" t="s">
        <v>166</v>
      </c>
      <c r="H193" s="218">
        <v>43.939</v>
      </c>
      <c r="I193" s="219"/>
      <c r="J193" s="220">
        <f>ROUND(I193*H193,2)</f>
        <v>0</v>
      </c>
      <c r="K193" s="216" t="s">
        <v>134</v>
      </c>
      <c r="L193" s="44"/>
      <c r="M193" s="221" t="s">
        <v>19</v>
      </c>
      <c r="N193" s="222" t="s">
        <v>46</v>
      </c>
      <c r="O193" s="84"/>
      <c r="P193" s="210">
        <f>O193*H193</f>
        <v>0</v>
      </c>
      <c r="Q193" s="210">
        <v>0.23338999999999999</v>
      </c>
      <c r="R193" s="210">
        <f>Q193*H193</f>
        <v>10.254923209999999</v>
      </c>
      <c r="S193" s="210">
        <v>0</v>
      </c>
      <c r="T193" s="21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2" t="s">
        <v>136</v>
      </c>
      <c r="AT193" s="212" t="s">
        <v>141</v>
      </c>
      <c r="AU193" s="212" t="s">
        <v>85</v>
      </c>
      <c r="AY193" s="17" t="s">
        <v>127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7" t="s">
        <v>83</v>
      </c>
      <c r="BK193" s="213">
        <f>ROUND(I193*H193,2)</f>
        <v>0</v>
      </c>
      <c r="BL193" s="17" t="s">
        <v>136</v>
      </c>
      <c r="BM193" s="212" t="s">
        <v>358</v>
      </c>
    </row>
    <row r="194" s="2" customFormat="1">
      <c r="A194" s="38"/>
      <c r="B194" s="39"/>
      <c r="C194" s="40"/>
      <c r="D194" s="223" t="s">
        <v>146</v>
      </c>
      <c r="E194" s="40"/>
      <c r="F194" s="224" t="s">
        <v>359</v>
      </c>
      <c r="G194" s="40"/>
      <c r="H194" s="40"/>
      <c r="I194" s="225"/>
      <c r="J194" s="40"/>
      <c r="K194" s="40"/>
      <c r="L194" s="44"/>
      <c r="M194" s="226"/>
      <c r="N194" s="227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146</v>
      </c>
      <c r="AU194" s="17" t="s">
        <v>85</v>
      </c>
    </row>
    <row r="195" s="12" customFormat="1" ht="22.8" customHeight="1">
      <c r="A195" s="12"/>
      <c r="B195" s="184"/>
      <c r="C195" s="185"/>
      <c r="D195" s="186" t="s">
        <v>74</v>
      </c>
      <c r="E195" s="198" t="s">
        <v>360</v>
      </c>
      <c r="F195" s="198" t="s">
        <v>361</v>
      </c>
      <c r="G195" s="185"/>
      <c r="H195" s="185"/>
      <c r="I195" s="188"/>
      <c r="J195" s="199">
        <f>BK195</f>
        <v>0</v>
      </c>
      <c r="K195" s="185"/>
      <c r="L195" s="190"/>
      <c r="M195" s="191"/>
      <c r="N195" s="192"/>
      <c r="O195" s="192"/>
      <c r="P195" s="193">
        <f>SUM(P196:P197)</f>
        <v>0</v>
      </c>
      <c r="Q195" s="192"/>
      <c r="R195" s="193">
        <f>SUM(R196:R197)</f>
        <v>2.1514536999999998</v>
      </c>
      <c r="S195" s="192"/>
      <c r="T195" s="194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95" t="s">
        <v>83</v>
      </c>
      <c r="AT195" s="196" t="s">
        <v>74</v>
      </c>
      <c r="AU195" s="196" t="s">
        <v>83</v>
      </c>
      <c r="AY195" s="195" t="s">
        <v>127</v>
      </c>
      <c r="BK195" s="197">
        <f>SUM(BK196:BK197)</f>
        <v>0</v>
      </c>
    </row>
    <row r="196" s="2" customFormat="1" ht="33" customHeight="1">
      <c r="A196" s="38"/>
      <c r="B196" s="39"/>
      <c r="C196" s="214" t="s">
        <v>245</v>
      </c>
      <c r="D196" s="214" t="s">
        <v>141</v>
      </c>
      <c r="E196" s="215" t="s">
        <v>362</v>
      </c>
      <c r="F196" s="216" t="s">
        <v>363</v>
      </c>
      <c r="G196" s="217" t="s">
        <v>139</v>
      </c>
      <c r="H196" s="218">
        <v>0.93500000000000005</v>
      </c>
      <c r="I196" s="219"/>
      <c r="J196" s="220">
        <f>ROUND(I196*H196,2)</f>
        <v>0</v>
      </c>
      <c r="K196" s="216" t="s">
        <v>134</v>
      </c>
      <c r="L196" s="44"/>
      <c r="M196" s="221" t="s">
        <v>19</v>
      </c>
      <c r="N196" s="222" t="s">
        <v>46</v>
      </c>
      <c r="O196" s="84"/>
      <c r="P196" s="210">
        <f>O196*H196</f>
        <v>0</v>
      </c>
      <c r="Q196" s="210">
        <v>2.3010199999999998</v>
      </c>
      <c r="R196" s="210">
        <f>Q196*H196</f>
        <v>2.1514536999999998</v>
      </c>
      <c r="S196" s="210">
        <v>0</v>
      </c>
      <c r="T196" s="211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2" t="s">
        <v>136</v>
      </c>
      <c r="AT196" s="212" t="s">
        <v>141</v>
      </c>
      <c r="AU196" s="212" t="s">
        <v>85</v>
      </c>
      <c r="AY196" s="17" t="s">
        <v>127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7" t="s">
        <v>83</v>
      </c>
      <c r="BK196" s="213">
        <f>ROUND(I196*H196,2)</f>
        <v>0</v>
      </c>
      <c r="BL196" s="17" t="s">
        <v>136</v>
      </c>
      <c r="BM196" s="212" t="s">
        <v>364</v>
      </c>
    </row>
    <row r="197" s="2" customFormat="1">
      <c r="A197" s="38"/>
      <c r="B197" s="39"/>
      <c r="C197" s="40"/>
      <c r="D197" s="223" t="s">
        <v>146</v>
      </c>
      <c r="E197" s="40"/>
      <c r="F197" s="224" t="s">
        <v>365</v>
      </c>
      <c r="G197" s="40"/>
      <c r="H197" s="40"/>
      <c r="I197" s="225"/>
      <c r="J197" s="40"/>
      <c r="K197" s="40"/>
      <c r="L197" s="44"/>
      <c r="M197" s="226"/>
      <c r="N197" s="227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146</v>
      </c>
      <c r="AU197" s="17" t="s">
        <v>85</v>
      </c>
    </row>
    <row r="198" s="12" customFormat="1" ht="22.8" customHeight="1">
      <c r="A198" s="12"/>
      <c r="B198" s="184"/>
      <c r="C198" s="185"/>
      <c r="D198" s="186" t="s">
        <v>74</v>
      </c>
      <c r="E198" s="198" t="s">
        <v>366</v>
      </c>
      <c r="F198" s="198" t="s">
        <v>367</v>
      </c>
      <c r="G198" s="185"/>
      <c r="H198" s="185"/>
      <c r="I198" s="188"/>
      <c r="J198" s="199">
        <f>BK198</f>
        <v>0</v>
      </c>
      <c r="K198" s="185"/>
      <c r="L198" s="190"/>
      <c r="M198" s="191"/>
      <c r="N198" s="192"/>
      <c r="O198" s="192"/>
      <c r="P198" s="193">
        <f>SUM(P199:P206)</f>
        <v>0</v>
      </c>
      <c r="Q198" s="192"/>
      <c r="R198" s="193">
        <f>SUM(R199:R206)</f>
        <v>0.0084000000000000012</v>
      </c>
      <c r="S198" s="192"/>
      <c r="T198" s="194">
        <f>SUM(T199:T206)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95" t="s">
        <v>83</v>
      </c>
      <c r="AT198" s="196" t="s">
        <v>74</v>
      </c>
      <c r="AU198" s="196" t="s">
        <v>83</v>
      </c>
      <c r="AY198" s="195" t="s">
        <v>127</v>
      </c>
      <c r="BK198" s="197">
        <f>SUM(BK199:BK206)</f>
        <v>0</v>
      </c>
    </row>
    <row r="199" s="2" customFormat="1" ht="44.25" customHeight="1">
      <c r="A199" s="38"/>
      <c r="B199" s="39"/>
      <c r="C199" s="214" t="s">
        <v>368</v>
      </c>
      <c r="D199" s="214" t="s">
        <v>141</v>
      </c>
      <c r="E199" s="215" t="s">
        <v>369</v>
      </c>
      <c r="F199" s="216" t="s">
        <v>370</v>
      </c>
      <c r="G199" s="217" t="s">
        <v>144</v>
      </c>
      <c r="H199" s="218">
        <v>1</v>
      </c>
      <c r="I199" s="219"/>
      <c r="J199" s="220">
        <f>ROUND(I199*H199,2)</f>
        <v>0</v>
      </c>
      <c r="K199" s="216" t="s">
        <v>134</v>
      </c>
      <c r="L199" s="44"/>
      <c r="M199" s="221" t="s">
        <v>19</v>
      </c>
      <c r="N199" s="222" t="s">
        <v>46</v>
      </c>
      <c r="O199" s="84"/>
      <c r="P199" s="210">
        <f>O199*H199</f>
        <v>0</v>
      </c>
      <c r="Q199" s="210">
        <v>0.0050600000000000003</v>
      </c>
      <c r="R199" s="210">
        <f>Q199*H199</f>
        <v>0.0050600000000000003</v>
      </c>
      <c r="S199" s="210">
        <v>0</v>
      </c>
      <c r="T199" s="21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2" t="s">
        <v>136</v>
      </c>
      <c r="AT199" s="212" t="s">
        <v>141</v>
      </c>
      <c r="AU199" s="212" t="s">
        <v>85</v>
      </c>
      <c r="AY199" s="17" t="s">
        <v>127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17" t="s">
        <v>83</v>
      </c>
      <c r="BK199" s="213">
        <f>ROUND(I199*H199,2)</f>
        <v>0</v>
      </c>
      <c r="BL199" s="17" t="s">
        <v>136</v>
      </c>
      <c r="BM199" s="212" t="s">
        <v>371</v>
      </c>
    </row>
    <row r="200" s="2" customFormat="1">
      <c r="A200" s="38"/>
      <c r="B200" s="39"/>
      <c r="C200" s="40"/>
      <c r="D200" s="223" t="s">
        <v>146</v>
      </c>
      <c r="E200" s="40"/>
      <c r="F200" s="224" t="s">
        <v>372</v>
      </c>
      <c r="G200" s="40"/>
      <c r="H200" s="40"/>
      <c r="I200" s="225"/>
      <c r="J200" s="40"/>
      <c r="K200" s="40"/>
      <c r="L200" s="44"/>
      <c r="M200" s="226"/>
      <c r="N200" s="227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146</v>
      </c>
      <c r="AU200" s="17" t="s">
        <v>85</v>
      </c>
    </row>
    <row r="201" s="2" customFormat="1" ht="37.8" customHeight="1">
      <c r="A201" s="38"/>
      <c r="B201" s="39"/>
      <c r="C201" s="214" t="s">
        <v>251</v>
      </c>
      <c r="D201" s="214" t="s">
        <v>141</v>
      </c>
      <c r="E201" s="215" t="s">
        <v>373</v>
      </c>
      <c r="F201" s="216" t="s">
        <v>374</v>
      </c>
      <c r="G201" s="217" t="s">
        <v>144</v>
      </c>
      <c r="H201" s="218">
        <v>1</v>
      </c>
      <c r="I201" s="219"/>
      <c r="J201" s="220">
        <f>ROUND(I201*H201,2)</f>
        <v>0</v>
      </c>
      <c r="K201" s="216" t="s">
        <v>134</v>
      </c>
      <c r="L201" s="44"/>
      <c r="M201" s="221" t="s">
        <v>19</v>
      </c>
      <c r="N201" s="222" t="s">
        <v>46</v>
      </c>
      <c r="O201" s="84"/>
      <c r="P201" s="210">
        <f>O201*H201</f>
        <v>0</v>
      </c>
      <c r="Q201" s="210">
        <v>0.0033400000000000001</v>
      </c>
      <c r="R201" s="210">
        <f>Q201*H201</f>
        <v>0.0033400000000000001</v>
      </c>
      <c r="S201" s="210">
        <v>0</v>
      </c>
      <c r="T201" s="21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12" t="s">
        <v>136</v>
      </c>
      <c r="AT201" s="212" t="s">
        <v>141</v>
      </c>
      <c r="AU201" s="212" t="s">
        <v>85</v>
      </c>
      <c r="AY201" s="17" t="s">
        <v>127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7" t="s">
        <v>83</v>
      </c>
      <c r="BK201" s="213">
        <f>ROUND(I201*H201,2)</f>
        <v>0</v>
      </c>
      <c r="BL201" s="17" t="s">
        <v>136</v>
      </c>
      <c r="BM201" s="212" t="s">
        <v>375</v>
      </c>
    </row>
    <row r="202" s="2" customFormat="1">
      <c r="A202" s="38"/>
      <c r="B202" s="39"/>
      <c r="C202" s="40"/>
      <c r="D202" s="223" t="s">
        <v>146</v>
      </c>
      <c r="E202" s="40"/>
      <c r="F202" s="224" t="s">
        <v>376</v>
      </c>
      <c r="G202" s="40"/>
      <c r="H202" s="40"/>
      <c r="I202" s="225"/>
      <c r="J202" s="40"/>
      <c r="K202" s="40"/>
      <c r="L202" s="44"/>
      <c r="M202" s="226"/>
      <c r="N202" s="227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146</v>
      </c>
      <c r="AU202" s="17" t="s">
        <v>85</v>
      </c>
    </row>
    <row r="203" s="2" customFormat="1" ht="33" customHeight="1">
      <c r="A203" s="38"/>
      <c r="B203" s="39"/>
      <c r="C203" s="214" t="s">
        <v>377</v>
      </c>
      <c r="D203" s="214" t="s">
        <v>141</v>
      </c>
      <c r="E203" s="215" t="s">
        <v>378</v>
      </c>
      <c r="F203" s="216" t="s">
        <v>379</v>
      </c>
      <c r="G203" s="217" t="s">
        <v>144</v>
      </c>
      <c r="H203" s="218">
        <v>1</v>
      </c>
      <c r="I203" s="219"/>
      <c r="J203" s="220">
        <f>ROUND(I203*H203,2)</f>
        <v>0</v>
      </c>
      <c r="K203" s="216" t="s">
        <v>154</v>
      </c>
      <c r="L203" s="44"/>
      <c r="M203" s="221" t="s">
        <v>19</v>
      </c>
      <c r="N203" s="222" t="s">
        <v>46</v>
      </c>
      <c r="O203" s="84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2" t="s">
        <v>136</v>
      </c>
      <c r="AT203" s="212" t="s">
        <v>141</v>
      </c>
      <c r="AU203" s="212" t="s">
        <v>85</v>
      </c>
      <c r="AY203" s="17" t="s">
        <v>127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7" t="s">
        <v>83</v>
      </c>
      <c r="BK203" s="213">
        <f>ROUND(I203*H203,2)</f>
        <v>0</v>
      </c>
      <c r="BL203" s="17" t="s">
        <v>136</v>
      </c>
      <c r="BM203" s="212" t="s">
        <v>380</v>
      </c>
    </row>
    <row r="204" s="2" customFormat="1" ht="24.15" customHeight="1">
      <c r="A204" s="38"/>
      <c r="B204" s="39"/>
      <c r="C204" s="214" t="s">
        <v>256</v>
      </c>
      <c r="D204" s="214" t="s">
        <v>141</v>
      </c>
      <c r="E204" s="215" t="s">
        <v>381</v>
      </c>
      <c r="F204" s="216" t="s">
        <v>382</v>
      </c>
      <c r="G204" s="217" t="s">
        <v>144</v>
      </c>
      <c r="H204" s="218">
        <v>1</v>
      </c>
      <c r="I204" s="219"/>
      <c r="J204" s="220">
        <f>ROUND(I204*H204,2)</f>
        <v>0</v>
      </c>
      <c r="K204" s="216" t="s">
        <v>154</v>
      </c>
      <c r="L204" s="44"/>
      <c r="M204" s="221" t="s">
        <v>19</v>
      </c>
      <c r="N204" s="222" t="s">
        <v>46</v>
      </c>
      <c r="O204" s="84"/>
      <c r="P204" s="210">
        <f>O204*H204</f>
        <v>0</v>
      </c>
      <c r="Q204" s="210">
        <v>0</v>
      </c>
      <c r="R204" s="210">
        <f>Q204*H204</f>
        <v>0</v>
      </c>
      <c r="S204" s="210">
        <v>0</v>
      </c>
      <c r="T204" s="21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2" t="s">
        <v>136</v>
      </c>
      <c r="AT204" s="212" t="s">
        <v>141</v>
      </c>
      <c r="AU204" s="212" t="s">
        <v>85</v>
      </c>
      <c r="AY204" s="17" t="s">
        <v>127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17" t="s">
        <v>83</v>
      </c>
      <c r="BK204" s="213">
        <f>ROUND(I204*H204,2)</f>
        <v>0</v>
      </c>
      <c r="BL204" s="17" t="s">
        <v>136</v>
      </c>
      <c r="BM204" s="212" t="s">
        <v>383</v>
      </c>
    </row>
    <row r="205" s="2" customFormat="1" ht="44.25" customHeight="1">
      <c r="A205" s="38"/>
      <c r="B205" s="39"/>
      <c r="C205" s="214" t="s">
        <v>384</v>
      </c>
      <c r="D205" s="214" t="s">
        <v>141</v>
      </c>
      <c r="E205" s="215" t="s">
        <v>385</v>
      </c>
      <c r="F205" s="216" t="s">
        <v>386</v>
      </c>
      <c r="G205" s="217" t="s">
        <v>144</v>
      </c>
      <c r="H205" s="218">
        <v>1</v>
      </c>
      <c r="I205" s="219"/>
      <c r="J205" s="220">
        <f>ROUND(I205*H205,2)</f>
        <v>0</v>
      </c>
      <c r="K205" s="216" t="s">
        <v>134</v>
      </c>
      <c r="L205" s="44"/>
      <c r="M205" s="221" t="s">
        <v>19</v>
      </c>
      <c r="N205" s="222" t="s">
        <v>46</v>
      </c>
      <c r="O205" s="84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2" t="s">
        <v>136</v>
      </c>
      <c r="AT205" s="212" t="s">
        <v>141</v>
      </c>
      <c r="AU205" s="212" t="s">
        <v>85</v>
      </c>
      <c r="AY205" s="17" t="s">
        <v>127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7" t="s">
        <v>83</v>
      </c>
      <c r="BK205" s="213">
        <f>ROUND(I205*H205,2)</f>
        <v>0</v>
      </c>
      <c r="BL205" s="17" t="s">
        <v>136</v>
      </c>
      <c r="BM205" s="212" t="s">
        <v>387</v>
      </c>
    </row>
    <row r="206" s="2" customFormat="1">
      <c r="A206" s="38"/>
      <c r="B206" s="39"/>
      <c r="C206" s="40"/>
      <c r="D206" s="223" t="s">
        <v>146</v>
      </c>
      <c r="E206" s="40"/>
      <c r="F206" s="224" t="s">
        <v>388</v>
      </c>
      <c r="G206" s="40"/>
      <c r="H206" s="40"/>
      <c r="I206" s="225"/>
      <c r="J206" s="40"/>
      <c r="K206" s="40"/>
      <c r="L206" s="44"/>
      <c r="M206" s="226"/>
      <c r="N206" s="227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146</v>
      </c>
      <c r="AU206" s="17" t="s">
        <v>85</v>
      </c>
    </row>
    <row r="207" s="12" customFormat="1" ht="22.8" customHeight="1">
      <c r="A207" s="12"/>
      <c r="B207" s="184"/>
      <c r="C207" s="185"/>
      <c r="D207" s="186" t="s">
        <v>74</v>
      </c>
      <c r="E207" s="198" t="s">
        <v>389</v>
      </c>
      <c r="F207" s="198" t="s">
        <v>390</v>
      </c>
      <c r="G207" s="185"/>
      <c r="H207" s="185"/>
      <c r="I207" s="188"/>
      <c r="J207" s="199">
        <f>BK207</f>
        <v>0</v>
      </c>
      <c r="K207" s="185"/>
      <c r="L207" s="190"/>
      <c r="M207" s="191"/>
      <c r="N207" s="192"/>
      <c r="O207" s="192"/>
      <c r="P207" s="193">
        <f>SUM(P208:P209)</f>
        <v>0</v>
      </c>
      <c r="Q207" s="192"/>
      <c r="R207" s="193">
        <f>SUM(R208:R209)</f>
        <v>3.5490032800000004</v>
      </c>
      <c r="S207" s="192"/>
      <c r="T207" s="194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5" t="s">
        <v>83</v>
      </c>
      <c r="AT207" s="196" t="s">
        <v>74</v>
      </c>
      <c r="AU207" s="196" t="s">
        <v>83</v>
      </c>
      <c r="AY207" s="195" t="s">
        <v>127</v>
      </c>
      <c r="BK207" s="197">
        <f>SUM(BK208:BK209)</f>
        <v>0</v>
      </c>
    </row>
    <row r="208" s="2" customFormat="1" ht="49.05" customHeight="1">
      <c r="A208" s="38"/>
      <c r="B208" s="39"/>
      <c r="C208" s="214" t="s">
        <v>262</v>
      </c>
      <c r="D208" s="214" t="s">
        <v>141</v>
      </c>
      <c r="E208" s="215" t="s">
        <v>391</v>
      </c>
      <c r="F208" s="216" t="s">
        <v>392</v>
      </c>
      <c r="G208" s="217" t="s">
        <v>176</v>
      </c>
      <c r="H208" s="218">
        <v>23.263000000000002</v>
      </c>
      <c r="I208" s="219"/>
      <c r="J208" s="220">
        <f>ROUND(I208*H208,2)</f>
        <v>0</v>
      </c>
      <c r="K208" s="216" t="s">
        <v>134</v>
      </c>
      <c r="L208" s="44"/>
      <c r="M208" s="221" t="s">
        <v>19</v>
      </c>
      <c r="N208" s="222" t="s">
        <v>46</v>
      </c>
      <c r="O208" s="84"/>
      <c r="P208" s="210">
        <f>O208*H208</f>
        <v>0</v>
      </c>
      <c r="Q208" s="210">
        <v>0.15256</v>
      </c>
      <c r="R208" s="210">
        <f>Q208*H208</f>
        <v>3.5490032800000004</v>
      </c>
      <c r="S208" s="210">
        <v>0</v>
      </c>
      <c r="T208" s="21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2" t="s">
        <v>136</v>
      </c>
      <c r="AT208" s="212" t="s">
        <v>141</v>
      </c>
      <c r="AU208" s="212" t="s">
        <v>85</v>
      </c>
      <c r="AY208" s="17" t="s">
        <v>127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17" t="s">
        <v>83</v>
      </c>
      <c r="BK208" s="213">
        <f>ROUND(I208*H208,2)</f>
        <v>0</v>
      </c>
      <c r="BL208" s="17" t="s">
        <v>136</v>
      </c>
      <c r="BM208" s="212" t="s">
        <v>393</v>
      </c>
    </row>
    <row r="209" s="2" customFormat="1">
      <c r="A209" s="38"/>
      <c r="B209" s="39"/>
      <c r="C209" s="40"/>
      <c r="D209" s="223" t="s">
        <v>146</v>
      </c>
      <c r="E209" s="40"/>
      <c r="F209" s="224" t="s">
        <v>394</v>
      </c>
      <c r="G209" s="40"/>
      <c r="H209" s="40"/>
      <c r="I209" s="225"/>
      <c r="J209" s="40"/>
      <c r="K209" s="40"/>
      <c r="L209" s="44"/>
      <c r="M209" s="226"/>
      <c r="N209" s="227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146</v>
      </c>
      <c r="AU209" s="17" t="s">
        <v>85</v>
      </c>
    </row>
    <row r="210" s="12" customFormat="1" ht="22.8" customHeight="1">
      <c r="A210" s="12"/>
      <c r="B210" s="184"/>
      <c r="C210" s="185"/>
      <c r="D210" s="186" t="s">
        <v>74</v>
      </c>
      <c r="E210" s="198" t="s">
        <v>395</v>
      </c>
      <c r="F210" s="198" t="s">
        <v>396</v>
      </c>
      <c r="G210" s="185"/>
      <c r="H210" s="185"/>
      <c r="I210" s="188"/>
      <c r="J210" s="199">
        <f>BK210</f>
        <v>0</v>
      </c>
      <c r="K210" s="185"/>
      <c r="L210" s="190"/>
      <c r="M210" s="191"/>
      <c r="N210" s="192"/>
      <c r="O210" s="192"/>
      <c r="P210" s="193">
        <f>SUM(P211:P213)</f>
        <v>0</v>
      </c>
      <c r="Q210" s="192"/>
      <c r="R210" s="193">
        <f>SUM(R211:R213)</f>
        <v>0.10811999999999999</v>
      </c>
      <c r="S210" s="192"/>
      <c r="T210" s="194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95" t="s">
        <v>83</v>
      </c>
      <c r="AT210" s="196" t="s">
        <v>74</v>
      </c>
      <c r="AU210" s="196" t="s">
        <v>83</v>
      </c>
      <c r="AY210" s="195" t="s">
        <v>127</v>
      </c>
      <c r="BK210" s="197">
        <f>SUM(BK211:BK213)</f>
        <v>0</v>
      </c>
    </row>
    <row r="211" s="2" customFormat="1" ht="16.5" customHeight="1">
      <c r="A211" s="38"/>
      <c r="B211" s="39"/>
      <c r="C211" s="200" t="s">
        <v>397</v>
      </c>
      <c r="D211" s="200" t="s">
        <v>130</v>
      </c>
      <c r="E211" s="201" t="s">
        <v>398</v>
      </c>
      <c r="F211" s="202" t="s">
        <v>399</v>
      </c>
      <c r="G211" s="203" t="s">
        <v>144</v>
      </c>
      <c r="H211" s="204">
        <v>32</v>
      </c>
      <c r="I211" s="205"/>
      <c r="J211" s="206">
        <f>ROUND(I211*H211,2)</f>
        <v>0</v>
      </c>
      <c r="K211" s="202" t="s">
        <v>134</v>
      </c>
      <c r="L211" s="207"/>
      <c r="M211" s="208" t="s">
        <v>19</v>
      </c>
      <c r="N211" s="209" t="s">
        <v>46</v>
      </c>
      <c r="O211" s="84"/>
      <c r="P211" s="210">
        <f>O211*H211</f>
        <v>0</v>
      </c>
      <c r="Q211" s="210">
        <v>0.00059999999999999995</v>
      </c>
      <c r="R211" s="210">
        <f>Q211*H211</f>
        <v>0.019199999999999998</v>
      </c>
      <c r="S211" s="210">
        <v>0</v>
      </c>
      <c r="T211" s="211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2" t="s">
        <v>135</v>
      </c>
      <c r="AT211" s="212" t="s">
        <v>130</v>
      </c>
      <c r="AU211" s="212" t="s">
        <v>85</v>
      </c>
      <c r="AY211" s="17" t="s">
        <v>127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17" t="s">
        <v>83</v>
      </c>
      <c r="BK211" s="213">
        <f>ROUND(I211*H211,2)</f>
        <v>0</v>
      </c>
      <c r="BL211" s="17" t="s">
        <v>136</v>
      </c>
      <c r="BM211" s="212" t="s">
        <v>400</v>
      </c>
    </row>
    <row r="212" s="2" customFormat="1" ht="55.5" customHeight="1">
      <c r="A212" s="38"/>
      <c r="B212" s="39"/>
      <c r="C212" s="214" t="s">
        <v>267</v>
      </c>
      <c r="D212" s="214" t="s">
        <v>141</v>
      </c>
      <c r="E212" s="215" t="s">
        <v>401</v>
      </c>
      <c r="F212" s="216" t="s">
        <v>402</v>
      </c>
      <c r="G212" s="217" t="s">
        <v>144</v>
      </c>
      <c r="H212" s="218">
        <v>38</v>
      </c>
      <c r="I212" s="219"/>
      <c r="J212" s="220">
        <f>ROUND(I212*H212,2)</f>
        <v>0</v>
      </c>
      <c r="K212" s="216" t="s">
        <v>134</v>
      </c>
      <c r="L212" s="44"/>
      <c r="M212" s="221" t="s">
        <v>19</v>
      </c>
      <c r="N212" s="222" t="s">
        <v>46</v>
      </c>
      <c r="O212" s="84"/>
      <c r="P212" s="210">
        <f>O212*H212</f>
        <v>0</v>
      </c>
      <c r="Q212" s="210">
        <v>0.0023400000000000001</v>
      </c>
      <c r="R212" s="210">
        <f>Q212*H212</f>
        <v>0.088919999999999999</v>
      </c>
      <c r="S212" s="210">
        <v>0</v>
      </c>
      <c r="T212" s="21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2" t="s">
        <v>136</v>
      </c>
      <c r="AT212" s="212" t="s">
        <v>141</v>
      </c>
      <c r="AU212" s="212" t="s">
        <v>85</v>
      </c>
      <c r="AY212" s="17" t="s">
        <v>127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7" t="s">
        <v>83</v>
      </c>
      <c r="BK212" s="213">
        <f>ROUND(I212*H212,2)</f>
        <v>0</v>
      </c>
      <c r="BL212" s="17" t="s">
        <v>136</v>
      </c>
      <c r="BM212" s="212" t="s">
        <v>403</v>
      </c>
    </row>
    <row r="213" s="2" customFormat="1">
      <c r="A213" s="38"/>
      <c r="B213" s="39"/>
      <c r="C213" s="40"/>
      <c r="D213" s="223" t="s">
        <v>146</v>
      </c>
      <c r="E213" s="40"/>
      <c r="F213" s="224" t="s">
        <v>404</v>
      </c>
      <c r="G213" s="40"/>
      <c r="H213" s="40"/>
      <c r="I213" s="225"/>
      <c r="J213" s="40"/>
      <c r="K213" s="40"/>
      <c r="L213" s="44"/>
      <c r="M213" s="226"/>
      <c r="N213" s="227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146</v>
      </c>
      <c r="AU213" s="17" t="s">
        <v>85</v>
      </c>
    </row>
    <row r="214" s="12" customFormat="1" ht="22.8" customHeight="1">
      <c r="A214" s="12"/>
      <c r="B214" s="184"/>
      <c r="C214" s="185"/>
      <c r="D214" s="186" t="s">
        <v>74</v>
      </c>
      <c r="E214" s="198" t="s">
        <v>405</v>
      </c>
      <c r="F214" s="198" t="s">
        <v>406</v>
      </c>
      <c r="G214" s="185"/>
      <c r="H214" s="185"/>
      <c r="I214" s="188"/>
      <c r="J214" s="199">
        <f>BK214</f>
        <v>0</v>
      </c>
      <c r="K214" s="185"/>
      <c r="L214" s="190"/>
      <c r="M214" s="191"/>
      <c r="N214" s="192"/>
      <c r="O214" s="192"/>
      <c r="P214" s="193">
        <f>SUM(P215:P224)</f>
        <v>0</v>
      </c>
      <c r="Q214" s="192"/>
      <c r="R214" s="193">
        <f>SUM(R215:R224)</f>
        <v>0</v>
      </c>
      <c r="S214" s="192"/>
      <c r="T214" s="194">
        <f>SUM(T215:T224)</f>
        <v>33.390175900000003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95" t="s">
        <v>83</v>
      </c>
      <c r="AT214" s="196" t="s">
        <v>74</v>
      </c>
      <c r="AU214" s="196" t="s">
        <v>83</v>
      </c>
      <c r="AY214" s="195" t="s">
        <v>127</v>
      </c>
      <c r="BK214" s="197">
        <f>SUM(BK215:BK224)</f>
        <v>0</v>
      </c>
    </row>
    <row r="215" s="2" customFormat="1" ht="37.8" customHeight="1">
      <c r="A215" s="38"/>
      <c r="B215" s="39"/>
      <c r="C215" s="214" t="s">
        <v>407</v>
      </c>
      <c r="D215" s="214" t="s">
        <v>141</v>
      </c>
      <c r="E215" s="215" t="s">
        <v>408</v>
      </c>
      <c r="F215" s="216" t="s">
        <v>409</v>
      </c>
      <c r="G215" s="217" t="s">
        <v>139</v>
      </c>
      <c r="H215" s="218">
        <v>7.157</v>
      </c>
      <c r="I215" s="219"/>
      <c r="J215" s="220">
        <f>ROUND(I215*H215,2)</f>
        <v>0</v>
      </c>
      <c r="K215" s="216" t="s">
        <v>134</v>
      </c>
      <c r="L215" s="44"/>
      <c r="M215" s="221" t="s">
        <v>19</v>
      </c>
      <c r="N215" s="222" t="s">
        <v>46</v>
      </c>
      <c r="O215" s="84"/>
      <c r="P215" s="210">
        <f>O215*H215</f>
        <v>0</v>
      </c>
      <c r="Q215" s="210">
        <v>0</v>
      </c>
      <c r="R215" s="210">
        <f>Q215*H215</f>
        <v>0</v>
      </c>
      <c r="S215" s="210">
        <v>2.27</v>
      </c>
      <c r="T215" s="211">
        <f>S215*H215</f>
        <v>16.246390000000002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2" t="s">
        <v>136</v>
      </c>
      <c r="AT215" s="212" t="s">
        <v>141</v>
      </c>
      <c r="AU215" s="212" t="s">
        <v>85</v>
      </c>
      <c r="AY215" s="17" t="s">
        <v>127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17" t="s">
        <v>83</v>
      </c>
      <c r="BK215" s="213">
        <f>ROUND(I215*H215,2)</f>
        <v>0</v>
      </c>
      <c r="BL215" s="17" t="s">
        <v>136</v>
      </c>
      <c r="BM215" s="212" t="s">
        <v>410</v>
      </c>
    </row>
    <row r="216" s="2" customFormat="1">
      <c r="A216" s="38"/>
      <c r="B216" s="39"/>
      <c r="C216" s="40"/>
      <c r="D216" s="223" t="s">
        <v>146</v>
      </c>
      <c r="E216" s="40"/>
      <c r="F216" s="224" t="s">
        <v>411</v>
      </c>
      <c r="G216" s="40"/>
      <c r="H216" s="40"/>
      <c r="I216" s="225"/>
      <c r="J216" s="40"/>
      <c r="K216" s="40"/>
      <c r="L216" s="44"/>
      <c r="M216" s="226"/>
      <c r="N216" s="227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146</v>
      </c>
      <c r="AU216" s="17" t="s">
        <v>85</v>
      </c>
    </row>
    <row r="217" s="2" customFormat="1" ht="49.05" customHeight="1">
      <c r="A217" s="38"/>
      <c r="B217" s="39"/>
      <c r="C217" s="214" t="s">
        <v>271</v>
      </c>
      <c r="D217" s="214" t="s">
        <v>141</v>
      </c>
      <c r="E217" s="215" t="s">
        <v>412</v>
      </c>
      <c r="F217" s="216" t="s">
        <v>413</v>
      </c>
      <c r="G217" s="217" t="s">
        <v>139</v>
      </c>
      <c r="H217" s="218">
        <v>8.8339999999999996</v>
      </c>
      <c r="I217" s="219"/>
      <c r="J217" s="220">
        <f>ROUND(I217*H217,2)</f>
        <v>0</v>
      </c>
      <c r="K217" s="216" t="s">
        <v>134</v>
      </c>
      <c r="L217" s="44"/>
      <c r="M217" s="221" t="s">
        <v>19</v>
      </c>
      <c r="N217" s="222" t="s">
        <v>46</v>
      </c>
      <c r="O217" s="84"/>
      <c r="P217" s="210">
        <f>O217*H217</f>
        <v>0</v>
      </c>
      <c r="Q217" s="210">
        <v>0</v>
      </c>
      <c r="R217" s="210">
        <f>Q217*H217</f>
        <v>0</v>
      </c>
      <c r="S217" s="210">
        <v>1.8</v>
      </c>
      <c r="T217" s="211">
        <f>S217*H217</f>
        <v>15.901199999999999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2" t="s">
        <v>136</v>
      </c>
      <c r="AT217" s="212" t="s">
        <v>141</v>
      </c>
      <c r="AU217" s="212" t="s">
        <v>85</v>
      </c>
      <c r="AY217" s="17" t="s">
        <v>127</v>
      </c>
      <c r="BE217" s="213">
        <f>IF(N217="základní",J217,0)</f>
        <v>0</v>
      </c>
      <c r="BF217" s="213">
        <f>IF(N217="snížená",J217,0)</f>
        <v>0</v>
      </c>
      <c r="BG217" s="213">
        <f>IF(N217="zákl. přenesená",J217,0)</f>
        <v>0</v>
      </c>
      <c r="BH217" s="213">
        <f>IF(N217="sníž. přenesená",J217,0)</f>
        <v>0</v>
      </c>
      <c r="BI217" s="213">
        <f>IF(N217="nulová",J217,0)</f>
        <v>0</v>
      </c>
      <c r="BJ217" s="17" t="s">
        <v>83</v>
      </c>
      <c r="BK217" s="213">
        <f>ROUND(I217*H217,2)</f>
        <v>0</v>
      </c>
      <c r="BL217" s="17" t="s">
        <v>136</v>
      </c>
      <c r="BM217" s="212" t="s">
        <v>414</v>
      </c>
    </row>
    <row r="218" s="2" customFormat="1">
      <c r="A218" s="38"/>
      <c r="B218" s="39"/>
      <c r="C218" s="40"/>
      <c r="D218" s="223" t="s">
        <v>146</v>
      </c>
      <c r="E218" s="40"/>
      <c r="F218" s="224" t="s">
        <v>415</v>
      </c>
      <c r="G218" s="40"/>
      <c r="H218" s="40"/>
      <c r="I218" s="225"/>
      <c r="J218" s="40"/>
      <c r="K218" s="40"/>
      <c r="L218" s="44"/>
      <c r="M218" s="226"/>
      <c r="N218" s="227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146</v>
      </c>
      <c r="AU218" s="17" t="s">
        <v>85</v>
      </c>
    </row>
    <row r="219" s="2" customFormat="1" ht="33" customHeight="1">
      <c r="A219" s="38"/>
      <c r="B219" s="39"/>
      <c r="C219" s="214" t="s">
        <v>416</v>
      </c>
      <c r="D219" s="214" t="s">
        <v>141</v>
      </c>
      <c r="E219" s="215" t="s">
        <v>417</v>
      </c>
      <c r="F219" s="216" t="s">
        <v>418</v>
      </c>
      <c r="G219" s="217" t="s">
        <v>176</v>
      </c>
      <c r="H219" s="218">
        <v>16.503</v>
      </c>
      <c r="I219" s="219"/>
      <c r="J219" s="220">
        <f>ROUND(I219*H219,2)</f>
        <v>0</v>
      </c>
      <c r="K219" s="216" t="s">
        <v>134</v>
      </c>
      <c r="L219" s="44"/>
      <c r="M219" s="221" t="s">
        <v>19</v>
      </c>
      <c r="N219" s="222" t="s">
        <v>46</v>
      </c>
      <c r="O219" s="84"/>
      <c r="P219" s="210">
        <f>O219*H219</f>
        <v>0</v>
      </c>
      <c r="Q219" s="210">
        <v>0</v>
      </c>
      <c r="R219" s="210">
        <f>Q219*H219</f>
        <v>0</v>
      </c>
      <c r="S219" s="210">
        <v>0.0453</v>
      </c>
      <c r="T219" s="211">
        <f>S219*H219</f>
        <v>0.74758590000000003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2" t="s">
        <v>136</v>
      </c>
      <c r="AT219" s="212" t="s">
        <v>141</v>
      </c>
      <c r="AU219" s="212" t="s">
        <v>85</v>
      </c>
      <c r="AY219" s="17" t="s">
        <v>127</v>
      </c>
      <c r="BE219" s="213">
        <f>IF(N219="základní",J219,0)</f>
        <v>0</v>
      </c>
      <c r="BF219" s="213">
        <f>IF(N219="snížená",J219,0)</f>
        <v>0</v>
      </c>
      <c r="BG219" s="213">
        <f>IF(N219="zákl. přenesená",J219,0)</f>
        <v>0</v>
      </c>
      <c r="BH219" s="213">
        <f>IF(N219="sníž. přenesená",J219,0)</f>
        <v>0</v>
      </c>
      <c r="BI219" s="213">
        <f>IF(N219="nulová",J219,0)</f>
        <v>0</v>
      </c>
      <c r="BJ219" s="17" t="s">
        <v>83</v>
      </c>
      <c r="BK219" s="213">
        <f>ROUND(I219*H219,2)</f>
        <v>0</v>
      </c>
      <c r="BL219" s="17" t="s">
        <v>136</v>
      </c>
      <c r="BM219" s="212" t="s">
        <v>419</v>
      </c>
    </row>
    <row r="220" s="2" customFormat="1">
      <c r="A220" s="38"/>
      <c r="B220" s="39"/>
      <c r="C220" s="40"/>
      <c r="D220" s="223" t="s">
        <v>146</v>
      </c>
      <c r="E220" s="40"/>
      <c r="F220" s="224" t="s">
        <v>420</v>
      </c>
      <c r="G220" s="40"/>
      <c r="H220" s="40"/>
      <c r="I220" s="225"/>
      <c r="J220" s="40"/>
      <c r="K220" s="40"/>
      <c r="L220" s="44"/>
      <c r="M220" s="226"/>
      <c r="N220" s="227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146</v>
      </c>
      <c r="AU220" s="17" t="s">
        <v>85</v>
      </c>
    </row>
    <row r="221" s="2" customFormat="1" ht="24.15" customHeight="1">
      <c r="A221" s="38"/>
      <c r="B221" s="39"/>
      <c r="C221" s="214" t="s">
        <v>276</v>
      </c>
      <c r="D221" s="214" t="s">
        <v>141</v>
      </c>
      <c r="E221" s="215" t="s">
        <v>421</v>
      </c>
      <c r="F221" s="216" t="s">
        <v>422</v>
      </c>
      <c r="G221" s="217" t="s">
        <v>144</v>
      </c>
      <c r="H221" s="218">
        <v>1</v>
      </c>
      <c r="I221" s="219"/>
      <c r="J221" s="220">
        <f>ROUND(I221*H221,2)</f>
        <v>0</v>
      </c>
      <c r="K221" s="216" t="s">
        <v>134</v>
      </c>
      <c r="L221" s="44"/>
      <c r="M221" s="221" t="s">
        <v>19</v>
      </c>
      <c r="N221" s="222" t="s">
        <v>46</v>
      </c>
      <c r="O221" s="84"/>
      <c r="P221" s="210">
        <f>O221*H221</f>
        <v>0</v>
      </c>
      <c r="Q221" s="210">
        <v>0</v>
      </c>
      <c r="R221" s="210">
        <f>Q221*H221</f>
        <v>0</v>
      </c>
      <c r="S221" s="210">
        <v>0.20999999999999999</v>
      </c>
      <c r="T221" s="211">
        <f>S221*H221</f>
        <v>0.20999999999999999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2" t="s">
        <v>136</v>
      </c>
      <c r="AT221" s="212" t="s">
        <v>141</v>
      </c>
      <c r="AU221" s="212" t="s">
        <v>85</v>
      </c>
      <c r="AY221" s="17" t="s">
        <v>127</v>
      </c>
      <c r="BE221" s="213">
        <f>IF(N221="základní",J221,0)</f>
        <v>0</v>
      </c>
      <c r="BF221" s="213">
        <f>IF(N221="snížená",J221,0)</f>
        <v>0</v>
      </c>
      <c r="BG221" s="213">
        <f>IF(N221="zákl. přenesená",J221,0)</f>
        <v>0</v>
      </c>
      <c r="BH221" s="213">
        <f>IF(N221="sníž. přenesená",J221,0)</f>
        <v>0</v>
      </c>
      <c r="BI221" s="213">
        <f>IF(N221="nulová",J221,0)</f>
        <v>0</v>
      </c>
      <c r="BJ221" s="17" t="s">
        <v>83</v>
      </c>
      <c r="BK221" s="213">
        <f>ROUND(I221*H221,2)</f>
        <v>0</v>
      </c>
      <c r="BL221" s="17" t="s">
        <v>136</v>
      </c>
      <c r="BM221" s="212" t="s">
        <v>423</v>
      </c>
    </row>
    <row r="222" s="2" customFormat="1">
      <c r="A222" s="38"/>
      <c r="B222" s="39"/>
      <c r="C222" s="40"/>
      <c r="D222" s="223" t="s">
        <v>146</v>
      </c>
      <c r="E222" s="40"/>
      <c r="F222" s="224" t="s">
        <v>424</v>
      </c>
      <c r="G222" s="40"/>
      <c r="H222" s="40"/>
      <c r="I222" s="225"/>
      <c r="J222" s="40"/>
      <c r="K222" s="40"/>
      <c r="L222" s="44"/>
      <c r="M222" s="226"/>
      <c r="N222" s="227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85</v>
      </c>
    </row>
    <row r="223" s="2" customFormat="1" ht="24.15" customHeight="1">
      <c r="A223" s="38"/>
      <c r="B223" s="39"/>
      <c r="C223" s="214" t="s">
        <v>425</v>
      </c>
      <c r="D223" s="214" t="s">
        <v>141</v>
      </c>
      <c r="E223" s="215" t="s">
        <v>426</v>
      </c>
      <c r="F223" s="216" t="s">
        <v>427</v>
      </c>
      <c r="G223" s="217" t="s">
        <v>144</v>
      </c>
      <c r="H223" s="218">
        <v>1</v>
      </c>
      <c r="I223" s="219"/>
      <c r="J223" s="220">
        <f>ROUND(I223*H223,2)</f>
        <v>0</v>
      </c>
      <c r="K223" s="216" t="s">
        <v>134</v>
      </c>
      <c r="L223" s="44"/>
      <c r="M223" s="221" t="s">
        <v>19</v>
      </c>
      <c r="N223" s="222" t="s">
        <v>46</v>
      </c>
      <c r="O223" s="84"/>
      <c r="P223" s="210">
        <f>O223*H223</f>
        <v>0</v>
      </c>
      <c r="Q223" s="210">
        <v>0</v>
      </c>
      <c r="R223" s="210">
        <f>Q223*H223</f>
        <v>0</v>
      </c>
      <c r="S223" s="210">
        <v>0.28499999999999998</v>
      </c>
      <c r="T223" s="211">
        <f>S223*H223</f>
        <v>0.28499999999999998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2" t="s">
        <v>136</v>
      </c>
      <c r="AT223" s="212" t="s">
        <v>141</v>
      </c>
      <c r="AU223" s="212" t="s">
        <v>85</v>
      </c>
      <c r="AY223" s="17" t="s">
        <v>127</v>
      </c>
      <c r="BE223" s="213">
        <f>IF(N223="základní",J223,0)</f>
        <v>0</v>
      </c>
      <c r="BF223" s="213">
        <f>IF(N223="snížená",J223,0)</f>
        <v>0</v>
      </c>
      <c r="BG223" s="213">
        <f>IF(N223="zákl. přenesená",J223,0)</f>
        <v>0</v>
      </c>
      <c r="BH223" s="213">
        <f>IF(N223="sníž. přenesená",J223,0)</f>
        <v>0</v>
      </c>
      <c r="BI223" s="213">
        <f>IF(N223="nulová",J223,0)</f>
        <v>0</v>
      </c>
      <c r="BJ223" s="17" t="s">
        <v>83</v>
      </c>
      <c r="BK223" s="213">
        <f>ROUND(I223*H223,2)</f>
        <v>0</v>
      </c>
      <c r="BL223" s="17" t="s">
        <v>136</v>
      </c>
      <c r="BM223" s="212" t="s">
        <v>428</v>
      </c>
    </row>
    <row r="224" s="2" customFormat="1">
      <c r="A224" s="38"/>
      <c r="B224" s="39"/>
      <c r="C224" s="40"/>
      <c r="D224" s="223" t="s">
        <v>146</v>
      </c>
      <c r="E224" s="40"/>
      <c r="F224" s="224" t="s">
        <v>429</v>
      </c>
      <c r="G224" s="40"/>
      <c r="H224" s="40"/>
      <c r="I224" s="225"/>
      <c r="J224" s="40"/>
      <c r="K224" s="40"/>
      <c r="L224" s="44"/>
      <c r="M224" s="226"/>
      <c r="N224" s="227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146</v>
      </c>
      <c r="AU224" s="17" t="s">
        <v>85</v>
      </c>
    </row>
    <row r="225" s="12" customFormat="1" ht="22.8" customHeight="1">
      <c r="A225" s="12"/>
      <c r="B225" s="184"/>
      <c r="C225" s="185"/>
      <c r="D225" s="186" t="s">
        <v>74</v>
      </c>
      <c r="E225" s="198" t="s">
        <v>430</v>
      </c>
      <c r="F225" s="198" t="s">
        <v>431</v>
      </c>
      <c r="G225" s="185"/>
      <c r="H225" s="185"/>
      <c r="I225" s="188"/>
      <c r="J225" s="199">
        <f>BK225</f>
        <v>0</v>
      </c>
      <c r="K225" s="185"/>
      <c r="L225" s="190"/>
      <c r="M225" s="191"/>
      <c r="N225" s="192"/>
      <c r="O225" s="192"/>
      <c r="P225" s="193">
        <f>SUM(P226:P227)</f>
        <v>0</v>
      </c>
      <c r="Q225" s="192"/>
      <c r="R225" s="193">
        <f>SUM(R226:R227)</f>
        <v>0</v>
      </c>
      <c r="S225" s="192"/>
      <c r="T225" s="194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95" t="s">
        <v>83</v>
      </c>
      <c r="AT225" s="196" t="s">
        <v>74</v>
      </c>
      <c r="AU225" s="196" t="s">
        <v>83</v>
      </c>
      <c r="AY225" s="195" t="s">
        <v>127</v>
      </c>
      <c r="BK225" s="197">
        <f>SUM(BK226:BK227)</f>
        <v>0</v>
      </c>
    </row>
    <row r="226" s="2" customFormat="1" ht="78" customHeight="1">
      <c r="A226" s="38"/>
      <c r="B226" s="39"/>
      <c r="C226" s="214" t="s">
        <v>280</v>
      </c>
      <c r="D226" s="214" t="s">
        <v>141</v>
      </c>
      <c r="E226" s="215" t="s">
        <v>432</v>
      </c>
      <c r="F226" s="216" t="s">
        <v>433</v>
      </c>
      <c r="G226" s="217" t="s">
        <v>176</v>
      </c>
      <c r="H226" s="218">
        <v>23.263000000000002</v>
      </c>
      <c r="I226" s="219"/>
      <c r="J226" s="220">
        <f>ROUND(I226*H226,2)</f>
        <v>0</v>
      </c>
      <c r="K226" s="216" t="s">
        <v>134</v>
      </c>
      <c r="L226" s="44"/>
      <c r="M226" s="221" t="s">
        <v>19</v>
      </c>
      <c r="N226" s="222" t="s">
        <v>46</v>
      </c>
      <c r="O226" s="84"/>
      <c r="P226" s="210">
        <f>O226*H226</f>
        <v>0</v>
      </c>
      <c r="Q226" s="210">
        <v>0</v>
      </c>
      <c r="R226" s="210">
        <f>Q226*H226</f>
        <v>0</v>
      </c>
      <c r="S226" s="210">
        <v>0</v>
      </c>
      <c r="T226" s="21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2" t="s">
        <v>136</v>
      </c>
      <c r="AT226" s="212" t="s">
        <v>141</v>
      </c>
      <c r="AU226" s="212" t="s">
        <v>85</v>
      </c>
      <c r="AY226" s="17" t="s">
        <v>127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17" t="s">
        <v>83</v>
      </c>
      <c r="BK226" s="213">
        <f>ROUND(I226*H226,2)</f>
        <v>0</v>
      </c>
      <c r="BL226" s="17" t="s">
        <v>136</v>
      </c>
      <c r="BM226" s="212" t="s">
        <v>434</v>
      </c>
    </row>
    <row r="227" s="2" customFormat="1">
      <c r="A227" s="38"/>
      <c r="B227" s="39"/>
      <c r="C227" s="40"/>
      <c r="D227" s="223" t="s">
        <v>146</v>
      </c>
      <c r="E227" s="40"/>
      <c r="F227" s="224" t="s">
        <v>435</v>
      </c>
      <c r="G227" s="40"/>
      <c r="H227" s="40"/>
      <c r="I227" s="225"/>
      <c r="J227" s="40"/>
      <c r="K227" s="40"/>
      <c r="L227" s="44"/>
      <c r="M227" s="226"/>
      <c r="N227" s="227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146</v>
      </c>
      <c r="AU227" s="17" t="s">
        <v>85</v>
      </c>
    </row>
    <row r="228" s="12" customFormat="1" ht="22.8" customHeight="1">
      <c r="A228" s="12"/>
      <c r="B228" s="184"/>
      <c r="C228" s="185"/>
      <c r="D228" s="186" t="s">
        <v>74</v>
      </c>
      <c r="E228" s="198" t="s">
        <v>436</v>
      </c>
      <c r="F228" s="198" t="s">
        <v>437</v>
      </c>
      <c r="G228" s="185"/>
      <c r="H228" s="185"/>
      <c r="I228" s="188"/>
      <c r="J228" s="199">
        <f>BK228</f>
        <v>0</v>
      </c>
      <c r="K228" s="185"/>
      <c r="L228" s="190"/>
      <c r="M228" s="191"/>
      <c r="N228" s="192"/>
      <c r="O228" s="192"/>
      <c r="P228" s="193">
        <f>SUM(P229:P251)</f>
        <v>0</v>
      </c>
      <c r="Q228" s="192"/>
      <c r="R228" s="193">
        <f>SUM(R229:R251)</f>
        <v>0</v>
      </c>
      <c r="S228" s="192"/>
      <c r="T228" s="194">
        <f>SUM(T229:T251)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95" t="s">
        <v>83</v>
      </c>
      <c r="AT228" s="196" t="s">
        <v>74</v>
      </c>
      <c r="AU228" s="196" t="s">
        <v>83</v>
      </c>
      <c r="AY228" s="195" t="s">
        <v>127</v>
      </c>
      <c r="BK228" s="197">
        <f>SUM(BK229:BK251)</f>
        <v>0</v>
      </c>
    </row>
    <row r="229" s="2" customFormat="1" ht="37.8" customHeight="1">
      <c r="A229" s="38"/>
      <c r="B229" s="39"/>
      <c r="C229" s="214" t="s">
        <v>438</v>
      </c>
      <c r="D229" s="214" t="s">
        <v>141</v>
      </c>
      <c r="E229" s="215" t="s">
        <v>439</v>
      </c>
      <c r="F229" s="216" t="s">
        <v>440</v>
      </c>
      <c r="G229" s="217" t="s">
        <v>230</v>
      </c>
      <c r="H229" s="218">
        <v>49.530999999999999</v>
      </c>
      <c r="I229" s="219"/>
      <c r="J229" s="220">
        <f>ROUND(I229*H229,2)</f>
        <v>0</v>
      </c>
      <c r="K229" s="216" t="s">
        <v>134</v>
      </c>
      <c r="L229" s="44"/>
      <c r="M229" s="221" t="s">
        <v>19</v>
      </c>
      <c r="N229" s="222" t="s">
        <v>46</v>
      </c>
      <c r="O229" s="84"/>
      <c r="P229" s="210">
        <f>O229*H229</f>
        <v>0</v>
      </c>
      <c r="Q229" s="210">
        <v>0</v>
      </c>
      <c r="R229" s="210">
        <f>Q229*H229</f>
        <v>0</v>
      </c>
      <c r="S229" s="210">
        <v>0</v>
      </c>
      <c r="T229" s="21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2" t="s">
        <v>136</v>
      </c>
      <c r="AT229" s="212" t="s">
        <v>141</v>
      </c>
      <c r="AU229" s="212" t="s">
        <v>85</v>
      </c>
      <c r="AY229" s="17" t="s">
        <v>127</v>
      </c>
      <c r="BE229" s="213">
        <f>IF(N229="základní",J229,0)</f>
        <v>0</v>
      </c>
      <c r="BF229" s="213">
        <f>IF(N229="snížená",J229,0)</f>
        <v>0</v>
      </c>
      <c r="BG229" s="213">
        <f>IF(N229="zákl. přenesená",J229,0)</f>
        <v>0</v>
      </c>
      <c r="BH229" s="213">
        <f>IF(N229="sníž. přenesená",J229,0)</f>
        <v>0</v>
      </c>
      <c r="BI229" s="213">
        <f>IF(N229="nulová",J229,0)</f>
        <v>0</v>
      </c>
      <c r="BJ229" s="17" t="s">
        <v>83</v>
      </c>
      <c r="BK229" s="213">
        <f>ROUND(I229*H229,2)</f>
        <v>0</v>
      </c>
      <c r="BL229" s="17" t="s">
        <v>136</v>
      </c>
      <c r="BM229" s="212" t="s">
        <v>441</v>
      </c>
    </row>
    <row r="230" s="2" customFormat="1">
      <c r="A230" s="38"/>
      <c r="B230" s="39"/>
      <c r="C230" s="40"/>
      <c r="D230" s="223" t="s">
        <v>146</v>
      </c>
      <c r="E230" s="40"/>
      <c r="F230" s="224" t="s">
        <v>442</v>
      </c>
      <c r="G230" s="40"/>
      <c r="H230" s="40"/>
      <c r="I230" s="225"/>
      <c r="J230" s="40"/>
      <c r="K230" s="40"/>
      <c r="L230" s="44"/>
      <c r="M230" s="226"/>
      <c r="N230" s="227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146</v>
      </c>
      <c r="AU230" s="17" t="s">
        <v>85</v>
      </c>
    </row>
    <row r="231" s="2" customFormat="1" ht="33" customHeight="1">
      <c r="A231" s="38"/>
      <c r="B231" s="39"/>
      <c r="C231" s="214" t="s">
        <v>323</v>
      </c>
      <c r="D231" s="214" t="s">
        <v>141</v>
      </c>
      <c r="E231" s="215" t="s">
        <v>443</v>
      </c>
      <c r="F231" s="216" t="s">
        <v>444</v>
      </c>
      <c r="G231" s="217" t="s">
        <v>230</v>
      </c>
      <c r="H231" s="218">
        <v>49.530999999999999</v>
      </c>
      <c r="I231" s="219"/>
      <c r="J231" s="220">
        <f>ROUND(I231*H231,2)</f>
        <v>0</v>
      </c>
      <c r="K231" s="216" t="s">
        <v>134</v>
      </c>
      <c r="L231" s="44"/>
      <c r="M231" s="221" t="s">
        <v>19</v>
      </c>
      <c r="N231" s="222" t="s">
        <v>46</v>
      </c>
      <c r="O231" s="84"/>
      <c r="P231" s="210">
        <f>O231*H231</f>
        <v>0</v>
      </c>
      <c r="Q231" s="210">
        <v>0</v>
      </c>
      <c r="R231" s="210">
        <f>Q231*H231</f>
        <v>0</v>
      </c>
      <c r="S231" s="210">
        <v>0</v>
      </c>
      <c r="T231" s="21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2" t="s">
        <v>136</v>
      </c>
      <c r="AT231" s="212" t="s">
        <v>141</v>
      </c>
      <c r="AU231" s="212" t="s">
        <v>85</v>
      </c>
      <c r="AY231" s="17" t="s">
        <v>127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17" t="s">
        <v>83</v>
      </c>
      <c r="BK231" s="213">
        <f>ROUND(I231*H231,2)</f>
        <v>0</v>
      </c>
      <c r="BL231" s="17" t="s">
        <v>136</v>
      </c>
      <c r="BM231" s="212" t="s">
        <v>445</v>
      </c>
    </row>
    <row r="232" s="2" customFormat="1">
      <c r="A232" s="38"/>
      <c r="B232" s="39"/>
      <c r="C232" s="40"/>
      <c r="D232" s="223" t="s">
        <v>146</v>
      </c>
      <c r="E232" s="40"/>
      <c r="F232" s="224" t="s">
        <v>446</v>
      </c>
      <c r="G232" s="40"/>
      <c r="H232" s="40"/>
      <c r="I232" s="225"/>
      <c r="J232" s="40"/>
      <c r="K232" s="40"/>
      <c r="L232" s="44"/>
      <c r="M232" s="226"/>
      <c r="N232" s="227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85</v>
      </c>
    </row>
    <row r="233" s="2" customFormat="1" ht="44.25" customHeight="1">
      <c r="A233" s="38"/>
      <c r="B233" s="39"/>
      <c r="C233" s="214" t="s">
        <v>447</v>
      </c>
      <c r="D233" s="214" t="s">
        <v>141</v>
      </c>
      <c r="E233" s="215" t="s">
        <v>448</v>
      </c>
      <c r="F233" s="216" t="s">
        <v>449</v>
      </c>
      <c r="G233" s="217" t="s">
        <v>230</v>
      </c>
      <c r="H233" s="218">
        <v>445.779</v>
      </c>
      <c r="I233" s="219"/>
      <c r="J233" s="220">
        <f>ROUND(I233*H233,2)</f>
        <v>0</v>
      </c>
      <c r="K233" s="216" t="s">
        <v>134</v>
      </c>
      <c r="L233" s="44"/>
      <c r="M233" s="221" t="s">
        <v>19</v>
      </c>
      <c r="N233" s="222" t="s">
        <v>46</v>
      </c>
      <c r="O233" s="84"/>
      <c r="P233" s="210">
        <f>O233*H233</f>
        <v>0</v>
      </c>
      <c r="Q233" s="210">
        <v>0</v>
      </c>
      <c r="R233" s="210">
        <f>Q233*H233</f>
        <v>0</v>
      </c>
      <c r="S233" s="210">
        <v>0</v>
      </c>
      <c r="T233" s="21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2" t="s">
        <v>136</v>
      </c>
      <c r="AT233" s="212" t="s">
        <v>141</v>
      </c>
      <c r="AU233" s="212" t="s">
        <v>85</v>
      </c>
      <c r="AY233" s="17" t="s">
        <v>127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17" t="s">
        <v>83</v>
      </c>
      <c r="BK233" s="213">
        <f>ROUND(I233*H233,2)</f>
        <v>0</v>
      </c>
      <c r="BL233" s="17" t="s">
        <v>136</v>
      </c>
      <c r="BM233" s="212" t="s">
        <v>450</v>
      </c>
    </row>
    <row r="234" s="2" customFormat="1">
      <c r="A234" s="38"/>
      <c r="B234" s="39"/>
      <c r="C234" s="40"/>
      <c r="D234" s="223" t="s">
        <v>146</v>
      </c>
      <c r="E234" s="40"/>
      <c r="F234" s="224" t="s">
        <v>451</v>
      </c>
      <c r="G234" s="40"/>
      <c r="H234" s="40"/>
      <c r="I234" s="225"/>
      <c r="J234" s="40"/>
      <c r="K234" s="40"/>
      <c r="L234" s="44"/>
      <c r="M234" s="226"/>
      <c r="N234" s="227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85</v>
      </c>
    </row>
    <row r="235" s="13" customFormat="1">
      <c r="A235" s="13"/>
      <c r="B235" s="228"/>
      <c r="C235" s="229"/>
      <c r="D235" s="230" t="s">
        <v>452</v>
      </c>
      <c r="E235" s="229"/>
      <c r="F235" s="231" t="s">
        <v>453</v>
      </c>
      <c r="G235" s="229"/>
      <c r="H235" s="232">
        <v>445.779</v>
      </c>
      <c r="I235" s="233"/>
      <c r="J235" s="229"/>
      <c r="K235" s="229"/>
      <c r="L235" s="234"/>
      <c r="M235" s="235"/>
      <c r="N235" s="236"/>
      <c r="O235" s="236"/>
      <c r="P235" s="236"/>
      <c r="Q235" s="236"/>
      <c r="R235" s="236"/>
      <c r="S235" s="236"/>
      <c r="T235" s="23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8" t="s">
        <v>452</v>
      </c>
      <c r="AU235" s="238" t="s">
        <v>85</v>
      </c>
      <c r="AV235" s="13" t="s">
        <v>85</v>
      </c>
      <c r="AW235" s="13" t="s">
        <v>4</v>
      </c>
      <c r="AX235" s="13" t="s">
        <v>83</v>
      </c>
      <c r="AY235" s="238" t="s">
        <v>127</v>
      </c>
    </row>
    <row r="236" s="2" customFormat="1" ht="44.25" customHeight="1">
      <c r="A236" s="38"/>
      <c r="B236" s="39"/>
      <c r="C236" s="214" t="s">
        <v>336</v>
      </c>
      <c r="D236" s="214" t="s">
        <v>141</v>
      </c>
      <c r="E236" s="215" t="s">
        <v>454</v>
      </c>
      <c r="F236" s="216" t="s">
        <v>455</v>
      </c>
      <c r="G236" s="217" t="s">
        <v>230</v>
      </c>
      <c r="H236" s="218">
        <v>7.4299999999999997</v>
      </c>
      <c r="I236" s="219"/>
      <c r="J236" s="220">
        <f>ROUND(I236*H236,2)</f>
        <v>0</v>
      </c>
      <c r="K236" s="216" t="s">
        <v>134</v>
      </c>
      <c r="L236" s="44"/>
      <c r="M236" s="221" t="s">
        <v>19</v>
      </c>
      <c r="N236" s="222" t="s">
        <v>46</v>
      </c>
      <c r="O236" s="84"/>
      <c r="P236" s="210">
        <f>O236*H236</f>
        <v>0</v>
      </c>
      <c r="Q236" s="210">
        <v>0</v>
      </c>
      <c r="R236" s="210">
        <f>Q236*H236</f>
        <v>0</v>
      </c>
      <c r="S236" s="210">
        <v>0</v>
      </c>
      <c r="T236" s="211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2" t="s">
        <v>136</v>
      </c>
      <c r="AT236" s="212" t="s">
        <v>141</v>
      </c>
      <c r="AU236" s="212" t="s">
        <v>85</v>
      </c>
      <c r="AY236" s="17" t="s">
        <v>127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7" t="s">
        <v>83</v>
      </c>
      <c r="BK236" s="213">
        <f>ROUND(I236*H236,2)</f>
        <v>0</v>
      </c>
      <c r="BL236" s="17" t="s">
        <v>136</v>
      </c>
      <c r="BM236" s="212" t="s">
        <v>456</v>
      </c>
    </row>
    <row r="237" s="2" customFormat="1">
      <c r="A237" s="38"/>
      <c r="B237" s="39"/>
      <c r="C237" s="40"/>
      <c r="D237" s="223" t="s">
        <v>146</v>
      </c>
      <c r="E237" s="40"/>
      <c r="F237" s="224" t="s">
        <v>457</v>
      </c>
      <c r="G237" s="40"/>
      <c r="H237" s="40"/>
      <c r="I237" s="225"/>
      <c r="J237" s="40"/>
      <c r="K237" s="40"/>
      <c r="L237" s="44"/>
      <c r="M237" s="226"/>
      <c r="N237" s="227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146</v>
      </c>
      <c r="AU237" s="17" t="s">
        <v>85</v>
      </c>
    </row>
    <row r="238" s="2" customFormat="1">
      <c r="A238" s="38"/>
      <c r="B238" s="39"/>
      <c r="C238" s="40"/>
      <c r="D238" s="230" t="s">
        <v>458</v>
      </c>
      <c r="E238" s="40"/>
      <c r="F238" s="239" t="s">
        <v>459</v>
      </c>
      <c r="G238" s="40"/>
      <c r="H238" s="40"/>
      <c r="I238" s="225"/>
      <c r="J238" s="40"/>
      <c r="K238" s="40"/>
      <c r="L238" s="44"/>
      <c r="M238" s="226"/>
      <c r="N238" s="227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458</v>
      </c>
      <c r="AU238" s="17" t="s">
        <v>85</v>
      </c>
    </row>
    <row r="239" s="13" customFormat="1">
      <c r="A239" s="13"/>
      <c r="B239" s="228"/>
      <c r="C239" s="229"/>
      <c r="D239" s="230" t="s">
        <v>452</v>
      </c>
      <c r="E239" s="229"/>
      <c r="F239" s="231" t="s">
        <v>460</v>
      </c>
      <c r="G239" s="229"/>
      <c r="H239" s="232">
        <v>7.4299999999999997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452</v>
      </c>
      <c r="AU239" s="238" t="s">
        <v>85</v>
      </c>
      <c r="AV239" s="13" t="s">
        <v>85</v>
      </c>
      <c r="AW239" s="13" t="s">
        <v>4</v>
      </c>
      <c r="AX239" s="13" t="s">
        <v>83</v>
      </c>
      <c r="AY239" s="238" t="s">
        <v>127</v>
      </c>
    </row>
    <row r="240" s="2" customFormat="1" ht="44.25" customHeight="1">
      <c r="A240" s="38"/>
      <c r="B240" s="39"/>
      <c r="C240" s="214" t="s">
        <v>461</v>
      </c>
      <c r="D240" s="214" t="s">
        <v>141</v>
      </c>
      <c r="E240" s="215" t="s">
        <v>462</v>
      </c>
      <c r="F240" s="216" t="s">
        <v>463</v>
      </c>
      <c r="G240" s="217" t="s">
        <v>230</v>
      </c>
      <c r="H240" s="218">
        <v>4.9530000000000003</v>
      </c>
      <c r="I240" s="219"/>
      <c r="J240" s="220">
        <f>ROUND(I240*H240,2)</f>
        <v>0</v>
      </c>
      <c r="K240" s="216" t="s">
        <v>134</v>
      </c>
      <c r="L240" s="44"/>
      <c r="M240" s="221" t="s">
        <v>19</v>
      </c>
      <c r="N240" s="222" t="s">
        <v>46</v>
      </c>
      <c r="O240" s="84"/>
      <c r="P240" s="210">
        <f>O240*H240</f>
        <v>0</v>
      </c>
      <c r="Q240" s="210">
        <v>0</v>
      </c>
      <c r="R240" s="210">
        <f>Q240*H240</f>
        <v>0</v>
      </c>
      <c r="S240" s="210">
        <v>0</v>
      </c>
      <c r="T240" s="21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2" t="s">
        <v>136</v>
      </c>
      <c r="AT240" s="212" t="s">
        <v>141</v>
      </c>
      <c r="AU240" s="212" t="s">
        <v>85</v>
      </c>
      <c r="AY240" s="17" t="s">
        <v>127</v>
      </c>
      <c r="BE240" s="213">
        <f>IF(N240="základní",J240,0)</f>
        <v>0</v>
      </c>
      <c r="BF240" s="213">
        <f>IF(N240="snížená",J240,0)</f>
        <v>0</v>
      </c>
      <c r="BG240" s="213">
        <f>IF(N240="zákl. přenesená",J240,0)</f>
        <v>0</v>
      </c>
      <c r="BH240" s="213">
        <f>IF(N240="sníž. přenesená",J240,0)</f>
        <v>0</v>
      </c>
      <c r="BI240" s="213">
        <f>IF(N240="nulová",J240,0)</f>
        <v>0</v>
      </c>
      <c r="BJ240" s="17" t="s">
        <v>83</v>
      </c>
      <c r="BK240" s="213">
        <f>ROUND(I240*H240,2)</f>
        <v>0</v>
      </c>
      <c r="BL240" s="17" t="s">
        <v>136</v>
      </c>
      <c r="BM240" s="212" t="s">
        <v>464</v>
      </c>
    </row>
    <row r="241" s="2" customFormat="1">
      <c r="A241" s="38"/>
      <c r="B241" s="39"/>
      <c r="C241" s="40"/>
      <c r="D241" s="223" t="s">
        <v>146</v>
      </c>
      <c r="E241" s="40"/>
      <c r="F241" s="224" t="s">
        <v>465</v>
      </c>
      <c r="G241" s="40"/>
      <c r="H241" s="40"/>
      <c r="I241" s="225"/>
      <c r="J241" s="40"/>
      <c r="K241" s="40"/>
      <c r="L241" s="44"/>
      <c r="M241" s="226"/>
      <c r="N241" s="227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146</v>
      </c>
      <c r="AU241" s="17" t="s">
        <v>85</v>
      </c>
    </row>
    <row r="242" s="2" customFormat="1">
      <c r="A242" s="38"/>
      <c r="B242" s="39"/>
      <c r="C242" s="40"/>
      <c r="D242" s="230" t="s">
        <v>458</v>
      </c>
      <c r="E242" s="40"/>
      <c r="F242" s="239" t="s">
        <v>459</v>
      </c>
      <c r="G242" s="40"/>
      <c r="H242" s="40"/>
      <c r="I242" s="225"/>
      <c r="J242" s="40"/>
      <c r="K242" s="40"/>
      <c r="L242" s="44"/>
      <c r="M242" s="226"/>
      <c r="N242" s="227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458</v>
      </c>
      <c r="AU242" s="17" t="s">
        <v>85</v>
      </c>
    </row>
    <row r="243" s="13" customFormat="1">
      <c r="A243" s="13"/>
      <c r="B243" s="228"/>
      <c r="C243" s="229"/>
      <c r="D243" s="230" t="s">
        <v>452</v>
      </c>
      <c r="E243" s="229"/>
      <c r="F243" s="231" t="s">
        <v>466</v>
      </c>
      <c r="G243" s="229"/>
      <c r="H243" s="232">
        <v>4.9530000000000003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452</v>
      </c>
      <c r="AU243" s="238" t="s">
        <v>85</v>
      </c>
      <c r="AV243" s="13" t="s">
        <v>85</v>
      </c>
      <c r="AW243" s="13" t="s">
        <v>4</v>
      </c>
      <c r="AX243" s="13" t="s">
        <v>83</v>
      </c>
      <c r="AY243" s="238" t="s">
        <v>127</v>
      </c>
    </row>
    <row r="244" s="2" customFormat="1" ht="55.5" customHeight="1">
      <c r="A244" s="38"/>
      <c r="B244" s="39"/>
      <c r="C244" s="214" t="s">
        <v>467</v>
      </c>
      <c r="D244" s="214" t="s">
        <v>141</v>
      </c>
      <c r="E244" s="215" t="s">
        <v>468</v>
      </c>
      <c r="F244" s="216" t="s">
        <v>469</v>
      </c>
      <c r="G244" s="217" t="s">
        <v>230</v>
      </c>
      <c r="H244" s="218">
        <v>29.719000000000001</v>
      </c>
      <c r="I244" s="219"/>
      <c r="J244" s="220">
        <f>ROUND(I244*H244,2)</f>
        <v>0</v>
      </c>
      <c r="K244" s="216" t="s">
        <v>134</v>
      </c>
      <c r="L244" s="44"/>
      <c r="M244" s="221" t="s">
        <v>19</v>
      </c>
      <c r="N244" s="222" t="s">
        <v>46</v>
      </c>
      <c r="O244" s="84"/>
      <c r="P244" s="210">
        <f>O244*H244</f>
        <v>0</v>
      </c>
      <c r="Q244" s="210">
        <v>0</v>
      </c>
      <c r="R244" s="210">
        <f>Q244*H244</f>
        <v>0</v>
      </c>
      <c r="S244" s="210">
        <v>0</v>
      </c>
      <c r="T244" s="21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2" t="s">
        <v>136</v>
      </c>
      <c r="AT244" s="212" t="s">
        <v>141</v>
      </c>
      <c r="AU244" s="212" t="s">
        <v>85</v>
      </c>
      <c r="AY244" s="17" t="s">
        <v>127</v>
      </c>
      <c r="BE244" s="213">
        <f>IF(N244="základní",J244,0)</f>
        <v>0</v>
      </c>
      <c r="BF244" s="213">
        <f>IF(N244="snížená",J244,0)</f>
        <v>0</v>
      </c>
      <c r="BG244" s="213">
        <f>IF(N244="zákl. přenesená",J244,0)</f>
        <v>0</v>
      </c>
      <c r="BH244" s="213">
        <f>IF(N244="sníž. přenesená",J244,0)</f>
        <v>0</v>
      </c>
      <c r="BI244" s="213">
        <f>IF(N244="nulová",J244,0)</f>
        <v>0</v>
      </c>
      <c r="BJ244" s="17" t="s">
        <v>83</v>
      </c>
      <c r="BK244" s="213">
        <f>ROUND(I244*H244,2)</f>
        <v>0</v>
      </c>
      <c r="BL244" s="17" t="s">
        <v>136</v>
      </c>
      <c r="BM244" s="212" t="s">
        <v>470</v>
      </c>
    </row>
    <row r="245" s="2" customFormat="1">
      <c r="A245" s="38"/>
      <c r="B245" s="39"/>
      <c r="C245" s="40"/>
      <c r="D245" s="223" t="s">
        <v>146</v>
      </c>
      <c r="E245" s="40"/>
      <c r="F245" s="224" t="s">
        <v>471</v>
      </c>
      <c r="G245" s="40"/>
      <c r="H245" s="40"/>
      <c r="I245" s="225"/>
      <c r="J245" s="40"/>
      <c r="K245" s="40"/>
      <c r="L245" s="44"/>
      <c r="M245" s="226"/>
      <c r="N245" s="227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146</v>
      </c>
      <c r="AU245" s="17" t="s">
        <v>85</v>
      </c>
    </row>
    <row r="246" s="2" customFormat="1">
      <c r="A246" s="38"/>
      <c r="B246" s="39"/>
      <c r="C246" s="40"/>
      <c r="D246" s="230" t="s">
        <v>458</v>
      </c>
      <c r="E246" s="40"/>
      <c r="F246" s="239" t="s">
        <v>459</v>
      </c>
      <c r="G246" s="40"/>
      <c r="H246" s="40"/>
      <c r="I246" s="225"/>
      <c r="J246" s="40"/>
      <c r="K246" s="40"/>
      <c r="L246" s="44"/>
      <c r="M246" s="226"/>
      <c r="N246" s="227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458</v>
      </c>
      <c r="AU246" s="17" t="s">
        <v>85</v>
      </c>
    </row>
    <row r="247" s="13" customFormat="1">
      <c r="A247" s="13"/>
      <c r="B247" s="228"/>
      <c r="C247" s="229"/>
      <c r="D247" s="230" t="s">
        <v>452</v>
      </c>
      <c r="E247" s="229"/>
      <c r="F247" s="231" t="s">
        <v>472</v>
      </c>
      <c r="G247" s="229"/>
      <c r="H247" s="232">
        <v>29.719000000000001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452</v>
      </c>
      <c r="AU247" s="238" t="s">
        <v>85</v>
      </c>
      <c r="AV247" s="13" t="s">
        <v>85</v>
      </c>
      <c r="AW247" s="13" t="s">
        <v>4</v>
      </c>
      <c r="AX247" s="13" t="s">
        <v>83</v>
      </c>
      <c r="AY247" s="238" t="s">
        <v>127</v>
      </c>
    </row>
    <row r="248" s="2" customFormat="1" ht="44.25" customHeight="1">
      <c r="A248" s="38"/>
      <c r="B248" s="39"/>
      <c r="C248" s="214" t="s">
        <v>332</v>
      </c>
      <c r="D248" s="214" t="s">
        <v>141</v>
      </c>
      <c r="E248" s="215" t="s">
        <v>473</v>
      </c>
      <c r="F248" s="216" t="s">
        <v>474</v>
      </c>
      <c r="G248" s="217" t="s">
        <v>230</v>
      </c>
      <c r="H248" s="218">
        <v>7.4299999999999997</v>
      </c>
      <c r="I248" s="219"/>
      <c r="J248" s="220">
        <f>ROUND(I248*H248,2)</f>
        <v>0</v>
      </c>
      <c r="K248" s="216" t="s">
        <v>134</v>
      </c>
      <c r="L248" s="44"/>
      <c r="M248" s="221" t="s">
        <v>19</v>
      </c>
      <c r="N248" s="222" t="s">
        <v>46</v>
      </c>
      <c r="O248" s="84"/>
      <c r="P248" s="210">
        <f>O248*H248</f>
        <v>0</v>
      </c>
      <c r="Q248" s="210">
        <v>0</v>
      </c>
      <c r="R248" s="210">
        <f>Q248*H248</f>
        <v>0</v>
      </c>
      <c r="S248" s="210">
        <v>0</v>
      </c>
      <c r="T248" s="21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12" t="s">
        <v>136</v>
      </c>
      <c r="AT248" s="212" t="s">
        <v>141</v>
      </c>
      <c r="AU248" s="212" t="s">
        <v>85</v>
      </c>
      <c r="AY248" s="17" t="s">
        <v>127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17" t="s">
        <v>83</v>
      </c>
      <c r="BK248" s="213">
        <f>ROUND(I248*H248,2)</f>
        <v>0</v>
      </c>
      <c r="BL248" s="17" t="s">
        <v>136</v>
      </c>
      <c r="BM248" s="212" t="s">
        <v>475</v>
      </c>
    </row>
    <row r="249" s="2" customFormat="1">
      <c r="A249" s="38"/>
      <c r="B249" s="39"/>
      <c r="C249" s="40"/>
      <c r="D249" s="223" t="s">
        <v>146</v>
      </c>
      <c r="E249" s="40"/>
      <c r="F249" s="224" t="s">
        <v>476</v>
      </c>
      <c r="G249" s="40"/>
      <c r="H249" s="40"/>
      <c r="I249" s="225"/>
      <c r="J249" s="40"/>
      <c r="K249" s="40"/>
      <c r="L249" s="44"/>
      <c r="M249" s="226"/>
      <c r="N249" s="227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146</v>
      </c>
      <c r="AU249" s="17" t="s">
        <v>85</v>
      </c>
    </row>
    <row r="250" s="2" customFormat="1">
      <c r="A250" s="38"/>
      <c r="B250" s="39"/>
      <c r="C250" s="40"/>
      <c r="D250" s="230" t="s">
        <v>458</v>
      </c>
      <c r="E250" s="40"/>
      <c r="F250" s="239" t="s">
        <v>459</v>
      </c>
      <c r="G250" s="40"/>
      <c r="H250" s="40"/>
      <c r="I250" s="225"/>
      <c r="J250" s="40"/>
      <c r="K250" s="40"/>
      <c r="L250" s="44"/>
      <c r="M250" s="226"/>
      <c r="N250" s="227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458</v>
      </c>
      <c r="AU250" s="17" t="s">
        <v>85</v>
      </c>
    </row>
    <row r="251" s="13" customFormat="1">
      <c r="A251" s="13"/>
      <c r="B251" s="228"/>
      <c r="C251" s="229"/>
      <c r="D251" s="230" t="s">
        <v>452</v>
      </c>
      <c r="E251" s="229"/>
      <c r="F251" s="231" t="s">
        <v>460</v>
      </c>
      <c r="G251" s="229"/>
      <c r="H251" s="232">
        <v>7.4299999999999997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452</v>
      </c>
      <c r="AU251" s="238" t="s">
        <v>85</v>
      </c>
      <c r="AV251" s="13" t="s">
        <v>85</v>
      </c>
      <c r="AW251" s="13" t="s">
        <v>4</v>
      </c>
      <c r="AX251" s="13" t="s">
        <v>83</v>
      </c>
      <c r="AY251" s="238" t="s">
        <v>127</v>
      </c>
    </row>
    <row r="252" s="12" customFormat="1" ht="22.8" customHeight="1">
      <c r="A252" s="12"/>
      <c r="B252" s="184"/>
      <c r="C252" s="185"/>
      <c r="D252" s="186" t="s">
        <v>74</v>
      </c>
      <c r="E252" s="198" t="s">
        <v>477</v>
      </c>
      <c r="F252" s="198" t="s">
        <v>478</v>
      </c>
      <c r="G252" s="185"/>
      <c r="H252" s="185"/>
      <c r="I252" s="188"/>
      <c r="J252" s="199">
        <f>BK252</f>
        <v>0</v>
      </c>
      <c r="K252" s="185"/>
      <c r="L252" s="190"/>
      <c r="M252" s="191"/>
      <c r="N252" s="192"/>
      <c r="O252" s="192"/>
      <c r="P252" s="193">
        <f>SUM(P253:P254)</f>
        <v>0</v>
      </c>
      <c r="Q252" s="192"/>
      <c r="R252" s="193">
        <f>SUM(R253:R254)</f>
        <v>0</v>
      </c>
      <c r="S252" s="192"/>
      <c r="T252" s="194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5" t="s">
        <v>83</v>
      </c>
      <c r="AT252" s="196" t="s">
        <v>74</v>
      </c>
      <c r="AU252" s="196" t="s">
        <v>83</v>
      </c>
      <c r="AY252" s="195" t="s">
        <v>127</v>
      </c>
      <c r="BK252" s="197">
        <f>SUM(BK253:BK254)</f>
        <v>0</v>
      </c>
    </row>
    <row r="253" s="2" customFormat="1" ht="55.5" customHeight="1">
      <c r="A253" s="38"/>
      <c r="B253" s="39"/>
      <c r="C253" s="214" t="s">
        <v>327</v>
      </c>
      <c r="D253" s="214" t="s">
        <v>141</v>
      </c>
      <c r="E253" s="215" t="s">
        <v>479</v>
      </c>
      <c r="F253" s="216" t="s">
        <v>480</v>
      </c>
      <c r="G253" s="217" t="s">
        <v>230</v>
      </c>
      <c r="H253" s="218">
        <v>83.459999999999994</v>
      </c>
      <c r="I253" s="219"/>
      <c r="J253" s="220">
        <f>ROUND(I253*H253,2)</f>
        <v>0</v>
      </c>
      <c r="K253" s="216" t="s">
        <v>134</v>
      </c>
      <c r="L253" s="44"/>
      <c r="M253" s="221" t="s">
        <v>19</v>
      </c>
      <c r="N253" s="222" t="s">
        <v>46</v>
      </c>
      <c r="O253" s="84"/>
      <c r="P253" s="210">
        <f>O253*H253</f>
        <v>0</v>
      </c>
      <c r="Q253" s="210">
        <v>0</v>
      </c>
      <c r="R253" s="210">
        <f>Q253*H253</f>
        <v>0</v>
      </c>
      <c r="S253" s="210">
        <v>0</v>
      </c>
      <c r="T253" s="21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2" t="s">
        <v>136</v>
      </c>
      <c r="AT253" s="212" t="s">
        <v>141</v>
      </c>
      <c r="AU253" s="212" t="s">
        <v>85</v>
      </c>
      <c r="AY253" s="17" t="s">
        <v>127</v>
      </c>
      <c r="BE253" s="213">
        <f>IF(N253="základní",J253,0)</f>
        <v>0</v>
      </c>
      <c r="BF253" s="213">
        <f>IF(N253="snížená",J253,0)</f>
        <v>0</v>
      </c>
      <c r="BG253" s="213">
        <f>IF(N253="zákl. přenesená",J253,0)</f>
        <v>0</v>
      </c>
      <c r="BH253" s="213">
        <f>IF(N253="sníž. přenesená",J253,0)</f>
        <v>0</v>
      </c>
      <c r="BI253" s="213">
        <f>IF(N253="nulová",J253,0)</f>
        <v>0</v>
      </c>
      <c r="BJ253" s="17" t="s">
        <v>83</v>
      </c>
      <c r="BK253" s="213">
        <f>ROUND(I253*H253,2)</f>
        <v>0</v>
      </c>
      <c r="BL253" s="17" t="s">
        <v>136</v>
      </c>
      <c r="BM253" s="212" t="s">
        <v>481</v>
      </c>
    </row>
    <row r="254" s="2" customFormat="1">
      <c r="A254" s="38"/>
      <c r="B254" s="39"/>
      <c r="C254" s="40"/>
      <c r="D254" s="223" t="s">
        <v>146</v>
      </c>
      <c r="E254" s="40"/>
      <c r="F254" s="224" t="s">
        <v>482</v>
      </c>
      <c r="G254" s="40"/>
      <c r="H254" s="40"/>
      <c r="I254" s="225"/>
      <c r="J254" s="40"/>
      <c r="K254" s="40"/>
      <c r="L254" s="44"/>
      <c r="M254" s="226"/>
      <c r="N254" s="227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146</v>
      </c>
      <c r="AU254" s="17" t="s">
        <v>85</v>
      </c>
    </row>
    <row r="255" s="12" customFormat="1" ht="25.92" customHeight="1">
      <c r="A255" s="12"/>
      <c r="B255" s="184"/>
      <c r="C255" s="185"/>
      <c r="D255" s="186" t="s">
        <v>74</v>
      </c>
      <c r="E255" s="187" t="s">
        <v>483</v>
      </c>
      <c r="F255" s="187" t="s">
        <v>484</v>
      </c>
      <c r="G255" s="185"/>
      <c r="H255" s="185"/>
      <c r="I255" s="188"/>
      <c r="J255" s="189">
        <f>BK255</f>
        <v>0</v>
      </c>
      <c r="K255" s="185"/>
      <c r="L255" s="190"/>
      <c r="M255" s="191"/>
      <c r="N255" s="192"/>
      <c r="O255" s="192"/>
      <c r="P255" s="193">
        <f>P256</f>
        <v>0</v>
      </c>
      <c r="Q255" s="192"/>
      <c r="R255" s="193">
        <f>R256</f>
        <v>0.038747600000000007</v>
      </c>
      <c r="S255" s="192"/>
      <c r="T255" s="194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95" t="s">
        <v>85</v>
      </c>
      <c r="AT255" s="196" t="s">
        <v>74</v>
      </c>
      <c r="AU255" s="196" t="s">
        <v>75</v>
      </c>
      <c r="AY255" s="195" t="s">
        <v>127</v>
      </c>
      <c r="BK255" s="197">
        <f>BK256</f>
        <v>0</v>
      </c>
    </row>
    <row r="256" s="12" customFormat="1" ht="22.8" customHeight="1">
      <c r="A256" s="12"/>
      <c r="B256" s="184"/>
      <c r="C256" s="185"/>
      <c r="D256" s="186" t="s">
        <v>74</v>
      </c>
      <c r="E256" s="198" t="s">
        <v>485</v>
      </c>
      <c r="F256" s="198" t="s">
        <v>486</v>
      </c>
      <c r="G256" s="185"/>
      <c r="H256" s="185"/>
      <c r="I256" s="188"/>
      <c r="J256" s="199">
        <f>BK256</f>
        <v>0</v>
      </c>
      <c r="K256" s="185"/>
      <c r="L256" s="190"/>
      <c r="M256" s="191"/>
      <c r="N256" s="192"/>
      <c r="O256" s="192"/>
      <c r="P256" s="193">
        <f>SUM(P257:P271)</f>
        <v>0</v>
      </c>
      <c r="Q256" s="192"/>
      <c r="R256" s="193">
        <f>SUM(R257:R271)</f>
        <v>0.038747600000000007</v>
      </c>
      <c r="S256" s="192"/>
      <c r="T256" s="194">
        <f>SUM(T257:T271)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95" t="s">
        <v>85</v>
      </c>
      <c r="AT256" s="196" t="s">
        <v>74</v>
      </c>
      <c r="AU256" s="196" t="s">
        <v>83</v>
      </c>
      <c r="AY256" s="195" t="s">
        <v>127</v>
      </c>
      <c r="BK256" s="197">
        <f>SUM(BK257:BK271)</f>
        <v>0</v>
      </c>
    </row>
    <row r="257" s="2" customFormat="1" ht="24.15" customHeight="1">
      <c r="A257" s="38"/>
      <c r="B257" s="39"/>
      <c r="C257" s="200" t="s">
        <v>295</v>
      </c>
      <c r="D257" s="200" t="s">
        <v>130</v>
      </c>
      <c r="E257" s="201" t="s">
        <v>487</v>
      </c>
      <c r="F257" s="202" t="s">
        <v>488</v>
      </c>
      <c r="G257" s="203" t="s">
        <v>166</v>
      </c>
      <c r="H257" s="204">
        <v>38.136000000000003</v>
      </c>
      <c r="I257" s="205"/>
      <c r="J257" s="206">
        <f>ROUND(I257*H257,2)</f>
        <v>0</v>
      </c>
      <c r="K257" s="202" t="s">
        <v>134</v>
      </c>
      <c r="L257" s="207"/>
      <c r="M257" s="208" t="s">
        <v>19</v>
      </c>
      <c r="N257" s="209" t="s">
        <v>46</v>
      </c>
      <c r="O257" s="84"/>
      <c r="P257" s="210">
        <f>O257*H257</f>
        <v>0</v>
      </c>
      <c r="Q257" s="210">
        <v>0.00010000000000000001</v>
      </c>
      <c r="R257" s="210">
        <f>Q257*H257</f>
        <v>0.0038136000000000003</v>
      </c>
      <c r="S257" s="210">
        <v>0</v>
      </c>
      <c r="T257" s="211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2" t="s">
        <v>204</v>
      </c>
      <c r="AT257" s="212" t="s">
        <v>130</v>
      </c>
      <c r="AU257" s="212" t="s">
        <v>85</v>
      </c>
      <c r="AY257" s="17" t="s">
        <v>127</v>
      </c>
      <c r="BE257" s="213">
        <f>IF(N257="základní",J257,0)</f>
        <v>0</v>
      </c>
      <c r="BF257" s="213">
        <f>IF(N257="snížená",J257,0)</f>
        <v>0</v>
      </c>
      <c r="BG257" s="213">
        <f>IF(N257="zákl. přenesená",J257,0)</f>
        <v>0</v>
      </c>
      <c r="BH257" s="213">
        <f>IF(N257="sníž. přenesená",J257,0)</f>
        <v>0</v>
      </c>
      <c r="BI257" s="213">
        <f>IF(N257="nulová",J257,0)</f>
        <v>0</v>
      </c>
      <c r="BJ257" s="17" t="s">
        <v>83</v>
      </c>
      <c r="BK257" s="213">
        <f>ROUND(I257*H257,2)</f>
        <v>0</v>
      </c>
      <c r="BL257" s="17" t="s">
        <v>167</v>
      </c>
      <c r="BM257" s="212" t="s">
        <v>489</v>
      </c>
    </row>
    <row r="258" s="2" customFormat="1" ht="37.8" customHeight="1">
      <c r="A258" s="38"/>
      <c r="B258" s="39"/>
      <c r="C258" s="214" t="s">
        <v>490</v>
      </c>
      <c r="D258" s="214" t="s">
        <v>141</v>
      </c>
      <c r="E258" s="215" t="s">
        <v>491</v>
      </c>
      <c r="F258" s="216" t="s">
        <v>492</v>
      </c>
      <c r="G258" s="217" t="s">
        <v>166</v>
      </c>
      <c r="H258" s="218">
        <v>6.5999999999999996</v>
      </c>
      <c r="I258" s="219"/>
      <c r="J258" s="220">
        <f>ROUND(I258*H258,2)</f>
        <v>0</v>
      </c>
      <c r="K258" s="216" t="s">
        <v>134</v>
      </c>
      <c r="L258" s="44"/>
      <c r="M258" s="221" t="s">
        <v>19</v>
      </c>
      <c r="N258" s="222" t="s">
        <v>46</v>
      </c>
      <c r="O258" s="84"/>
      <c r="P258" s="210">
        <f>O258*H258</f>
        <v>0</v>
      </c>
      <c r="Q258" s="210">
        <v>0.00050000000000000001</v>
      </c>
      <c r="R258" s="210">
        <f>Q258*H258</f>
        <v>0.0033</v>
      </c>
      <c r="S258" s="210">
        <v>0</v>
      </c>
      <c r="T258" s="21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12" t="s">
        <v>167</v>
      </c>
      <c r="AT258" s="212" t="s">
        <v>141</v>
      </c>
      <c r="AU258" s="212" t="s">
        <v>85</v>
      </c>
      <c r="AY258" s="17" t="s">
        <v>127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17" t="s">
        <v>83</v>
      </c>
      <c r="BK258" s="213">
        <f>ROUND(I258*H258,2)</f>
        <v>0</v>
      </c>
      <c r="BL258" s="17" t="s">
        <v>167</v>
      </c>
      <c r="BM258" s="212" t="s">
        <v>493</v>
      </c>
    </row>
    <row r="259" s="2" customFormat="1">
      <c r="A259" s="38"/>
      <c r="B259" s="39"/>
      <c r="C259" s="40"/>
      <c r="D259" s="223" t="s">
        <v>146</v>
      </c>
      <c r="E259" s="40"/>
      <c r="F259" s="224" t="s">
        <v>494</v>
      </c>
      <c r="G259" s="40"/>
      <c r="H259" s="40"/>
      <c r="I259" s="225"/>
      <c r="J259" s="40"/>
      <c r="K259" s="40"/>
      <c r="L259" s="44"/>
      <c r="M259" s="226"/>
      <c r="N259" s="227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146</v>
      </c>
      <c r="AU259" s="17" t="s">
        <v>85</v>
      </c>
    </row>
    <row r="260" s="2" customFormat="1" ht="37.8" customHeight="1">
      <c r="A260" s="38"/>
      <c r="B260" s="39"/>
      <c r="C260" s="214" t="s">
        <v>301</v>
      </c>
      <c r="D260" s="214" t="s">
        <v>141</v>
      </c>
      <c r="E260" s="215" t="s">
        <v>495</v>
      </c>
      <c r="F260" s="216" t="s">
        <v>496</v>
      </c>
      <c r="G260" s="217" t="s">
        <v>166</v>
      </c>
      <c r="H260" s="218">
        <v>20.780000000000001</v>
      </c>
      <c r="I260" s="219"/>
      <c r="J260" s="220">
        <f>ROUND(I260*H260,2)</f>
        <v>0</v>
      </c>
      <c r="K260" s="216" t="s">
        <v>134</v>
      </c>
      <c r="L260" s="44"/>
      <c r="M260" s="221" t="s">
        <v>19</v>
      </c>
      <c r="N260" s="222" t="s">
        <v>46</v>
      </c>
      <c r="O260" s="84"/>
      <c r="P260" s="210">
        <f>O260*H260</f>
        <v>0</v>
      </c>
      <c r="Q260" s="210">
        <v>0.00050000000000000001</v>
      </c>
      <c r="R260" s="210">
        <f>Q260*H260</f>
        <v>0.01039</v>
      </c>
      <c r="S260" s="210">
        <v>0</v>
      </c>
      <c r="T260" s="21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2" t="s">
        <v>167</v>
      </c>
      <c r="AT260" s="212" t="s">
        <v>141</v>
      </c>
      <c r="AU260" s="212" t="s">
        <v>85</v>
      </c>
      <c r="AY260" s="17" t="s">
        <v>127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7" t="s">
        <v>83</v>
      </c>
      <c r="BK260" s="213">
        <f>ROUND(I260*H260,2)</f>
        <v>0</v>
      </c>
      <c r="BL260" s="17" t="s">
        <v>167</v>
      </c>
      <c r="BM260" s="212" t="s">
        <v>497</v>
      </c>
    </row>
    <row r="261" s="2" customFormat="1">
      <c r="A261" s="38"/>
      <c r="B261" s="39"/>
      <c r="C261" s="40"/>
      <c r="D261" s="223" t="s">
        <v>146</v>
      </c>
      <c r="E261" s="40"/>
      <c r="F261" s="224" t="s">
        <v>498</v>
      </c>
      <c r="G261" s="40"/>
      <c r="H261" s="40"/>
      <c r="I261" s="225"/>
      <c r="J261" s="40"/>
      <c r="K261" s="40"/>
      <c r="L261" s="44"/>
      <c r="M261" s="226"/>
      <c r="N261" s="227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146</v>
      </c>
      <c r="AU261" s="17" t="s">
        <v>85</v>
      </c>
    </row>
    <row r="262" s="2" customFormat="1" ht="44.25" customHeight="1">
      <c r="A262" s="38"/>
      <c r="B262" s="39"/>
      <c r="C262" s="214" t="s">
        <v>316</v>
      </c>
      <c r="D262" s="214" t="s">
        <v>141</v>
      </c>
      <c r="E262" s="215" t="s">
        <v>499</v>
      </c>
      <c r="F262" s="216" t="s">
        <v>500</v>
      </c>
      <c r="G262" s="217" t="s">
        <v>166</v>
      </c>
      <c r="H262" s="218">
        <v>20.780000000000001</v>
      </c>
      <c r="I262" s="219"/>
      <c r="J262" s="220">
        <f>ROUND(I262*H262,2)</f>
        <v>0</v>
      </c>
      <c r="K262" s="216" t="s">
        <v>134</v>
      </c>
      <c r="L262" s="44"/>
      <c r="M262" s="221" t="s">
        <v>19</v>
      </c>
      <c r="N262" s="222" t="s">
        <v>46</v>
      </c>
      <c r="O262" s="84"/>
      <c r="P262" s="210">
        <f>O262*H262</f>
        <v>0</v>
      </c>
      <c r="Q262" s="210">
        <v>0.00080000000000000004</v>
      </c>
      <c r="R262" s="210">
        <f>Q262*H262</f>
        <v>0.016624000000000003</v>
      </c>
      <c r="S262" s="210">
        <v>0</v>
      </c>
      <c r="T262" s="21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2" t="s">
        <v>167</v>
      </c>
      <c r="AT262" s="212" t="s">
        <v>141</v>
      </c>
      <c r="AU262" s="212" t="s">
        <v>85</v>
      </c>
      <c r="AY262" s="17" t="s">
        <v>127</v>
      </c>
      <c r="BE262" s="213">
        <f>IF(N262="základní",J262,0)</f>
        <v>0</v>
      </c>
      <c r="BF262" s="213">
        <f>IF(N262="snížená",J262,0)</f>
        <v>0</v>
      </c>
      <c r="BG262" s="213">
        <f>IF(N262="zákl. přenesená",J262,0)</f>
        <v>0</v>
      </c>
      <c r="BH262" s="213">
        <f>IF(N262="sníž. přenesená",J262,0)</f>
        <v>0</v>
      </c>
      <c r="BI262" s="213">
        <f>IF(N262="nulová",J262,0)</f>
        <v>0</v>
      </c>
      <c r="BJ262" s="17" t="s">
        <v>83</v>
      </c>
      <c r="BK262" s="213">
        <f>ROUND(I262*H262,2)</f>
        <v>0</v>
      </c>
      <c r="BL262" s="17" t="s">
        <v>167</v>
      </c>
      <c r="BM262" s="212" t="s">
        <v>501</v>
      </c>
    </row>
    <row r="263" s="2" customFormat="1">
      <c r="A263" s="38"/>
      <c r="B263" s="39"/>
      <c r="C263" s="40"/>
      <c r="D263" s="223" t="s">
        <v>146</v>
      </c>
      <c r="E263" s="40"/>
      <c r="F263" s="224" t="s">
        <v>502</v>
      </c>
      <c r="G263" s="40"/>
      <c r="H263" s="40"/>
      <c r="I263" s="225"/>
      <c r="J263" s="40"/>
      <c r="K263" s="40"/>
      <c r="L263" s="44"/>
      <c r="M263" s="226"/>
      <c r="N263" s="227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146</v>
      </c>
      <c r="AU263" s="17" t="s">
        <v>85</v>
      </c>
    </row>
    <row r="264" s="2" customFormat="1" ht="24.15" customHeight="1">
      <c r="A264" s="38"/>
      <c r="B264" s="39"/>
      <c r="C264" s="214" t="s">
        <v>503</v>
      </c>
      <c r="D264" s="214" t="s">
        <v>141</v>
      </c>
      <c r="E264" s="215" t="s">
        <v>504</v>
      </c>
      <c r="F264" s="216" t="s">
        <v>505</v>
      </c>
      <c r="G264" s="217" t="s">
        <v>176</v>
      </c>
      <c r="H264" s="218">
        <v>22</v>
      </c>
      <c r="I264" s="219"/>
      <c r="J264" s="220">
        <f>ROUND(I264*H264,2)</f>
        <v>0</v>
      </c>
      <c r="K264" s="216" t="s">
        <v>134</v>
      </c>
      <c r="L264" s="44"/>
      <c r="M264" s="221" t="s">
        <v>19</v>
      </c>
      <c r="N264" s="222" t="s">
        <v>46</v>
      </c>
      <c r="O264" s="84"/>
      <c r="P264" s="210">
        <f>O264*H264</f>
        <v>0</v>
      </c>
      <c r="Q264" s="210">
        <v>0.00016000000000000001</v>
      </c>
      <c r="R264" s="210">
        <f>Q264*H264</f>
        <v>0.0035200000000000001</v>
      </c>
      <c r="S264" s="210">
        <v>0</v>
      </c>
      <c r="T264" s="21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12" t="s">
        <v>167</v>
      </c>
      <c r="AT264" s="212" t="s">
        <v>141</v>
      </c>
      <c r="AU264" s="212" t="s">
        <v>85</v>
      </c>
      <c r="AY264" s="17" t="s">
        <v>127</v>
      </c>
      <c r="BE264" s="213">
        <f>IF(N264="základní",J264,0)</f>
        <v>0</v>
      </c>
      <c r="BF264" s="213">
        <f>IF(N264="snížená",J264,0)</f>
        <v>0</v>
      </c>
      <c r="BG264" s="213">
        <f>IF(N264="zákl. přenesená",J264,0)</f>
        <v>0</v>
      </c>
      <c r="BH264" s="213">
        <f>IF(N264="sníž. přenesená",J264,0)</f>
        <v>0</v>
      </c>
      <c r="BI264" s="213">
        <f>IF(N264="nulová",J264,0)</f>
        <v>0</v>
      </c>
      <c r="BJ264" s="17" t="s">
        <v>83</v>
      </c>
      <c r="BK264" s="213">
        <f>ROUND(I264*H264,2)</f>
        <v>0</v>
      </c>
      <c r="BL264" s="17" t="s">
        <v>167</v>
      </c>
      <c r="BM264" s="212" t="s">
        <v>506</v>
      </c>
    </row>
    <row r="265" s="2" customFormat="1">
      <c r="A265" s="38"/>
      <c r="B265" s="39"/>
      <c r="C265" s="40"/>
      <c r="D265" s="223" t="s">
        <v>146</v>
      </c>
      <c r="E265" s="40"/>
      <c r="F265" s="224" t="s">
        <v>507</v>
      </c>
      <c r="G265" s="40"/>
      <c r="H265" s="40"/>
      <c r="I265" s="225"/>
      <c r="J265" s="40"/>
      <c r="K265" s="40"/>
      <c r="L265" s="44"/>
      <c r="M265" s="226"/>
      <c r="N265" s="227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146</v>
      </c>
      <c r="AU265" s="17" t="s">
        <v>85</v>
      </c>
    </row>
    <row r="266" s="2" customFormat="1" ht="33" customHeight="1">
      <c r="A266" s="38"/>
      <c r="B266" s="39"/>
      <c r="C266" s="214" t="s">
        <v>508</v>
      </c>
      <c r="D266" s="214" t="s">
        <v>141</v>
      </c>
      <c r="E266" s="215" t="s">
        <v>509</v>
      </c>
      <c r="F266" s="216" t="s">
        <v>510</v>
      </c>
      <c r="G266" s="217" t="s">
        <v>176</v>
      </c>
      <c r="H266" s="218">
        <v>11</v>
      </c>
      <c r="I266" s="219"/>
      <c r="J266" s="220">
        <f>ROUND(I266*H266,2)</f>
        <v>0</v>
      </c>
      <c r="K266" s="216" t="s">
        <v>134</v>
      </c>
      <c r="L266" s="44"/>
      <c r="M266" s="221" t="s">
        <v>19</v>
      </c>
      <c r="N266" s="222" t="s">
        <v>46</v>
      </c>
      <c r="O266" s="84"/>
      <c r="P266" s="210">
        <f>O266*H266</f>
        <v>0</v>
      </c>
      <c r="Q266" s="210">
        <v>0.00010000000000000001</v>
      </c>
      <c r="R266" s="210">
        <f>Q266*H266</f>
        <v>0.0011000000000000001</v>
      </c>
      <c r="S266" s="210">
        <v>0</v>
      </c>
      <c r="T266" s="211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2" t="s">
        <v>167</v>
      </c>
      <c r="AT266" s="212" t="s">
        <v>141</v>
      </c>
      <c r="AU266" s="212" t="s">
        <v>85</v>
      </c>
      <c r="AY266" s="17" t="s">
        <v>127</v>
      </c>
      <c r="BE266" s="213">
        <f>IF(N266="základní",J266,0)</f>
        <v>0</v>
      </c>
      <c r="BF266" s="213">
        <f>IF(N266="snížená",J266,0)</f>
        <v>0</v>
      </c>
      <c r="BG266" s="213">
        <f>IF(N266="zákl. přenesená",J266,0)</f>
        <v>0</v>
      </c>
      <c r="BH266" s="213">
        <f>IF(N266="sníž. přenesená",J266,0)</f>
        <v>0</v>
      </c>
      <c r="BI266" s="213">
        <f>IF(N266="nulová",J266,0)</f>
        <v>0</v>
      </c>
      <c r="BJ266" s="17" t="s">
        <v>83</v>
      </c>
      <c r="BK266" s="213">
        <f>ROUND(I266*H266,2)</f>
        <v>0</v>
      </c>
      <c r="BL266" s="17" t="s">
        <v>167</v>
      </c>
      <c r="BM266" s="212" t="s">
        <v>511</v>
      </c>
    </row>
    <row r="267" s="2" customFormat="1">
      <c r="A267" s="38"/>
      <c r="B267" s="39"/>
      <c r="C267" s="40"/>
      <c r="D267" s="223" t="s">
        <v>146</v>
      </c>
      <c r="E267" s="40"/>
      <c r="F267" s="224" t="s">
        <v>512</v>
      </c>
      <c r="G267" s="40"/>
      <c r="H267" s="40"/>
      <c r="I267" s="225"/>
      <c r="J267" s="40"/>
      <c r="K267" s="40"/>
      <c r="L267" s="44"/>
      <c r="M267" s="226"/>
      <c r="N267" s="227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146</v>
      </c>
      <c r="AU267" s="17" t="s">
        <v>85</v>
      </c>
    </row>
    <row r="268" s="2" customFormat="1" ht="24.15" customHeight="1">
      <c r="A268" s="38"/>
      <c r="B268" s="39"/>
      <c r="C268" s="214" t="s">
        <v>312</v>
      </c>
      <c r="D268" s="214" t="s">
        <v>141</v>
      </c>
      <c r="E268" s="215" t="s">
        <v>513</v>
      </c>
      <c r="F268" s="216" t="s">
        <v>514</v>
      </c>
      <c r="G268" s="217" t="s">
        <v>166</v>
      </c>
      <c r="H268" s="218">
        <v>31.780000000000001</v>
      </c>
      <c r="I268" s="219"/>
      <c r="J268" s="220">
        <f>ROUND(I268*H268,2)</f>
        <v>0</v>
      </c>
      <c r="K268" s="216" t="s">
        <v>134</v>
      </c>
      <c r="L268" s="44"/>
      <c r="M268" s="221" t="s">
        <v>19</v>
      </c>
      <c r="N268" s="222" t="s">
        <v>46</v>
      </c>
      <c r="O268" s="84"/>
      <c r="P268" s="210">
        <f>O268*H268</f>
        <v>0</v>
      </c>
      <c r="Q268" s="210">
        <v>0</v>
      </c>
      <c r="R268" s="210">
        <f>Q268*H268</f>
        <v>0</v>
      </c>
      <c r="S268" s="210">
        <v>0</v>
      </c>
      <c r="T268" s="21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2" t="s">
        <v>167</v>
      </c>
      <c r="AT268" s="212" t="s">
        <v>141</v>
      </c>
      <c r="AU268" s="212" t="s">
        <v>85</v>
      </c>
      <c r="AY268" s="17" t="s">
        <v>127</v>
      </c>
      <c r="BE268" s="213">
        <f>IF(N268="základní",J268,0)</f>
        <v>0</v>
      </c>
      <c r="BF268" s="213">
        <f>IF(N268="snížená",J268,0)</f>
        <v>0</v>
      </c>
      <c r="BG268" s="213">
        <f>IF(N268="zákl. přenesená",J268,0)</f>
        <v>0</v>
      </c>
      <c r="BH268" s="213">
        <f>IF(N268="sníž. přenesená",J268,0)</f>
        <v>0</v>
      </c>
      <c r="BI268" s="213">
        <f>IF(N268="nulová",J268,0)</f>
        <v>0</v>
      </c>
      <c r="BJ268" s="17" t="s">
        <v>83</v>
      </c>
      <c r="BK268" s="213">
        <f>ROUND(I268*H268,2)</f>
        <v>0</v>
      </c>
      <c r="BL268" s="17" t="s">
        <v>167</v>
      </c>
      <c r="BM268" s="212" t="s">
        <v>515</v>
      </c>
    </row>
    <row r="269" s="2" customFormat="1">
      <c r="A269" s="38"/>
      <c r="B269" s="39"/>
      <c r="C269" s="40"/>
      <c r="D269" s="223" t="s">
        <v>146</v>
      </c>
      <c r="E269" s="40"/>
      <c r="F269" s="224" t="s">
        <v>516</v>
      </c>
      <c r="G269" s="40"/>
      <c r="H269" s="40"/>
      <c r="I269" s="225"/>
      <c r="J269" s="40"/>
      <c r="K269" s="40"/>
      <c r="L269" s="44"/>
      <c r="M269" s="226"/>
      <c r="N269" s="227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146</v>
      </c>
      <c r="AU269" s="17" t="s">
        <v>85</v>
      </c>
    </row>
    <row r="270" s="2" customFormat="1" ht="49.05" customHeight="1">
      <c r="A270" s="38"/>
      <c r="B270" s="39"/>
      <c r="C270" s="214" t="s">
        <v>319</v>
      </c>
      <c r="D270" s="214" t="s">
        <v>141</v>
      </c>
      <c r="E270" s="215" t="s">
        <v>517</v>
      </c>
      <c r="F270" s="216" t="s">
        <v>518</v>
      </c>
      <c r="G270" s="217" t="s">
        <v>519</v>
      </c>
      <c r="H270" s="240"/>
      <c r="I270" s="219"/>
      <c r="J270" s="220">
        <f>ROUND(I270*H270,2)</f>
        <v>0</v>
      </c>
      <c r="K270" s="216" t="s">
        <v>134</v>
      </c>
      <c r="L270" s="44"/>
      <c r="M270" s="221" t="s">
        <v>19</v>
      </c>
      <c r="N270" s="222" t="s">
        <v>46</v>
      </c>
      <c r="O270" s="84"/>
      <c r="P270" s="210">
        <f>O270*H270</f>
        <v>0</v>
      </c>
      <c r="Q270" s="210">
        <v>0</v>
      </c>
      <c r="R270" s="210">
        <f>Q270*H270</f>
        <v>0</v>
      </c>
      <c r="S270" s="210">
        <v>0</v>
      </c>
      <c r="T270" s="211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12" t="s">
        <v>167</v>
      </c>
      <c r="AT270" s="212" t="s">
        <v>141</v>
      </c>
      <c r="AU270" s="212" t="s">
        <v>85</v>
      </c>
      <c r="AY270" s="17" t="s">
        <v>127</v>
      </c>
      <c r="BE270" s="213">
        <f>IF(N270="základní",J270,0)</f>
        <v>0</v>
      </c>
      <c r="BF270" s="213">
        <f>IF(N270="snížená",J270,0)</f>
        <v>0</v>
      </c>
      <c r="BG270" s="213">
        <f>IF(N270="zákl. přenesená",J270,0)</f>
        <v>0</v>
      </c>
      <c r="BH270" s="213">
        <f>IF(N270="sníž. přenesená",J270,0)</f>
        <v>0</v>
      </c>
      <c r="BI270" s="213">
        <f>IF(N270="nulová",J270,0)</f>
        <v>0</v>
      </c>
      <c r="BJ270" s="17" t="s">
        <v>83</v>
      </c>
      <c r="BK270" s="213">
        <f>ROUND(I270*H270,2)</f>
        <v>0</v>
      </c>
      <c r="BL270" s="17" t="s">
        <v>167</v>
      </c>
      <c r="BM270" s="212" t="s">
        <v>520</v>
      </c>
    </row>
    <row r="271" s="2" customFormat="1">
      <c r="A271" s="38"/>
      <c r="B271" s="39"/>
      <c r="C271" s="40"/>
      <c r="D271" s="223" t="s">
        <v>146</v>
      </c>
      <c r="E271" s="40"/>
      <c r="F271" s="224" t="s">
        <v>521</v>
      </c>
      <c r="G271" s="40"/>
      <c r="H271" s="40"/>
      <c r="I271" s="225"/>
      <c r="J271" s="40"/>
      <c r="K271" s="40"/>
      <c r="L271" s="44"/>
      <c r="M271" s="226"/>
      <c r="N271" s="227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146</v>
      </c>
      <c r="AU271" s="17" t="s">
        <v>85</v>
      </c>
    </row>
    <row r="272" s="12" customFormat="1" ht="25.92" customHeight="1">
      <c r="A272" s="12"/>
      <c r="B272" s="184"/>
      <c r="C272" s="185"/>
      <c r="D272" s="186" t="s">
        <v>74</v>
      </c>
      <c r="E272" s="187" t="s">
        <v>522</v>
      </c>
      <c r="F272" s="187" t="s">
        <v>523</v>
      </c>
      <c r="G272" s="185"/>
      <c r="H272" s="185"/>
      <c r="I272" s="188"/>
      <c r="J272" s="189">
        <f>BK272</f>
        <v>0</v>
      </c>
      <c r="K272" s="185"/>
      <c r="L272" s="190"/>
      <c r="M272" s="191"/>
      <c r="N272" s="192"/>
      <c r="O272" s="192"/>
      <c r="P272" s="193">
        <f>P273</f>
        <v>0</v>
      </c>
      <c r="Q272" s="192"/>
      <c r="R272" s="193">
        <f>R273</f>
        <v>0</v>
      </c>
      <c r="S272" s="192"/>
      <c r="T272" s="194">
        <f>T273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5" t="s">
        <v>151</v>
      </c>
      <c r="AT272" s="196" t="s">
        <v>74</v>
      </c>
      <c r="AU272" s="196" t="s">
        <v>75</v>
      </c>
      <c r="AY272" s="195" t="s">
        <v>127</v>
      </c>
      <c r="BK272" s="197">
        <f>BK273</f>
        <v>0</v>
      </c>
    </row>
    <row r="273" s="2" customFormat="1" ht="16.5" customHeight="1">
      <c r="A273" s="38"/>
      <c r="B273" s="39"/>
      <c r="C273" s="214" t="s">
        <v>267</v>
      </c>
      <c r="D273" s="214" t="s">
        <v>141</v>
      </c>
      <c r="E273" s="215" t="s">
        <v>524</v>
      </c>
      <c r="F273" s="216" t="s">
        <v>525</v>
      </c>
      <c r="G273" s="217" t="s">
        <v>519</v>
      </c>
      <c r="H273" s="240"/>
      <c r="I273" s="219"/>
      <c r="J273" s="220">
        <f>ROUND(I273*H273,2)</f>
        <v>0</v>
      </c>
      <c r="K273" s="216" t="s">
        <v>154</v>
      </c>
      <c r="L273" s="44"/>
      <c r="M273" s="241" t="s">
        <v>19</v>
      </c>
      <c r="N273" s="242" t="s">
        <v>46</v>
      </c>
      <c r="O273" s="243"/>
      <c r="P273" s="244">
        <f>O273*H273</f>
        <v>0</v>
      </c>
      <c r="Q273" s="244">
        <v>0</v>
      </c>
      <c r="R273" s="244">
        <f>Q273*H273</f>
        <v>0</v>
      </c>
      <c r="S273" s="244">
        <v>0</v>
      </c>
      <c r="T273" s="245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2" t="s">
        <v>526</v>
      </c>
      <c r="AT273" s="212" t="s">
        <v>141</v>
      </c>
      <c r="AU273" s="212" t="s">
        <v>83</v>
      </c>
      <c r="AY273" s="17" t="s">
        <v>127</v>
      </c>
      <c r="BE273" s="213">
        <f>IF(N273="základní",J273,0)</f>
        <v>0</v>
      </c>
      <c r="BF273" s="213">
        <f>IF(N273="snížená",J273,0)</f>
        <v>0</v>
      </c>
      <c r="BG273" s="213">
        <f>IF(N273="zákl. přenesená",J273,0)</f>
        <v>0</v>
      </c>
      <c r="BH273" s="213">
        <f>IF(N273="sníž. přenesená",J273,0)</f>
        <v>0</v>
      </c>
      <c r="BI273" s="213">
        <f>IF(N273="nulová",J273,0)</f>
        <v>0</v>
      </c>
      <c r="BJ273" s="17" t="s">
        <v>83</v>
      </c>
      <c r="BK273" s="213">
        <f>ROUND(I273*H273,2)</f>
        <v>0</v>
      </c>
      <c r="BL273" s="17" t="s">
        <v>526</v>
      </c>
      <c r="BM273" s="212" t="s">
        <v>527</v>
      </c>
    </row>
    <row r="274" s="2" customFormat="1" ht="6.96" customHeight="1">
      <c r="A274" s="38"/>
      <c r="B274" s="59"/>
      <c r="C274" s="60"/>
      <c r="D274" s="60"/>
      <c r="E274" s="60"/>
      <c r="F274" s="60"/>
      <c r="G274" s="60"/>
      <c r="H274" s="60"/>
      <c r="I274" s="60"/>
      <c r="J274" s="60"/>
      <c r="K274" s="60"/>
      <c r="L274" s="44"/>
      <c r="M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</row>
  </sheetData>
  <sheetProtection sheet="1" autoFilter="0" formatColumns="0" formatRows="0" objects="1" scenarios="1" spinCount="100000" saltValue="LjIIu3EJ3siZO44LrDDQdVLjQ6uyks6u+pPE2aG2rlBL07b2+epjIBf+m36Ml9k2hTPK+9a7T2EScLKYSDWv/A==" hashValue="wdTNXUgRykyeHhptrbusMWRko3XAM1oRziXQxapb5n3PkxkU4TtZGXQVqqqtJP3WLKoJWtTu5rKHrrNKytU/GA==" algorithmName="SHA-512" password="CC35"/>
  <autoFilter ref="C97:K273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4" r:id="rId1" display="https://podminky.urs.cz/item/CS_URS_2025_01/112151115"/>
    <hyperlink ref="F106" r:id="rId2" display="https://podminky.urs.cz/item/CS_URS_2025_01/112151117"/>
    <hyperlink ref="F109" r:id="rId3" display="https://podminky.urs.cz/item/CS_URS_2025_01/112251103"/>
    <hyperlink ref="F111" r:id="rId4" display="https://podminky.urs.cz/item/CS_URS_2025_01/112251104"/>
    <hyperlink ref="F113" r:id="rId5" display="https://podminky.urs.cz/item/CS_URS_2025_01/113106023"/>
    <hyperlink ref="F115" r:id="rId6" display="https://podminky.urs.cz/item/CS_URS_2025_01/113107042"/>
    <hyperlink ref="F117" r:id="rId7" display="https://podminky.urs.cz/item/CS_URS_2025_01/113202111"/>
    <hyperlink ref="F119" r:id="rId8" display="https://podminky.urs.cz/item/CS_URS_2025_01/122251501"/>
    <hyperlink ref="F121" r:id="rId9" display="https://podminky.urs.cz/item/CS_URS_2025_01/129911101"/>
    <hyperlink ref="F123" r:id="rId10" display="https://podminky.urs.cz/item/CS_URS_2025_01/132254101"/>
    <hyperlink ref="F125" r:id="rId11" display="https://podminky.urs.cz/item/CS_URS_2025_01/162201413"/>
    <hyperlink ref="F127" r:id="rId12" display="https://podminky.urs.cz/item/CS_URS_2025_01/162201414"/>
    <hyperlink ref="F129" r:id="rId13" display="https://podminky.urs.cz/item/CS_URS_2025_01/162201418"/>
    <hyperlink ref="F131" r:id="rId14" display="https://podminky.urs.cz/item/CS_URS_2025_01/162301953"/>
    <hyperlink ref="F133" r:id="rId15" display="https://podminky.urs.cz/item/CS_URS_2025_01/162301954"/>
    <hyperlink ref="F135" r:id="rId16" display="https://podminky.urs.cz/item/CS_URS_2025_01/162301964"/>
    <hyperlink ref="F137" r:id="rId17" display="https://podminky.urs.cz/item/CS_URS_2025_01/162751117"/>
    <hyperlink ref="F139" r:id="rId18" display="https://podminky.urs.cz/item/CS_URS_2025_01/162751119"/>
    <hyperlink ref="F141" r:id="rId19" display="https://podminky.urs.cz/item/CS_URS_2025_01/171201221"/>
    <hyperlink ref="F143" r:id="rId20" display="https://podminky.urs.cz/item/CS_URS_2025_01/174111101"/>
    <hyperlink ref="F145" r:id="rId21" display="https://podminky.urs.cz/item/CS_URS_2025_01/181311103"/>
    <hyperlink ref="F147" r:id="rId22" display="https://podminky.urs.cz/item/CS_URS_2025_01/181411131"/>
    <hyperlink ref="F150" r:id="rId23" display="https://podminky.urs.cz/item/CS_URS_2025_01/212750103"/>
    <hyperlink ref="F152" r:id="rId24" display="https://podminky.urs.cz/item/CS_URS_2025_01/212972113"/>
    <hyperlink ref="F155" r:id="rId25" display="https://podminky.urs.cz/item/CS_URS_2025_01/271572211"/>
    <hyperlink ref="F157" r:id="rId26" display="https://podminky.urs.cz/item/CS_URS_2025_01/274322511"/>
    <hyperlink ref="F159" r:id="rId27" display="https://podminky.urs.cz/item/CS_URS_2025_01/279113154"/>
    <hyperlink ref="F161" r:id="rId28" display="https://podminky.urs.cz/item/CS_URS_2025_01/279322511"/>
    <hyperlink ref="F163" r:id="rId29" display="https://podminky.urs.cz/item/CS_URS_2025_01/279351121"/>
    <hyperlink ref="F165" r:id="rId30" display="https://podminky.urs.cz/item/CS_URS_2025_01/279351122"/>
    <hyperlink ref="F169" r:id="rId31" display="https://podminky.urs.cz/item/CS_URS_2025_01/311113222"/>
    <hyperlink ref="F172" r:id="rId32" display="https://podminky.urs.cz/item/CS_URS_2025_01/327361006"/>
    <hyperlink ref="F174" r:id="rId33" display="https://podminky.urs.cz/item/CS_URS_2025_01/327361016"/>
    <hyperlink ref="F180" r:id="rId34" display="https://podminky.urs.cz/item/CS_URS_2025_01/348101120"/>
    <hyperlink ref="F182" r:id="rId35" display="https://podminky.urs.cz/item/CS_URS_2025_01/348101150"/>
    <hyperlink ref="F184" r:id="rId36" display="https://podminky.urs.cz/item/CS_URS_2025_01/348171120"/>
    <hyperlink ref="F189" r:id="rId37" display="https://podminky.urs.cz/item/CS_URS_2025_01/348273931"/>
    <hyperlink ref="F192" r:id="rId38" display="https://podminky.urs.cz/item/CS_URS_2025_01/564251011"/>
    <hyperlink ref="F194" r:id="rId39" display="https://podminky.urs.cz/item/CS_URS_2025_01/577186111"/>
    <hyperlink ref="F197" r:id="rId40" display="https://podminky.urs.cz/item/CS_URS_2025_01/631311114"/>
    <hyperlink ref="F200" r:id="rId41" display="https://podminky.urs.cz/item/CS_URS_2025_01/895270012"/>
    <hyperlink ref="F202" r:id="rId42" display="https://podminky.urs.cz/item/CS_URS_2025_01/895270021"/>
    <hyperlink ref="F206" r:id="rId43" display="https://podminky.urs.cz/item/CS_URS_2025_01/895270067"/>
    <hyperlink ref="F209" r:id="rId44" display="https://podminky.urs.cz/item/CS_URS_2025_01/916241213"/>
    <hyperlink ref="F213" r:id="rId45" display="https://podminky.urs.cz/item/CS_URS_2025_01/953941211"/>
    <hyperlink ref="F216" r:id="rId46" display="https://podminky.urs.cz/item/CS_URS_2025_01/962023391"/>
    <hyperlink ref="F218" r:id="rId47" display="https://podminky.urs.cz/item/CS_URS_2025_01/962032231"/>
    <hyperlink ref="F220" r:id="rId48" display="https://podminky.urs.cz/item/CS_URS_2025_01/966072822"/>
    <hyperlink ref="F222" r:id="rId49" display="https://podminky.urs.cz/item/CS_URS_2025_01/966073811"/>
    <hyperlink ref="F224" r:id="rId50" display="https://podminky.urs.cz/item/CS_URS_2025_01/966073812"/>
    <hyperlink ref="F227" r:id="rId51" display="https://podminky.urs.cz/item/CS_URS_2025_01/979021113"/>
    <hyperlink ref="F230" r:id="rId52" display="https://podminky.urs.cz/item/CS_URS_2025_01/997013111"/>
    <hyperlink ref="F232" r:id="rId53" display="https://podminky.urs.cz/item/CS_URS_2025_01/997013501"/>
    <hyperlink ref="F234" r:id="rId54" display="https://podminky.urs.cz/item/CS_URS_2025_01/997013509"/>
    <hyperlink ref="F237" r:id="rId55" display="https://podminky.urs.cz/item/CS_URS_2025_01/997013631"/>
    <hyperlink ref="F241" r:id="rId56" display="https://podminky.urs.cz/item/CS_URS_2025_01/997013645"/>
    <hyperlink ref="F245" r:id="rId57" display="https://podminky.urs.cz/item/CS_URS_2025_01/997013869"/>
    <hyperlink ref="F249" r:id="rId58" display="https://podminky.urs.cz/item/CS_URS_2025_01/997013873"/>
    <hyperlink ref="F254" r:id="rId59" display="https://podminky.urs.cz/item/CS_URS_2025_01/998153131"/>
    <hyperlink ref="F259" r:id="rId60" display="https://podminky.urs.cz/item/CS_URS_2025_01/711113111"/>
    <hyperlink ref="F261" r:id="rId61" display="https://podminky.urs.cz/item/CS_URS_2025_01/711113121"/>
    <hyperlink ref="F263" r:id="rId62" display="https://podminky.urs.cz/item/CS_URS_2025_01/711161215"/>
    <hyperlink ref="F265" r:id="rId63" display="https://podminky.urs.cz/item/CS_URS_2025_01/711161383"/>
    <hyperlink ref="F267" r:id="rId64" display="https://podminky.urs.cz/item/CS_URS_2025_01/711161389"/>
    <hyperlink ref="F269" r:id="rId65" display="https://podminky.urs.cz/item/CS_URS_2025_01/711491272"/>
    <hyperlink ref="F271" r:id="rId66" display="https://podminky.urs.cz/item/CS_URS_2025_01/998711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6" customWidth="1"/>
    <col min="2" max="2" width="1.667969" style="246" customWidth="1"/>
    <col min="3" max="4" width="5" style="246" customWidth="1"/>
    <col min="5" max="5" width="11.66016" style="246" customWidth="1"/>
    <col min="6" max="6" width="9.160156" style="246" customWidth="1"/>
    <col min="7" max="7" width="5" style="246" customWidth="1"/>
    <col min="8" max="8" width="77.83203" style="246" customWidth="1"/>
    <col min="9" max="10" width="20" style="246" customWidth="1"/>
    <col min="11" max="11" width="1.667969" style="246" customWidth="1"/>
  </cols>
  <sheetData>
    <row r="1" s="1" customFormat="1" ht="37.5" customHeight="1"/>
    <row r="2" s="1" customFormat="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="14" customFormat="1" ht="45" customHeight="1">
      <c r="B3" s="250"/>
      <c r="C3" s="251" t="s">
        <v>528</v>
      </c>
      <c r="D3" s="251"/>
      <c r="E3" s="251"/>
      <c r="F3" s="251"/>
      <c r="G3" s="251"/>
      <c r="H3" s="251"/>
      <c r="I3" s="251"/>
      <c r="J3" s="251"/>
      <c r="K3" s="252"/>
    </row>
    <row r="4" s="1" customFormat="1" ht="25.5" customHeight="1">
      <c r="B4" s="253"/>
      <c r="C4" s="254" t="s">
        <v>529</v>
      </c>
      <c r="D4" s="254"/>
      <c r="E4" s="254"/>
      <c r="F4" s="254"/>
      <c r="G4" s="254"/>
      <c r="H4" s="254"/>
      <c r="I4" s="254"/>
      <c r="J4" s="254"/>
      <c r="K4" s="255"/>
    </row>
    <row r="5" s="1" customFormat="1" ht="5.25" customHeight="1">
      <c r="B5" s="253"/>
      <c r="C5" s="256"/>
      <c r="D5" s="256"/>
      <c r="E5" s="256"/>
      <c r="F5" s="256"/>
      <c r="G5" s="256"/>
      <c r="H5" s="256"/>
      <c r="I5" s="256"/>
      <c r="J5" s="256"/>
      <c r="K5" s="255"/>
    </row>
    <row r="6" s="1" customFormat="1" ht="15" customHeight="1">
      <c r="B6" s="253"/>
      <c r="C6" s="257" t="s">
        <v>530</v>
      </c>
      <c r="D6" s="257"/>
      <c r="E6" s="257"/>
      <c r="F6" s="257"/>
      <c r="G6" s="257"/>
      <c r="H6" s="257"/>
      <c r="I6" s="257"/>
      <c r="J6" s="257"/>
      <c r="K6" s="255"/>
    </row>
    <row r="7" s="1" customFormat="1" ht="15" customHeight="1">
      <c r="B7" s="258"/>
      <c r="C7" s="257" t="s">
        <v>531</v>
      </c>
      <c r="D7" s="257"/>
      <c r="E7" s="257"/>
      <c r="F7" s="257"/>
      <c r="G7" s="257"/>
      <c r="H7" s="257"/>
      <c r="I7" s="257"/>
      <c r="J7" s="257"/>
      <c r="K7" s="255"/>
    </row>
    <row r="8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="1" customFormat="1" ht="15" customHeight="1">
      <c r="B9" s="258"/>
      <c r="C9" s="257" t="s">
        <v>532</v>
      </c>
      <c r="D9" s="257"/>
      <c r="E9" s="257"/>
      <c r="F9" s="257"/>
      <c r="G9" s="257"/>
      <c r="H9" s="257"/>
      <c r="I9" s="257"/>
      <c r="J9" s="257"/>
      <c r="K9" s="255"/>
    </row>
    <row r="10" s="1" customFormat="1" ht="15" customHeight="1">
      <c r="B10" s="258"/>
      <c r="C10" s="257"/>
      <c r="D10" s="257" t="s">
        <v>533</v>
      </c>
      <c r="E10" s="257"/>
      <c r="F10" s="257"/>
      <c r="G10" s="257"/>
      <c r="H10" s="257"/>
      <c r="I10" s="257"/>
      <c r="J10" s="257"/>
      <c r="K10" s="255"/>
    </row>
    <row r="11" s="1" customFormat="1" ht="15" customHeight="1">
      <c r="B11" s="258"/>
      <c r="C11" s="259"/>
      <c r="D11" s="257" t="s">
        <v>534</v>
      </c>
      <c r="E11" s="257"/>
      <c r="F11" s="257"/>
      <c r="G11" s="257"/>
      <c r="H11" s="257"/>
      <c r="I11" s="257"/>
      <c r="J11" s="257"/>
      <c r="K11" s="255"/>
    </row>
    <row r="12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="1" customFormat="1" ht="15" customHeight="1">
      <c r="B13" s="258"/>
      <c r="C13" s="259"/>
      <c r="D13" s="260" t="s">
        <v>535</v>
      </c>
      <c r="E13" s="257"/>
      <c r="F13" s="257"/>
      <c r="G13" s="257"/>
      <c r="H13" s="257"/>
      <c r="I13" s="257"/>
      <c r="J13" s="257"/>
      <c r="K13" s="255"/>
    </row>
    <row r="14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="1" customFormat="1" ht="15" customHeight="1">
      <c r="B15" s="258"/>
      <c r="C15" s="259"/>
      <c r="D15" s="257" t="s">
        <v>536</v>
      </c>
      <c r="E15" s="257"/>
      <c r="F15" s="257"/>
      <c r="G15" s="257"/>
      <c r="H15" s="257"/>
      <c r="I15" s="257"/>
      <c r="J15" s="257"/>
      <c r="K15" s="255"/>
    </row>
    <row r="16" s="1" customFormat="1" ht="15" customHeight="1">
      <c r="B16" s="258"/>
      <c r="C16" s="259"/>
      <c r="D16" s="257" t="s">
        <v>537</v>
      </c>
      <c r="E16" s="257"/>
      <c r="F16" s="257"/>
      <c r="G16" s="257"/>
      <c r="H16" s="257"/>
      <c r="I16" s="257"/>
      <c r="J16" s="257"/>
      <c r="K16" s="255"/>
    </row>
    <row r="17" s="1" customFormat="1" ht="15" customHeight="1">
      <c r="B17" s="258"/>
      <c r="C17" s="259"/>
      <c r="D17" s="257" t="s">
        <v>538</v>
      </c>
      <c r="E17" s="257"/>
      <c r="F17" s="257"/>
      <c r="G17" s="257"/>
      <c r="H17" s="257"/>
      <c r="I17" s="257"/>
      <c r="J17" s="257"/>
      <c r="K17" s="255"/>
    </row>
    <row r="18" s="1" customFormat="1" ht="15" customHeight="1">
      <c r="B18" s="258"/>
      <c r="C18" s="259"/>
      <c r="D18" s="259"/>
      <c r="E18" s="261" t="s">
        <v>82</v>
      </c>
      <c r="F18" s="257" t="s">
        <v>539</v>
      </c>
      <c r="G18" s="257"/>
      <c r="H18" s="257"/>
      <c r="I18" s="257"/>
      <c r="J18" s="257"/>
      <c r="K18" s="255"/>
    </row>
    <row r="19" s="1" customFormat="1" ht="15" customHeight="1">
      <c r="B19" s="258"/>
      <c r="C19" s="259"/>
      <c r="D19" s="259"/>
      <c r="E19" s="261" t="s">
        <v>540</v>
      </c>
      <c r="F19" s="257" t="s">
        <v>541</v>
      </c>
      <c r="G19" s="257"/>
      <c r="H19" s="257"/>
      <c r="I19" s="257"/>
      <c r="J19" s="257"/>
      <c r="K19" s="255"/>
    </row>
    <row r="20" s="1" customFormat="1" ht="15" customHeight="1">
      <c r="B20" s="258"/>
      <c r="C20" s="259"/>
      <c r="D20" s="259"/>
      <c r="E20" s="261" t="s">
        <v>542</v>
      </c>
      <c r="F20" s="257" t="s">
        <v>543</v>
      </c>
      <c r="G20" s="257"/>
      <c r="H20" s="257"/>
      <c r="I20" s="257"/>
      <c r="J20" s="257"/>
      <c r="K20" s="255"/>
    </row>
    <row r="21" s="1" customFormat="1" ht="15" customHeight="1">
      <c r="B21" s="258"/>
      <c r="C21" s="259"/>
      <c r="D21" s="259"/>
      <c r="E21" s="261" t="s">
        <v>544</v>
      </c>
      <c r="F21" s="257" t="s">
        <v>545</v>
      </c>
      <c r="G21" s="257"/>
      <c r="H21" s="257"/>
      <c r="I21" s="257"/>
      <c r="J21" s="257"/>
      <c r="K21" s="255"/>
    </row>
    <row r="22" s="1" customFormat="1" ht="15" customHeight="1">
      <c r="B22" s="258"/>
      <c r="C22" s="259"/>
      <c r="D22" s="259"/>
      <c r="E22" s="261" t="s">
        <v>546</v>
      </c>
      <c r="F22" s="257" t="s">
        <v>547</v>
      </c>
      <c r="G22" s="257"/>
      <c r="H22" s="257"/>
      <c r="I22" s="257"/>
      <c r="J22" s="257"/>
      <c r="K22" s="255"/>
    </row>
    <row r="23" s="1" customFormat="1" ht="15" customHeight="1">
      <c r="B23" s="258"/>
      <c r="C23" s="259"/>
      <c r="D23" s="259"/>
      <c r="E23" s="261" t="s">
        <v>548</v>
      </c>
      <c r="F23" s="257" t="s">
        <v>549</v>
      </c>
      <c r="G23" s="257"/>
      <c r="H23" s="257"/>
      <c r="I23" s="257"/>
      <c r="J23" s="257"/>
      <c r="K23" s="255"/>
    </row>
    <row r="24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="1" customFormat="1" ht="15" customHeight="1">
      <c r="B25" s="258"/>
      <c r="C25" s="257" t="s">
        <v>550</v>
      </c>
      <c r="D25" s="257"/>
      <c r="E25" s="257"/>
      <c r="F25" s="257"/>
      <c r="G25" s="257"/>
      <c r="H25" s="257"/>
      <c r="I25" s="257"/>
      <c r="J25" s="257"/>
      <c r="K25" s="255"/>
    </row>
    <row r="26" s="1" customFormat="1" ht="15" customHeight="1">
      <c r="B26" s="258"/>
      <c r="C26" s="257" t="s">
        <v>551</v>
      </c>
      <c r="D26" s="257"/>
      <c r="E26" s="257"/>
      <c r="F26" s="257"/>
      <c r="G26" s="257"/>
      <c r="H26" s="257"/>
      <c r="I26" s="257"/>
      <c r="J26" s="257"/>
      <c r="K26" s="255"/>
    </row>
    <row r="27" s="1" customFormat="1" ht="15" customHeight="1">
      <c r="B27" s="258"/>
      <c r="C27" s="257"/>
      <c r="D27" s="257" t="s">
        <v>552</v>
      </c>
      <c r="E27" s="257"/>
      <c r="F27" s="257"/>
      <c r="G27" s="257"/>
      <c r="H27" s="257"/>
      <c r="I27" s="257"/>
      <c r="J27" s="257"/>
      <c r="K27" s="255"/>
    </row>
    <row r="28" s="1" customFormat="1" ht="15" customHeight="1">
      <c r="B28" s="258"/>
      <c r="C28" s="259"/>
      <c r="D28" s="257" t="s">
        <v>553</v>
      </c>
      <c r="E28" s="257"/>
      <c r="F28" s="257"/>
      <c r="G28" s="257"/>
      <c r="H28" s="257"/>
      <c r="I28" s="257"/>
      <c r="J28" s="257"/>
      <c r="K28" s="255"/>
    </row>
    <row r="29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="1" customFormat="1" ht="15" customHeight="1">
      <c r="B30" s="258"/>
      <c r="C30" s="259"/>
      <c r="D30" s="257" t="s">
        <v>554</v>
      </c>
      <c r="E30" s="257"/>
      <c r="F30" s="257"/>
      <c r="G30" s="257"/>
      <c r="H30" s="257"/>
      <c r="I30" s="257"/>
      <c r="J30" s="257"/>
      <c r="K30" s="255"/>
    </row>
    <row r="31" s="1" customFormat="1" ht="15" customHeight="1">
      <c r="B31" s="258"/>
      <c r="C31" s="259"/>
      <c r="D31" s="257" t="s">
        <v>555</v>
      </c>
      <c r="E31" s="257"/>
      <c r="F31" s="257"/>
      <c r="G31" s="257"/>
      <c r="H31" s="257"/>
      <c r="I31" s="257"/>
      <c r="J31" s="257"/>
      <c r="K31" s="255"/>
    </row>
    <row r="32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="1" customFormat="1" ht="15" customHeight="1">
      <c r="B33" s="258"/>
      <c r="C33" s="259"/>
      <c r="D33" s="257" t="s">
        <v>556</v>
      </c>
      <c r="E33" s="257"/>
      <c r="F33" s="257"/>
      <c r="G33" s="257"/>
      <c r="H33" s="257"/>
      <c r="I33" s="257"/>
      <c r="J33" s="257"/>
      <c r="K33" s="255"/>
    </row>
    <row r="34" s="1" customFormat="1" ht="15" customHeight="1">
      <c r="B34" s="258"/>
      <c r="C34" s="259"/>
      <c r="D34" s="257" t="s">
        <v>557</v>
      </c>
      <c r="E34" s="257"/>
      <c r="F34" s="257"/>
      <c r="G34" s="257"/>
      <c r="H34" s="257"/>
      <c r="I34" s="257"/>
      <c r="J34" s="257"/>
      <c r="K34" s="255"/>
    </row>
    <row r="35" s="1" customFormat="1" ht="15" customHeight="1">
      <c r="B35" s="258"/>
      <c r="C35" s="259"/>
      <c r="D35" s="257" t="s">
        <v>558</v>
      </c>
      <c r="E35" s="257"/>
      <c r="F35" s="257"/>
      <c r="G35" s="257"/>
      <c r="H35" s="257"/>
      <c r="I35" s="257"/>
      <c r="J35" s="257"/>
      <c r="K35" s="255"/>
    </row>
    <row r="36" s="1" customFormat="1" ht="15" customHeight="1">
      <c r="B36" s="258"/>
      <c r="C36" s="259"/>
      <c r="D36" s="257"/>
      <c r="E36" s="260" t="s">
        <v>113</v>
      </c>
      <c r="F36" s="257"/>
      <c r="G36" s="257" t="s">
        <v>559</v>
      </c>
      <c r="H36" s="257"/>
      <c r="I36" s="257"/>
      <c r="J36" s="257"/>
      <c r="K36" s="255"/>
    </row>
    <row r="37" s="1" customFormat="1" ht="30.75" customHeight="1">
      <c r="B37" s="258"/>
      <c r="C37" s="259"/>
      <c r="D37" s="257"/>
      <c r="E37" s="260" t="s">
        <v>560</v>
      </c>
      <c r="F37" s="257"/>
      <c r="G37" s="257" t="s">
        <v>561</v>
      </c>
      <c r="H37" s="257"/>
      <c r="I37" s="257"/>
      <c r="J37" s="257"/>
      <c r="K37" s="255"/>
    </row>
    <row r="38" s="1" customFormat="1" ht="15" customHeight="1">
      <c r="B38" s="258"/>
      <c r="C38" s="259"/>
      <c r="D38" s="257"/>
      <c r="E38" s="260" t="s">
        <v>56</v>
      </c>
      <c r="F38" s="257"/>
      <c r="G38" s="257" t="s">
        <v>562</v>
      </c>
      <c r="H38" s="257"/>
      <c r="I38" s="257"/>
      <c r="J38" s="257"/>
      <c r="K38" s="255"/>
    </row>
    <row r="39" s="1" customFormat="1" ht="15" customHeight="1">
      <c r="B39" s="258"/>
      <c r="C39" s="259"/>
      <c r="D39" s="257"/>
      <c r="E39" s="260" t="s">
        <v>57</v>
      </c>
      <c r="F39" s="257"/>
      <c r="G39" s="257" t="s">
        <v>563</v>
      </c>
      <c r="H39" s="257"/>
      <c r="I39" s="257"/>
      <c r="J39" s="257"/>
      <c r="K39" s="255"/>
    </row>
    <row r="40" s="1" customFormat="1" ht="15" customHeight="1">
      <c r="B40" s="258"/>
      <c r="C40" s="259"/>
      <c r="D40" s="257"/>
      <c r="E40" s="260" t="s">
        <v>114</v>
      </c>
      <c r="F40" s="257"/>
      <c r="G40" s="257" t="s">
        <v>564</v>
      </c>
      <c r="H40" s="257"/>
      <c r="I40" s="257"/>
      <c r="J40" s="257"/>
      <c r="K40" s="255"/>
    </row>
    <row r="41" s="1" customFormat="1" ht="15" customHeight="1">
      <c r="B41" s="258"/>
      <c r="C41" s="259"/>
      <c r="D41" s="257"/>
      <c r="E41" s="260" t="s">
        <v>115</v>
      </c>
      <c r="F41" s="257"/>
      <c r="G41" s="257" t="s">
        <v>565</v>
      </c>
      <c r="H41" s="257"/>
      <c r="I41" s="257"/>
      <c r="J41" s="257"/>
      <c r="K41" s="255"/>
    </row>
    <row r="42" s="1" customFormat="1" ht="15" customHeight="1">
      <c r="B42" s="258"/>
      <c r="C42" s="259"/>
      <c r="D42" s="257"/>
      <c r="E42" s="260" t="s">
        <v>566</v>
      </c>
      <c r="F42" s="257"/>
      <c r="G42" s="257" t="s">
        <v>567</v>
      </c>
      <c r="H42" s="257"/>
      <c r="I42" s="257"/>
      <c r="J42" s="257"/>
      <c r="K42" s="255"/>
    </row>
    <row r="43" s="1" customFormat="1" ht="15" customHeight="1">
      <c r="B43" s="258"/>
      <c r="C43" s="259"/>
      <c r="D43" s="257"/>
      <c r="E43" s="260"/>
      <c r="F43" s="257"/>
      <c r="G43" s="257" t="s">
        <v>568</v>
      </c>
      <c r="H43" s="257"/>
      <c r="I43" s="257"/>
      <c r="J43" s="257"/>
      <c r="K43" s="255"/>
    </row>
    <row r="44" s="1" customFormat="1" ht="15" customHeight="1">
      <c r="B44" s="258"/>
      <c r="C44" s="259"/>
      <c r="D44" s="257"/>
      <c r="E44" s="260" t="s">
        <v>569</v>
      </c>
      <c r="F44" s="257"/>
      <c r="G44" s="257" t="s">
        <v>570</v>
      </c>
      <c r="H44" s="257"/>
      <c r="I44" s="257"/>
      <c r="J44" s="257"/>
      <c r="K44" s="255"/>
    </row>
    <row r="45" s="1" customFormat="1" ht="15" customHeight="1">
      <c r="B45" s="258"/>
      <c r="C45" s="259"/>
      <c r="D45" s="257"/>
      <c r="E45" s="260" t="s">
        <v>117</v>
      </c>
      <c r="F45" s="257"/>
      <c r="G45" s="257" t="s">
        <v>571</v>
      </c>
      <c r="H45" s="257"/>
      <c r="I45" s="257"/>
      <c r="J45" s="257"/>
      <c r="K45" s="255"/>
    </row>
    <row r="46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="1" customFormat="1" ht="15" customHeight="1">
      <c r="B47" s="258"/>
      <c r="C47" s="259"/>
      <c r="D47" s="257" t="s">
        <v>572</v>
      </c>
      <c r="E47" s="257"/>
      <c r="F47" s="257"/>
      <c r="G47" s="257"/>
      <c r="H47" s="257"/>
      <c r="I47" s="257"/>
      <c r="J47" s="257"/>
      <c r="K47" s="255"/>
    </row>
    <row r="48" s="1" customFormat="1" ht="15" customHeight="1">
      <c r="B48" s="258"/>
      <c r="C48" s="259"/>
      <c r="D48" s="259"/>
      <c r="E48" s="257" t="s">
        <v>573</v>
      </c>
      <c r="F48" s="257"/>
      <c r="G48" s="257"/>
      <c r="H48" s="257"/>
      <c r="I48" s="257"/>
      <c r="J48" s="257"/>
      <c r="K48" s="255"/>
    </row>
    <row r="49" s="1" customFormat="1" ht="15" customHeight="1">
      <c r="B49" s="258"/>
      <c r="C49" s="259"/>
      <c r="D49" s="259"/>
      <c r="E49" s="257" t="s">
        <v>574</v>
      </c>
      <c r="F49" s="257"/>
      <c r="G49" s="257"/>
      <c r="H49" s="257"/>
      <c r="I49" s="257"/>
      <c r="J49" s="257"/>
      <c r="K49" s="255"/>
    </row>
    <row r="50" s="1" customFormat="1" ht="15" customHeight="1">
      <c r="B50" s="258"/>
      <c r="C50" s="259"/>
      <c r="D50" s="259"/>
      <c r="E50" s="257" t="s">
        <v>575</v>
      </c>
      <c r="F50" s="257"/>
      <c r="G50" s="257"/>
      <c r="H50" s="257"/>
      <c r="I50" s="257"/>
      <c r="J50" s="257"/>
      <c r="K50" s="255"/>
    </row>
    <row r="51" s="1" customFormat="1" ht="15" customHeight="1">
      <c r="B51" s="258"/>
      <c r="C51" s="259"/>
      <c r="D51" s="257" t="s">
        <v>576</v>
      </c>
      <c r="E51" s="257"/>
      <c r="F51" s="257"/>
      <c r="G51" s="257"/>
      <c r="H51" s="257"/>
      <c r="I51" s="257"/>
      <c r="J51" s="257"/>
      <c r="K51" s="255"/>
    </row>
    <row r="52" s="1" customFormat="1" ht="25.5" customHeight="1">
      <c r="B52" s="253"/>
      <c r="C52" s="254" t="s">
        <v>577</v>
      </c>
      <c r="D52" s="254"/>
      <c r="E52" s="254"/>
      <c r="F52" s="254"/>
      <c r="G52" s="254"/>
      <c r="H52" s="254"/>
      <c r="I52" s="254"/>
      <c r="J52" s="254"/>
      <c r="K52" s="255"/>
    </row>
    <row r="53" s="1" customFormat="1" ht="5.25" customHeight="1">
      <c r="B53" s="253"/>
      <c r="C53" s="256"/>
      <c r="D53" s="256"/>
      <c r="E53" s="256"/>
      <c r="F53" s="256"/>
      <c r="G53" s="256"/>
      <c r="H53" s="256"/>
      <c r="I53" s="256"/>
      <c r="J53" s="256"/>
      <c r="K53" s="255"/>
    </row>
    <row r="54" s="1" customFormat="1" ht="15" customHeight="1">
      <c r="B54" s="253"/>
      <c r="C54" s="257" t="s">
        <v>578</v>
      </c>
      <c r="D54" s="257"/>
      <c r="E54" s="257"/>
      <c r="F54" s="257"/>
      <c r="G54" s="257"/>
      <c r="H54" s="257"/>
      <c r="I54" s="257"/>
      <c r="J54" s="257"/>
      <c r="K54" s="255"/>
    </row>
    <row r="55" s="1" customFormat="1" ht="15" customHeight="1">
      <c r="B55" s="253"/>
      <c r="C55" s="257" t="s">
        <v>579</v>
      </c>
      <c r="D55" s="257"/>
      <c r="E55" s="257"/>
      <c r="F55" s="257"/>
      <c r="G55" s="257"/>
      <c r="H55" s="257"/>
      <c r="I55" s="257"/>
      <c r="J55" s="257"/>
      <c r="K55" s="255"/>
    </row>
    <row r="56" s="1" customFormat="1" ht="12.75" customHeight="1">
      <c r="B56" s="253"/>
      <c r="C56" s="257"/>
      <c r="D56" s="257"/>
      <c r="E56" s="257"/>
      <c r="F56" s="257"/>
      <c r="G56" s="257"/>
      <c r="H56" s="257"/>
      <c r="I56" s="257"/>
      <c r="J56" s="257"/>
      <c r="K56" s="255"/>
    </row>
    <row r="57" s="1" customFormat="1" ht="15" customHeight="1">
      <c r="B57" s="253"/>
      <c r="C57" s="257" t="s">
        <v>580</v>
      </c>
      <c r="D57" s="257"/>
      <c r="E57" s="257"/>
      <c r="F57" s="257"/>
      <c r="G57" s="257"/>
      <c r="H57" s="257"/>
      <c r="I57" s="257"/>
      <c r="J57" s="257"/>
      <c r="K57" s="255"/>
    </row>
    <row r="58" s="1" customFormat="1" ht="15" customHeight="1">
      <c r="B58" s="253"/>
      <c r="C58" s="259"/>
      <c r="D58" s="257" t="s">
        <v>581</v>
      </c>
      <c r="E58" s="257"/>
      <c r="F58" s="257"/>
      <c r="G58" s="257"/>
      <c r="H58" s="257"/>
      <c r="I58" s="257"/>
      <c r="J58" s="257"/>
      <c r="K58" s="255"/>
    </row>
    <row r="59" s="1" customFormat="1" ht="15" customHeight="1">
      <c r="B59" s="253"/>
      <c r="C59" s="259"/>
      <c r="D59" s="257" t="s">
        <v>582</v>
      </c>
      <c r="E59" s="257"/>
      <c r="F59" s="257"/>
      <c r="G59" s="257"/>
      <c r="H59" s="257"/>
      <c r="I59" s="257"/>
      <c r="J59" s="257"/>
      <c r="K59" s="255"/>
    </row>
    <row r="60" s="1" customFormat="1" ht="15" customHeight="1">
      <c r="B60" s="253"/>
      <c r="C60" s="259"/>
      <c r="D60" s="257" t="s">
        <v>583</v>
      </c>
      <c r="E60" s="257"/>
      <c r="F60" s="257"/>
      <c r="G60" s="257"/>
      <c r="H60" s="257"/>
      <c r="I60" s="257"/>
      <c r="J60" s="257"/>
      <c r="K60" s="255"/>
    </row>
    <row r="61" s="1" customFormat="1" ht="15" customHeight="1">
      <c r="B61" s="253"/>
      <c r="C61" s="259"/>
      <c r="D61" s="257" t="s">
        <v>584</v>
      </c>
      <c r="E61" s="257"/>
      <c r="F61" s="257"/>
      <c r="G61" s="257"/>
      <c r="H61" s="257"/>
      <c r="I61" s="257"/>
      <c r="J61" s="257"/>
      <c r="K61" s="255"/>
    </row>
    <row r="62" s="1" customFormat="1" ht="15" customHeight="1">
      <c r="B62" s="253"/>
      <c r="C62" s="259"/>
      <c r="D62" s="262" t="s">
        <v>585</v>
      </c>
      <c r="E62" s="262"/>
      <c r="F62" s="262"/>
      <c r="G62" s="262"/>
      <c r="H62" s="262"/>
      <c r="I62" s="262"/>
      <c r="J62" s="262"/>
      <c r="K62" s="255"/>
    </row>
    <row r="63" s="1" customFormat="1" ht="15" customHeight="1">
      <c r="B63" s="253"/>
      <c r="C63" s="259"/>
      <c r="D63" s="257" t="s">
        <v>586</v>
      </c>
      <c r="E63" s="257"/>
      <c r="F63" s="257"/>
      <c r="G63" s="257"/>
      <c r="H63" s="257"/>
      <c r="I63" s="257"/>
      <c r="J63" s="257"/>
      <c r="K63" s="255"/>
    </row>
    <row r="64" s="1" customFormat="1" ht="12.75" customHeight="1">
      <c r="B64" s="253"/>
      <c r="C64" s="259"/>
      <c r="D64" s="259"/>
      <c r="E64" s="263"/>
      <c r="F64" s="259"/>
      <c r="G64" s="259"/>
      <c r="H64" s="259"/>
      <c r="I64" s="259"/>
      <c r="J64" s="259"/>
      <c r="K64" s="255"/>
    </row>
    <row r="65" s="1" customFormat="1" ht="15" customHeight="1">
      <c r="B65" s="253"/>
      <c r="C65" s="259"/>
      <c r="D65" s="257" t="s">
        <v>587</v>
      </c>
      <c r="E65" s="257"/>
      <c r="F65" s="257"/>
      <c r="G65" s="257"/>
      <c r="H65" s="257"/>
      <c r="I65" s="257"/>
      <c r="J65" s="257"/>
      <c r="K65" s="255"/>
    </row>
    <row r="66" s="1" customFormat="1" ht="15" customHeight="1">
      <c r="B66" s="253"/>
      <c r="C66" s="259"/>
      <c r="D66" s="262" t="s">
        <v>588</v>
      </c>
      <c r="E66" s="262"/>
      <c r="F66" s="262"/>
      <c r="G66" s="262"/>
      <c r="H66" s="262"/>
      <c r="I66" s="262"/>
      <c r="J66" s="262"/>
      <c r="K66" s="255"/>
    </row>
    <row r="67" s="1" customFormat="1" ht="15" customHeight="1">
      <c r="B67" s="253"/>
      <c r="C67" s="259"/>
      <c r="D67" s="257" t="s">
        <v>589</v>
      </c>
      <c r="E67" s="257"/>
      <c r="F67" s="257"/>
      <c r="G67" s="257"/>
      <c r="H67" s="257"/>
      <c r="I67" s="257"/>
      <c r="J67" s="257"/>
      <c r="K67" s="255"/>
    </row>
    <row r="68" s="1" customFormat="1" ht="15" customHeight="1">
      <c r="B68" s="253"/>
      <c r="C68" s="259"/>
      <c r="D68" s="257" t="s">
        <v>590</v>
      </c>
      <c r="E68" s="257"/>
      <c r="F68" s="257"/>
      <c r="G68" s="257"/>
      <c r="H68" s="257"/>
      <c r="I68" s="257"/>
      <c r="J68" s="257"/>
      <c r="K68" s="255"/>
    </row>
    <row r="69" s="1" customFormat="1" ht="15" customHeight="1">
      <c r="B69" s="253"/>
      <c r="C69" s="259"/>
      <c r="D69" s="257" t="s">
        <v>591</v>
      </c>
      <c r="E69" s="257"/>
      <c r="F69" s="257"/>
      <c r="G69" s="257"/>
      <c r="H69" s="257"/>
      <c r="I69" s="257"/>
      <c r="J69" s="257"/>
      <c r="K69" s="255"/>
    </row>
    <row r="70" s="1" customFormat="1" ht="15" customHeight="1">
      <c r="B70" s="253"/>
      <c r="C70" s="259"/>
      <c r="D70" s="257" t="s">
        <v>592</v>
      </c>
      <c r="E70" s="257"/>
      <c r="F70" s="257"/>
      <c r="G70" s="257"/>
      <c r="H70" s="257"/>
      <c r="I70" s="257"/>
      <c r="J70" s="257"/>
      <c r="K70" s="255"/>
    </row>
    <row r="7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="1" customFormat="1" ht="45" customHeight="1">
      <c r="B75" s="272"/>
      <c r="C75" s="273" t="s">
        <v>593</v>
      </c>
      <c r="D75" s="273"/>
      <c r="E75" s="273"/>
      <c r="F75" s="273"/>
      <c r="G75" s="273"/>
      <c r="H75" s="273"/>
      <c r="I75" s="273"/>
      <c r="J75" s="273"/>
      <c r="K75" s="274"/>
    </row>
    <row r="76" s="1" customFormat="1" ht="17.25" customHeight="1">
      <c r="B76" s="272"/>
      <c r="C76" s="275" t="s">
        <v>594</v>
      </c>
      <c r="D76" s="275"/>
      <c r="E76" s="275"/>
      <c r="F76" s="275" t="s">
        <v>595</v>
      </c>
      <c r="G76" s="276"/>
      <c r="H76" s="275" t="s">
        <v>57</v>
      </c>
      <c r="I76" s="275" t="s">
        <v>60</v>
      </c>
      <c r="J76" s="275" t="s">
        <v>596</v>
      </c>
      <c r="K76" s="274"/>
    </row>
    <row r="77" s="1" customFormat="1" ht="17.25" customHeight="1">
      <c r="B77" s="272"/>
      <c r="C77" s="277" t="s">
        <v>597</v>
      </c>
      <c r="D77" s="277"/>
      <c r="E77" s="277"/>
      <c r="F77" s="278" t="s">
        <v>598</v>
      </c>
      <c r="G77" s="279"/>
      <c r="H77" s="277"/>
      <c r="I77" s="277"/>
      <c r="J77" s="277" t="s">
        <v>599</v>
      </c>
      <c r="K77" s="274"/>
    </row>
    <row r="78" s="1" customFormat="1" ht="5.25" customHeight="1">
      <c r="B78" s="272"/>
      <c r="C78" s="280"/>
      <c r="D78" s="280"/>
      <c r="E78" s="280"/>
      <c r="F78" s="280"/>
      <c r="G78" s="281"/>
      <c r="H78" s="280"/>
      <c r="I78" s="280"/>
      <c r="J78" s="280"/>
      <c r="K78" s="274"/>
    </row>
    <row r="79" s="1" customFormat="1" ht="15" customHeight="1">
      <c r="B79" s="272"/>
      <c r="C79" s="260" t="s">
        <v>56</v>
      </c>
      <c r="D79" s="282"/>
      <c r="E79" s="282"/>
      <c r="F79" s="283" t="s">
        <v>600</v>
      </c>
      <c r="G79" s="284"/>
      <c r="H79" s="260" t="s">
        <v>601</v>
      </c>
      <c r="I79" s="260" t="s">
        <v>602</v>
      </c>
      <c r="J79" s="260">
        <v>20</v>
      </c>
      <c r="K79" s="274"/>
    </row>
    <row r="80" s="1" customFormat="1" ht="15" customHeight="1">
      <c r="B80" s="272"/>
      <c r="C80" s="260" t="s">
        <v>81</v>
      </c>
      <c r="D80" s="260"/>
      <c r="E80" s="260"/>
      <c r="F80" s="283" t="s">
        <v>600</v>
      </c>
      <c r="G80" s="284"/>
      <c r="H80" s="260" t="s">
        <v>603</v>
      </c>
      <c r="I80" s="260" t="s">
        <v>602</v>
      </c>
      <c r="J80" s="260">
        <v>120</v>
      </c>
      <c r="K80" s="274"/>
    </row>
    <row r="81" s="1" customFormat="1" ht="15" customHeight="1">
      <c r="B81" s="285"/>
      <c r="C81" s="260" t="s">
        <v>604</v>
      </c>
      <c r="D81" s="260"/>
      <c r="E81" s="260"/>
      <c r="F81" s="283" t="s">
        <v>605</v>
      </c>
      <c r="G81" s="284"/>
      <c r="H81" s="260" t="s">
        <v>606</v>
      </c>
      <c r="I81" s="260" t="s">
        <v>602</v>
      </c>
      <c r="J81" s="260">
        <v>50</v>
      </c>
      <c r="K81" s="274"/>
    </row>
    <row r="82" s="1" customFormat="1" ht="15" customHeight="1">
      <c r="B82" s="285"/>
      <c r="C82" s="260" t="s">
        <v>607</v>
      </c>
      <c r="D82" s="260"/>
      <c r="E82" s="260"/>
      <c r="F82" s="283" t="s">
        <v>600</v>
      </c>
      <c r="G82" s="284"/>
      <c r="H82" s="260" t="s">
        <v>608</v>
      </c>
      <c r="I82" s="260" t="s">
        <v>609</v>
      </c>
      <c r="J82" s="260"/>
      <c r="K82" s="274"/>
    </row>
    <row r="83" s="1" customFormat="1" ht="15" customHeight="1">
      <c r="B83" s="285"/>
      <c r="C83" s="286" t="s">
        <v>610</v>
      </c>
      <c r="D83" s="286"/>
      <c r="E83" s="286"/>
      <c r="F83" s="287" t="s">
        <v>605</v>
      </c>
      <c r="G83" s="286"/>
      <c r="H83" s="286" t="s">
        <v>611</v>
      </c>
      <c r="I83" s="286" t="s">
        <v>602</v>
      </c>
      <c r="J83" s="286">
        <v>15</v>
      </c>
      <c r="K83" s="274"/>
    </row>
    <row r="84" s="1" customFormat="1" ht="15" customHeight="1">
      <c r="B84" s="285"/>
      <c r="C84" s="286" t="s">
        <v>612</v>
      </c>
      <c r="D84" s="286"/>
      <c r="E84" s="286"/>
      <c r="F84" s="287" t="s">
        <v>605</v>
      </c>
      <c r="G84" s="286"/>
      <c r="H84" s="286" t="s">
        <v>613</v>
      </c>
      <c r="I84" s="286" t="s">
        <v>602</v>
      </c>
      <c r="J84" s="286">
        <v>15</v>
      </c>
      <c r="K84" s="274"/>
    </row>
    <row r="85" s="1" customFormat="1" ht="15" customHeight="1">
      <c r="B85" s="285"/>
      <c r="C85" s="286" t="s">
        <v>614</v>
      </c>
      <c r="D85" s="286"/>
      <c r="E85" s="286"/>
      <c r="F85" s="287" t="s">
        <v>605</v>
      </c>
      <c r="G85" s="286"/>
      <c r="H85" s="286" t="s">
        <v>615</v>
      </c>
      <c r="I85" s="286" t="s">
        <v>602</v>
      </c>
      <c r="J85" s="286">
        <v>20</v>
      </c>
      <c r="K85" s="274"/>
    </row>
    <row r="86" s="1" customFormat="1" ht="15" customHeight="1">
      <c r="B86" s="285"/>
      <c r="C86" s="286" t="s">
        <v>616</v>
      </c>
      <c r="D86" s="286"/>
      <c r="E86" s="286"/>
      <c r="F86" s="287" t="s">
        <v>605</v>
      </c>
      <c r="G86" s="286"/>
      <c r="H86" s="286" t="s">
        <v>617</v>
      </c>
      <c r="I86" s="286" t="s">
        <v>602</v>
      </c>
      <c r="J86" s="286">
        <v>20</v>
      </c>
      <c r="K86" s="274"/>
    </row>
    <row r="87" s="1" customFormat="1" ht="15" customHeight="1">
      <c r="B87" s="285"/>
      <c r="C87" s="260" t="s">
        <v>618</v>
      </c>
      <c r="D87" s="260"/>
      <c r="E87" s="260"/>
      <c r="F87" s="283" t="s">
        <v>605</v>
      </c>
      <c r="G87" s="284"/>
      <c r="H87" s="260" t="s">
        <v>619</v>
      </c>
      <c r="I87" s="260" t="s">
        <v>602</v>
      </c>
      <c r="J87" s="260">
        <v>50</v>
      </c>
      <c r="K87" s="274"/>
    </row>
    <row r="88" s="1" customFormat="1" ht="15" customHeight="1">
      <c r="B88" s="285"/>
      <c r="C88" s="260" t="s">
        <v>620</v>
      </c>
      <c r="D88" s="260"/>
      <c r="E88" s="260"/>
      <c r="F88" s="283" t="s">
        <v>605</v>
      </c>
      <c r="G88" s="284"/>
      <c r="H88" s="260" t="s">
        <v>621</v>
      </c>
      <c r="I88" s="260" t="s">
        <v>602</v>
      </c>
      <c r="J88" s="260">
        <v>20</v>
      </c>
      <c r="K88" s="274"/>
    </row>
    <row r="89" s="1" customFormat="1" ht="15" customHeight="1">
      <c r="B89" s="285"/>
      <c r="C89" s="260" t="s">
        <v>622</v>
      </c>
      <c r="D89" s="260"/>
      <c r="E89" s="260"/>
      <c r="F89" s="283" t="s">
        <v>605</v>
      </c>
      <c r="G89" s="284"/>
      <c r="H89" s="260" t="s">
        <v>623</v>
      </c>
      <c r="I89" s="260" t="s">
        <v>602</v>
      </c>
      <c r="J89" s="260">
        <v>20</v>
      </c>
      <c r="K89" s="274"/>
    </row>
    <row r="90" s="1" customFormat="1" ht="15" customHeight="1">
      <c r="B90" s="285"/>
      <c r="C90" s="260" t="s">
        <v>624</v>
      </c>
      <c r="D90" s="260"/>
      <c r="E90" s="260"/>
      <c r="F90" s="283" t="s">
        <v>605</v>
      </c>
      <c r="G90" s="284"/>
      <c r="H90" s="260" t="s">
        <v>625</v>
      </c>
      <c r="I90" s="260" t="s">
        <v>602</v>
      </c>
      <c r="J90" s="260">
        <v>50</v>
      </c>
      <c r="K90" s="274"/>
    </row>
    <row r="91" s="1" customFormat="1" ht="15" customHeight="1">
      <c r="B91" s="285"/>
      <c r="C91" s="260" t="s">
        <v>626</v>
      </c>
      <c r="D91" s="260"/>
      <c r="E91" s="260"/>
      <c r="F91" s="283" t="s">
        <v>605</v>
      </c>
      <c r="G91" s="284"/>
      <c r="H91" s="260" t="s">
        <v>626</v>
      </c>
      <c r="I91" s="260" t="s">
        <v>602</v>
      </c>
      <c r="J91" s="260">
        <v>50</v>
      </c>
      <c r="K91" s="274"/>
    </row>
    <row r="92" s="1" customFormat="1" ht="15" customHeight="1">
      <c r="B92" s="285"/>
      <c r="C92" s="260" t="s">
        <v>627</v>
      </c>
      <c r="D92" s="260"/>
      <c r="E92" s="260"/>
      <c r="F92" s="283" t="s">
        <v>605</v>
      </c>
      <c r="G92" s="284"/>
      <c r="H92" s="260" t="s">
        <v>628</v>
      </c>
      <c r="I92" s="260" t="s">
        <v>602</v>
      </c>
      <c r="J92" s="260">
        <v>255</v>
      </c>
      <c r="K92" s="274"/>
    </row>
    <row r="93" s="1" customFormat="1" ht="15" customHeight="1">
      <c r="B93" s="285"/>
      <c r="C93" s="260" t="s">
        <v>629</v>
      </c>
      <c r="D93" s="260"/>
      <c r="E93" s="260"/>
      <c r="F93" s="283" t="s">
        <v>600</v>
      </c>
      <c r="G93" s="284"/>
      <c r="H93" s="260" t="s">
        <v>630</v>
      </c>
      <c r="I93" s="260" t="s">
        <v>631</v>
      </c>
      <c r="J93" s="260"/>
      <c r="K93" s="274"/>
    </row>
    <row r="94" s="1" customFormat="1" ht="15" customHeight="1">
      <c r="B94" s="285"/>
      <c r="C94" s="260" t="s">
        <v>632</v>
      </c>
      <c r="D94" s="260"/>
      <c r="E94" s="260"/>
      <c r="F94" s="283" t="s">
        <v>600</v>
      </c>
      <c r="G94" s="284"/>
      <c r="H94" s="260" t="s">
        <v>633</v>
      </c>
      <c r="I94" s="260" t="s">
        <v>634</v>
      </c>
      <c r="J94" s="260"/>
      <c r="K94" s="274"/>
    </row>
    <row r="95" s="1" customFormat="1" ht="15" customHeight="1">
      <c r="B95" s="285"/>
      <c r="C95" s="260" t="s">
        <v>635</v>
      </c>
      <c r="D95" s="260"/>
      <c r="E95" s="260"/>
      <c r="F95" s="283" t="s">
        <v>600</v>
      </c>
      <c r="G95" s="284"/>
      <c r="H95" s="260" t="s">
        <v>635</v>
      </c>
      <c r="I95" s="260" t="s">
        <v>634</v>
      </c>
      <c r="J95" s="260"/>
      <c r="K95" s="274"/>
    </row>
    <row r="96" s="1" customFormat="1" ht="15" customHeight="1">
      <c r="B96" s="285"/>
      <c r="C96" s="260" t="s">
        <v>41</v>
      </c>
      <c r="D96" s="260"/>
      <c r="E96" s="260"/>
      <c r="F96" s="283" t="s">
        <v>600</v>
      </c>
      <c r="G96" s="284"/>
      <c r="H96" s="260" t="s">
        <v>636</v>
      </c>
      <c r="I96" s="260" t="s">
        <v>634</v>
      </c>
      <c r="J96" s="260"/>
      <c r="K96" s="274"/>
    </row>
    <row r="97" s="1" customFormat="1" ht="15" customHeight="1">
      <c r="B97" s="285"/>
      <c r="C97" s="260" t="s">
        <v>51</v>
      </c>
      <c r="D97" s="260"/>
      <c r="E97" s="260"/>
      <c r="F97" s="283" t="s">
        <v>600</v>
      </c>
      <c r="G97" s="284"/>
      <c r="H97" s="260" t="s">
        <v>637</v>
      </c>
      <c r="I97" s="260" t="s">
        <v>634</v>
      </c>
      <c r="J97" s="260"/>
      <c r="K97" s="274"/>
    </row>
    <row r="98" s="1" customFormat="1" ht="15" customHeight="1">
      <c r="B98" s="288"/>
      <c r="C98" s="289"/>
      <c r="D98" s="289"/>
      <c r="E98" s="289"/>
      <c r="F98" s="289"/>
      <c r="G98" s="289"/>
      <c r="H98" s="289"/>
      <c r="I98" s="289"/>
      <c r="J98" s="289"/>
      <c r="K98" s="290"/>
    </row>
    <row r="99" s="1" customFormat="1" ht="18.7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1"/>
    </row>
    <row r="100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="1" customFormat="1" ht="45" customHeight="1">
      <c r="B102" s="272"/>
      <c r="C102" s="273" t="s">
        <v>638</v>
      </c>
      <c r="D102" s="273"/>
      <c r="E102" s="273"/>
      <c r="F102" s="273"/>
      <c r="G102" s="273"/>
      <c r="H102" s="273"/>
      <c r="I102" s="273"/>
      <c r="J102" s="273"/>
      <c r="K102" s="274"/>
    </row>
    <row r="103" s="1" customFormat="1" ht="17.25" customHeight="1">
      <c r="B103" s="272"/>
      <c r="C103" s="275" t="s">
        <v>594</v>
      </c>
      <c r="D103" s="275"/>
      <c r="E103" s="275"/>
      <c r="F103" s="275" t="s">
        <v>595</v>
      </c>
      <c r="G103" s="276"/>
      <c r="H103" s="275" t="s">
        <v>57</v>
      </c>
      <c r="I103" s="275" t="s">
        <v>60</v>
      </c>
      <c r="J103" s="275" t="s">
        <v>596</v>
      </c>
      <c r="K103" s="274"/>
    </row>
    <row r="104" s="1" customFormat="1" ht="17.25" customHeight="1">
      <c r="B104" s="272"/>
      <c r="C104" s="277" t="s">
        <v>597</v>
      </c>
      <c r="D104" s="277"/>
      <c r="E104" s="277"/>
      <c r="F104" s="278" t="s">
        <v>598</v>
      </c>
      <c r="G104" s="279"/>
      <c r="H104" s="277"/>
      <c r="I104" s="277"/>
      <c r="J104" s="277" t="s">
        <v>599</v>
      </c>
      <c r="K104" s="274"/>
    </row>
    <row r="105" s="1" customFormat="1" ht="5.25" customHeight="1">
      <c r="B105" s="272"/>
      <c r="C105" s="275"/>
      <c r="D105" s="275"/>
      <c r="E105" s="275"/>
      <c r="F105" s="275"/>
      <c r="G105" s="293"/>
      <c r="H105" s="275"/>
      <c r="I105" s="275"/>
      <c r="J105" s="275"/>
      <c r="K105" s="274"/>
    </row>
    <row r="106" s="1" customFormat="1" ht="15" customHeight="1">
      <c r="B106" s="272"/>
      <c r="C106" s="260" t="s">
        <v>56</v>
      </c>
      <c r="D106" s="282"/>
      <c r="E106" s="282"/>
      <c r="F106" s="283" t="s">
        <v>600</v>
      </c>
      <c r="G106" s="260"/>
      <c r="H106" s="260" t="s">
        <v>639</v>
      </c>
      <c r="I106" s="260" t="s">
        <v>602</v>
      </c>
      <c r="J106" s="260">
        <v>20</v>
      </c>
      <c r="K106" s="274"/>
    </row>
    <row r="107" s="1" customFormat="1" ht="15" customHeight="1">
      <c r="B107" s="272"/>
      <c r="C107" s="260" t="s">
        <v>81</v>
      </c>
      <c r="D107" s="260"/>
      <c r="E107" s="260"/>
      <c r="F107" s="283" t="s">
        <v>600</v>
      </c>
      <c r="G107" s="260"/>
      <c r="H107" s="260" t="s">
        <v>639</v>
      </c>
      <c r="I107" s="260" t="s">
        <v>602</v>
      </c>
      <c r="J107" s="260">
        <v>120</v>
      </c>
      <c r="K107" s="274"/>
    </row>
    <row r="108" s="1" customFormat="1" ht="15" customHeight="1">
      <c r="B108" s="285"/>
      <c r="C108" s="260" t="s">
        <v>604</v>
      </c>
      <c r="D108" s="260"/>
      <c r="E108" s="260"/>
      <c r="F108" s="283" t="s">
        <v>605</v>
      </c>
      <c r="G108" s="260"/>
      <c r="H108" s="260" t="s">
        <v>639</v>
      </c>
      <c r="I108" s="260" t="s">
        <v>602</v>
      </c>
      <c r="J108" s="260">
        <v>50</v>
      </c>
      <c r="K108" s="274"/>
    </row>
    <row r="109" s="1" customFormat="1" ht="15" customHeight="1">
      <c r="B109" s="285"/>
      <c r="C109" s="260" t="s">
        <v>607</v>
      </c>
      <c r="D109" s="260"/>
      <c r="E109" s="260"/>
      <c r="F109" s="283" t="s">
        <v>600</v>
      </c>
      <c r="G109" s="260"/>
      <c r="H109" s="260" t="s">
        <v>639</v>
      </c>
      <c r="I109" s="260" t="s">
        <v>609</v>
      </c>
      <c r="J109" s="260"/>
      <c r="K109" s="274"/>
    </row>
    <row r="110" s="1" customFormat="1" ht="15" customHeight="1">
      <c r="B110" s="285"/>
      <c r="C110" s="260" t="s">
        <v>618</v>
      </c>
      <c r="D110" s="260"/>
      <c r="E110" s="260"/>
      <c r="F110" s="283" t="s">
        <v>605</v>
      </c>
      <c r="G110" s="260"/>
      <c r="H110" s="260" t="s">
        <v>639</v>
      </c>
      <c r="I110" s="260" t="s">
        <v>602</v>
      </c>
      <c r="J110" s="260">
        <v>50</v>
      </c>
      <c r="K110" s="274"/>
    </row>
    <row r="111" s="1" customFormat="1" ht="15" customHeight="1">
      <c r="B111" s="285"/>
      <c r="C111" s="260" t="s">
        <v>626</v>
      </c>
      <c r="D111" s="260"/>
      <c r="E111" s="260"/>
      <c r="F111" s="283" t="s">
        <v>605</v>
      </c>
      <c r="G111" s="260"/>
      <c r="H111" s="260" t="s">
        <v>639</v>
      </c>
      <c r="I111" s="260" t="s">
        <v>602</v>
      </c>
      <c r="J111" s="260">
        <v>50</v>
      </c>
      <c r="K111" s="274"/>
    </row>
    <row r="112" s="1" customFormat="1" ht="15" customHeight="1">
      <c r="B112" s="285"/>
      <c r="C112" s="260" t="s">
        <v>624</v>
      </c>
      <c r="D112" s="260"/>
      <c r="E112" s="260"/>
      <c r="F112" s="283" t="s">
        <v>605</v>
      </c>
      <c r="G112" s="260"/>
      <c r="H112" s="260" t="s">
        <v>639</v>
      </c>
      <c r="I112" s="260" t="s">
        <v>602</v>
      </c>
      <c r="J112" s="260">
        <v>50</v>
      </c>
      <c r="K112" s="274"/>
    </row>
    <row r="113" s="1" customFormat="1" ht="15" customHeight="1">
      <c r="B113" s="285"/>
      <c r="C113" s="260" t="s">
        <v>56</v>
      </c>
      <c r="D113" s="260"/>
      <c r="E113" s="260"/>
      <c r="F113" s="283" t="s">
        <v>600</v>
      </c>
      <c r="G113" s="260"/>
      <c r="H113" s="260" t="s">
        <v>640</v>
      </c>
      <c r="I113" s="260" t="s">
        <v>602</v>
      </c>
      <c r="J113" s="260">
        <v>20</v>
      </c>
      <c r="K113" s="274"/>
    </row>
    <row r="114" s="1" customFormat="1" ht="15" customHeight="1">
      <c r="B114" s="285"/>
      <c r="C114" s="260" t="s">
        <v>641</v>
      </c>
      <c r="D114" s="260"/>
      <c r="E114" s="260"/>
      <c r="F114" s="283" t="s">
        <v>600</v>
      </c>
      <c r="G114" s="260"/>
      <c r="H114" s="260" t="s">
        <v>642</v>
      </c>
      <c r="I114" s="260" t="s">
        <v>602</v>
      </c>
      <c r="J114" s="260">
        <v>120</v>
      </c>
      <c r="K114" s="274"/>
    </row>
    <row r="115" s="1" customFormat="1" ht="15" customHeight="1">
      <c r="B115" s="285"/>
      <c r="C115" s="260" t="s">
        <v>41</v>
      </c>
      <c r="D115" s="260"/>
      <c r="E115" s="260"/>
      <c r="F115" s="283" t="s">
        <v>600</v>
      </c>
      <c r="G115" s="260"/>
      <c r="H115" s="260" t="s">
        <v>643</v>
      </c>
      <c r="I115" s="260" t="s">
        <v>634</v>
      </c>
      <c r="J115" s="260"/>
      <c r="K115" s="274"/>
    </row>
    <row r="116" s="1" customFormat="1" ht="15" customHeight="1">
      <c r="B116" s="285"/>
      <c r="C116" s="260" t="s">
        <v>51</v>
      </c>
      <c r="D116" s="260"/>
      <c r="E116" s="260"/>
      <c r="F116" s="283" t="s">
        <v>600</v>
      </c>
      <c r="G116" s="260"/>
      <c r="H116" s="260" t="s">
        <v>644</v>
      </c>
      <c r="I116" s="260" t="s">
        <v>634</v>
      </c>
      <c r="J116" s="260"/>
      <c r="K116" s="274"/>
    </row>
    <row r="117" s="1" customFormat="1" ht="15" customHeight="1">
      <c r="B117" s="285"/>
      <c r="C117" s="260" t="s">
        <v>60</v>
      </c>
      <c r="D117" s="260"/>
      <c r="E117" s="260"/>
      <c r="F117" s="283" t="s">
        <v>600</v>
      </c>
      <c r="G117" s="260"/>
      <c r="H117" s="260" t="s">
        <v>645</v>
      </c>
      <c r="I117" s="260" t="s">
        <v>646</v>
      </c>
      <c r="J117" s="260"/>
      <c r="K117" s="274"/>
    </row>
    <row r="118" s="1" customFormat="1" ht="15" customHeight="1">
      <c r="B118" s="288"/>
      <c r="C118" s="294"/>
      <c r="D118" s="294"/>
      <c r="E118" s="294"/>
      <c r="F118" s="294"/>
      <c r="G118" s="294"/>
      <c r="H118" s="294"/>
      <c r="I118" s="294"/>
      <c r="J118" s="294"/>
      <c r="K118" s="290"/>
    </row>
    <row r="119" s="1" customFormat="1" ht="18.75" customHeight="1">
      <c r="B119" s="295"/>
      <c r="C119" s="296"/>
      <c r="D119" s="296"/>
      <c r="E119" s="296"/>
      <c r="F119" s="297"/>
      <c r="G119" s="296"/>
      <c r="H119" s="296"/>
      <c r="I119" s="296"/>
      <c r="J119" s="296"/>
      <c r="K119" s="295"/>
    </row>
    <row r="120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="1" customFormat="1" ht="7.5" customHeight="1">
      <c r="B121" s="298"/>
      <c r="C121" s="299"/>
      <c r="D121" s="299"/>
      <c r="E121" s="299"/>
      <c r="F121" s="299"/>
      <c r="G121" s="299"/>
      <c r="H121" s="299"/>
      <c r="I121" s="299"/>
      <c r="J121" s="299"/>
      <c r="K121" s="300"/>
    </row>
    <row r="122" s="1" customFormat="1" ht="45" customHeight="1">
      <c r="B122" s="301"/>
      <c r="C122" s="251" t="s">
        <v>647</v>
      </c>
      <c r="D122" s="251"/>
      <c r="E122" s="251"/>
      <c r="F122" s="251"/>
      <c r="G122" s="251"/>
      <c r="H122" s="251"/>
      <c r="I122" s="251"/>
      <c r="J122" s="251"/>
      <c r="K122" s="302"/>
    </row>
    <row r="123" s="1" customFormat="1" ht="17.25" customHeight="1">
      <c r="B123" s="303"/>
      <c r="C123" s="275" t="s">
        <v>594</v>
      </c>
      <c r="D123" s="275"/>
      <c r="E123" s="275"/>
      <c r="F123" s="275" t="s">
        <v>595</v>
      </c>
      <c r="G123" s="276"/>
      <c r="H123" s="275" t="s">
        <v>57</v>
      </c>
      <c r="I123" s="275" t="s">
        <v>60</v>
      </c>
      <c r="J123" s="275" t="s">
        <v>596</v>
      </c>
      <c r="K123" s="304"/>
    </row>
    <row r="124" s="1" customFormat="1" ht="17.25" customHeight="1">
      <c r="B124" s="303"/>
      <c r="C124" s="277" t="s">
        <v>597</v>
      </c>
      <c r="D124" s="277"/>
      <c r="E124" s="277"/>
      <c r="F124" s="278" t="s">
        <v>598</v>
      </c>
      <c r="G124" s="279"/>
      <c r="H124" s="277"/>
      <c r="I124" s="277"/>
      <c r="J124" s="277" t="s">
        <v>599</v>
      </c>
      <c r="K124" s="304"/>
    </row>
    <row r="125" s="1" customFormat="1" ht="5.25" customHeight="1">
      <c r="B125" s="305"/>
      <c r="C125" s="280"/>
      <c r="D125" s="280"/>
      <c r="E125" s="280"/>
      <c r="F125" s="280"/>
      <c r="G125" s="306"/>
      <c r="H125" s="280"/>
      <c r="I125" s="280"/>
      <c r="J125" s="280"/>
      <c r="K125" s="307"/>
    </row>
    <row r="126" s="1" customFormat="1" ht="15" customHeight="1">
      <c r="B126" s="305"/>
      <c r="C126" s="260" t="s">
        <v>81</v>
      </c>
      <c r="D126" s="282"/>
      <c r="E126" s="282"/>
      <c r="F126" s="283" t="s">
        <v>600</v>
      </c>
      <c r="G126" s="260"/>
      <c r="H126" s="260" t="s">
        <v>639</v>
      </c>
      <c r="I126" s="260" t="s">
        <v>602</v>
      </c>
      <c r="J126" s="260">
        <v>120</v>
      </c>
      <c r="K126" s="308"/>
    </row>
    <row r="127" s="1" customFormat="1" ht="15" customHeight="1">
      <c r="B127" s="305"/>
      <c r="C127" s="260" t="s">
        <v>648</v>
      </c>
      <c r="D127" s="260"/>
      <c r="E127" s="260"/>
      <c r="F127" s="283" t="s">
        <v>600</v>
      </c>
      <c r="G127" s="260"/>
      <c r="H127" s="260" t="s">
        <v>649</v>
      </c>
      <c r="I127" s="260" t="s">
        <v>602</v>
      </c>
      <c r="J127" s="260" t="s">
        <v>650</v>
      </c>
      <c r="K127" s="308"/>
    </row>
    <row r="128" s="1" customFormat="1" ht="15" customHeight="1">
      <c r="B128" s="305"/>
      <c r="C128" s="260" t="s">
        <v>548</v>
      </c>
      <c r="D128" s="260"/>
      <c r="E128" s="260"/>
      <c r="F128" s="283" t="s">
        <v>600</v>
      </c>
      <c r="G128" s="260"/>
      <c r="H128" s="260" t="s">
        <v>651</v>
      </c>
      <c r="I128" s="260" t="s">
        <v>602</v>
      </c>
      <c r="J128" s="260" t="s">
        <v>650</v>
      </c>
      <c r="K128" s="308"/>
    </row>
    <row r="129" s="1" customFormat="1" ht="15" customHeight="1">
      <c r="B129" s="305"/>
      <c r="C129" s="260" t="s">
        <v>610</v>
      </c>
      <c r="D129" s="260"/>
      <c r="E129" s="260"/>
      <c r="F129" s="283" t="s">
        <v>605</v>
      </c>
      <c r="G129" s="260"/>
      <c r="H129" s="260" t="s">
        <v>611</v>
      </c>
      <c r="I129" s="260" t="s">
        <v>602</v>
      </c>
      <c r="J129" s="260">
        <v>15</v>
      </c>
      <c r="K129" s="308"/>
    </row>
    <row r="130" s="1" customFormat="1" ht="15" customHeight="1">
      <c r="B130" s="305"/>
      <c r="C130" s="286" t="s">
        <v>612</v>
      </c>
      <c r="D130" s="286"/>
      <c r="E130" s="286"/>
      <c r="F130" s="287" t="s">
        <v>605</v>
      </c>
      <c r="G130" s="286"/>
      <c r="H130" s="286" t="s">
        <v>613</v>
      </c>
      <c r="I130" s="286" t="s">
        <v>602</v>
      </c>
      <c r="J130" s="286">
        <v>15</v>
      </c>
      <c r="K130" s="308"/>
    </row>
    <row r="131" s="1" customFormat="1" ht="15" customHeight="1">
      <c r="B131" s="305"/>
      <c r="C131" s="286" t="s">
        <v>614</v>
      </c>
      <c r="D131" s="286"/>
      <c r="E131" s="286"/>
      <c r="F131" s="287" t="s">
        <v>605</v>
      </c>
      <c r="G131" s="286"/>
      <c r="H131" s="286" t="s">
        <v>615</v>
      </c>
      <c r="I131" s="286" t="s">
        <v>602</v>
      </c>
      <c r="J131" s="286">
        <v>20</v>
      </c>
      <c r="K131" s="308"/>
    </row>
    <row r="132" s="1" customFormat="1" ht="15" customHeight="1">
      <c r="B132" s="305"/>
      <c r="C132" s="286" t="s">
        <v>616</v>
      </c>
      <c r="D132" s="286"/>
      <c r="E132" s="286"/>
      <c r="F132" s="287" t="s">
        <v>605</v>
      </c>
      <c r="G132" s="286"/>
      <c r="H132" s="286" t="s">
        <v>617</v>
      </c>
      <c r="I132" s="286" t="s">
        <v>602</v>
      </c>
      <c r="J132" s="286">
        <v>20</v>
      </c>
      <c r="K132" s="308"/>
    </row>
    <row r="133" s="1" customFormat="1" ht="15" customHeight="1">
      <c r="B133" s="305"/>
      <c r="C133" s="260" t="s">
        <v>604</v>
      </c>
      <c r="D133" s="260"/>
      <c r="E133" s="260"/>
      <c r="F133" s="283" t="s">
        <v>605</v>
      </c>
      <c r="G133" s="260"/>
      <c r="H133" s="260" t="s">
        <v>639</v>
      </c>
      <c r="I133" s="260" t="s">
        <v>602</v>
      </c>
      <c r="J133" s="260">
        <v>50</v>
      </c>
      <c r="K133" s="308"/>
    </row>
    <row r="134" s="1" customFormat="1" ht="15" customHeight="1">
      <c r="B134" s="305"/>
      <c r="C134" s="260" t="s">
        <v>618</v>
      </c>
      <c r="D134" s="260"/>
      <c r="E134" s="260"/>
      <c r="F134" s="283" t="s">
        <v>605</v>
      </c>
      <c r="G134" s="260"/>
      <c r="H134" s="260" t="s">
        <v>639</v>
      </c>
      <c r="I134" s="260" t="s">
        <v>602</v>
      </c>
      <c r="J134" s="260">
        <v>50</v>
      </c>
      <c r="K134" s="308"/>
    </row>
    <row r="135" s="1" customFormat="1" ht="15" customHeight="1">
      <c r="B135" s="305"/>
      <c r="C135" s="260" t="s">
        <v>624</v>
      </c>
      <c r="D135" s="260"/>
      <c r="E135" s="260"/>
      <c r="F135" s="283" t="s">
        <v>605</v>
      </c>
      <c r="G135" s="260"/>
      <c r="H135" s="260" t="s">
        <v>639</v>
      </c>
      <c r="I135" s="260" t="s">
        <v>602</v>
      </c>
      <c r="J135" s="260">
        <v>50</v>
      </c>
      <c r="K135" s="308"/>
    </row>
    <row r="136" s="1" customFormat="1" ht="15" customHeight="1">
      <c r="B136" s="305"/>
      <c r="C136" s="260" t="s">
        <v>626</v>
      </c>
      <c r="D136" s="260"/>
      <c r="E136" s="260"/>
      <c r="F136" s="283" t="s">
        <v>605</v>
      </c>
      <c r="G136" s="260"/>
      <c r="H136" s="260" t="s">
        <v>639</v>
      </c>
      <c r="I136" s="260" t="s">
        <v>602</v>
      </c>
      <c r="J136" s="260">
        <v>50</v>
      </c>
      <c r="K136" s="308"/>
    </row>
    <row r="137" s="1" customFormat="1" ht="15" customHeight="1">
      <c r="B137" s="305"/>
      <c r="C137" s="260" t="s">
        <v>627</v>
      </c>
      <c r="D137" s="260"/>
      <c r="E137" s="260"/>
      <c r="F137" s="283" t="s">
        <v>605</v>
      </c>
      <c r="G137" s="260"/>
      <c r="H137" s="260" t="s">
        <v>652</v>
      </c>
      <c r="I137" s="260" t="s">
        <v>602</v>
      </c>
      <c r="J137" s="260">
        <v>255</v>
      </c>
      <c r="K137" s="308"/>
    </row>
    <row r="138" s="1" customFormat="1" ht="15" customHeight="1">
      <c r="B138" s="305"/>
      <c r="C138" s="260" t="s">
        <v>629</v>
      </c>
      <c r="D138" s="260"/>
      <c r="E138" s="260"/>
      <c r="F138" s="283" t="s">
        <v>600</v>
      </c>
      <c r="G138" s="260"/>
      <c r="H138" s="260" t="s">
        <v>653</v>
      </c>
      <c r="I138" s="260" t="s">
        <v>631</v>
      </c>
      <c r="J138" s="260"/>
      <c r="K138" s="308"/>
    </row>
    <row r="139" s="1" customFormat="1" ht="15" customHeight="1">
      <c r="B139" s="305"/>
      <c r="C139" s="260" t="s">
        <v>632</v>
      </c>
      <c r="D139" s="260"/>
      <c r="E139" s="260"/>
      <c r="F139" s="283" t="s">
        <v>600</v>
      </c>
      <c r="G139" s="260"/>
      <c r="H139" s="260" t="s">
        <v>654</v>
      </c>
      <c r="I139" s="260" t="s">
        <v>634</v>
      </c>
      <c r="J139" s="260"/>
      <c r="K139" s="308"/>
    </row>
    <row r="140" s="1" customFormat="1" ht="15" customHeight="1">
      <c r="B140" s="305"/>
      <c r="C140" s="260" t="s">
        <v>635</v>
      </c>
      <c r="D140" s="260"/>
      <c r="E140" s="260"/>
      <c r="F140" s="283" t="s">
        <v>600</v>
      </c>
      <c r="G140" s="260"/>
      <c r="H140" s="260" t="s">
        <v>635</v>
      </c>
      <c r="I140" s="260" t="s">
        <v>634</v>
      </c>
      <c r="J140" s="260"/>
      <c r="K140" s="308"/>
    </row>
    <row r="141" s="1" customFormat="1" ht="15" customHeight="1">
      <c r="B141" s="305"/>
      <c r="C141" s="260" t="s">
        <v>41</v>
      </c>
      <c r="D141" s="260"/>
      <c r="E141" s="260"/>
      <c r="F141" s="283" t="s">
        <v>600</v>
      </c>
      <c r="G141" s="260"/>
      <c r="H141" s="260" t="s">
        <v>655</v>
      </c>
      <c r="I141" s="260" t="s">
        <v>634</v>
      </c>
      <c r="J141" s="260"/>
      <c r="K141" s="308"/>
    </row>
    <row r="142" s="1" customFormat="1" ht="15" customHeight="1">
      <c r="B142" s="305"/>
      <c r="C142" s="260" t="s">
        <v>656</v>
      </c>
      <c r="D142" s="260"/>
      <c r="E142" s="260"/>
      <c r="F142" s="283" t="s">
        <v>600</v>
      </c>
      <c r="G142" s="260"/>
      <c r="H142" s="260" t="s">
        <v>657</v>
      </c>
      <c r="I142" s="260" t="s">
        <v>634</v>
      </c>
      <c r="J142" s="260"/>
      <c r="K142" s="308"/>
    </row>
    <row r="143" s="1" customFormat="1" ht="15" customHeight="1">
      <c r="B143" s="309"/>
      <c r="C143" s="310"/>
      <c r="D143" s="310"/>
      <c r="E143" s="310"/>
      <c r="F143" s="310"/>
      <c r="G143" s="310"/>
      <c r="H143" s="310"/>
      <c r="I143" s="310"/>
      <c r="J143" s="310"/>
      <c r="K143" s="311"/>
    </row>
    <row r="144" s="1" customFormat="1" ht="18.75" customHeight="1">
      <c r="B144" s="296"/>
      <c r="C144" s="296"/>
      <c r="D144" s="296"/>
      <c r="E144" s="296"/>
      <c r="F144" s="297"/>
      <c r="G144" s="296"/>
      <c r="H144" s="296"/>
      <c r="I144" s="296"/>
      <c r="J144" s="296"/>
      <c r="K144" s="296"/>
    </row>
    <row r="145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="1" customFormat="1" ht="45" customHeight="1">
      <c r="B147" s="272"/>
      <c r="C147" s="273" t="s">
        <v>658</v>
      </c>
      <c r="D147" s="273"/>
      <c r="E147" s="273"/>
      <c r="F147" s="273"/>
      <c r="G147" s="273"/>
      <c r="H147" s="273"/>
      <c r="I147" s="273"/>
      <c r="J147" s="273"/>
      <c r="K147" s="274"/>
    </row>
    <row r="148" s="1" customFormat="1" ht="17.25" customHeight="1">
      <c r="B148" s="272"/>
      <c r="C148" s="275" t="s">
        <v>594</v>
      </c>
      <c r="D148" s="275"/>
      <c r="E148" s="275"/>
      <c r="F148" s="275" t="s">
        <v>595</v>
      </c>
      <c r="G148" s="276"/>
      <c r="H148" s="275" t="s">
        <v>57</v>
      </c>
      <c r="I148" s="275" t="s">
        <v>60</v>
      </c>
      <c r="J148" s="275" t="s">
        <v>596</v>
      </c>
      <c r="K148" s="274"/>
    </row>
    <row r="149" s="1" customFormat="1" ht="17.25" customHeight="1">
      <c r="B149" s="272"/>
      <c r="C149" s="277" t="s">
        <v>597</v>
      </c>
      <c r="D149" s="277"/>
      <c r="E149" s="277"/>
      <c r="F149" s="278" t="s">
        <v>598</v>
      </c>
      <c r="G149" s="279"/>
      <c r="H149" s="277"/>
      <c r="I149" s="277"/>
      <c r="J149" s="277" t="s">
        <v>599</v>
      </c>
      <c r="K149" s="274"/>
    </row>
    <row r="150" s="1" customFormat="1" ht="5.25" customHeight="1">
      <c r="B150" s="285"/>
      <c r="C150" s="280"/>
      <c r="D150" s="280"/>
      <c r="E150" s="280"/>
      <c r="F150" s="280"/>
      <c r="G150" s="281"/>
      <c r="H150" s="280"/>
      <c r="I150" s="280"/>
      <c r="J150" s="280"/>
      <c r="K150" s="308"/>
    </row>
    <row r="151" s="1" customFormat="1" ht="15" customHeight="1">
      <c r="B151" s="285"/>
      <c r="C151" s="312" t="s">
        <v>81</v>
      </c>
      <c r="D151" s="260"/>
      <c r="E151" s="260"/>
      <c r="F151" s="313" t="s">
        <v>600</v>
      </c>
      <c r="G151" s="260"/>
      <c r="H151" s="312" t="s">
        <v>639</v>
      </c>
      <c r="I151" s="312" t="s">
        <v>602</v>
      </c>
      <c r="J151" s="312">
        <v>120</v>
      </c>
      <c r="K151" s="308"/>
    </row>
    <row r="152" s="1" customFormat="1" ht="15" customHeight="1">
      <c r="B152" s="285"/>
      <c r="C152" s="312" t="s">
        <v>648</v>
      </c>
      <c r="D152" s="260"/>
      <c r="E152" s="260"/>
      <c r="F152" s="313" t="s">
        <v>600</v>
      </c>
      <c r="G152" s="260"/>
      <c r="H152" s="312" t="s">
        <v>659</v>
      </c>
      <c r="I152" s="312" t="s">
        <v>602</v>
      </c>
      <c r="J152" s="312" t="s">
        <v>650</v>
      </c>
      <c r="K152" s="308"/>
    </row>
    <row r="153" s="1" customFormat="1" ht="15" customHeight="1">
      <c r="B153" s="285"/>
      <c r="C153" s="312" t="s">
        <v>548</v>
      </c>
      <c r="D153" s="260"/>
      <c r="E153" s="260"/>
      <c r="F153" s="313" t="s">
        <v>600</v>
      </c>
      <c r="G153" s="260"/>
      <c r="H153" s="312" t="s">
        <v>660</v>
      </c>
      <c r="I153" s="312" t="s">
        <v>602</v>
      </c>
      <c r="J153" s="312" t="s">
        <v>650</v>
      </c>
      <c r="K153" s="308"/>
    </row>
    <row r="154" s="1" customFormat="1" ht="15" customHeight="1">
      <c r="B154" s="285"/>
      <c r="C154" s="312" t="s">
        <v>604</v>
      </c>
      <c r="D154" s="260"/>
      <c r="E154" s="260"/>
      <c r="F154" s="313" t="s">
        <v>605</v>
      </c>
      <c r="G154" s="260"/>
      <c r="H154" s="312" t="s">
        <v>639</v>
      </c>
      <c r="I154" s="312" t="s">
        <v>602</v>
      </c>
      <c r="J154" s="312">
        <v>50</v>
      </c>
      <c r="K154" s="308"/>
    </row>
    <row r="155" s="1" customFormat="1" ht="15" customHeight="1">
      <c r="B155" s="285"/>
      <c r="C155" s="312" t="s">
        <v>607</v>
      </c>
      <c r="D155" s="260"/>
      <c r="E155" s="260"/>
      <c r="F155" s="313" t="s">
        <v>600</v>
      </c>
      <c r="G155" s="260"/>
      <c r="H155" s="312" t="s">
        <v>639</v>
      </c>
      <c r="I155" s="312" t="s">
        <v>609</v>
      </c>
      <c r="J155" s="312"/>
      <c r="K155" s="308"/>
    </row>
    <row r="156" s="1" customFormat="1" ht="15" customHeight="1">
      <c r="B156" s="285"/>
      <c r="C156" s="312" t="s">
        <v>618</v>
      </c>
      <c r="D156" s="260"/>
      <c r="E156" s="260"/>
      <c r="F156" s="313" t="s">
        <v>605</v>
      </c>
      <c r="G156" s="260"/>
      <c r="H156" s="312" t="s">
        <v>639</v>
      </c>
      <c r="I156" s="312" t="s">
        <v>602</v>
      </c>
      <c r="J156" s="312">
        <v>50</v>
      </c>
      <c r="K156" s="308"/>
    </row>
    <row r="157" s="1" customFormat="1" ht="15" customHeight="1">
      <c r="B157" s="285"/>
      <c r="C157" s="312" t="s">
        <v>626</v>
      </c>
      <c r="D157" s="260"/>
      <c r="E157" s="260"/>
      <c r="F157" s="313" t="s">
        <v>605</v>
      </c>
      <c r="G157" s="260"/>
      <c r="H157" s="312" t="s">
        <v>639</v>
      </c>
      <c r="I157" s="312" t="s">
        <v>602</v>
      </c>
      <c r="J157" s="312">
        <v>50</v>
      </c>
      <c r="K157" s="308"/>
    </row>
    <row r="158" s="1" customFormat="1" ht="15" customHeight="1">
      <c r="B158" s="285"/>
      <c r="C158" s="312" t="s">
        <v>624</v>
      </c>
      <c r="D158" s="260"/>
      <c r="E158" s="260"/>
      <c r="F158" s="313" t="s">
        <v>605</v>
      </c>
      <c r="G158" s="260"/>
      <c r="H158" s="312" t="s">
        <v>639</v>
      </c>
      <c r="I158" s="312" t="s">
        <v>602</v>
      </c>
      <c r="J158" s="312">
        <v>50</v>
      </c>
      <c r="K158" s="308"/>
    </row>
    <row r="159" s="1" customFormat="1" ht="15" customHeight="1">
      <c r="B159" s="285"/>
      <c r="C159" s="312" t="s">
        <v>90</v>
      </c>
      <c r="D159" s="260"/>
      <c r="E159" s="260"/>
      <c r="F159" s="313" t="s">
        <v>600</v>
      </c>
      <c r="G159" s="260"/>
      <c r="H159" s="312" t="s">
        <v>661</v>
      </c>
      <c r="I159" s="312" t="s">
        <v>602</v>
      </c>
      <c r="J159" s="312" t="s">
        <v>662</v>
      </c>
      <c r="K159" s="308"/>
    </row>
    <row r="160" s="1" customFormat="1" ht="15" customHeight="1">
      <c r="B160" s="285"/>
      <c r="C160" s="312" t="s">
        <v>663</v>
      </c>
      <c r="D160" s="260"/>
      <c r="E160" s="260"/>
      <c r="F160" s="313" t="s">
        <v>600</v>
      </c>
      <c r="G160" s="260"/>
      <c r="H160" s="312" t="s">
        <v>664</v>
      </c>
      <c r="I160" s="312" t="s">
        <v>634</v>
      </c>
      <c r="J160" s="312"/>
      <c r="K160" s="308"/>
    </row>
    <row r="161" s="1" customFormat="1" ht="15" customHeight="1">
      <c r="B161" s="314"/>
      <c r="C161" s="294"/>
      <c r="D161" s="294"/>
      <c r="E161" s="294"/>
      <c r="F161" s="294"/>
      <c r="G161" s="294"/>
      <c r="H161" s="294"/>
      <c r="I161" s="294"/>
      <c r="J161" s="294"/>
      <c r="K161" s="315"/>
    </row>
    <row r="162" s="1" customFormat="1" ht="18.75" customHeight="1">
      <c r="B162" s="296"/>
      <c r="C162" s="306"/>
      <c r="D162" s="306"/>
      <c r="E162" s="306"/>
      <c r="F162" s="316"/>
      <c r="G162" s="306"/>
      <c r="H162" s="306"/>
      <c r="I162" s="306"/>
      <c r="J162" s="306"/>
      <c r="K162" s="296"/>
    </row>
    <row r="163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="1" customFormat="1" ht="7.5" customHeight="1">
      <c r="B164" s="247"/>
      <c r="C164" s="248"/>
      <c r="D164" s="248"/>
      <c r="E164" s="248"/>
      <c r="F164" s="248"/>
      <c r="G164" s="248"/>
      <c r="H164" s="248"/>
      <c r="I164" s="248"/>
      <c r="J164" s="248"/>
      <c r="K164" s="249"/>
    </row>
    <row r="165" s="1" customFormat="1" ht="45" customHeight="1">
      <c r="B165" s="250"/>
      <c r="C165" s="251" t="s">
        <v>665</v>
      </c>
      <c r="D165" s="251"/>
      <c r="E165" s="251"/>
      <c r="F165" s="251"/>
      <c r="G165" s="251"/>
      <c r="H165" s="251"/>
      <c r="I165" s="251"/>
      <c r="J165" s="251"/>
      <c r="K165" s="252"/>
    </row>
    <row r="166" s="1" customFormat="1" ht="17.25" customHeight="1">
      <c r="B166" s="250"/>
      <c r="C166" s="275" t="s">
        <v>594</v>
      </c>
      <c r="D166" s="275"/>
      <c r="E166" s="275"/>
      <c r="F166" s="275" t="s">
        <v>595</v>
      </c>
      <c r="G166" s="317"/>
      <c r="H166" s="318" t="s">
        <v>57</v>
      </c>
      <c r="I166" s="318" t="s">
        <v>60</v>
      </c>
      <c r="J166" s="275" t="s">
        <v>596</v>
      </c>
      <c r="K166" s="252"/>
    </row>
    <row r="167" s="1" customFormat="1" ht="17.25" customHeight="1">
      <c r="B167" s="253"/>
      <c r="C167" s="277" t="s">
        <v>597</v>
      </c>
      <c r="D167" s="277"/>
      <c r="E167" s="277"/>
      <c r="F167" s="278" t="s">
        <v>598</v>
      </c>
      <c r="G167" s="319"/>
      <c r="H167" s="320"/>
      <c r="I167" s="320"/>
      <c r="J167" s="277" t="s">
        <v>599</v>
      </c>
      <c r="K167" s="255"/>
    </row>
    <row r="168" s="1" customFormat="1" ht="5.25" customHeight="1">
      <c r="B168" s="285"/>
      <c r="C168" s="280"/>
      <c r="D168" s="280"/>
      <c r="E168" s="280"/>
      <c r="F168" s="280"/>
      <c r="G168" s="281"/>
      <c r="H168" s="280"/>
      <c r="I168" s="280"/>
      <c r="J168" s="280"/>
      <c r="K168" s="308"/>
    </row>
    <row r="169" s="1" customFormat="1" ht="15" customHeight="1">
      <c r="B169" s="285"/>
      <c r="C169" s="260" t="s">
        <v>81</v>
      </c>
      <c r="D169" s="260"/>
      <c r="E169" s="260"/>
      <c r="F169" s="283" t="s">
        <v>600</v>
      </c>
      <c r="G169" s="260"/>
      <c r="H169" s="260" t="s">
        <v>639</v>
      </c>
      <c r="I169" s="260" t="s">
        <v>602</v>
      </c>
      <c r="J169" s="260">
        <v>120</v>
      </c>
      <c r="K169" s="308"/>
    </row>
    <row r="170" s="1" customFormat="1" ht="15" customHeight="1">
      <c r="B170" s="285"/>
      <c r="C170" s="260" t="s">
        <v>648</v>
      </c>
      <c r="D170" s="260"/>
      <c r="E170" s="260"/>
      <c r="F170" s="283" t="s">
        <v>600</v>
      </c>
      <c r="G170" s="260"/>
      <c r="H170" s="260" t="s">
        <v>649</v>
      </c>
      <c r="I170" s="260" t="s">
        <v>602</v>
      </c>
      <c r="J170" s="260" t="s">
        <v>650</v>
      </c>
      <c r="K170" s="308"/>
    </row>
    <row r="171" s="1" customFormat="1" ht="15" customHeight="1">
      <c r="B171" s="285"/>
      <c r="C171" s="260" t="s">
        <v>548</v>
      </c>
      <c r="D171" s="260"/>
      <c r="E171" s="260"/>
      <c r="F171" s="283" t="s">
        <v>600</v>
      </c>
      <c r="G171" s="260"/>
      <c r="H171" s="260" t="s">
        <v>666</v>
      </c>
      <c r="I171" s="260" t="s">
        <v>602</v>
      </c>
      <c r="J171" s="260" t="s">
        <v>650</v>
      </c>
      <c r="K171" s="308"/>
    </row>
    <row r="172" s="1" customFormat="1" ht="15" customHeight="1">
      <c r="B172" s="285"/>
      <c r="C172" s="260" t="s">
        <v>604</v>
      </c>
      <c r="D172" s="260"/>
      <c r="E172" s="260"/>
      <c r="F172" s="283" t="s">
        <v>605</v>
      </c>
      <c r="G172" s="260"/>
      <c r="H172" s="260" t="s">
        <v>666</v>
      </c>
      <c r="I172" s="260" t="s">
        <v>602</v>
      </c>
      <c r="J172" s="260">
        <v>50</v>
      </c>
      <c r="K172" s="308"/>
    </row>
    <row r="173" s="1" customFormat="1" ht="15" customHeight="1">
      <c r="B173" s="285"/>
      <c r="C173" s="260" t="s">
        <v>607</v>
      </c>
      <c r="D173" s="260"/>
      <c r="E173" s="260"/>
      <c r="F173" s="283" t="s">
        <v>600</v>
      </c>
      <c r="G173" s="260"/>
      <c r="H173" s="260" t="s">
        <v>666</v>
      </c>
      <c r="I173" s="260" t="s">
        <v>609</v>
      </c>
      <c r="J173" s="260"/>
      <c r="K173" s="308"/>
    </row>
    <row r="174" s="1" customFormat="1" ht="15" customHeight="1">
      <c r="B174" s="285"/>
      <c r="C174" s="260" t="s">
        <v>618</v>
      </c>
      <c r="D174" s="260"/>
      <c r="E174" s="260"/>
      <c r="F174" s="283" t="s">
        <v>605</v>
      </c>
      <c r="G174" s="260"/>
      <c r="H174" s="260" t="s">
        <v>666</v>
      </c>
      <c r="I174" s="260" t="s">
        <v>602</v>
      </c>
      <c r="J174" s="260">
        <v>50</v>
      </c>
      <c r="K174" s="308"/>
    </row>
    <row r="175" s="1" customFormat="1" ht="15" customHeight="1">
      <c r="B175" s="285"/>
      <c r="C175" s="260" t="s">
        <v>626</v>
      </c>
      <c r="D175" s="260"/>
      <c r="E175" s="260"/>
      <c r="F175" s="283" t="s">
        <v>605</v>
      </c>
      <c r="G175" s="260"/>
      <c r="H175" s="260" t="s">
        <v>666</v>
      </c>
      <c r="I175" s="260" t="s">
        <v>602</v>
      </c>
      <c r="J175" s="260">
        <v>50</v>
      </c>
      <c r="K175" s="308"/>
    </row>
    <row r="176" s="1" customFormat="1" ht="15" customHeight="1">
      <c r="B176" s="285"/>
      <c r="C176" s="260" t="s">
        <v>624</v>
      </c>
      <c r="D176" s="260"/>
      <c r="E176" s="260"/>
      <c r="F176" s="283" t="s">
        <v>605</v>
      </c>
      <c r="G176" s="260"/>
      <c r="H176" s="260" t="s">
        <v>666</v>
      </c>
      <c r="I176" s="260" t="s">
        <v>602</v>
      </c>
      <c r="J176" s="260">
        <v>50</v>
      </c>
      <c r="K176" s="308"/>
    </row>
    <row r="177" s="1" customFormat="1" ht="15" customHeight="1">
      <c r="B177" s="285"/>
      <c r="C177" s="260" t="s">
        <v>113</v>
      </c>
      <c r="D177" s="260"/>
      <c r="E177" s="260"/>
      <c r="F177" s="283" t="s">
        <v>600</v>
      </c>
      <c r="G177" s="260"/>
      <c r="H177" s="260" t="s">
        <v>667</v>
      </c>
      <c r="I177" s="260" t="s">
        <v>668</v>
      </c>
      <c r="J177" s="260"/>
      <c r="K177" s="308"/>
    </row>
    <row r="178" s="1" customFormat="1" ht="15" customHeight="1">
      <c r="B178" s="285"/>
      <c r="C178" s="260" t="s">
        <v>60</v>
      </c>
      <c r="D178" s="260"/>
      <c r="E178" s="260"/>
      <c r="F178" s="283" t="s">
        <v>600</v>
      </c>
      <c r="G178" s="260"/>
      <c r="H178" s="260" t="s">
        <v>669</v>
      </c>
      <c r="I178" s="260" t="s">
        <v>670</v>
      </c>
      <c r="J178" s="260">
        <v>1</v>
      </c>
      <c r="K178" s="308"/>
    </row>
    <row r="179" s="1" customFormat="1" ht="15" customHeight="1">
      <c r="B179" s="285"/>
      <c r="C179" s="260" t="s">
        <v>56</v>
      </c>
      <c r="D179" s="260"/>
      <c r="E179" s="260"/>
      <c r="F179" s="283" t="s">
        <v>600</v>
      </c>
      <c r="G179" s="260"/>
      <c r="H179" s="260" t="s">
        <v>671</v>
      </c>
      <c r="I179" s="260" t="s">
        <v>602</v>
      </c>
      <c r="J179" s="260">
        <v>20</v>
      </c>
      <c r="K179" s="308"/>
    </row>
    <row r="180" s="1" customFormat="1" ht="15" customHeight="1">
      <c r="B180" s="285"/>
      <c r="C180" s="260" t="s">
        <v>57</v>
      </c>
      <c r="D180" s="260"/>
      <c r="E180" s="260"/>
      <c r="F180" s="283" t="s">
        <v>600</v>
      </c>
      <c r="G180" s="260"/>
      <c r="H180" s="260" t="s">
        <v>672</v>
      </c>
      <c r="I180" s="260" t="s">
        <v>602</v>
      </c>
      <c r="J180" s="260">
        <v>255</v>
      </c>
      <c r="K180" s="308"/>
    </row>
    <row r="181" s="1" customFormat="1" ht="15" customHeight="1">
      <c r="B181" s="285"/>
      <c r="C181" s="260" t="s">
        <v>114</v>
      </c>
      <c r="D181" s="260"/>
      <c r="E181" s="260"/>
      <c r="F181" s="283" t="s">
        <v>600</v>
      </c>
      <c r="G181" s="260"/>
      <c r="H181" s="260" t="s">
        <v>564</v>
      </c>
      <c r="I181" s="260" t="s">
        <v>602</v>
      </c>
      <c r="J181" s="260">
        <v>10</v>
      </c>
      <c r="K181" s="308"/>
    </row>
    <row r="182" s="1" customFormat="1" ht="15" customHeight="1">
      <c r="B182" s="285"/>
      <c r="C182" s="260" t="s">
        <v>115</v>
      </c>
      <c r="D182" s="260"/>
      <c r="E182" s="260"/>
      <c r="F182" s="283" t="s">
        <v>600</v>
      </c>
      <c r="G182" s="260"/>
      <c r="H182" s="260" t="s">
        <v>673</v>
      </c>
      <c r="I182" s="260" t="s">
        <v>634</v>
      </c>
      <c r="J182" s="260"/>
      <c r="K182" s="308"/>
    </row>
    <row r="183" s="1" customFormat="1" ht="15" customHeight="1">
      <c r="B183" s="285"/>
      <c r="C183" s="260" t="s">
        <v>674</v>
      </c>
      <c r="D183" s="260"/>
      <c r="E183" s="260"/>
      <c r="F183" s="283" t="s">
        <v>600</v>
      </c>
      <c r="G183" s="260"/>
      <c r="H183" s="260" t="s">
        <v>675</v>
      </c>
      <c r="I183" s="260" t="s">
        <v>634</v>
      </c>
      <c r="J183" s="260"/>
      <c r="K183" s="308"/>
    </row>
    <row r="184" s="1" customFormat="1" ht="15" customHeight="1">
      <c r="B184" s="285"/>
      <c r="C184" s="260" t="s">
        <v>663</v>
      </c>
      <c r="D184" s="260"/>
      <c r="E184" s="260"/>
      <c r="F184" s="283" t="s">
        <v>600</v>
      </c>
      <c r="G184" s="260"/>
      <c r="H184" s="260" t="s">
        <v>676</v>
      </c>
      <c r="I184" s="260" t="s">
        <v>634</v>
      </c>
      <c r="J184" s="260"/>
      <c r="K184" s="308"/>
    </row>
    <row r="185" s="1" customFormat="1" ht="15" customHeight="1">
      <c r="B185" s="285"/>
      <c r="C185" s="260" t="s">
        <v>117</v>
      </c>
      <c r="D185" s="260"/>
      <c r="E185" s="260"/>
      <c r="F185" s="283" t="s">
        <v>605</v>
      </c>
      <c r="G185" s="260"/>
      <c r="H185" s="260" t="s">
        <v>677</v>
      </c>
      <c r="I185" s="260" t="s">
        <v>602</v>
      </c>
      <c r="J185" s="260">
        <v>50</v>
      </c>
      <c r="K185" s="308"/>
    </row>
    <row r="186" s="1" customFormat="1" ht="15" customHeight="1">
      <c r="B186" s="285"/>
      <c r="C186" s="260" t="s">
        <v>678</v>
      </c>
      <c r="D186" s="260"/>
      <c r="E186" s="260"/>
      <c r="F186" s="283" t="s">
        <v>605</v>
      </c>
      <c r="G186" s="260"/>
      <c r="H186" s="260" t="s">
        <v>679</v>
      </c>
      <c r="I186" s="260" t="s">
        <v>680</v>
      </c>
      <c r="J186" s="260"/>
      <c r="K186" s="308"/>
    </row>
    <row r="187" s="1" customFormat="1" ht="15" customHeight="1">
      <c r="B187" s="285"/>
      <c r="C187" s="260" t="s">
        <v>681</v>
      </c>
      <c r="D187" s="260"/>
      <c r="E187" s="260"/>
      <c r="F187" s="283" t="s">
        <v>605</v>
      </c>
      <c r="G187" s="260"/>
      <c r="H187" s="260" t="s">
        <v>682</v>
      </c>
      <c r="I187" s="260" t="s">
        <v>680</v>
      </c>
      <c r="J187" s="260"/>
      <c r="K187" s="308"/>
    </row>
    <row r="188" s="1" customFormat="1" ht="15" customHeight="1">
      <c r="B188" s="285"/>
      <c r="C188" s="260" t="s">
        <v>683</v>
      </c>
      <c r="D188" s="260"/>
      <c r="E188" s="260"/>
      <c r="F188" s="283" t="s">
        <v>605</v>
      </c>
      <c r="G188" s="260"/>
      <c r="H188" s="260" t="s">
        <v>684</v>
      </c>
      <c r="I188" s="260" t="s">
        <v>680</v>
      </c>
      <c r="J188" s="260"/>
      <c r="K188" s="308"/>
    </row>
    <row r="189" s="1" customFormat="1" ht="15" customHeight="1">
      <c r="B189" s="285"/>
      <c r="C189" s="321" t="s">
        <v>685</v>
      </c>
      <c r="D189" s="260"/>
      <c r="E189" s="260"/>
      <c r="F189" s="283" t="s">
        <v>605</v>
      </c>
      <c r="G189" s="260"/>
      <c r="H189" s="260" t="s">
        <v>686</v>
      </c>
      <c r="I189" s="260" t="s">
        <v>687</v>
      </c>
      <c r="J189" s="322" t="s">
        <v>688</v>
      </c>
      <c r="K189" s="308"/>
    </row>
    <row r="190" s="15" customFormat="1" ht="15" customHeight="1">
      <c r="B190" s="323"/>
      <c r="C190" s="324" t="s">
        <v>689</v>
      </c>
      <c r="D190" s="325"/>
      <c r="E190" s="325"/>
      <c r="F190" s="326" t="s">
        <v>605</v>
      </c>
      <c r="G190" s="325"/>
      <c r="H190" s="325" t="s">
        <v>690</v>
      </c>
      <c r="I190" s="325" t="s">
        <v>687</v>
      </c>
      <c r="J190" s="327" t="s">
        <v>688</v>
      </c>
      <c r="K190" s="328"/>
    </row>
    <row r="191" s="1" customFormat="1" ht="15" customHeight="1">
      <c r="B191" s="285"/>
      <c r="C191" s="321" t="s">
        <v>45</v>
      </c>
      <c r="D191" s="260"/>
      <c r="E191" s="260"/>
      <c r="F191" s="283" t="s">
        <v>600</v>
      </c>
      <c r="G191" s="260"/>
      <c r="H191" s="257" t="s">
        <v>691</v>
      </c>
      <c r="I191" s="260" t="s">
        <v>692</v>
      </c>
      <c r="J191" s="260"/>
      <c r="K191" s="308"/>
    </row>
    <row r="192" s="1" customFormat="1" ht="15" customHeight="1">
      <c r="B192" s="285"/>
      <c r="C192" s="321" t="s">
        <v>693</v>
      </c>
      <c r="D192" s="260"/>
      <c r="E192" s="260"/>
      <c r="F192" s="283" t="s">
        <v>600</v>
      </c>
      <c r="G192" s="260"/>
      <c r="H192" s="260" t="s">
        <v>694</v>
      </c>
      <c r="I192" s="260" t="s">
        <v>634</v>
      </c>
      <c r="J192" s="260"/>
      <c r="K192" s="308"/>
    </row>
    <row r="193" s="1" customFormat="1" ht="15" customHeight="1">
      <c r="B193" s="285"/>
      <c r="C193" s="321" t="s">
        <v>695</v>
      </c>
      <c r="D193" s="260"/>
      <c r="E193" s="260"/>
      <c r="F193" s="283" t="s">
        <v>600</v>
      </c>
      <c r="G193" s="260"/>
      <c r="H193" s="260" t="s">
        <v>696</v>
      </c>
      <c r="I193" s="260" t="s">
        <v>634</v>
      </c>
      <c r="J193" s="260"/>
      <c r="K193" s="308"/>
    </row>
    <row r="194" s="1" customFormat="1" ht="15" customHeight="1">
      <c r="B194" s="285"/>
      <c r="C194" s="321" t="s">
        <v>697</v>
      </c>
      <c r="D194" s="260"/>
      <c r="E194" s="260"/>
      <c r="F194" s="283" t="s">
        <v>605</v>
      </c>
      <c r="G194" s="260"/>
      <c r="H194" s="260" t="s">
        <v>698</v>
      </c>
      <c r="I194" s="260" t="s">
        <v>634</v>
      </c>
      <c r="J194" s="260"/>
      <c r="K194" s="308"/>
    </row>
    <row r="195" s="1" customFormat="1" ht="15" customHeight="1">
      <c r="B195" s="314"/>
      <c r="C195" s="329"/>
      <c r="D195" s="294"/>
      <c r="E195" s="294"/>
      <c r="F195" s="294"/>
      <c r="G195" s="294"/>
      <c r="H195" s="294"/>
      <c r="I195" s="294"/>
      <c r="J195" s="294"/>
      <c r="K195" s="315"/>
    </row>
    <row r="196" s="1" customFormat="1" ht="18.75" customHeight="1">
      <c r="B196" s="296"/>
      <c r="C196" s="306"/>
      <c r="D196" s="306"/>
      <c r="E196" s="306"/>
      <c r="F196" s="316"/>
      <c r="G196" s="306"/>
      <c r="H196" s="306"/>
      <c r="I196" s="306"/>
      <c r="J196" s="306"/>
      <c r="K196" s="296"/>
    </row>
    <row r="197" s="1" customFormat="1" ht="18.75" customHeight="1">
      <c r="B197" s="296"/>
      <c r="C197" s="306"/>
      <c r="D197" s="306"/>
      <c r="E197" s="306"/>
      <c r="F197" s="316"/>
      <c r="G197" s="306"/>
      <c r="H197" s="306"/>
      <c r="I197" s="306"/>
      <c r="J197" s="306"/>
      <c r="K197" s="296"/>
    </row>
    <row r="198" s="1" customFormat="1" ht="18.75" customHeight="1"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="1" customFormat="1" ht="13.5">
      <c r="B199" s="247"/>
      <c r="C199" s="248"/>
      <c r="D199" s="248"/>
      <c r="E199" s="248"/>
      <c r="F199" s="248"/>
      <c r="G199" s="248"/>
      <c r="H199" s="248"/>
      <c r="I199" s="248"/>
      <c r="J199" s="248"/>
      <c r="K199" s="249"/>
    </row>
    <row r="200" s="1" customFormat="1" ht="21">
      <c r="B200" s="250"/>
      <c r="C200" s="251" t="s">
        <v>699</v>
      </c>
      <c r="D200" s="251"/>
      <c r="E200" s="251"/>
      <c r="F200" s="251"/>
      <c r="G200" s="251"/>
      <c r="H200" s="251"/>
      <c r="I200" s="251"/>
      <c r="J200" s="251"/>
      <c r="K200" s="252"/>
    </row>
    <row r="201" s="1" customFormat="1" ht="25.5" customHeight="1">
      <c r="B201" s="250"/>
      <c r="C201" s="330" t="s">
        <v>700</v>
      </c>
      <c r="D201" s="330"/>
      <c r="E201" s="330"/>
      <c r="F201" s="330" t="s">
        <v>701</v>
      </c>
      <c r="G201" s="331"/>
      <c r="H201" s="330" t="s">
        <v>702</v>
      </c>
      <c r="I201" s="330"/>
      <c r="J201" s="330"/>
      <c r="K201" s="252"/>
    </row>
    <row r="202" s="1" customFormat="1" ht="5.25" customHeight="1">
      <c r="B202" s="285"/>
      <c r="C202" s="280"/>
      <c r="D202" s="280"/>
      <c r="E202" s="280"/>
      <c r="F202" s="280"/>
      <c r="G202" s="306"/>
      <c r="H202" s="280"/>
      <c r="I202" s="280"/>
      <c r="J202" s="280"/>
      <c r="K202" s="308"/>
    </row>
    <row r="203" s="1" customFormat="1" ht="15" customHeight="1">
      <c r="B203" s="285"/>
      <c r="C203" s="260" t="s">
        <v>692</v>
      </c>
      <c r="D203" s="260"/>
      <c r="E203" s="260"/>
      <c r="F203" s="283" t="s">
        <v>46</v>
      </c>
      <c r="G203" s="260"/>
      <c r="H203" s="260" t="s">
        <v>703</v>
      </c>
      <c r="I203" s="260"/>
      <c r="J203" s="260"/>
      <c r="K203" s="308"/>
    </row>
    <row r="204" s="1" customFormat="1" ht="15" customHeight="1">
      <c r="B204" s="285"/>
      <c r="C204" s="260"/>
      <c r="D204" s="260"/>
      <c r="E204" s="260"/>
      <c r="F204" s="283" t="s">
        <v>47</v>
      </c>
      <c r="G204" s="260"/>
      <c r="H204" s="260" t="s">
        <v>704</v>
      </c>
      <c r="I204" s="260"/>
      <c r="J204" s="260"/>
      <c r="K204" s="308"/>
    </row>
    <row r="205" s="1" customFormat="1" ht="15" customHeight="1">
      <c r="B205" s="285"/>
      <c r="C205" s="260"/>
      <c r="D205" s="260"/>
      <c r="E205" s="260"/>
      <c r="F205" s="283" t="s">
        <v>50</v>
      </c>
      <c r="G205" s="260"/>
      <c r="H205" s="260" t="s">
        <v>705</v>
      </c>
      <c r="I205" s="260"/>
      <c r="J205" s="260"/>
      <c r="K205" s="308"/>
    </row>
    <row r="206" s="1" customFormat="1" ht="15" customHeight="1">
      <c r="B206" s="285"/>
      <c r="C206" s="260"/>
      <c r="D206" s="260"/>
      <c r="E206" s="260"/>
      <c r="F206" s="283" t="s">
        <v>48</v>
      </c>
      <c r="G206" s="260"/>
      <c r="H206" s="260" t="s">
        <v>706</v>
      </c>
      <c r="I206" s="260"/>
      <c r="J206" s="260"/>
      <c r="K206" s="308"/>
    </row>
    <row r="207" s="1" customFormat="1" ht="15" customHeight="1">
      <c r="B207" s="285"/>
      <c r="C207" s="260"/>
      <c r="D207" s="260"/>
      <c r="E207" s="260"/>
      <c r="F207" s="283" t="s">
        <v>49</v>
      </c>
      <c r="G207" s="260"/>
      <c r="H207" s="260" t="s">
        <v>707</v>
      </c>
      <c r="I207" s="260"/>
      <c r="J207" s="260"/>
      <c r="K207" s="308"/>
    </row>
    <row r="208" s="1" customFormat="1" ht="15" customHeight="1">
      <c r="B208" s="285"/>
      <c r="C208" s="260"/>
      <c r="D208" s="260"/>
      <c r="E208" s="260"/>
      <c r="F208" s="283"/>
      <c r="G208" s="260"/>
      <c r="H208" s="260"/>
      <c r="I208" s="260"/>
      <c r="J208" s="260"/>
      <c r="K208" s="308"/>
    </row>
    <row r="209" s="1" customFormat="1" ht="15" customHeight="1">
      <c r="B209" s="285"/>
      <c r="C209" s="260" t="s">
        <v>646</v>
      </c>
      <c r="D209" s="260"/>
      <c r="E209" s="260"/>
      <c r="F209" s="283" t="s">
        <v>82</v>
      </c>
      <c r="G209" s="260"/>
      <c r="H209" s="260" t="s">
        <v>708</v>
      </c>
      <c r="I209" s="260"/>
      <c r="J209" s="260"/>
      <c r="K209" s="308"/>
    </row>
    <row r="210" s="1" customFormat="1" ht="15" customHeight="1">
      <c r="B210" s="285"/>
      <c r="C210" s="260"/>
      <c r="D210" s="260"/>
      <c r="E210" s="260"/>
      <c r="F210" s="283" t="s">
        <v>542</v>
      </c>
      <c r="G210" s="260"/>
      <c r="H210" s="260" t="s">
        <v>543</v>
      </c>
      <c r="I210" s="260"/>
      <c r="J210" s="260"/>
      <c r="K210" s="308"/>
    </row>
    <row r="211" s="1" customFormat="1" ht="15" customHeight="1">
      <c r="B211" s="285"/>
      <c r="C211" s="260"/>
      <c r="D211" s="260"/>
      <c r="E211" s="260"/>
      <c r="F211" s="283" t="s">
        <v>540</v>
      </c>
      <c r="G211" s="260"/>
      <c r="H211" s="260" t="s">
        <v>709</v>
      </c>
      <c r="I211" s="260"/>
      <c r="J211" s="260"/>
      <c r="K211" s="308"/>
    </row>
    <row r="212" s="1" customFormat="1" ht="15" customHeight="1">
      <c r="B212" s="332"/>
      <c r="C212" s="260"/>
      <c r="D212" s="260"/>
      <c r="E212" s="260"/>
      <c r="F212" s="283" t="s">
        <v>544</v>
      </c>
      <c r="G212" s="321"/>
      <c r="H212" s="312" t="s">
        <v>545</v>
      </c>
      <c r="I212" s="312"/>
      <c r="J212" s="312"/>
      <c r="K212" s="333"/>
    </row>
    <row r="213" s="1" customFormat="1" ht="15" customHeight="1">
      <c r="B213" s="332"/>
      <c r="C213" s="260"/>
      <c r="D213" s="260"/>
      <c r="E213" s="260"/>
      <c r="F213" s="283" t="s">
        <v>546</v>
      </c>
      <c r="G213" s="321"/>
      <c r="H213" s="312" t="s">
        <v>710</v>
      </c>
      <c r="I213" s="312"/>
      <c r="J213" s="312"/>
      <c r="K213" s="333"/>
    </row>
    <row r="214" s="1" customFormat="1" ht="15" customHeight="1">
      <c r="B214" s="332"/>
      <c r="C214" s="260"/>
      <c r="D214" s="260"/>
      <c r="E214" s="260"/>
      <c r="F214" s="283"/>
      <c r="G214" s="321"/>
      <c r="H214" s="312"/>
      <c r="I214" s="312"/>
      <c r="J214" s="312"/>
      <c r="K214" s="333"/>
    </row>
    <row r="215" s="1" customFormat="1" ht="15" customHeight="1">
      <c r="B215" s="332"/>
      <c r="C215" s="260" t="s">
        <v>670</v>
      </c>
      <c r="D215" s="260"/>
      <c r="E215" s="260"/>
      <c r="F215" s="283">
        <v>1</v>
      </c>
      <c r="G215" s="321"/>
      <c r="H215" s="312" t="s">
        <v>711</v>
      </c>
      <c r="I215" s="312"/>
      <c r="J215" s="312"/>
      <c r="K215" s="333"/>
    </row>
    <row r="216" s="1" customFormat="1" ht="15" customHeight="1">
      <c r="B216" s="332"/>
      <c r="C216" s="260"/>
      <c r="D216" s="260"/>
      <c r="E216" s="260"/>
      <c r="F216" s="283">
        <v>2</v>
      </c>
      <c r="G216" s="321"/>
      <c r="H216" s="312" t="s">
        <v>712</v>
      </c>
      <c r="I216" s="312"/>
      <c r="J216" s="312"/>
      <c r="K216" s="333"/>
    </row>
    <row r="217" s="1" customFormat="1" ht="15" customHeight="1">
      <c r="B217" s="332"/>
      <c r="C217" s="260"/>
      <c r="D217" s="260"/>
      <c r="E217" s="260"/>
      <c r="F217" s="283">
        <v>3</v>
      </c>
      <c r="G217" s="321"/>
      <c r="H217" s="312" t="s">
        <v>713</v>
      </c>
      <c r="I217" s="312"/>
      <c r="J217" s="312"/>
      <c r="K217" s="333"/>
    </row>
    <row r="218" s="1" customFormat="1" ht="15" customHeight="1">
      <c r="B218" s="332"/>
      <c r="C218" s="260"/>
      <c r="D218" s="260"/>
      <c r="E218" s="260"/>
      <c r="F218" s="283">
        <v>4</v>
      </c>
      <c r="G218" s="321"/>
      <c r="H218" s="312" t="s">
        <v>714</v>
      </c>
      <c r="I218" s="312"/>
      <c r="J218" s="312"/>
      <c r="K218" s="333"/>
    </row>
    <row r="219" s="1" customFormat="1" ht="12.75" customHeight="1">
      <c r="B219" s="334"/>
      <c r="C219" s="335"/>
      <c r="D219" s="335"/>
      <c r="E219" s="335"/>
      <c r="F219" s="335"/>
      <c r="G219" s="335"/>
      <c r="H219" s="335"/>
      <c r="I219" s="335"/>
      <c r="J219" s="335"/>
      <c r="K219" s="33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Pavol Vígh</dc:creator>
  <cp:lastModifiedBy>Pavol Vígh</cp:lastModifiedBy>
  <dcterms:created xsi:type="dcterms:W3CDTF">2025-07-02T12:22:43Z</dcterms:created>
  <dcterms:modified xsi:type="dcterms:W3CDTF">2025-07-02T12:22:44Z</dcterms:modified>
</cp:coreProperties>
</file>