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OneDrive\Dokumenty\Havárie, nákupy - SK\25_22_23 Projekt - Koupelna, sesterna, pokoj - Projekt, Nergl\"/>
    </mc:Choice>
  </mc:AlternateContent>
  <xr:revisionPtr revIDLastSave="0" documentId="8_{C057A0FD-B2C1-421F-8D6E-833345713C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1 - STAVEBNÍ PRÁCE_CHODBA" sheetId="2" r:id="rId2"/>
    <sheet name="2 - STAVEBNÍ PRÁCE_MÍSTNOSTI" sheetId="3" r:id="rId3"/>
  </sheets>
  <definedNames>
    <definedName name="_xlnm._FilterDatabase" localSheetId="1" hidden="1">'1 - STAVEBNÍ PRÁCE_CHODBA'!$C$123:$L$197</definedName>
    <definedName name="_xlnm._FilterDatabase" localSheetId="2" hidden="1">'2 - STAVEBNÍ PRÁCE_MÍSTNOSTI'!$C$152:$L$778</definedName>
    <definedName name="_xlnm.Print_Titles" localSheetId="1">'1 - STAVEBNÍ PRÁCE_CHODBA'!$123:$123</definedName>
    <definedName name="_xlnm.Print_Titles" localSheetId="2">'2 - STAVEBNÍ PRÁCE_MÍSTNOSTI'!$152:$152</definedName>
    <definedName name="_xlnm.Print_Titles" localSheetId="0">'Rekapitulace stavby'!$92:$92</definedName>
    <definedName name="_xlnm.Print_Area" localSheetId="1">'1 - STAVEBNÍ PRÁCE_CHODBA'!$C$4:$K$76,'1 - STAVEBNÍ PRÁCE_CHODBA'!$C$82:$K$105,'1 - STAVEBNÍ PRÁCE_CHODBA'!$C$111:$K$197</definedName>
    <definedName name="_xlnm.Print_Area" localSheetId="2">'2 - STAVEBNÍ PRÁCE_MÍSTNOSTI'!$C$4:$K$76,'2 - STAVEBNÍ PRÁCE_MÍSTNOSTI'!$C$82:$K$134,'2 - STAVEBNÍ PRÁCE_MÍSTNOSTI'!$C$140:$K$778</definedName>
    <definedName name="_xlnm.Print_Area" localSheetId="0">'Rekapitulace stavby'!$D$4:$AO$76,'Rekapitulace stavby'!$C$82:$AQ$97</definedName>
  </definedNames>
  <calcPr calcId="191029"/>
</workbook>
</file>

<file path=xl/calcChain.xml><?xml version="1.0" encoding="utf-8"?>
<calcChain xmlns="http://schemas.openxmlformats.org/spreadsheetml/2006/main">
  <c r="K39" i="3" l="1"/>
  <c r="K38" i="3"/>
  <c r="BA96" i="1"/>
  <c r="K37" i="3"/>
  <c r="AZ96" i="1"/>
  <c r="BI778" i="3"/>
  <c r="BH778" i="3"/>
  <c r="BG778" i="3"/>
  <c r="BE778" i="3"/>
  <c r="X778" i="3"/>
  <c r="X777" i="3"/>
  <c r="V778" i="3"/>
  <c r="V777" i="3"/>
  <c r="T778" i="3"/>
  <c r="T777" i="3" s="1"/>
  <c r="P778" i="3"/>
  <c r="BI776" i="3"/>
  <c r="BH776" i="3"/>
  <c r="BG776" i="3"/>
  <c r="BE776" i="3"/>
  <c r="X776" i="3"/>
  <c r="X775" i="3"/>
  <c r="V776" i="3"/>
  <c r="V775" i="3" s="1"/>
  <c r="T776" i="3"/>
  <c r="T775" i="3" s="1"/>
  <c r="P776" i="3"/>
  <c r="BI774" i="3"/>
  <c r="BH774" i="3"/>
  <c r="BG774" i="3"/>
  <c r="BE774" i="3"/>
  <c r="X774" i="3"/>
  <c r="V774" i="3"/>
  <c r="T774" i="3"/>
  <c r="P774" i="3"/>
  <c r="BI773" i="3"/>
  <c r="BH773" i="3"/>
  <c r="BG773" i="3"/>
  <c r="BE773" i="3"/>
  <c r="X773" i="3"/>
  <c r="V773" i="3"/>
  <c r="T773" i="3"/>
  <c r="P773" i="3"/>
  <c r="BI771" i="3"/>
  <c r="BH771" i="3"/>
  <c r="BG771" i="3"/>
  <c r="BE771" i="3"/>
  <c r="X771" i="3"/>
  <c r="X770" i="3" s="1"/>
  <c r="V771" i="3"/>
  <c r="V770" i="3" s="1"/>
  <c r="T771" i="3"/>
  <c r="T770" i="3"/>
  <c r="P771" i="3"/>
  <c r="BI769" i="3"/>
  <c r="BH769" i="3"/>
  <c r="BG769" i="3"/>
  <c r="BE769" i="3"/>
  <c r="X769" i="3"/>
  <c r="X768" i="3" s="1"/>
  <c r="V769" i="3"/>
  <c r="V768" i="3"/>
  <c r="T769" i="3"/>
  <c r="T768" i="3" s="1"/>
  <c r="P769" i="3"/>
  <c r="BI767" i="3"/>
  <c r="BH767" i="3"/>
  <c r="BG767" i="3"/>
  <c r="BE767" i="3"/>
  <c r="X767" i="3"/>
  <c r="V767" i="3"/>
  <c r="T767" i="3"/>
  <c r="P767" i="3"/>
  <c r="BI766" i="3"/>
  <c r="BH766" i="3"/>
  <c r="BG766" i="3"/>
  <c r="BE766" i="3"/>
  <c r="X766" i="3"/>
  <c r="V766" i="3"/>
  <c r="T766" i="3"/>
  <c r="P766" i="3"/>
  <c r="BI763" i="3"/>
  <c r="BH763" i="3"/>
  <c r="BG763" i="3"/>
  <c r="BE763" i="3"/>
  <c r="X763" i="3"/>
  <c r="V763" i="3"/>
  <c r="T763" i="3"/>
  <c r="P763" i="3"/>
  <c r="BI762" i="3"/>
  <c r="BH762" i="3"/>
  <c r="BG762" i="3"/>
  <c r="BE762" i="3"/>
  <c r="X762" i="3"/>
  <c r="V762" i="3"/>
  <c r="T762" i="3"/>
  <c r="P762" i="3"/>
  <c r="BI761" i="3"/>
  <c r="BH761" i="3"/>
  <c r="BG761" i="3"/>
  <c r="BE761" i="3"/>
  <c r="X761" i="3"/>
  <c r="V761" i="3"/>
  <c r="T761" i="3"/>
  <c r="P761" i="3"/>
  <c r="BI760" i="3"/>
  <c r="BH760" i="3"/>
  <c r="BG760" i="3"/>
  <c r="BE760" i="3"/>
  <c r="X760" i="3"/>
  <c r="V760" i="3"/>
  <c r="T760" i="3"/>
  <c r="P760" i="3"/>
  <c r="BI759" i="3"/>
  <c r="BH759" i="3"/>
  <c r="BG759" i="3"/>
  <c r="BE759" i="3"/>
  <c r="X759" i="3"/>
  <c r="V759" i="3"/>
  <c r="T759" i="3"/>
  <c r="P759" i="3"/>
  <c r="BI758" i="3"/>
  <c r="BH758" i="3"/>
  <c r="BG758" i="3"/>
  <c r="BE758" i="3"/>
  <c r="X758" i="3"/>
  <c r="V758" i="3"/>
  <c r="T758" i="3"/>
  <c r="P758" i="3"/>
  <c r="BI757" i="3"/>
  <c r="BH757" i="3"/>
  <c r="BG757" i="3"/>
  <c r="BE757" i="3"/>
  <c r="X757" i="3"/>
  <c r="V757" i="3"/>
  <c r="T757" i="3"/>
  <c r="P757" i="3"/>
  <c r="BI756" i="3"/>
  <c r="BH756" i="3"/>
  <c r="BG756" i="3"/>
  <c r="BE756" i="3"/>
  <c r="X756" i="3"/>
  <c r="V756" i="3"/>
  <c r="T756" i="3"/>
  <c r="P756" i="3"/>
  <c r="BI753" i="3"/>
  <c r="BH753" i="3"/>
  <c r="BG753" i="3"/>
  <c r="BE753" i="3"/>
  <c r="X753" i="3"/>
  <c r="V753" i="3"/>
  <c r="T753" i="3"/>
  <c r="P753" i="3"/>
  <c r="BI752" i="3"/>
  <c r="BH752" i="3"/>
  <c r="BG752" i="3"/>
  <c r="BE752" i="3"/>
  <c r="X752" i="3"/>
  <c r="V752" i="3"/>
  <c r="T752" i="3"/>
  <c r="P752" i="3"/>
  <c r="BI751" i="3"/>
  <c r="BH751" i="3"/>
  <c r="BG751" i="3"/>
  <c r="BE751" i="3"/>
  <c r="X751" i="3"/>
  <c r="V751" i="3"/>
  <c r="T751" i="3"/>
  <c r="P751" i="3"/>
  <c r="BI750" i="3"/>
  <c r="BH750" i="3"/>
  <c r="BG750" i="3"/>
  <c r="BE750" i="3"/>
  <c r="X750" i="3"/>
  <c r="V750" i="3"/>
  <c r="T750" i="3"/>
  <c r="P750" i="3"/>
  <c r="BI749" i="3"/>
  <c r="BH749" i="3"/>
  <c r="BG749" i="3"/>
  <c r="BE749" i="3"/>
  <c r="X749" i="3"/>
  <c r="V749" i="3"/>
  <c r="T749" i="3"/>
  <c r="P749" i="3"/>
  <c r="BI748" i="3"/>
  <c r="BH748" i="3"/>
  <c r="BG748" i="3"/>
  <c r="BE748" i="3"/>
  <c r="X748" i="3"/>
  <c r="V748" i="3"/>
  <c r="T748" i="3"/>
  <c r="P748" i="3"/>
  <c r="BI747" i="3"/>
  <c r="BH747" i="3"/>
  <c r="BG747" i="3"/>
  <c r="BE747" i="3"/>
  <c r="X747" i="3"/>
  <c r="V747" i="3"/>
  <c r="T747" i="3"/>
  <c r="P747" i="3"/>
  <c r="BI729" i="3"/>
  <c r="BH729" i="3"/>
  <c r="BG729" i="3"/>
  <c r="BE729" i="3"/>
  <c r="X729" i="3"/>
  <c r="V729" i="3"/>
  <c r="T729" i="3"/>
  <c r="P729" i="3"/>
  <c r="BI712" i="3"/>
  <c r="BH712" i="3"/>
  <c r="BG712" i="3"/>
  <c r="BE712" i="3"/>
  <c r="X712" i="3"/>
  <c r="V712" i="3"/>
  <c r="T712" i="3"/>
  <c r="P712" i="3"/>
  <c r="BI704" i="3"/>
  <c r="BH704" i="3"/>
  <c r="BG704" i="3"/>
  <c r="BE704" i="3"/>
  <c r="X704" i="3"/>
  <c r="V704" i="3"/>
  <c r="T704" i="3"/>
  <c r="P704" i="3"/>
  <c r="BI703" i="3"/>
  <c r="BH703" i="3"/>
  <c r="BG703" i="3"/>
  <c r="BE703" i="3"/>
  <c r="X703" i="3"/>
  <c r="V703" i="3"/>
  <c r="T703" i="3"/>
  <c r="P703" i="3"/>
  <c r="BI694" i="3"/>
  <c r="BH694" i="3"/>
  <c r="BG694" i="3"/>
  <c r="BE694" i="3"/>
  <c r="X694" i="3"/>
  <c r="V694" i="3"/>
  <c r="T694" i="3"/>
  <c r="P694" i="3"/>
  <c r="BI693" i="3"/>
  <c r="BH693" i="3"/>
  <c r="BG693" i="3"/>
  <c r="BE693" i="3"/>
  <c r="X693" i="3"/>
  <c r="V693" i="3"/>
  <c r="T693" i="3"/>
  <c r="P693" i="3"/>
  <c r="BI685" i="3"/>
  <c r="BH685" i="3"/>
  <c r="BG685" i="3"/>
  <c r="BE685" i="3"/>
  <c r="X685" i="3"/>
  <c r="V685" i="3"/>
  <c r="T685" i="3"/>
  <c r="P685" i="3"/>
  <c r="BI682" i="3"/>
  <c r="BH682" i="3"/>
  <c r="BG682" i="3"/>
  <c r="BE682" i="3"/>
  <c r="X682" i="3"/>
  <c r="V682" i="3"/>
  <c r="T682" i="3"/>
  <c r="P682" i="3"/>
  <c r="BI681" i="3"/>
  <c r="BH681" i="3"/>
  <c r="BG681" i="3"/>
  <c r="BE681" i="3"/>
  <c r="X681" i="3"/>
  <c r="V681" i="3"/>
  <c r="T681" i="3"/>
  <c r="P681" i="3"/>
  <c r="BI679" i="3"/>
  <c r="BH679" i="3"/>
  <c r="BG679" i="3"/>
  <c r="BE679" i="3"/>
  <c r="X679" i="3"/>
  <c r="V679" i="3"/>
  <c r="T679" i="3"/>
  <c r="P679" i="3"/>
  <c r="BI678" i="3"/>
  <c r="BH678" i="3"/>
  <c r="BG678" i="3"/>
  <c r="BE678" i="3"/>
  <c r="X678" i="3"/>
  <c r="V678" i="3"/>
  <c r="T678" i="3"/>
  <c r="P678" i="3"/>
  <c r="BI677" i="3"/>
  <c r="BH677" i="3"/>
  <c r="BG677" i="3"/>
  <c r="BE677" i="3"/>
  <c r="X677" i="3"/>
  <c r="V677" i="3"/>
  <c r="T677" i="3"/>
  <c r="P677" i="3"/>
  <c r="BI675" i="3"/>
  <c r="BH675" i="3"/>
  <c r="BG675" i="3"/>
  <c r="BE675" i="3"/>
  <c r="X675" i="3"/>
  <c r="V675" i="3"/>
  <c r="T675" i="3"/>
  <c r="P675" i="3"/>
  <c r="BI672" i="3"/>
  <c r="BH672" i="3"/>
  <c r="BG672" i="3"/>
  <c r="BE672" i="3"/>
  <c r="X672" i="3"/>
  <c r="V672" i="3"/>
  <c r="T672" i="3"/>
  <c r="P672" i="3"/>
  <c r="BI671" i="3"/>
  <c r="BH671" i="3"/>
  <c r="BG671" i="3"/>
  <c r="BE671" i="3"/>
  <c r="X671" i="3"/>
  <c r="V671" i="3"/>
  <c r="T671" i="3"/>
  <c r="P671" i="3"/>
  <c r="BI670" i="3"/>
  <c r="BH670" i="3"/>
  <c r="BG670" i="3"/>
  <c r="BE670" i="3"/>
  <c r="X670" i="3"/>
  <c r="V670" i="3"/>
  <c r="T670" i="3"/>
  <c r="P670" i="3"/>
  <c r="BI666" i="3"/>
  <c r="BH666" i="3"/>
  <c r="BG666" i="3"/>
  <c r="BE666" i="3"/>
  <c r="X666" i="3"/>
  <c r="V666" i="3"/>
  <c r="T666" i="3"/>
  <c r="P666" i="3"/>
  <c r="BI665" i="3"/>
  <c r="BH665" i="3"/>
  <c r="BG665" i="3"/>
  <c r="BE665" i="3"/>
  <c r="X665" i="3"/>
  <c r="V665" i="3"/>
  <c r="T665" i="3"/>
  <c r="P665" i="3"/>
  <c r="BI664" i="3"/>
  <c r="BH664" i="3"/>
  <c r="BG664" i="3"/>
  <c r="BE664" i="3"/>
  <c r="X664" i="3"/>
  <c r="V664" i="3"/>
  <c r="T664" i="3"/>
  <c r="P664" i="3"/>
  <c r="BI663" i="3"/>
  <c r="BH663" i="3"/>
  <c r="BG663" i="3"/>
  <c r="BE663" i="3"/>
  <c r="X663" i="3"/>
  <c r="V663" i="3"/>
  <c r="T663" i="3"/>
  <c r="P663" i="3"/>
  <c r="BI659" i="3"/>
  <c r="BH659" i="3"/>
  <c r="BG659" i="3"/>
  <c r="BE659" i="3"/>
  <c r="X659" i="3"/>
  <c r="V659" i="3"/>
  <c r="T659" i="3"/>
  <c r="P659" i="3"/>
  <c r="BI657" i="3"/>
  <c r="BH657" i="3"/>
  <c r="BG657" i="3"/>
  <c r="BE657" i="3"/>
  <c r="X657" i="3"/>
  <c r="V657" i="3"/>
  <c r="T657" i="3"/>
  <c r="P657" i="3"/>
  <c r="BI651" i="3"/>
  <c r="BH651" i="3"/>
  <c r="BG651" i="3"/>
  <c r="BE651" i="3"/>
  <c r="X651" i="3"/>
  <c r="V651" i="3"/>
  <c r="T651" i="3"/>
  <c r="P651" i="3"/>
  <c r="BI650" i="3"/>
  <c r="BH650" i="3"/>
  <c r="BG650" i="3"/>
  <c r="BE650" i="3"/>
  <c r="X650" i="3"/>
  <c r="V650" i="3"/>
  <c r="T650" i="3"/>
  <c r="P650" i="3"/>
  <c r="BI649" i="3"/>
  <c r="BH649" i="3"/>
  <c r="BG649" i="3"/>
  <c r="BE649" i="3"/>
  <c r="X649" i="3"/>
  <c r="V649" i="3"/>
  <c r="T649" i="3"/>
  <c r="P649" i="3"/>
  <c r="BI647" i="3"/>
  <c r="BH647" i="3"/>
  <c r="BG647" i="3"/>
  <c r="BE647" i="3"/>
  <c r="X647" i="3"/>
  <c r="V647" i="3"/>
  <c r="T647" i="3"/>
  <c r="P647" i="3"/>
  <c r="BI646" i="3"/>
  <c r="BH646" i="3"/>
  <c r="BG646" i="3"/>
  <c r="BE646" i="3"/>
  <c r="X646" i="3"/>
  <c r="V646" i="3"/>
  <c r="T646" i="3"/>
  <c r="P646" i="3"/>
  <c r="BI644" i="3"/>
  <c r="BH644" i="3"/>
  <c r="BG644" i="3"/>
  <c r="BE644" i="3"/>
  <c r="X644" i="3"/>
  <c r="V644" i="3"/>
  <c r="T644" i="3"/>
  <c r="P644" i="3"/>
  <c r="BI643" i="3"/>
  <c r="BH643" i="3"/>
  <c r="BG643" i="3"/>
  <c r="BE643" i="3"/>
  <c r="X643" i="3"/>
  <c r="V643" i="3"/>
  <c r="T643" i="3"/>
  <c r="P643" i="3"/>
  <c r="BI641" i="3"/>
  <c r="BH641" i="3"/>
  <c r="BG641" i="3"/>
  <c r="BE641" i="3"/>
  <c r="X641" i="3"/>
  <c r="V641" i="3"/>
  <c r="T641" i="3"/>
  <c r="P641" i="3"/>
  <c r="BI635" i="3"/>
  <c r="BH635" i="3"/>
  <c r="BG635" i="3"/>
  <c r="BE635" i="3"/>
  <c r="X635" i="3"/>
  <c r="V635" i="3"/>
  <c r="T635" i="3"/>
  <c r="P635" i="3"/>
  <c r="BI634" i="3"/>
  <c r="BH634" i="3"/>
  <c r="BG634" i="3"/>
  <c r="BE634" i="3"/>
  <c r="X634" i="3"/>
  <c r="V634" i="3"/>
  <c r="T634" i="3"/>
  <c r="P634" i="3"/>
  <c r="BI632" i="3"/>
  <c r="BH632" i="3"/>
  <c r="BG632" i="3"/>
  <c r="BE632" i="3"/>
  <c r="X632" i="3"/>
  <c r="V632" i="3"/>
  <c r="T632" i="3"/>
  <c r="P632" i="3"/>
  <c r="BI626" i="3"/>
  <c r="BH626" i="3"/>
  <c r="BG626" i="3"/>
  <c r="BE626" i="3"/>
  <c r="X626" i="3"/>
  <c r="V626" i="3"/>
  <c r="T626" i="3"/>
  <c r="P626" i="3"/>
  <c r="BI620" i="3"/>
  <c r="BH620" i="3"/>
  <c r="BG620" i="3"/>
  <c r="BE620" i="3"/>
  <c r="X620" i="3"/>
  <c r="V620" i="3"/>
  <c r="T620" i="3"/>
  <c r="P620" i="3"/>
  <c r="BI614" i="3"/>
  <c r="BH614" i="3"/>
  <c r="BG614" i="3"/>
  <c r="BE614" i="3"/>
  <c r="X614" i="3"/>
  <c r="V614" i="3"/>
  <c r="T614" i="3"/>
  <c r="P614" i="3"/>
  <c r="BI608" i="3"/>
  <c r="BH608" i="3"/>
  <c r="BG608" i="3"/>
  <c r="BE608" i="3"/>
  <c r="X608" i="3"/>
  <c r="V608" i="3"/>
  <c r="T608" i="3"/>
  <c r="P608" i="3"/>
  <c r="BI602" i="3"/>
  <c r="BH602" i="3"/>
  <c r="BG602" i="3"/>
  <c r="BE602" i="3"/>
  <c r="X602" i="3"/>
  <c r="V602" i="3"/>
  <c r="T602" i="3"/>
  <c r="P602" i="3"/>
  <c r="BI596" i="3"/>
  <c r="BH596" i="3"/>
  <c r="BG596" i="3"/>
  <c r="BE596" i="3"/>
  <c r="X596" i="3"/>
  <c r="V596" i="3"/>
  <c r="T596" i="3"/>
  <c r="P596" i="3"/>
  <c r="BI594" i="3"/>
  <c r="BH594" i="3"/>
  <c r="BG594" i="3"/>
  <c r="BE594" i="3"/>
  <c r="X594" i="3"/>
  <c r="V594" i="3"/>
  <c r="T594" i="3"/>
  <c r="P594" i="3"/>
  <c r="BI590" i="3"/>
  <c r="BH590" i="3"/>
  <c r="BG590" i="3"/>
  <c r="BE590" i="3"/>
  <c r="X590" i="3"/>
  <c r="V590" i="3"/>
  <c r="T590" i="3"/>
  <c r="P590" i="3"/>
  <c r="BI589" i="3"/>
  <c r="BH589" i="3"/>
  <c r="BG589" i="3"/>
  <c r="BE589" i="3"/>
  <c r="X589" i="3"/>
  <c r="V589" i="3"/>
  <c r="T589" i="3"/>
  <c r="P589" i="3"/>
  <c r="BI588" i="3"/>
  <c r="BH588" i="3"/>
  <c r="BG588" i="3"/>
  <c r="BE588" i="3"/>
  <c r="X588" i="3"/>
  <c r="V588" i="3"/>
  <c r="T588" i="3"/>
  <c r="P588" i="3"/>
  <c r="BI587" i="3"/>
  <c r="BH587" i="3"/>
  <c r="BG587" i="3"/>
  <c r="BE587" i="3"/>
  <c r="X587" i="3"/>
  <c r="V587" i="3"/>
  <c r="T587" i="3"/>
  <c r="P587" i="3"/>
  <c r="BI583" i="3"/>
  <c r="BH583" i="3"/>
  <c r="BG583" i="3"/>
  <c r="BE583" i="3"/>
  <c r="X583" i="3"/>
  <c r="V583" i="3"/>
  <c r="T583" i="3"/>
  <c r="P583" i="3"/>
  <c r="BI579" i="3"/>
  <c r="BH579" i="3"/>
  <c r="BG579" i="3"/>
  <c r="BE579" i="3"/>
  <c r="X579" i="3"/>
  <c r="V579" i="3"/>
  <c r="T579" i="3"/>
  <c r="P579" i="3"/>
  <c r="BI577" i="3"/>
  <c r="BH577" i="3"/>
  <c r="BG577" i="3"/>
  <c r="BE577" i="3"/>
  <c r="X577" i="3"/>
  <c r="V577" i="3"/>
  <c r="T577" i="3"/>
  <c r="P577" i="3"/>
  <c r="BI573" i="3"/>
  <c r="BH573" i="3"/>
  <c r="BG573" i="3"/>
  <c r="BE573" i="3"/>
  <c r="X573" i="3"/>
  <c r="V573" i="3"/>
  <c r="T573" i="3"/>
  <c r="P573" i="3"/>
  <c r="BI572" i="3"/>
  <c r="BH572" i="3"/>
  <c r="BG572" i="3"/>
  <c r="BE572" i="3"/>
  <c r="X572" i="3"/>
  <c r="V572" i="3"/>
  <c r="T572" i="3"/>
  <c r="P572" i="3"/>
  <c r="BI571" i="3"/>
  <c r="BH571" i="3"/>
  <c r="BG571" i="3"/>
  <c r="BE571" i="3"/>
  <c r="X571" i="3"/>
  <c r="V571" i="3"/>
  <c r="T571" i="3"/>
  <c r="P571" i="3"/>
  <c r="BI567" i="3"/>
  <c r="BH567" i="3"/>
  <c r="BG567" i="3"/>
  <c r="BE567" i="3"/>
  <c r="X567" i="3"/>
  <c r="V567" i="3"/>
  <c r="T567" i="3"/>
  <c r="P567" i="3"/>
  <c r="BI565" i="3"/>
  <c r="BH565" i="3"/>
  <c r="BG565" i="3"/>
  <c r="BE565" i="3"/>
  <c r="X565" i="3"/>
  <c r="V565" i="3"/>
  <c r="T565" i="3"/>
  <c r="P565" i="3"/>
  <c r="BI564" i="3"/>
  <c r="BH564" i="3"/>
  <c r="BG564" i="3"/>
  <c r="BE564" i="3"/>
  <c r="X564" i="3"/>
  <c r="V564" i="3"/>
  <c r="T564" i="3"/>
  <c r="P564" i="3"/>
  <c r="BI563" i="3"/>
  <c r="BH563" i="3"/>
  <c r="BG563" i="3"/>
  <c r="BE563" i="3"/>
  <c r="X563" i="3"/>
  <c r="V563" i="3"/>
  <c r="T563" i="3"/>
  <c r="P563" i="3"/>
  <c r="BI562" i="3"/>
  <c r="BH562" i="3"/>
  <c r="BG562" i="3"/>
  <c r="BE562" i="3"/>
  <c r="X562" i="3"/>
  <c r="V562" i="3"/>
  <c r="T562" i="3"/>
  <c r="P562" i="3"/>
  <c r="BI561" i="3"/>
  <c r="BH561" i="3"/>
  <c r="BG561" i="3"/>
  <c r="BE561" i="3"/>
  <c r="X561" i="3"/>
  <c r="V561" i="3"/>
  <c r="T561" i="3"/>
  <c r="P561" i="3"/>
  <c r="BI560" i="3"/>
  <c r="BH560" i="3"/>
  <c r="BG560" i="3"/>
  <c r="BE560" i="3"/>
  <c r="X560" i="3"/>
  <c r="V560" i="3"/>
  <c r="T560" i="3"/>
  <c r="P560" i="3"/>
  <c r="BI559" i="3"/>
  <c r="BH559" i="3"/>
  <c r="BG559" i="3"/>
  <c r="BE559" i="3"/>
  <c r="X559" i="3"/>
  <c r="V559" i="3"/>
  <c r="T559" i="3"/>
  <c r="P559" i="3"/>
  <c r="BI558" i="3"/>
  <c r="BH558" i="3"/>
  <c r="BG558" i="3"/>
  <c r="BE558" i="3"/>
  <c r="X558" i="3"/>
  <c r="V558" i="3"/>
  <c r="T558" i="3"/>
  <c r="P558" i="3"/>
  <c r="BI557" i="3"/>
  <c r="BH557" i="3"/>
  <c r="BG557" i="3"/>
  <c r="BE557" i="3"/>
  <c r="X557" i="3"/>
  <c r="V557" i="3"/>
  <c r="T557" i="3"/>
  <c r="P557" i="3"/>
  <c r="BI556" i="3"/>
  <c r="BH556" i="3"/>
  <c r="BG556" i="3"/>
  <c r="BE556" i="3"/>
  <c r="X556" i="3"/>
  <c r="V556" i="3"/>
  <c r="T556" i="3"/>
  <c r="P556" i="3"/>
  <c r="BI555" i="3"/>
  <c r="BH555" i="3"/>
  <c r="BG555" i="3"/>
  <c r="BE555" i="3"/>
  <c r="X555" i="3"/>
  <c r="V555" i="3"/>
  <c r="T555" i="3"/>
  <c r="P555" i="3"/>
  <c r="BI554" i="3"/>
  <c r="BH554" i="3"/>
  <c r="BG554" i="3"/>
  <c r="BE554" i="3"/>
  <c r="X554" i="3"/>
  <c r="V554" i="3"/>
  <c r="T554" i="3"/>
  <c r="P554" i="3"/>
  <c r="BI551" i="3"/>
  <c r="BH551" i="3"/>
  <c r="BG551" i="3"/>
  <c r="BE551" i="3"/>
  <c r="X551" i="3"/>
  <c r="V551" i="3"/>
  <c r="T551" i="3"/>
  <c r="P551" i="3"/>
  <c r="BI549" i="3"/>
  <c r="BH549" i="3"/>
  <c r="BG549" i="3"/>
  <c r="BE549" i="3"/>
  <c r="X549" i="3"/>
  <c r="V549" i="3"/>
  <c r="T549" i="3"/>
  <c r="P549" i="3"/>
  <c r="BI545" i="3"/>
  <c r="BH545" i="3"/>
  <c r="BG545" i="3"/>
  <c r="BE545" i="3"/>
  <c r="X545" i="3"/>
  <c r="V545" i="3"/>
  <c r="T545" i="3"/>
  <c r="P545" i="3"/>
  <c r="BI544" i="3"/>
  <c r="BH544" i="3"/>
  <c r="BG544" i="3"/>
  <c r="BE544" i="3"/>
  <c r="X544" i="3"/>
  <c r="V544" i="3"/>
  <c r="T544" i="3"/>
  <c r="P544" i="3"/>
  <c r="BI543" i="3"/>
  <c r="BH543" i="3"/>
  <c r="BG543" i="3"/>
  <c r="BE543" i="3"/>
  <c r="X543" i="3"/>
  <c r="V543" i="3"/>
  <c r="T543" i="3"/>
  <c r="P543" i="3"/>
  <c r="BI533" i="3"/>
  <c r="BH533" i="3"/>
  <c r="BG533" i="3"/>
  <c r="BE533" i="3"/>
  <c r="X533" i="3"/>
  <c r="V533" i="3"/>
  <c r="T533" i="3"/>
  <c r="P533" i="3"/>
  <c r="BI530" i="3"/>
  <c r="BH530" i="3"/>
  <c r="BG530" i="3"/>
  <c r="BE530" i="3"/>
  <c r="X530" i="3"/>
  <c r="V530" i="3"/>
  <c r="T530" i="3"/>
  <c r="P530" i="3"/>
  <c r="BI521" i="3"/>
  <c r="BH521" i="3"/>
  <c r="BG521" i="3"/>
  <c r="BE521" i="3"/>
  <c r="X521" i="3"/>
  <c r="V521" i="3"/>
  <c r="T521" i="3"/>
  <c r="P521" i="3"/>
  <c r="BI515" i="3"/>
  <c r="BH515" i="3"/>
  <c r="BG515" i="3"/>
  <c r="BE515" i="3"/>
  <c r="X515" i="3"/>
  <c r="V515" i="3"/>
  <c r="T515" i="3"/>
  <c r="P515" i="3"/>
  <c r="BI510" i="3"/>
  <c r="BH510" i="3"/>
  <c r="BG510" i="3"/>
  <c r="BE510" i="3"/>
  <c r="X510" i="3"/>
  <c r="V510" i="3"/>
  <c r="T510" i="3"/>
  <c r="P510" i="3"/>
  <c r="BI508" i="3"/>
  <c r="BH508" i="3"/>
  <c r="BG508" i="3"/>
  <c r="BE508" i="3"/>
  <c r="X508" i="3"/>
  <c r="V508" i="3"/>
  <c r="T508" i="3"/>
  <c r="P508" i="3"/>
  <c r="BI507" i="3"/>
  <c r="BH507" i="3"/>
  <c r="BG507" i="3"/>
  <c r="BE507" i="3"/>
  <c r="X507" i="3"/>
  <c r="V507" i="3"/>
  <c r="T507" i="3"/>
  <c r="P507" i="3"/>
  <c r="BI506" i="3"/>
  <c r="BH506" i="3"/>
  <c r="BG506" i="3"/>
  <c r="BE506" i="3"/>
  <c r="X506" i="3"/>
  <c r="V506" i="3"/>
  <c r="T506" i="3"/>
  <c r="P506" i="3"/>
  <c r="BI504" i="3"/>
  <c r="BH504" i="3"/>
  <c r="BG504" i="3"/>
  <c r="BE504" i="3"/>
  <c r="X504" i="3"/>
  <c r="V504" i="3"/>
  <c r="T504" i="3"/>
  <c r="P504" i="3"/>
  <c r="BI503" i="3"/>
  <c r="BH503" i="3"/>
  <c r="BG503" i="3"/>
  <c r="BE503" i="3"/>
  <c r="X503" i="3"/>
  <c r="V503" i="3"/>
  <c r="T503" i="3"/>
  <c r="P503" i="3"/>
  <c r="BI502" i="3"/>
  <c r="BH502" i="3"/>
  <c r="BG502" i="3"/>
  <c r="BE502" i="3"/>
  <c r="X502" i="3"/>
  <c r="V502" i="3"/>
  <c r="T502" i="3"/>
  <c r="P502" i="3"/>
  <c r="BI501" i="3"/>
  <c r="BH501" i="3"/>
  <c r="BG501" i="3"/>
  <c r="BE501" i="3"/>
  <c r="X501" i="3"/>
  <c r="V501" i="3"/>
  <c r="T501" i="3"/>
  <c r="P501" i="3"/>
  <c r="BI500" i="3"/>
  <c r="BH500" i="3"/>
  <c r="BG500" i="3"/>
  <c r="BE500" i="3"/>
  <c r="X500" i="3"/>
  <c r="V500" i="3"/>
  <c r="T500" i="3"/>
  <c r="P500" i="3"/>
  <c r="BI499" i="3"/>
  <c r="BH499" i="3"/>
  <c r="BG499" i="3"/>
  <c r="BE499" i="3"/>
  <c r="X499" i="3"/>
  <c r="V499" i="3"/>
  <c r="T499" i="3"/>
  <c r="P499" i="3"/>
  <c r="BI498" i="3"/>
  <c r="BH498" i="3"/>
  <c r="BG498" i="3"/>
  <c r="BE498" i="3"/>
  <c r="X498" i="3"/>
  <c r="V498" i="3"/>
  <c r="T498" i="3"/>
  <c r="P498" i="3"/>
  <c r="BI497" i="3"/>
  <c r="BH497" i="3"/>
  <c r="BG497" i="3"/>
  <c r="BE497" i="3"/>
  <c r="X497" i="3"/>
  <c r="V497" i="3"/>
  <c r="T497" i="3"/>
  <c r="P497" i="3"/>
  <c r="BI496" i="3"/>
  <c r="BH496" i="3"/>
  <c r="BG496" i="3"/>
  <c r="BE496" i="3"/>
  <c r="X496" i="3"/>
  <c r="V496" i="3"/>
  <c r="T496" i="3"/>
  <c r="P496" i="3"/>
  <c r="BI493" i="3"/>
  <c r="BH493" i="3"/>
  <c r="BG493" i="3"/>
  <c r="BE493" i="3"/>
  <c r="X493" i="3"/>
  <c r="V493" i="3"/>
  <c r="T493" i="3"/>
  <c r="P493" i="3"/>
  <c r="BI492" i="3"/>
  <c r="BH492" i="3"/>
  <c r="BG492" i="3"/>
  <c r="BE492" i="3"/>
  <c r="X492" i="3"/>
  <c r="V492" i="3"/>
  <c r="T492" i="3"/>
  <c r="P492" i="3"/>
  <c r="BI491" i="3"/>
  <c r="BH491" i="3"/>
  <c r="BG491" i="3"/>
  <c r="BE491" i="3"/>
  <c r="X491" i="3"/>
  <c r="V491" i="3"/>
  <c r="T491" i="3"/>
  <c r="P491" i="3"/>
  <c r="BI490" i="3"/>
  <c r="BH490" i="3"/>
  <c r="BG490" i="3"/>
  <c r="BE490" i="3"/>
  <c r="X490" i="3"/>
  <c r="V490" i="3"/>
  <c r="T490" i="3"/>
  <c r="P490" i="3"/>
  <c r="BI489" i="3"/>
  <c r="BH489" i="3"/>
  <c r="BG489" i="3"/>
  <c r="BE489" i="3"/>
  <c r="X489" i="3"/>
  <c r="V489" i="3"/>
  <c r="T489" i="3"/>
  <c r="P489" i="3"/>
  <c r="BI488" i="3"/>
  <c r="BH488" i="3"/>
  <c r="BG488" i="3"/>
  <c r="BE488" i="3"/>
  <c r="X488" i="3"/>
  <c r="V488" i="3"/>
  <c r="T488" i="3"/>
  <c r="P488" i="3"/>
  <c r="BI486" i="3"/>
  <c r="BH486" i="3"/>
  <c r="BG486" i="3"/>
  <c r="BE486" i="3"/>
  <c r="X486" i="3"/>
  <c r="V486" i="3"/>
  <c r="T486" i="3"/>
  <c r="P486" i="3"/>
  <c r="BI485" i="3"/>
  <c r="BH485" i="3"/>
  <c r="BG485" i="3"/>
  <c r="BE485" i="3"/>
  <c r="X485" i="3"/>
  <c r="V485" i="3"/>
  <c r="T485" i="3"/>
  <c r="P485" i="3"/>
  <c r="BI483" i="3"/>
  <c r="BH483" i="3"/>
  <c r="BG483" i="3"/>
  <c r="BE483" i="3"/>
  <c r="X483" i="3"/>
  <c r="V483" i="3"/>
  <c r="T483" i="3"/>
  <c r="P483" i="3"/>
  <c r="BI477" i="3"/>
  <c r="BH477" i="3"/>
  <c r="BG477" i="3"/>
  <c r="BE477" i="3"/>
  <c r="X477" i="3"/>
  <c r="V477" i="3"/>
  <c r="T477" i="3"/>
  <c r="P477" i="3"/>
  <c r="BI471" i="3"/>
  <c r="BH471" i="3"/>
  <c r="BG471" i="3"/>
  <c r="BE471" i="3"/>
  <c r="X471" i="3"/>
  <c r="V471" i="3"/>
  <c r="T471" i="3"/>
  <c r="P471" i="3"/>
  <c r="BI470" i="3"/>
  <c r="BH470" i="3"/>
  <c r="BG470" i="3"/>
  <c r="BE470" i="3"/>
  <c r="X470" i="3"/>
  <c r="V470" i="3"/>
  <c r="T470" i="3"/>
  <c r="P470" i="3"/>
  <c r="BI469" i="3"/>
  <c r="BH469" i="3"/>
  <c r="BG469" i="3"/>
  <c r="BE469" i="3"/>
  <c r="X469" i="3"/>
  <c r="V469" i="3"/>
  <c r="T469" i="3"/>
  <c r="P469" i="3"/>
  <c r="BI468" i="3"/>
  <c r="BH468" i="3"/>
  <c r="BG468" i="3"/>
  <c r="BE468" i="3"/>
  <c r="X468" i="3"/>
  <c r="V468" i="3"/>
  <c r="T468" i="3"/>
  <c r="P468" i="3"/>
  <c r="BI467" i="3"/>
  <c r="BH467" i="3"/>
  <c r="BG467" i="3"/>
  <c r="BE467" i="3"/>
  <c r="X467" i="3"/>
  <c r="V467" i="3"/>
  <c r="T467" i="3"/>
  <c r="P467" i="3"/>
  <c r="BI466" i="3"/>
  <c r="BH466" i="3"/>
  <c r="BG466" i="3"/>
  <c r="BE466" i="3"/>
  <c r="X466" i="3"/>
  <c r="V466" i="3"/>
  <c r="T466" i="3"/>
  <c r="P466" i="3"/>
  <c r="BI465" i="3"/>
  <c r="BH465" i="3"/>
  <c r="BG465" i="3"/>
  <c r="BE465" i="3"/>
  <c r="X465" i="3"/>
  <c r="V465" i="3"/>
  <c r="T465" i="3"/>
  <c r="P465" i="3"/>
  <c r="BI464" i="3"/>
  <c r="BH464" i="3"/>
  <c r="BG464" i="3"/>
  <c r="BE464" i="3"/>
  <c r="X464" i="3"/>
  <c r="V464" i="3"/>
  <c r="T464" i="3"/>
  <c r="P464" i="3"/>
  <c r="BI463" i="3"/>
  <c r="BH463" i="3"/>
  <c r="BG463" i="3"/>
  <c r="BE463" i="3"/>
  <c r="X463" i="3"/>
  <c r="V463" i="3"/>
  <c r="T463" i="3"/>
  <c r="P463" i="3"/>
  <c r="BI462" i="3"/>
  <c r="BH462" i="3"/>
  <c r="BG462" i="3"/>
  <c r="BE462" i="3"/>
  <c r="X462" i="3"/>
  <c r="V462" i="3"/>
  <c r="T462" i="3"/>
  <c r="P462" i="3"/>
  <c r="BI461" i="3"/>
  <c r="BH461" i="3"/>
  <c r="BG461" i="3"/>
  <c r="BE461" i="3"/>
  <c r="X461" i="3"/>
  <c r="V461" i="3"/>
  <c r="T461" i="3"/>
  <c r="P461" i="3"/>
  <c r="BI458" i="3"/>
  <c r="BH458" i="3"/>
  <c r="BG458" i="3"/>
  <c r="BE458" i="3"/>
  <c r="X458" i="3"/>
  <c r="V458" i="3"/>
  <c r="T458" i="3"/>
  <c r="P458" i="3"/>
  <c r="BI457" i="3"/>
  <c r="BH457" i="3"/>
  <c r="BG457" i="3"/>
  <c r="BE457" i="3"/>
  <c r="X457" i="3"/>
  <c r="V457" i="3"/>
  <c r="T457" i="3"/>
  <c r="P457" i="3"/>
  <c r="BI454" i="3"/>
  <c r="BH454" i="3"/>
  <c r="BG454" i="3"/>
  <c r="BE454" i="3"/>
  <c r="X454" i="3"/>
  <c r="V454" i="3"/>
  <c r="T454" i="3"/>
  <c r="P454" i="3"/>
  <c r="BI453" i="3"/>
  <c r="BH453" i="3"/>
  <c r="BG453" i="3"/>
  <c r="BE453" i="3"/>
  <c r="X453" i="3"/>
  <c r="V453" i="3"/>
  <c r="T453" i="3"/>
  <c r="P453" i="3"/>
  <c r="BI450" i="3"/>
  <c r="BH450" i="3"/>
  <c r="BG450" i="3"/>
  <c r="BE450" i="3"/>
  <c r="X450" i="3"/>
  <c r="V450" i="3"/>
  <c r="T450" i="3"/>
  <c r="P450" i="3"/>
  <c r="BI449" i="3"/>
  <c r="BH449" i="3"/>
  <c r="BG449" i="3"/>
  <c r="BE449" i="3"/>
  <c r="X449" i="3"/>
  <c r="V449" i="3"/>
  <c r="T449" i="3"/>
  <c r="P449" i="3"/>
  <c r="BI446" i="3"/>
  <c r="BH446" i="3"/>
  <c r="BG446" i="3"/>
  <c r="BE446" i="3"/>
  <c r="X446" i="3"/>
  <c r="V446" i="3"/>
  <c r="T446" i="3"/>
  <c r="P446" i="3"/>
  <c r="BI445" i="3"/>
  <c r="BH445" i="3"/>
  <c r="BG445" i="3"/>
  <c r="BE445" i="3"/>
  <c r="X445" i="3"/>
  <c r="V445" i="3"/>
  <c r="T445" i="3"/>
  <c r="P445" i="3"/>
  <c r="BI442" i="3"/>
  <c r="BH442" i="3"/>
  <c r="BG442" i="3"/>
  <c r="BE442" i="3"/>
  <c r="X442" i="3"/>
  <c r="V442" i="3"/>
  <c r="T442" i="3"/>
  <c r="P442" i="3"/>
  <c r="BI441" i="3"/>
  <c r="BH441" i="3"/>
  <c r="BG441" i="3"/>
  <c r="BE441" i="3"/>
  <c r="X441" i="3"/>
  <c r="V441" i="3"/>
  <c r="T441" i="3"/>
  <c r="P441" i="3"/>
  <c r="BI440" i="3"/>
  <c r="BH440" i="3"/>
  <c r="BG440" i="3"/>
  <c r="BE440" i="3"/>
  <c r="X440" i="3"/>
  <c r="V440" i="3"/>
  <c r="T440" i="3"/>
  <c r="P440" i="3"/>
  <c r="BI439" i="3"/>
  <c r="BH439" i="3"/>
  <c r="BG439" i="3"/>
  <c r="BE439" i="3"/>
  <c r="X439" i="3"/>
  <c r="V439" i="3"/>
  <c r="T439" i="3"/>
  <c r="P439" i="3"/>
  <c r="BI438" i="3"/>
  <c r="BH438" i="3"/>
  <c r="BG438" i="3"/>
  <c r="BE438" i="3"/>
  <c r="X438" i="3"/>
  <c r="V438" i="3"/>
  <c r="T438" i="3"/>
  <c r="P438" i="3"/>
  <c r="BI436" i="3"/>
  <c r="BH436" i="3"/>
  <c r="BG436" i="3"/>
  <c r="BE436" i="3"/>
  <c r="X436" i="3"/>
  <c r="V436" i="3"/>
  <c r="T436" i="3"/>
  <c r="P436" i="3"/>
  <c r="BI435" i="3"/>
  <c r="BH435" i="3"/>
  <c r="BG435" i="3"/>
  <c r="BE435" i="3"/>
  <c r="X435" i="3"/>
  <c r="V435" i="3"/>
  <c r="T435" i="3"/>
  <c r="P435" i="3"/>
  <c r="BI433" i="3"/>
  <c r="BH433" i="3"/>
  <c r="BG433" i="3"/>
  <c r="BE433" i="3"/>
  <c r="X433" i="3"/>
  <c r="V433" i="3"/>
  <c r="T433" i="3"/>
  <c r="P433" i="3"/>
  <c r="BI432" i="3"/>
  <c r="BH432" i="3"/>
  <c r="BG432" i="3"/>
  <c r="BE432" i="3"/>
  <c r="X432" i="3"/>
  <c r="V432" i="3"/>
  <c r="T432" i="3"/>
  <c r="P432" i="3"/>
  <c r="BI430" i="3"/>
  <c r="BH430" i="3"/>
  <c r="BG430" i="3"/>
  <c r="BE430" i="3"/>
  <c r="X430" i="3"/>
  <c r="V430" i="3"/>
  <c r="T430" i="3"/>
  <c r="P430" i="3"/>
  <c r="BI429" i="3"/>
  <c r="BH429" i="3"/>
  <c r="BG429" i="3"/>
  <c r="BE429" i="3"/>
  <c r="X429" i="3"/>
  <c r="V429" i="3"/>
  <c r="T429" i="3"/>
  <c r="P429" i="3"/>
  <c r="BI427" i="3"/>
  <c r="BH427" i="3"/>
  <c r="BG427" i="3"/>
  <c r="BE427" i="3"/>
  <c r="X427" i="3"/>
  <c r="V427" i="3"/>
  <c r="T427" i="3"/>
  <c r="P427" i="3"/>
  <c r="BI426" i="3"/>
  <c r="BH426" i="3"/>
  <c r="BG426" i="3"/>
  <c r="BE426" i="3"/>
  <c r="X426" i="3"/>
  <c r="V426" i="3"/>
  <c r="T426" i="3"/>
  <c r="P426" i="3"/>
  <c r="BI425" i="3"/>
  <c r="BH425" i="3"/>
  <c r="BG425" i="3"/>
  <c r="BE425" i="3"/>
  <c r="X425" i="3"/>
  <c r="V425" i="3"/>
  <c r="T425" i="3"/>
  <c r="P425" i="3"/>
  <c r="BI424" i="3"/>
  <c r="BH424" i="3"/>
  <c r="BG424" i="3"/>
  <c r="BE424" i="3"/>
  <c r="X424" i="3"/>
  <c r="V424" i="3"/>
  <c r="T424" i="3"/>
  <c r="P424" i="3"/>
  <c r="BI423" i="3"/>
  <c r="BH423" i="3"/>
  <c r="BG423" i="3"/>
  <c r="BE423" i="3"/>
  <c r="X423" i="3"/>
  <c r="V423" i="3"/>
  <c r="T423" i="3"/>
  <c r="P423" i="3"/>
  <c r="BI422" i="3"/>
  <c r="BH422" i="3"/>
  <c r="BG422" i="3"/>
  <c r="BE422" i="3"/>
  <c r="X422" i="3"/>
  <c r="V422" i="3"/>
  <c r="T422" i="3"/>
  <c r="P422" i="3"/>
  <c r="BI421" i="3"/>
  <c r="BH421" i="3"/>
  <c r="BG421" i="3"/>
  <c r="BE421" i="3"/>
  <c r="X421" i="3"/>
  <c r="V421" i="3"/>
  <c r="T421" i="3"/>
  <c r="P421" i="3"/>
  <c r="BI420" i="3"/>
  <c r="BH420" i="3"/>
  <c r="BG420" i="3"/>
  <c r="BE420" i="3"/>
  <c r="X420" i="3"/>
  <c r="V420" i="3"/>
  <c r="T420" i="3"/>
  <c r="P420" i="3"/>
  <c r="BI419" i="3"/>
  <c r="BH419" i="3"/>
  <c r="BG419" i="3"/>
  <c r="BE419" i="3"/>
  <c r="X419" i="3"/>
  <c r="V419" i="3"/>
  <c r="T419" i="3"/>
  <c r="P419" i="3"/>
  <c r="BI418" i="3"/>
  <c r="BH418" i="3"/>
  <c r="BG418" i="3"/>
  <c r="BE418" i="3"/>
  <c r="X418" i="3"/>
  <c r="V418" i="3"/>
  <c r="T418" i="3"/>
  <c r="P418" i="3"/>
  <c r="BI417" i="3"/>
  <c r="BH417" i="3"/>
  <c r="BG417" i="3"/>
  <c r="BE417" i="3"/>
  <c r="X417" i="3"/>
  <c r="V417" i="3"/>
  <c r="T417" i="3"/>
  <c r="P417" i="3"/>
  <c r="BI415" i="3"/>
  <c r="BH415" i="3"/>
  <c r="BG415" i="3"/>
  <c r="BE415" i="3"/>
  <c r="X415" i="3"/>
  <c r="V415" i="3"/>
  <c r="T415" i="3"/>
  <c r="P415" i="3"/>
  <c r="BI414" i="3"/>
  <c r="BH414" i="3"/>
  <c r="BG414" i="3"/>
  <c r="BE414" i="3"/>
  <c r="X414" i="3"/>
  <c r="V414" i="3"/>
  <c r="T414" i="3"/>
  <c r="P414" i="3"/>
  <c r="BI412" i="3"/>
  <c r="BH412" i="3"/>
  <c r="BG412" i="3"/>
  <c r="BE412" i="3"/>
  <c r="X412" i="3"/>
  <c r="V412" i="3"/>
  <c r="T412" i="3"/>
  <c r="P412" i="3"/>
  <c r="BI411" i="3"/>
  <c r="BH411" i="3"/>
  <c r="BG411" i="3"/>
  <c r="BE411" i="3"/>
  <c r="X411" i="3"/>
  <c r="V411" i="3"/>
  <c r="T411" i="3"/>
  <c r="P411" i="3"/>
  <c r="BI410" i="3"/>
  <c r="BH410" i="3"/>
  <c r="BG410" i="3"/>
  <c r="BE410" i="3"/>
  <c r="X410" i="3"/>
  <c r="V410" i="3"/>
  <c r="T410" i="3"/>
  <c r="P410" i="3"/>
  <c r="BI409" i="3"/>
  <c r="BH409" i="3"/>
  <c r="BG409" i="3"/>
  <c r="BE409" i="3"/>
  <c r="X409" i="3"/>
  <c r="V409" i="3"/>
  <c r="T409" i="3"/>
  <c r="P409" i="3"/>
  <c r="BI408" i="3"/>
  <c r="BH408" i="3"/>
  <c r="BG408" i="3"/>
  <c r="BE408" i="3"/>
  <c r="X408" i="3"/>
  <c r="V408" i="3"/>
  <c r="T408" i="3"/>
  <c r="P408" i="3"/>
  <c r="BI406" i="3"/>
  <c r="BH406" i="3"/>
  <c r="BG406" i="3"/>
  <c r="BE406" i="3"/>
  <c r="X406" i="3"/>
  <c r="V406" i="3"/>
  <c r="T406" i="3"/>
  <c r="P406" i="3"/>
  <c r="BI405" i="3"/>
  <c r="BH405" i="3"/>
  <c r="BG405" i="3"/>
  <c r="BE405" i="3"/>
  <c r="X405" i="3"/>
  <c r="V405" i="3"/>
  <c r="T405" i="3"/>
  <c r="P405" i="3"/>
  <c r="BI404" i="3"/>
  <c r="BH404" i="3"/>
  <c r="BG404" i="3"/>
  <c r="BE404" i="3"/>
  <c r="X404" i="3"/>
  <c r="V404" i="3"/>
  <c r="T404" i="3"/>
  <c r="P404" i="3"/>
  <c r="BI403" i="3"/>
  <c r="BH403" i="3"/>
  <c r="BG403" i="3"/>
  <c r="BE403" i="3"/>
  <c r="X403" i="3"/>
  <c r="V403" i="3"/>
  <c r="T403" i="3"/>
  <c r="P403" i="3"/>
  <c r="BI402" i="3"/>
  <c r="BH402" i="3"/>
  <c r="BG402" i="3"/>
  <c r="BE402" i="3"/>
  <c r="X402" i="3"/>
  <c r="V402" i="3"/>
  <c r="T402" i="3"/>
  <c r="P402" i="3"/>
  <c r="BI401" i="3"/>
  <c r="BH401" i="3"/>
  <c r="BG401" i="3"/>
  <c r="BE401" i="3"/>
  <c r="X401" i="3"/>
  <c r="V401" i="3"/>
  <c r="T401" i="3"/>
  <c r="P401" i="3"/>
  <c r="BI400" i="3"/>
  <c r="BH400" i="3"/>
  <c r="BG400" i="3"/>
  <c r="BE400" i="3"/>
  <c r="X400" i="3"/>
  <c r="V400" i="3"/>
  <c r="T400" i="3"/>
  <c r="P400" i="3"/>
  <c r="BI399" i="3"/>
  <c r="BH399" i="3"/>
  <c r="BG399" i="3"/>
  <c r="BE399" i="3"/>
  <c r="X399" i="3"/>
  <c r="V399" i="3"/>
  <c r="T399" i="3"/>
  <c r="P399" i="3"/>
  <c r="BI398" i="3"/>
  <c r="BH398" i="3"/>
  <c r="BG398" i="3"/>
  <c r="BE398" i="3"/>
  <c r="X398" i="3"/>
  <c r="V398" i="3"/>
  <c r="T398" i="3"/>
  <c r="P398" i="3"/>
  <c r="BI397" i="3"/>
  <c r="BH397" i="3"/>
  <c r="BG397" i="3"/>
  <c r="BE397" i="3"/>
  <c r="X397" i="3"/>
  <c r="V397" i="3"/>
  <c r="T397" i="3"/>
  <c r="P397" i="3"/>
  <c r="BI396" i="3"/>
  <c r="BH396" i="3"/>
  <c r="BG396" i="3"/>
  <c r="BE396" i="3"/>
  <c r="X396" i="3"/>
  <c r="V396" i="3"/>
  <c r="T396" i="3"/>
  <c r="P396" i="3"/>
  <c r="BI395" i="3"/>
  <c r="BH395" i="3"/>
  <c r="BG395" i="3"/>
  <c r="BE395" i="3"/>
  <c r="X395" i="3"/>
  <c r="V395" i="3"/>
  <c r="T395" i="3"/>
  <c r="P395" i="3"/>
  <c r="BI394" i="3"/>
  <c r="BH394" i="3"/>
  <c r="BG394" i="3"/>
  <c r="BE394" i="3"/>
  <c r="X394" i="3"/>
  <c r="V394" i="3"/>
  <c r="T394" i="3"/>
  <c r="P394" i="3"/>
  <c r="BI393" i="3"/>
  <c r="BH393" i="3"/>
  <c r="BG393" i="3"/>
  <c r="BE393" i="3"/>
  <c r="X393" i="3"/>
  <c r="V393" i="3"/>
  <c r="T393" i="3"/>
  <c r="P393" i="3"/>
  <c r="BI392" i="3"/>
  <c r="BH392" i="3"/>
  <c r="BG392" i="3"/>
  <c r="BE392" i="3"/>
  <c r="X392" i="3"/>
  <c r="V392" i="3"/>
  <c r="T392" i="3"/>
  <c r="P392" i="3"/>
  <c r="BI391" i="3"/>
  <c r="BH391" i="3"/>
  <c r="BG391" i="3"/>
  <c r="BE391" i="3"/>
  <c r="X391" i="3"/>
  <c r="V391" i="3"/>
  <c r="T391" i="3"/>
  <c r="P391" i="3"/>
  <c r="BI390" i="3"/>
  <c r="BH390" i="3"/>
  <c r="BG390" i="3"/>
  <c r="BE390" i="3"/>
  <c r="X390" i="3"/>
  <c r="V390" i="3"/>
  <c r="T390" i="3"/>
  <c r="P390" i="3"/>
  <c r="BI389" i="3"/>
  <c r="BH389" i="3"/>
  <c r="BG389" i="3"/>
  <c r="BE389" i="3"/>
  <c r="X389" i="3"/>
  <c r="V389" i="3"/>
  <c r="T389" i="3"/>
  <c r="P389" i="3"/>
  <c r="BI388" i="3"/>
  <c r="BH388" i="3"/>
  <c r="BG388" i="3"/>
  <c r="BE388" i="3"/>
  <c r="X388" i="3"/>
  <c r="V388" i="3"/>
  <c r="T388" i="3"/>
  <c r="P388" i="3"/>
  <c r="BI387" i="3"/>
  <c r="BH387" i="3"/>
  <c r="BG387" i="3"/>
  <c r="BE387" i="3"/>
  <c r="X387" i="3"/>
  <c r="V387" i="3"/>
  <c r="T387" i="3"/>
  <c r="P387" i="3"/>
  <c r="BI386" i="3"/>
  <c r="BH386" i="3"/>
  <c r="BG386" i="3"/>
  <c r="BE386" i="3"/>
  <c r="X386" i="3"/>
  <c r="V386" i="3"/>
  <c r="T386" i="3"/>
  <c r="P386" i="3"/>
  <c r="BI385" i="3"/>
  <c r="BH385" i="3"/>
  <c r="BG385" i="3"/>
  <c r="BE385" i="3"/>
  <c r="X385" i="3"/>
  <c r="V385" i="3"/>
  <c r="T385" i="3"/>
  <c r="P385" i="3"/>
  <c r="BI384" i="3"/>
  <c r="BH384" i="3"/>
  <c r="BG384" i="3"/>
  <c r="BE384" i="3"/>
  <c r="X384" i="3"/>
  <c r="V384" i="3"/>
  <c r="T384" i="3"/>
  <c r="P384" i="3"/>
  <c r="BI382" i="3"/>
  <c r="BH382" i="3"/>
  <c r="BG382" i="3"/>
  <c r="BE382" i="3"/>
  <c r="X382" i="3"/>
  <c r="V382" i="3"/>
  <c r="T382" i="3"/>
  <c r="P382" i="3"/>
  <c r="BI381" i="3"/>
  <c r="BH381" i="3"/>
  <c r="BG381" i="3"/>
  <c r="BE381" i="3"/>
  <c r="X381" i="3"/>
  <c r="V381" i="3"/>
  <c r="T381" i="3"/>
  <c r="P381" i="3"/>
  <c r="BI380" i="3"/>
  <c r="BH380" i="3"/>
  <c r="BG380" i="3"/>
  <c r="BE380" i="3"/>
  <c r="X380" i="3"/>
  <c r="V380" i="3"/>
  <c r="T380" i="3"/>
  <c r="P380" i="3"/>
  <c r="BI379" i="3"/>
  <c r="BH379" i="3"/>
  <c r="BG379" i="3"/>
  <c r="BE379" i="3"/>
  <c r="X379" i="3"/>
  <c r="V379" i="3"/>
  <c r="T379" i="3"/>
  <c r="P379" i="3"/>
  <c r="BI378" i="3"/>
  <c r="BH378" i="3"/>
  <c r="BG378" i="3"/>
  <c r="BE378" i="3"/>
  <c r="X378" i="3"/>
  <c r="V378" i="3"/>
  <c r="T378" i="3"/>
  <c r="P378" i="3"/>
  <c r="BI377" i="3"/>
  <c r="BH377" i="3"/>
  <c r="BG377" i="3"/>
  <c r="BE377" i="3"/>
  <c r="X377" i="3"/>
  <c r="V377" i="3"/>
  <c r="T377" i="3"/>
  <c r="P377" i="3"/>
  <c r="BI376" i="3"/>
  <c r="BH376" i="3"/>
  <c r="BG376" i="3"/>
  <c r="BE376" i="3"/>
  <c r="X376" i="3"/>
  <c r="V376" i="3"/>
  <c r="T376" i="3"/>
  <c r="P376" i="3"/>
  <c r="BI375" i="3"/>
  <c r="BH375" i="3"/>
  <c r="BG375" i="3"/>
  <c r="BE375" i="3"/>
  <c r="X375" i="3"/>
  <c r="V375" i="3"/>
  <c r="T375" i="3"/>
  <c r="P375" i="3"/>
  <c r="BI374" i="3"/>
  <c r="BH374" i="3"/>
  <c r="BG374" i="3"/>
  <c r="BE374" i="3"/>
  <c r="X374" i="3"/>
  <c r="V374" i="3"/>
  <c r="T374" i="3"/>
  <c r="P374" i="3"/>
  <c r="BI373" i="3"/>
  <c r="BH373" i="3"/>
  <c r="BG373" i="3"/>
  <c r="BE373" i="3"/>
  <c r="X373" i="3"/>
  <c r="V373" i="3"/>
  <c r="T373" i="3"/>
  <c r="P373" i="3"/>
  <c r="BI371" i="3"/>
  <c r="BH371" i="3"/>
  <c r="BG371" i="3"/>
  <c r="BE371" i="3"/>
  <c r="X371" i="3"/>
  <c r="V371" i="3"/>
  <c r="T371" i="3"/>
  <c r="P371" i="3"/>
  <c r="BI370" i="3"/>
  <c r="BH370" i="3"/>
  <c r="BG370" i="3"/>
  <c r="BE370" i="3"/>
  <c r="X370" i="3"/>
  <c r="V370" i="3"/>
  <c r="T370" i="3"/>
  <c r="P370" i="3"/>
  <c r="BI369" i="3"/>
  <c r="BH369" i="3"/>
  <c r="BG369" i="3"/>
  <c r="BE369" i="3"/>
  <c r="X369" i="3"/>
  <c r="V369" i="3"/>
  <c r="T369" i="3"/>
  <c r="P369" i="3"/>
  <c r="BI368" i="3"/>
  <c r="BH368" i="3"/>
  <c r="BG368" i="3"/>
  <c r="BE368" i="3"/>
  <c r="X368" i="3"/>
  <c r="V368" i="3"/>
  <c r="T368" i="3"/>
  <c r="P368" i="3"/>
  <c r="BI367" i="3"/>
  <c r="BH367" i="3"/>
  <c r="BG367" i="3"/>
  <c r="BE367" i="3"/>
  <c r="X367" i="3"/>
  <c r="V367" i="3"/>
  <c r="T367" i="3"/>
  <c r="P367" i="3"/>
  <c r="BI366" i="3"/>
  <c r="BH366" i="3"/>
  <c r="BG366" i="3"/>
  <c r="BE366" i="3"/>
  <c r="X366" i="3"/>
  <c r="V366" i="3"/>
  <c r="T366" i="3"/>
  <c r="P366" i="3"/>
  <c r="BI365" i="3"/>
  <c r="BH365" i="3"/>
  <c r="BG365" i="3"/>
  <c r="BE365" i="3"/>
  <c r="X365" i="3"/>
  <c r="V365" i="3"/>
  <c r="T365" i="3"/>
  <c r="P365" i="3"/>
  <c r="BI364" i="3"/>
  <c r="BH364" i="3"/>
  <c r="BG364" i="3"/>
  <c r="BE364" i="3"/>
  <c r="X364" i="3"/>
  <c r="V364" i="3"/>
  <c r="T364" i="3"/>
  <c r="P364" i="3"/>
  <c r="BI363" i="3"/>
  <c r="BH363" i="3"/>
  <c r="BG363" i="3"/>
  <c r="BE363" i="3"/>
  <c r="X363" i="3"/>
  <c r="V363" i="3"/>
  <c r="T363" i="3"/>
  <c r="P363" i="3"/>
  <c r="BI362" i="3"/>
  <c r="BH362" i="3"/>
  <c r="BG362" i="3"/>
  <c r="BE362" i="3"/>
  <c r="X362" i="3"/>
  <c r="V362" i="3"/>
  <c r="T362" i="3"/>
  <c r="P362" i="3"/>
  <c r="BI360" i="3"/>
  <c r="BH360" i="3"/>
  <c r="BG360" i="3"/>
  <c r="BE360" i="3"/>
  <c r="X360" i="3"/>
  <c r="V360" i="3"/>
  <c r="T360" i="3"/>
  <c r="P360" i="3"/>
  <c r="BI358" i="3"/>
  <c r="BH358" i="3"/>
  <c r="BG358" i="3"/>
  <c r="BE358" i="3"/>
  <c r="X358" i="3"/>
  <c r="V358" i="3"/>
  <c r="T358" i="3"/>
  <c r="P358" i="3"/>
  <c r="BI349" i="3"/>
  <c r="BH349" i="3"/>
  <c r="BG349" i="3"/>
  <c r="BE349" i="3"/>
  <c r="X349" i="3"/>
  <c r="V349" i="3"/>
  <c r="T349" i="3"/>
  <c r="P349" i="3"/>
  <c r="BI347" i="3"/>
  <c r="BH347" i="3"/>
  <c r="BG347" i="3"/>
  <c r="BE347" i="3"/>
  <c r="X347" i="3"/>
  <c r="V347" i="3"/>
  <c r="T347" i="3"/>
  <c r="P347" i="3"/>
  <c r="BI338" i="3"/>
  <c r="BH338" i="3"/>
  <c r="BG338" i="3"/>
  <c r="BE338" i="3"/>
  <c r="X338" i="3"/>
  <c r="V338" i="3"/>
  <c r="T338" i="3"/>
  <c r="P338" i="3"/>
  <c r="BI337" i="3"/>
  <c r="BH337" i="3"/>
  <c r="BG337" i="3"/>
  <c r="BE337" i="3"/>
  <c r="X337" i="3"/>
  <c r="V337" i="3"/>
  <c r="T337" i="3"/>
  <c r="P337" i="3"/>
  <c r="BI328" i="3"/>
  <c r="BH328" i="3"/>
  <c r="BG328" i="3"/>
  <c r="BE328" i="3"/>
  <c r="X328" i="3"/>
  <c r="V328" i="3"/>
  <c r="T328" i="3"/>
  <c r="P328" i="3"/>
  <c r="BI324" i="3"/>
  <c r="BH324" i="3"/>
  <c r="BG324" i="3"/>
  <c r="BE324" i="3"/>
  <c r="X324" i="3"/>
  <c r="V324" i="3"/>
  <c r="T324" i="3"/>
  <c r="P324" i="3"/>
  <c r="BI322" i="3"/>
  <c r="BH322" i="3"/>
  <c r="BG322" i="3"/>
  <c r="BE322" i="3"/>
  <c r="X322" i="3"/>
  <c r="V322" i="3"/>
  <c r="T322" i="3"/>
  <c r="P322" i="3"/>
  <c r="BI320" i="3"/>
  <c r="BH320" i="3"/>
  <c r="BG320" i="3"/>
  <c r="BE320" i="3"/>
  <c r="X320" i="3"/>
  <c r="V320" i="3"/>
  <c r="T320" i="3"/>
  <c r="P320" i="3"/>
  <c r="BI318" i="3"/>
  <c r="BH318" i="3"/>
  <c r="BG318" i="3"/>
  <c r="BE318" i="3"/>
  <c r="X318" i="3"/>
  <c r="V318" i="3"/>
  <c r="T318" i="3"/>
  <c r="P318" i="3"/>
  <c r="BI316" i="3"/>
  <c r="BH316" i="3"/>
  <c r="BG316" i="3"/>
  <c r="BE316" i="3"/>
  <c r="X316" i="3"/>
  <c r="V316" i="3"/>
  <c r="T316" i="3"/>
  <c r="P316" i="3"/>
  <c r="BI314" i="3"/>
  <c r="BH314" i="3"/>
  <c r="BG314" i="3"/>
  <c r="BE314" i="3"/>
  <c r="X314" i="3"/>
  <c r="V314" i="3"/>
  <c r="T314" i="3"/>
  <c r="P314" i="3"/>
  <c r="BI312" i="3"/>
  <c r="BH312" i="3"/>
  <c r="BG312" i="3"/>
  <c r="BE312" i="3"/>
  <c r="X312" i="3"/>
  <c r="V312" i="3"/>
  <c r="T312" i="3"/>
  <c r="P312" i="3"/>
  <c r="BI310" i="3"/>
  <c r="BH310" i="3"/>
  <c r="BG310" i="3"/>
  <c r="BE310" i="3"/>
  <c r="X310" i="3"/>
  <c r="V310" i="3"/>
  <c r="T310" i="3"/>
  <c r="P310" i="3"/>
  <c r="BI308" i="3"/>
  <c r="BH308" i="3"/>
  <c r="BG308" i="3"/>
  <c r="BE308" i="3"/>
  <c r="X308" i="3"/>
  <c r="V308" i="3"/>
  <c r="T308" i="3"/>
  <c r="P308" i="3"/>
  <c r="BI306" i="3"/>
  <c r="BH306" i="3"/>
  <c r="BG306" i="3"/>
  <c r="BE306" i="3"/>
  <c r="X306" i="3"/>
  <c r="V306" i="3"/>
  <c r="T306" i="3"/>
  <c r="P306" i="3"/>
  <c r="BI304" i="3"/>
  <c r="BH304" i="3"/>
  <c r="BG304" i="3"/>
  <c r="BE304" i="3"/>
  <c r="X304" i="3"/>
  <c r="V304" i="3"/>
  <c r="T304" i="3"/>
  <c r="P304" i="3"/>
  <c r="BI302" i="3"/>
  <c r="BH302" i="3"/>
  <c r="BG302" i="3"/>
  <c r="BE302" i="3"/>
  <c r="X302" i="3"/>
  <c r="V302" i="3"/>
  <c r="T302" i="3"/>
  <c r="P302" i="3"/>
  <c r="BI300" i="3"/>
  <c r="BH300" i="3"/>
  <c r="BG300" i="3"/>
  <c r="BE300" i="3"/>
  <c r="X300" i="3"/>
  <c r="V300" i="3"/>
  <c r="T300" i="3"/>
  <c r="P300" i="3"/>
  <c r="BI298" i="3"/>
  <c r="BH298" i="3"/>
  <c r="BG298" i="3"/>
  <c r="BE298" i="3"/>
  <c r="X298" i="3"/>
  <c r="V298" i="3"/>
  <c r="T298" i="3"/>
  <c r="P298" i="3"/>
  <c r="BI295" i="3"/>
  <c r="BH295" i="3"/>
  <c r="BG295" i="3"/>
  <c r="BE295" i="3"/>
  <c r="X295" i="3"/>
  <c r="X294" i="3"/>
  <c r="V295" i="3"/>
  <c r="V294" i="3"/>
  <c r="T295" i="3"/>
  <c r="T294" i="3" s="1"/>
  <c r="P295" i="3"/>
  <c r="BI293" i="3"/>
  <c r="BH293" i="3"/>
  <c r="BG293" i="3"/>
  <c r="BE293" i="3"/>
  <c r="X293" i="3"/>
  <c r="V293" i="3"/>
  <c r="T293" i="3"/>
  <c r="P293" i="3"/>
  <c r="BI292" i="3"/>
  <c r="BH292" i="3"/>
  <c r="BG292" i="3"/>
  <c r="BE292" i="3"/>
  <c r="X292" i="3"/>
  <c r="V292" i="3"/>
  <c r="T292" i="3"/>
  <c r="P292" i="3"/>
  <c r="BI291" i="3"/>
  <c r="BH291" i="3"/>
  <c r="BG291" i="3"/>
  <c r="BE291" i="3"/>
  <c r="X291" i="3"/>
  <c r="V291" i="3"/>
  <c r="T291" i="3"/>
  <c r="P291" i="3"/>
  <c r="BI290" i="3"/>
  <c r="BH290" i="3"/>
  <c r="BG290" i="3"/>
  <c r="BE290" i="3"/>
  <c r="X290" i="3"/>
  <c r="V290" i="3"/>
  <c r="T290" i="3"/>
  <c r="P290" i="3"/>
  <c r="BI289" i="3"/>
  <c r="BH289" i="3"/>
  <c r="BG289" i="3"/>
  <c r="BE289" i="3"/>
  <c r="X289" i="3"/>
  <c r="V289" i="3"/>
  <c r="T289" i="3"/>
  <c r="P289" i="3"/>
  <c r="BI287" i="3"/>
  <c r="BH287" i="3"/>
  <c r="BG287" i="3"/>
  <c r="BE287" i="3"/>
  <c r="X287" i="3"/>
  <c r="V287" i="3"/>
  <c r="T287" i="3"/>
  <c r="P287" i="3"/>
  <c r="BI286" i="3"/>
  <c r="BH286" i="3"/>
  <c r="BG286" i="3"/>
  <c r="BE286" i="3"/>
  <c r="X286" i="3"/>
  <c r="V286" i="3"/>
  <c r="T286" i="3"/>
  <c r="P286" i="3"/>
  <c r="BI280" i="3"/>
  <c r="BH280" i="3"/>
  <c r="BG280" i="3"/>
  <c r="BE280" i="3"/>
  <c r="X280" i="3"/>
  <c r="V280" i="3"/>
  <c r="T280" i="3"/>
  <c r="P280" i="3"/>
  <c r="BI279" i="3"/>
  <c r="BH279" i="3"/>
  <c r="BG279" i="3"/>
  <c r="BE279" i="3"/>
  <c r="X279" i="3"/>
  <c r="V279" i="3"/>
  <c r="T279" i="3"/>
  <c r="P279" i="3"/>
  <c r="BI270" i="3"/>
  <c r="BH270" i="3"/>
  <c r="BG270" i="3"/>
  <c r="BE270" i="3"/>
  <c r="X270" i="3"/>
  <c r="V270" i="3"/>
  <c r="T270" i="3"/>
  <c r="P270" i="3"/>
  <c r="BI267" i="3"/>
  <c r="BH267" i="3"/>
  <c r="BG267" i="3"/>
  <c r="BE267" i="3"/>
  <c r="X267" i="3"/>
  <c r="V267" i="3"/>
  <c r="T267" i="3"/>
  <c r="P267" i="3"/>
  <c r="BI258" i="3"/>
  <c r="BH258" i="3"/>
  <c r="BG258" i="3"/>
  <c r="BE258" i="3"/>
  <c r="X258" i="3"/>
  <c r="V258" i="3"/>
  <c r="T258" i="3"/>
  <c r="P258" i="3"/>
  <c r="BI249" i="3"/>
  <c r="BH249" i="3"/>
  <c r="BG249" i="3"/>
  <c r="BE249" i="3"/>
  <c r="X249" i="3"/>
  <c r="V249" i="3"/>
  <c r="T249" i="3"/>
  <c r="P249" i="3"/>
  <c r="BI243" i="3"/>
  <c r="BH243" i="3"/>
  <c r="BG243" i="3"/>
  <c r="BE243" i="3"/>
  <c r="X243" i="3"/>
  <c r="X242" i="3" s="1"/>
  <c r="V243" i="3"/>
  <c r="V242" i="3"/>
  <c r="T243" i="3"/>
  <c r="T242" i="3"/>
  <c r="P243" i="3"/>
  <c r="BI241" i="3"/>
  <c r="BH241" i="3"/>
  <c r="BG241" i="3"/>
  <c r="BE241" i="3"/>
  <c r="X241" i="3"/>
  <c r="V241" i="3"/>
  <c r="T241" i="3"/>
  <c r="P241" i="3"/>
  <c r="BI240" i="3"/>
  <c r="BH240" i="3"/>
  <c r="BG240" i="3"/>
  <c r="BE240" i="3"/>
  <c r="X240" i="3"/>
  <c r="V240" i="3"/>
  <c r="T240" i="3"/>
  <c r="P240" i="3"/>
  <c r="BI239" i="3"/>
  <c r="BH239" i="3"/>
  <c r="BG239" i="3"/>
  <c r="BE239" i="3"/>
  <c r="X239" i="3"/>
  <c r="V239" i="3"/>
  <c r="T239" i="3"/>
  <c r="P239" i="3"/>
  <c r="BI238" i="3"/>
  <c r="BH238" i="3"/>
  <c r="BG238" i="3"/>
  <c r="BE238" i="3"/>
  <c r="X238" i="3"/>
  <c r="V238" i="3"/>
  <c r="T238" i="3"/>
  <c r="P238" i="3"/>
  <c r="BI229" i="3"/>
  <c r="BH229" i="3"/>
  <c r="BG229" i="3"/>
  <c r="BE229" i="3"/>
  <c r="X229" i="3"/>
  <c r="V229" i="3"/>
  <c r="T229" i="3"/>
  <c r="P229" i="3"/>
  <c r="BI225" i="3"/>
  <c r="BH225" i="3"/>
  <c r="BG225" i="3"/>
  <c r="BE225" i="3"/>
  <c r="X225" i="3"/>
  <c r="V225" i="3"/>
  <c r="T225" i="3"/>
  <c r="P225" i="3"/>
  <c r="BI216" i="3"/>
  <c r="BH216" i="3"/>
  <c r="BG216" i="3"/>
  <c r="BE216" i="3"/>
  <c r="X216" i="3"/>
  <c r="V216" i="3"/>
  <c r="T216" i="3"/>
  <c r="P216" i="3"/>
  <c r="BI215" i="3"/>
  <c r="BH215" i="3"/>
  <c r="BG215" i="3"/>
  <c r="BE215" i="3"/>
  <c r="X215" i="3"/>
  <c r="V215" i="3"/>
  <c r="T215" i="3"/>
  <c r="P215" i="3"/>
  <c r="BI206" i="3"/>
  <c r="BH206" i="3"/>
  <c r="BG206" i="3"/>
  <c r="BE206" i="3"/>
  <c r="X206" i="3"/>
  <c r="V206" i="3"/>
  <c r="T206" i="3"/>
  <c r="P206" i="3"/>
  <c r="BI197" i="3"/>
  <c r="BH197" i="3"/>
  <c r="BG197" i="3"/>
  <c r="BE197" i="3"/>
  <c r="X197" i="3"/>
  <c r="V197" i="3"/>
  <c r="T197" i="3"/>
  <c r="P197" i="3"/>
  <c r="BI188" i="3"/>
  <c r="BH188" i="3"/>
  <c r="BG188" i="3"/>
  <c r="BE188" i="3"/>
  <c r="X188" i="3"/>
  <c r="V188" i="3"/>
  <c r="T188" i="3"/>
  <c r="P188" i="3"/>
  <c r="BI179" i="3"/>
  <c r="BH179" i="3"/>
  <c r="BG179" i="3"/>
  <c r="BE179" i="3"/>
  <c r="X179" i="3"/>
  <c r="V179" i="3"/>
  <c r="T179" i="3"/>
  <c r="P179" i="3"/>
  <c r="BI172" i="3"/>
  <c r="BH172" i="3"/>
  <c r="BG172" i="3"/>
  <c r="BE172" i="3"/>
  <c r="X172" i="3"/>
  <c r="X155" i="3"/>
  <c r="V172" i="3"/>
  <c r="V155" i="3"/>
  <c r="T172" i="3"/>
  <c r="P172" i="3"/>
  <c r="BI160" i="3"/>
  <c r="BH160" i="3"/>
  <c r="BG160" i="3"/>
  <c r="BE160" i="3"/>
  <c r="X160" i="3"/>
  <c r="V160" i="3"/>
  <c r="T160" i="3"/>
  <c r="P160" i="3"/>
  <c r="BI157" i="3"/>
  <c r="BH157" i="3"/>
  <c r="BG157" i="3"/>
  <c r="BE157" i="3"/>
  <c r="X157" i="3"/>
  <c r="V157" i="3"/>
  <c r="T157" i="3"/>
  <c r="P157" i="3"/>
  <c r="BI156" i="3"/>
  <c r="BH156" i="3"/>
  <c r="BG156" i="3"/>
  <c r="BE156" i="3"/>
  <c r="X156" i="3"/>
  <c r="V156" i="3"/>
  <c r="T156" i="3"/>
  <c r="T155" i="3" s="1"/>
  <c r="P156" i="3"/>
  <c r="F147" i="3"/>
  <c r="E145" i="3"/>
  <c r="F89" i="3"/>
  <c r="E87" i="3"/>
  <c r="J24" i="3"/>
  <c r="E24" i="3"/>
  <c r="J92" i="3"/>
  <c r="J23" i="3"/>
  <c r="J21" i="3"/>
  <c r="E21" i="3"/>
  <c r="J149" i="3"/>
  <c r="J20" i="3"/>
  <c r="J18" i="3"/>
  <c r="E18" i="3"/>
  <c r="F150" i="3"/>
  <c r="J17" i="3"/>
  <c r="J15" i="3"/>
  <c r="E15" i="3"/>
  <c r="F149" i="3"/>
  <c r="J14" i="3"/>
  <c r="J12" i="3"/>
  <c r="J89" i="3" s="1"/>
  <c r="E7" i="3"/>
  <c r="E143" i="3" s="1"/>
  <c r="K39" i="2"/>
  <c r="K38" i="2"/>
  <c r="BA95" i="1"/>
  <c r="K37" i="2"/>
  <c r="AZ95" i="1"/>
  <c r="BI197" i="2"/>
  <c r="BH197" i="2"/>
  <c r="BG197" i="2"/>
  <c r="BE197" i="2"/>
  <c r="X197" i="2"/>
  <c r="X196" i="2"/>
  <c r="V197" i="2"/>
  <c r="V196" i="2"/>
  <c r="T197" i="2"/>
  <c r="T196" i="2"/>
  <c r="P197" i="2"/>
  <c r="BI195" i="2"/>
  <c r="BH195" i="2"/>
  <c r="BG195" i="2"/>
  <c r="BE195" i="2"/>
  <c r="X195" i="2"/>
  <c r="V195" i="2"/>
  <c r="T195" i="2"/>
  <c r="P195" i="2"/>
  <c r="BI192" i="2"/>
  <c r="BH192" i="2"/>
  <c r="BG192" i="2"/>
  <c r="BE192" i="2"/>
  <c r="X192" i="2"/>
  <c r="V192" i="2"/>
  <c r="T192" i="2"/>
  <c r="P192" i="2"/>
  <c r="BI190" i="2"/>
  <c r="BH190" i="2"/>
  <c r="BG190" i="2"/>
  <c r="BE190" i="2"/>
  <c r="X190" i="2"/>
  <c r="V190" i="2"/>
  <c r="T190" i="2"/>
  <c r="P190" i="2"/>
  <c r="BI189" i="2"/>
  <c r="BH189" i="2"/>
  <c r="BG189" i="2"/>
  <c r="BE189" i="2"/>
  <c r="X189" i="2"/>
  <c r="V189" i="2"/>
  <c r="T189" i="2"/>
  <c r="P189" i="2"/>
  <c r="BI187" i="2"/>
  <c r="BH187" i="2"/>
  <c r="BG187" i="2"/>
  <c r="BE187" i="2"/>
  <c r="X187" i="2"/>
  <c r="V187" i="2"/>
  <c r="T187" i="2"/>
  <c r="P187" i="2"/>
  <c r="BI186" i="2"/>
  <c r="BH186" i="2"/>
  <c r="BG186" i="2"/>
  <c r="BE186" i="2"/>
  <c r="X186" i="2"/>
  <c r="V186" i="2"/>
  <c r="T186" i="2"/>
  <c r="P186" i="2"/>
  <c r="BI184" i="2"/>
  <c r="BH184" i="2"/>
  <c r="BG184" i="2"/>
  <c r="BE184" i="2"/>
  <c r="X184" i="2"/>
  <c r="V184" i="2"/>
  <c r="T184" i="2"/>
  <c r="P184" i="2"/>
  <c r="BI182" i="2"/>
  <c r="BH182" i="2"/>
  <c r="BG182" i="2"/>
  <c r="BE182" i="2"/>
  <c r="X182" i="2"/>
  <c r="V182" i="2"/>
  <c r="T182" i="2"/>
  <c r="P182" i="2"/>
  <c r="BI180" i="2"/>
  <c r="BH180" i="2"/>
  <c r="BG180" i="2"/>
  <c r="BE180" i="2"/>
  <c r="X180" i="2"/>
  <c r="V180" i="2"/>
  <c r="T180" i="2"/>
  <c r="P180" i="2"/>
  <c r="BI179" i="2"/>
  <c r="BH179" i="2"/>
  <c r="BG179" i="2"/>
  <c r="BE179" i="2"/>
  <c r="X179" i="2"/>
  <c r="V179" i="2"/>
  <c r="T179" i="2"/>
  <c r="P179" i="2"/>
  <c r="BI168" i="2"/>
  <c r="BH168" i="2"/>
  <c r="BG168" i="2"/>
  <c r="BE168" i="2"/>
  <c r="X168" i="2"/>
  <c r="V168" i="2"/>
  <c r="T168" i="2"/>
  <c r="P168" i="2"/>
  <c r="BI165" i="2"/>
  <c r="BH165" i="2"/>
  <c r="BG165" i="2"/>
  <c r="BE165" i="2"/>
  <c r="X165" i="2"/>
  <c r="V165" i="2"/>
  <c r="T165" i="2"/>
  <c r="P165" i="2"/>
  <c r="BI162" i="2"/>
  <c r="BH162" i="2"/>
  <c r="BG162" i="2"/>
  <c r="BE162" i="2"/>
  <c r="X162" i="2"/>
  <c r="V162" i="2"/>
  <c r="T162" i="2"/>
  <c r="P162" i="2"/>
  <c r="BI159" i="2"/>
  <c r="BH159" i="2"/>
  <c r="BG159" i="2"/>
  <c r="BE159" i="2"/>
  <c r="X159" i="2"/>
  <c r="V159" i="2"/>
  <c r="T159" i="2"/>
  <c r="P159" i="2"/>
  <c r="BI156" i="2"/>
  <c r="BH156" i="2"/>
  <c r="BG156" i="2"/>
  <c r="BE156" i="2"/>
  <c r="X156" i="2"/>
  <c r="V156" i="2"/>
  <c r="T156" i="2"/>
  <c r="P156" i="2"/>
  <c r="BI153" i="2"/>
  <c r="BH153" i="2"/>
  <c r="BG153" i="2"/>
  <c r="BE153" i="2"/>
  <c r="X153" i="2"/>
  <c r="V153" i="2"/>
  <c r="T153" i="2"/>
  <c r="P153" i="2"/>
  <c r="BI150" i="2"/>
  <c r="BH150" i="2"/>
  <c r="BG150" i="2"/>
  <c r="BE150" i="2"/>
  <c r="X150" i="2"/>
  <c r="V150" i="2"/>
  <c r="T150" i="2"/>
  <c r="P150" i="2"/>
  <c r="BI147" i="2"/>
  <c r="BH147" i="2"/>
  <c r="BG147" i="2"/>
  <c r="BE147" i="2"/>
  <c r="X147" i="2"/>
  <c r="V147" i="2"/>
  <c r="T147" i="2"/>
  <c r="P147" i="2"/>
  <c r="BI145" i="2"/>
  <c r="BH145" i="2"/>
  <c r="BG145" i="2"/>
  <c r="BE145" i="2"/>
  <c r="X145" i="2"/>
  <c r="V145" i="2"/>
  <c r="T145" i="2"/>
  <c r="P145" i="2"/>
  <c r="BI141" i="2"/>
  <c r="BH141" i="2"/>
  <c r="BG141" i="2"/>
  <c r="BE141" i="2"/>
  <c r="X141" i="2"/>
  <c r="V141" i="2"/>
  <c r="T141" i="2"/>
  <c r="P141" i="2"/>
  <c r="BI140" i="2"/>
  <c r="BH140" i="2"/>
  <c r="BG140" i="2"/>
  <c r="BE140" i="2"/>
  <c r="X140" i="2"/>
  <c r="V140" i="2"/>
  <c r="T140" i="2"/>
  <c r="P140" i="2"/>
  <c r="BI134" i="2"/>
  <c r="BH134" i="2"/>
  <c r="BG134" i="2"/>
  <c r="F37" i="2" s="1"/>
  <c r="BE134" i="2"/>
  <c r="X134" i="2"/>
  <c r="X133" i="2" s="1"/>
  <c r="X132" i="2" s="1"/>
  <c r="V134" i="2"/>
  <c r="V133" i="2" s="1"/>
  <c r="V132" i="2" s="1"/>
  <c r="T134" i="2"/>
  <c r="T133" i="2" s="1"/>
  <c r="T132" i="2" s="1"/>
  <c r="P134" i="2"/>
  <c r="BI131" i="2"/>
  <c r="BH131" i="2"/>
  <c r="BG131" i="2"/>
  <c r="BE131" i="2"/>
  <c r="X131" i="2"/>
  <c r="V131" i="2"/>
  <c r="T131" i="2"/>
  <c r="P131" i="2"/>
  <c r="BI130" i="2"/>
  <c r="BH130" i="2"/>
  <c r="BG130" i="2"/>
  <c r="BE130" i="2"/>
  <c r="X130" i="2"/>
  <c r="V130" i="2"/>
  <c r="T130" i="2"/>
  <c r="P130" i="2"/>
  <c r="BI129" i="2"/>
  <c r="BH129" i="2"/>
  <c r="BG129" i="2"/>
  <c r="BE129" i="2"/>
  <c r="X129" i="2"/>
  <c r="V129" i="2"/>
  <c r="T129" i="2"/>
  <c r="P129" i="2"/>
  <c r="BI128" i="2"/>
  <c r="BH128" i="2"/>
  <c r="BG128" i="2"/>
  <c r="BE128" i="2"/>
  <c r="X128" i="2"/>
  <c r="V128" i="2"/>
  <c r="T128" i="2"/>
  <c r="P128" i="2"/>
  <c r="BI127" i="2"/>
  <c r="BH127" i="2"/>
  <c r="BG127" i="2"/>
  <c r="BE127" i="2"/>
  <c r="X127" i="2"/>
  <c r="V127" i="2"/>
  <c r="T127" i="2"/>
  <c r="P127" i="2"/>
  <c r="F118" i="2"/>
  <c r="E116" i="2"/>
  <c r="F89" i="2"/>
  <c r="E87" i="2"/>
  <c r="J24" i="2"/>
  <c r="E24" i="2"/>
  <c r="J121" i="2"/>
  <c r="J23" i="2"/>
  <c r="J21" i="2"/>
  <c r="E21" i="2"/>
  <c r="J120" i="2" s="1"/>
  <c r="J20" i="2"/>
  <c r="J18" i="2"/>
  <c r="E18" i="2"/>
  <c r="F92" i="2"/>
  <c r="J17" i="2"/>
  <c r="J15" i="2"/>
  <c r="E15" i="2"/>
  <c r="F91" i="2" s="1"/>
  <c r="J14" i="2"/>
  <c r="J12" i="2"/>
  <c r="J118" i="2" s="1"/>
  <c r="E7" i="2"/>
  <c r="E114" i="2" s="1"/>
  <c r="L90" i="1"/>
  <c r="AM90" i="1"/>
  <c r="AM89" i="1"/>
  <c r="L89" i="1"/>
  <c r="AM87" i="1"/>
  <c r="L87" i="1"/>
  <c r="L85" i="1"/>
  <c r="L84" i="1"/>
  <c r="Q190" i="2"/>
  <c r="Q150" i="2"/>
  <c r="Q165" i="2"/>
  <c r="Q186" i="2"/>
  <c r="R186" i="2"/>
  <c r="BK189" i="2"/>
  <c r="BK128" i="2"/>
  <c r="K130" i="2"/>
  <c r="BF130" i="2"/>
  <c r="Q521" i="3"/>
  <c r="Q405" i="3"/>
  <c r="Q378" i="3"/>
  <c r="R312" i="3"/>
  <c r="R626" i="3"/>
  <c r="R502" i="3"/>
  <c r="BK429" i="3"/>
  <c r="Q324" i="3"/>
  <c r="Q249" i="3"/>
  <c r="Q500" i="3"/>
  <c r="R290" i="3"/>
  <c r="R760" i="3"/>
  <c r="R620" i="3"/>
  <c r="Q458" i="3"/>
  <c r="R304" i="3"/>
  <c r="R572" i="3"/>
  <c r="Q406" i="3"/>
  <c r="R267" i="3"/>
  <c r="R749" i="3"/>
  <c r="Q657" i="3"/>
  <c r="R422" i="3"/>
  <c r="Q358" i="3"/>
  <c r="R498" i="3"/>
  <c r="R449" i="3"/>
  <c r="Q388" i="3"/>
  <c r="Q748" i="3"/>
  <c r="Q543" i="3"/>
  <c r="Q450" i="3"/>
  <c r="R386" i="3"/>
  <c r="R292" i="3"/>
  <c r="Q758" i="3"/>
  <c r="R647" i="3"/>
  <c r="R435" i="3"/>
  <c r="R405" i="3"/>
  <c r="R215" i="3"/>
  <c r="Q678" i="3"/>
  <c r="Q712" i="3"/>
  <c r="R672" i="3"/>
  <c r="R489" i="3"/>
  <c r="R366" i="3"/>
  <c r="R767" i="3"/>
  <c r="Q602" i="3"/>
  <c r="R486" i="3"/>
  <c r="BK364" i="3"/>
  <c r="BK380" i="3"/>
  <c r="K753" i="3"/>
  <c r="BF753" i="3" s="1"/>
  <c r="K394" i="3"/>
  <c r="BF394" i="3" s="1"/>
  <c r="K312" i="3"/>
  <c r="BF312" i="3" s="1"/>
  <c r="BK693" i="3"/>
  <c r="K429" i="3"/>
  <c r="BF429" i="3"/>
  <c r="K614" i="3"/>
  <c r="BF614" i="3"/>
  <c r="BK465" i="3"/>
  <c r="K497" i="3"/>
  <c r="BF497" i="3" s="1"/>
  <c r="BK270" i="3"/>
  <c r="K401" i="3"/>
  <c r="BF401" i="3"/>
  <c r="K442" i="3"/>
  <c r="BF442" i="3"/>
  <c r="BK446" i="3"/>
  <c r="Q189" i="2"/>
  <c r="R187" i="2"/>
  <c r="Q184" i="2"/>
  <c r="R130" i="2"/>
  <c r="R168" i="2"/>
  <c r="R192" i="2"/>
  <c r="BK134" i="2"/>
  <c r="K168" i="2"/>
  <c r="BF168" i="2"/>
  <c r="K162" i="2"/>
  <c r="BF162" i="2"/>
  <c r="Q486" i="3"/>
  <c r="Q417" i="3"/>
  <c r="Q370" i="3"/>
  <c r="R293" i="3"/>
  <c r="Q614" i="3"/>
  <c r="Q510" i="3"/>
  <c r="R397" i="3"/>
  <c r="R300" i="3"/>
  <c r="R179" i="3"/>
  <c r="Q399" i="3"/>
  <c r="R467" i="3"/>
  <c r="Q316" i="3"/>
  <c r="Q470" i="3"/>
  <c r="R160" i="3"/>
  <c r="R563" i="3"/>
  <c r="Q426" i="3"/>
  <c r="R322" i="3"/>
  <c r="Q157" i="3"/>
  <c r="BK749" i="3"/>
  <c r="R646" i="3"/>
  <c r="R433" i="3"/>
  <c r="BK411" i="3"/>
  <c r="K324" i="3"/>
  <c r="BF324" i="3"/>
  <c r="BK556" i="3"/>
  <c r="K225" i="3"/>
  <c r="BF225" i="3" s="1"/>
  <c r="K577" i="3"/>
  <c r="BF577" i="3" s="1"/>
  <c r="BK349" i="3"/>
  <c r="K594" i="3"/>
  <c r="BF594" i="3"/>
  <c r="K402" i="3"/>
  <c r="BF402" i="3"/>
  <c r="BK504" i="3"/>
  <c r="K650" i="3"/>
  <c r="BF650" i="3" s="1"/>
  <c r="K337" i="3"/>
  <c r="BF337" i="3" s="1"/>
  <c r="K415" i="3"/>
  <c r="BF415" i="3" s="1"/>
  <c r="BK249" i="3"/>
  <c r="K583" i="3"/>
  <c r="BF583" i="3"/>
  <c r="K445" i="3"/>
  <c r="BF445" i="3"/>
  <c r="BK279" i="3"/>
  <c r="K471" i="3"/>
  <c r="BF471" i="3" s="1"/>
  <c r="BK634" i="3"/>
  <c r="BK384" i="3"/>
  <c r="R150" i="2"/>
  <c r="R134" i="2"/>
  <c r="BK187" i="2"/>
  <c r="BK195" i="2"/>
  <c r="BK140" i="2"/>
  <c r="BK141" i="2"/>
  <c r="Q651" i="3"/>
  <c r="Q490" i="3"/>
  <c r="Q432" i="3"/>
  <c r="R399" i="3"/>
  <c r="Q300" i="3"/>
  <c r="Q579" i="3"/>
  <c r="R442" i="3"/>
  <c r="Q409" i="3"/>
  <c r="R363" i="3"/>
  <c r="Q310" i="3"/>
  <c r="Q240" i="3"/>
  <c r="Q424" i="3"/>
  <c r="Q366" i="3"/>
  <c r="Q258" i="3"/>
  <c r="Q773" i="3"/>
  <c r="Q685" i="3"/>
  <c r="Q608" i="3"/>
  <c r="R466" i="3"/>
  <c r="R417" i="3"/>
  <c r="Q387" i="3"/>
  <c r="R197" i="3"/>
  <c r="Q554" i="3"/>
  <c r="Q394" i="3"/>
  <c r="Q362" i="3"/>
  <c r="Q216" i="3"/>
  <c r="R679" i="3"/>
  <c r="R649" i="3"/>
  <c r="R492" i="3"/>
  <c r="R408" i="3"/>
  <c r="R310" i="3"/>
  <c r="Q506" i="3"/>
  <c r="Q420" i="3"/>
  <c r="R396" i="3"/>
  <c r="R216" i="3"/>
  <c r="Q488" i="3"/>
  <c r="Q442" i="3"/>
  <c r="Q392" i="3"/>
  <c r="Q328" i="3"/>
  <c r="R774" i="3"/>
  <c r="Q620" i="3"/>
  <c r="R583" i="3"/>
  <c r="Q549" i="3"/>
  <c r="R499" i="3"/>
  <c r="R465" i="3"/>
  <c r="Q400" i="3"/>
  <c r="R378" i="3"/>
  <c r="Q769" i="3"/>
  <c r="R556" i="3"/>
  <c r="Q446" i="3"/>
  <c r="R389" i="3"/>
  <c r="R367" i="3"/>
  <c r="Q238" i="3"/>
  <c r="R643" i="3"/>
  <c r="R757" i="3"/>
  <c r="Q666" i="3"/>
  <c r="K626" i="3"/>
  <c r="Q469" i="3"/>
  <c r="R432" i="3"/>
  <c r="K388" i="3"/>
  <c r="Q243" i="3"/>
  <c r="R682" i="3"/>
  <c r="Q762" i="3"/>
  <c r="R685" i="3"/>
  <c r="R670" i="3"/>
  <c r="Q571" i="3"/>
  <c r="R558" i="3"/>
  <c r="R377" i="3"/>
  <c r="R358" i="3"/>
  <c r="R157" i="3"/>
  <c r="Q679" i="3"/>
  <c r="R564" i="3"/>
  <c r="R530" i="3"/>
  <c r="BK747" i="3"/>
  <c r="K572" i="3"/>
  <c r="BF572" i="3"/>
  <c r="BK382" i="3"/>
  <c r="BK172" i="3"/>
  <c r="K490" i="3"/>
  <c r="BF490" i="3"/>
  <c r="BK729" i="3"/>
  <c r="BK493" i="3"/>
  <c r="BK776" i="3"/>
  <c r="BK589" i="3"/>
  <c r="BK408" i="3"/>
  <c r="K544" i="3"/>
  <c r="BF544" i="3" s="1"/>
  <c r="BK370" i="3"/>
  <c r="BK386" i="3"/>
  <c r="BK156" i="3"/>
  <c r="BK596" i="3"/>
  <c r="BK360" i="3"/>
  <c r="K436" i="3"/>
  <c r="BF436" i="3"/>
  <c r="K290" i="3"/>
  <c r="BF290" i="3"/>
  <c r="K501" i="3"/>
  <c r="BF501" i="3"/>
  <c r="BK215" i="3"/>
  <c r="BK533" i="3"/>
  <c r="K287" i="3"/>
  <c r="BF287" i="3"/>
  <c r="K409" i="3"/>
  <c r="BF409" i="3"/>
  <c r="K515" i="3"/>
  <c r="BF515" i="3"/>
  <c r="BK419" i="3"/>
  <c r="BK467" i="3"/>
  <c r="BK503" i="3"/>
  <c r="BK421" i="3"/>
  <c r="K378" i="3"/>
  <c r="BF378" i="3"/>
  <c r="R165" i="2"/>
  <c r="R156" i="2"/>
  <c r="Q182" i="2"/>
  <c r="Q129" i="2"/>
  <c r="F35" i="2"/>
  <c r="R349" i="3"/>
  <c r="Q290" i="3"/>
  <c r="Q544" i="3"/>
  <c r="R425" i="3"/>
  <c r="Q349" i="3"/>
  <c r="R280" i="3"/>
  <c r="Q415" i="3"/>
  <c r="R360" i="3"/>
  <c r="R763" i="3"/>
  <c r="Q671" i="3"/>
  <c r="R463" i="3"/>
  <c r="Q385" i="3"/>
  <c r="Q626" i="3"/>
  <c r="Q411" i="3"/>
  <c r="Q229" i="3"/>
  <c r="Q750" i="3"/>
  <c r="R496" i="3"/>
  <c r="R314" i="3"/>
  <c r="R562" i="3"/>
  <c r="R438" i="3"/>
  <c r="Q241" i="3"/>
  <c r="Q503" i="3"/>
  <c r="R418" i="3"/>
  <c r="R362" i="3"/>
  <c r="R776" i="3"/>
  <c r="Q647" i="3"/>
  <c r="Q562" i="3"/>
  <c r="R510" i="3"/>
  <c r="Q468" i="3"/>
  <c r="Q422" i="3"/>
  <c r="R677" i="3"/>
  <c r="R533" i="3"/>
  <c r="Q425" i="3"/>
  <c r="Q373" i="3"/>
  <c r="K270" i="3"/>
  <c r="K634" i="3"/>
  <c r="R704" i="3"/>
  <c r="Q533" i="3"/>
  <c r="R439" i="3"/>
  <c r="R384" i="3"/>
  <c r="R752" i="3"/>
  <c r="BK388" i="3"/>
  <c r="BK664" i="3"/>
  <c r="K398" i="3"/>
  <c r="BF398" i="3"/>
  <c r="K649" i="3"/>
  <c r="BF649" i="3"/>
  <c r="K420" i="3"/>
  <c r="BF420" i="3"/>
  <c r="K510" i="3"/>
  <c r="BF510" i="3"/>
  <c r="BK666" i="3"/>
  <c r="K179" i="3"/>
  <c r="BF179" i="3" s="1"/>
  <c r="K678" i="3"/>
  <c r="BF678" i="3" s="1"/>
  <c r="BK188" i="3"/>
  <c r="BK757" i="3"/>
  <c r="K414" i="3"/>
  <c r="BF414" i="3" s="1"/>
  <c r="R190" i="2"/>
  <c r="Q141" i="2"/>
  <c r="R141" i="2"/>
  <c r="R179" i="2"/>
  <c r="R145" i="2"/>
  <c r="K165" i="2"/>
  <c r="BF165" i="2"/>
  <c r="BK180" i="2"/>
  <c r="K127" i="2"/>
  <c r="BF127" i="2" s="1"/>
  <c r="K129" i="2"/>
  <c r="BF129" i="2" s="1"/>
  <c r="Q561" i="3"/>
  <c r="Q441" i="3"/>
  <c r="R395" i="3"/>
  <c r="R320" i="3"/>
  <c r="R635" i="3"/>
  <c r="R445" i="3"/>
  <c r="R371" i="3"/>
  <c r="R298" i="3"/>
  <c r="R544" i="3"/>
  <c r="R368" i="3"/>
  <c r="Q206" i="3"/>
  <c r="Q759" i="3"/>
  <c r="R666" i="3"/>
  <c r="R457" i="3"/>
  <c r="R225" i="3"/>
  <c r="K556" i="3"/>
  <c r="R429" i="3"/>
  <c r="R337" i="3"/>
  <c r="R761" i="3"/>
  <c r="R589" i="3"/>
  <c r="Q414" i="3"/>
  <c r="R632" i="3"/>
  <c r="Q421" i="3"/>
  <c r="Q391" i="3"/>
  <c r="Q583" i="3"/>
  <c r="R461" i="3"/>
  <c r="R387" i="3"/>
  <c r="Q749" i="3"/>
  <c r="R577" i="3"/>
  <c r="Q545" i="3"/>
  <c r="R483" i="3"/>
  <c r="R426" i="3"/>
  <c r="Q381" i="3"/>
  <c r="Q693" i="3"/>
  <c r="Q530" i="3"/>
  <c r="Q412" i="3"/>
  <c r="R375" i="3"/>
  <c r="R229" i="3"/>
  <c r="R762" i="3"/>
  <c r="R664" i="3"/>
  <c r="Q499" i="3"/>
  <c r="R430" i="3"/>
  <c r="R364" i="3"/>
  <c r="Q757" i="3"/>
  <c r="R759" i="3"/>
  <c r="K643" i="3"/>
  <c r="Q565" i="3"/>
  <c r="R454" i="3"/>
  <c r="K267" i="3"/>
  <c r="R756" i="3"/>
  <c r="Q558" i="3"/>
  <c r="BK773" i="3"/>
  <c r="K644" i="3"/>
  <c r="BF644" i="3" s="1"/>
  <c r="BK387" i="3"/>
  <c r="K641" i="3"/>
  <c r="BF641" i="3"/>
  <c r="K371" i="3"/>
  <c r="BF371" i="3"/>
  <c r="BK703" i="3"/>
  <c r="K441" i="3"/>
  <c r="BF441" i="3" s="1"/>
  <c r="BK216" i="3"/>
  <c r="BK564" i="3"/>
  <c r="K685" i="3"/>
  <c r="BF685" i="3" s="1"/>
  <c r="K240" i="3"/>
  <c r="BF240" i="3" s="1"/>
  <c r="BK365" i="3"/>
  <c r="K423" i="3"/>
  <c r="BF423" i="3"/>
  <c r="K320" i="3"/>
  <c r="BF320" i="3"/>
  <c r="BK763" i="3"/>
  <c r="Q130" i="2"/>
  <c r="Q168" i="2"/>
  <c r="R195" i="2"/>
  <c r="Q147" i="2"/>
  <c r="AU94" i="1"/>
  <c r="Q127" i="2"/>
  <c r="R129" i="2"/>
  <c r="K186" i="2"/>
  <c r="BF186" i="2"/>
  <c r="K182" i="2"/>
  <c r="BF182" i="2"/>
  <c r="BK153" i="2"/>
  <c r="Q646" i="3"/>
  <c r="Q454" i="3"/>
  <c r="Q427" i="3"/>
  <c r="Q380" i="3"/>
  <c r="R324" i="3"/>
  <c r="R641" i="3"/>
  <c r="R521" i="3"/>
  <c r="Q435" i="3"/>
  <c r="R365" i="3"/>
  <c r="Q304" i="3"/>
  <c r="R287" i="3"/>
  <c r="R573" i="3"/>
  <c r="Q402" i="3"/>
  <c r="Q364" i="3"/>
  <c r="R172" i="3"/>
  <c r="Q694" i="3"/>
  <c r="R678" i="3"/>
  <c r="Q498" i="3"/>
  <c r="R462" i="3"/>
  <c r="Q408" i="3"/>
  <c r="R239" i="3"/>
  <c r="Q641" i="3"/>
  <c r="R508" i="3"/>
  <c r="Q390" i="3"/>
  <c r="Q360" i="3"/>
  <c r="Q776" i="3"/>
  <c r="Q665" i="3"/>
  <c r="R634" i="3"/>
  <c r="R440" i="3"/>
  <c r="Q377" i="3"/>
  <c r="R507" i="3"/>
  <c r="Q439" i="3"/>
  <c r="R394" i="3"/>
  <c r="R238" i="3"/>
  <c r="Q573" i="3"/>
  <c r="Q463" i="3"/>
  <c r="Q433" i="3"/>
  <c r="R379" i="3"/>
  <c r="R291" i="3"/>
  <c r="R778" i="3"/>
  <c r="Q747" i="3"/>
  <c r="Q677" i="3"/>
  <c r="R503" i="3"/>
  <c r="K769" i="3"/>
  <c r="BF769" i="3"/>
  <c r="K651" i="3"/>
  <c r="BF651" i="3"/>
  <c r="BK300" i="3"/>
  <c r="K561" i="3"/>
  <c r="BF561" i="3" s="1"/>
  <c r="K440" i="3"/>
  <c r="BF440" i="3" s="1"/>
  <c r="K767" i="3"/>
  <c r="BF767" i="3" s="1"/>
  <c r="BK670" i="3"/>
  <c r="K469" i="3"/>
  <c r="BF469" i="3"/>
  <c r="BK395" i="3"/>
  <c r="BK551" i="3"/>
  <c r="K377" i="3"/>
  <c r="BF377" i="3"/>
  <c r="K500" i="3"/>
  <c r="BF500" i="3"/>
  <c r="K291" i="3"/>
  <c r="BF291" i="3"/>
  <c r="K483" i="3"/>
  <c r="BF483" i="3"/>
  <c r="K289" i="3"/>
  <c r="BF289" i="3"/>
  <c r="BK486" i="3"/>
  <c r="K400" i="3"/>
  <c r="BF400" i="3" s="1"/>
  <c r="BK457" i="3"/>
  <c r="BK498" i="3"/>
  <c r="BK412" i="3"/>
  <c r="Q156" i="2"/>
  <c r="Q162" i="2"/>
  <c r="R182" i="2"/>
  <c r="R189" i="2"/>
  <c r="K35" i="2"/>
  <c r="Q382" i="3"/>
  <c r="Q322" i="3"/>
  <c r="Q564" i="3"/>
  <c r="R441" i="3"/>
  <c r="Q367" i="3"/>
  <c r="Q312" i="3"/>
  <c r="R557" i="3"/>
  <c r="R391" i="3"/>
  <c r="Q363" i="3"/>
  <c r="R406" i="3"/>
  <c r="Q365" i="3"/>
  <c r="R644" i="3"/>
  <c r="R555" i="3"/>
  <c r="R458" i="3"/>
  <c r="R388" i="3"/>
  <c r="Q239" i="3"/>
  <c r="R750" i="3"/>
  <c r="Q587" i="3"/>
  <c r="Q555" i="3"/>
  <c r="Q496" i="3"/>
  <c r="R424" i="3"/>
  <c r="R258" i="3"/>
  <c r="K647" i="3"/>
  <c r="R490" i="3"/>
  <c r="Q401" i="3"/>
  <c r="Q318" i="3"/>
  <c r="Q225" i="3"/>
  <c r="Q760" i="3"/>
  <c r="Q649" i="3"/>
  <c r="BK694" i="3"/>
  <c r="K521" i="3"/>
  <c r="BF521" i="3" s="1"/>
  <c r="BK587" i="3"/>
  <c r="K241" i="3"/>
  <c r="BF241" i="3"/>
  <c r="K675" i="3"/>
  <c r="BF675" i="3"/>
  <c r="K466" i="3"/>
  <c r="BF466" i="3"/>
  <c r="K657" i="3"/>
  <c r="BF657" i="3"/>
  <c r="K430" i="3"/>
  <c r="BF430" i="3"/>
  <c r="K558" i="3"/>
  <c r="BF558" i="3"/>
  <c r="K206" i="3"/>
  <c r="BF206" i="3"/>
  <c r="BK362" i="3"/>
  <c r="BK453" i="3"/>
  <c r="BK328" i="3"/>
  <c r="K760" i="3"/>
  <c r="BF760" i="3" s="1"/>
  <c r="BK665" i="3"/>
  <c r="BK308" i="3"/>
  <c r="BK588" i="3"/>
  <c r="K620" i="3"/>
  <c r="BF620" i="3"/>
  <c r="BK368" i="3"/>
  <c r="BK573" i="3"/>
  <c r="BK347" i="3"/>
  <c r="BK462" i="3"/>
  <c r="BK499" i="3"/>
  <c r="BK432" i="3"/>
  <c r="K238" i="3"/>
  <c r="BF238" i="3"/>
  <c r="R128" i="2"/>
  <c r="R153" i="2"/>
  <c r="Q179" i="2"/>
  <c r="R180" i="2"/>
  <c r="Q131" i="2"/>
  <c r="F39" i="2"/>
  <c r="R328" i="3"/>
  <c r="Q634" i="3"/>
  <c r="Q508" i="3"/>
  <c r="R380" i="3"/>
  <c r="R308" i="3"/>
  <c r="Q197" i="3"/>
  <c r="R401" i="3"/>
  <c r="Q379" i="3"/>
  <c r="R515" i="3"/>
  <c r="R414" i="3"/>
  <c r="R318" i="3"/>
  <c r="Q635" i="3"/>
  <c r="R500" i="3"/>
  <c r="Q430" i="3"/>
  <c r="Q298" i="3"/>
  <c r="R769" i="3"/>
  <c r="R729" i="3"/>
  <c r="R551" i="3"/>
  <c r="R421" i="3"/>
  <c r="R306" i="3"/>
  <c r="R712" i="3"/>
  <c r="R747" i="3"/>
  <c r="Q594" i="3"/>
  <c r="R559" i="3"/>
  <c r="R420" i="3"/>
  <c r="Q295" i="3"/>
  <c r="R156" i="3"/>
  <c r="R651" i="3"/>
  <c r="BK543" i="3"/>
  <c r="K762" i="3"/>
  <c r="BF762" i="3" s="1"/>
  <c r="K427" i="3"/>
  <c r="BF427" i="3" s="1"/>
  <c r="BK363" i="3"/>
  <c r="K243" i="3"/>
  <c r="BF243" i="3"/>
  <c r="K426" i="3"/>
  <c r="BF426" i="3"/>
  <c r="K681" i="3"/>
  <c r="BF681" i="3"/>
  <c r="BK438" i="3"/>
  <c r="BK758" i="3"/>
  <c r="BK571" i="3"/>
  <c r="BK632" i="3"/>
  <c r="K399" i="3"/>
  <c r="BF399" i="3"/>
  <c r="BK608" i="3"/>
  <c r="BK304" i="3"/>
  <c r="BK647" i="3"/>
  <c r="BK366" i="3"/>
  <c r="K750" i="3"/>
  <c r="BF750" i="3"/>
  <c r="K489" i="3"/>
  <c r="BF489" i="3"/>
  <c r="BK406" i="3"/>
  <c r="K530" i="3"/>
  <c r="BF530" i="3" s="1"/>
  <c r="BK229" i="3"/>
  <c r="BK381" i="3"/>
  <c r="K565" i="3"/>
  <c r="BF565" i="3" s="1"/>
  <c r="K491" i="3"/>
  <c r="BF491" i="3" s="1"/>
  <c r="BK379" i="3"/>
  <c r="BK417" i="3"/>
  <c r="BK464" i="3"/>
  <c r="K390" i="3"/>
  <c r="BF390" i="3"/>
  <c r="R184" i="2"/>
  <c r="Q187" i="2"/>
  <c r="Q134" i="2"/>
  <c r="Q145" i="2"/>
  <c r="R162" i="2"/>
  <c r="F38" i="2"/>
  <c r="Q515" i="3"/>
  <c r="Q436" i="3"/>
  <c r="Q386" i="3"/>
  <c r="R347" i="3"/>
  <c r="Q291" i="3"/>
  <c r="R567" i="3"/>
  <c r="Q462" i="3"/>
  <c r="R427" i="3"/>
  <c r="Q320" i="3"/>
  <c r="Q289" i="3"/>
  <c r="Q188" i="3"/>
  <c r="R477" i="3"/>
  <c r="R381" i="3"/>
  <c r="Q292" i="3"/>
  <c r="Q160" i="3"/>
  <c r="R703" i="3"/>
  <c r="R602" i="3"/>
  <c r="Q471" i="3"/>
  <c r="R423" i="3"/>
  <c r="Q389" i="3"/>
  <c r="Q293" i="3"/>
  <c r="R571" i="3"/>
  <c r="BK491" i="3"/>
  <c r="R385" i="3"/>
  <c r="Q338" i="3"/>
  <c r="R663" i="3"/>
  <c r="Q493" i="3"/>
  <c r="Q423" i="3"/>
  <c r="Q179" i="3"/>
  <c r="Q445" i="3"/>
  <c r="Q397" i="3"/>
  <c r="Q270" i="3"/>
  <c r="R596" i="3"/>
  <c r="Q507" i="3"/>
  <c r="R453" i="3"/>
  <c r="R400" i="3"/>
  <c r="R338" i="3"/>
  <c r="R279" i="3"/>
  <c r="Q771" i="3"/>
  <c r="Q703" i="3"/>
  <c r="R579" i="3"/>
  <c r="R590" i="3"/>
  <c r="Q440" i="3"/>
  <c r="Q419" i="3"/>
  <c r="R392" i="3"/>
  <c r="R758" i="3"/>
  <c r="Q766" i="3"/>
  <c r="R693" i="3"/>
  <c r="Q664" i="3"/>
  <c r="Q567" i="3"/>
  <c r="Q497" i="3"/>
  <c r="R370" i="3"/>
  <c r="R240" i="3"/>
  <c r="R675" i="3"/>
  <c r="Q559" i="3"/>
  <c r="R491" i="3"/>
  <c r="K759" i="3"/>
  <c r="BF759" i="3"/>
  <c r="K579" i="3"/>
  <c r="BF579" i="3"/>
  <c r="BK397" i="3"/>
  <c r="K310" i="3"/>
  <c r="BF310" i="3" s="1"/>
  <c r="K590" i="3"/>
  <c r="BF590" i="3" s="1"/>
  <c r="BK461" i="3"/>
  <c r="K761" i="3"/>
  <c r="BF761" i="3"/>
  <c r="K563" i="3"/>
  <c r="BF563" i="3"/>
  <c r="K433" i="3"/>
  <c r="BF433" i="3"/>
  <c r="K752" i="3"/>
  <c r="BF752" i="3"/>
  <c r="K602" i="3"/>
  <c r="BF602" i="3"/>
  <c r="K450" i="3"/>
  <c r="BF450" i="3"/>
  <c r="K771" i="3"/>
  <c r="BF771" i="3"/>
  <c r="BK502" i="3"/>
  <c r="BK766" i="3"/>
  <c r="K392" i="3"/>
  <c r="BF392" i="3"/>
  <c r="BK643" i="3"/>
  <c r="K292" i="3"/>
  <c r="BF292" i="3" s="1"/>
  <c r="BK748" i="3"/>
  <c r="K554" i="3"/>
  <c r="BF554" i="3"/>
  <c r="BK410" i="3"/>
  <c r="K239" i="3"/>
  <c r="BF239" i="3" s="1"/>
  <c r="K557" i="3"/>
  <c r="BF557" i="3" s="1"/>
  <c r="BK306" i="3"/>
  <c r="BK560" i="3"/>
  <c r="K492" i="3"/>
  <c r="BF492" i="3" s="1"/>
  <c r="K302" i="3"/>
  <c r="BF302" i="3" s="1"/>
  <c r="BK439" i="3"/>
  <c r="BK286" i="3"/>
  <c r="K422" i="3"/>
  <c r="BF422" i="3" s="1"/>
  <c r="K376" i="3"/>
  <c r="BF376" i="3" s="1"/>
  <c r="K543" i="3"/>
  <c r="BF543" i="3" s="1"/>
  <c r="BK418" i="3"/>
  <c r="K369" i="3"/>
  <c r="BF369" i="3"/>
  <c r="R197" i="2"/>
  <c r="R127" i="2"/>
  <c r="Q197" i="2"/>
  <c r="R147" i="2"/>
  <c r="Q192" i="2"/>
  <c r="BK179" i="2"/>
  <c r="K131" i="2"/>
  <c r="BF131" i="2"/>
  <c r="BK156" i="2"/>
  <c r="Q643" i="3"/>
  <c r="Q461" i="3"/>
  <c r="Q429" i="3"/>
  <c r="Q393" i="3"/>
  <c r="R316" i="3"/>
  <c r="R659" i="3"/>
  <c r="R446" i="3"/>
  <c r="Q403" i="3"/>
  <c r="Q347" i="3"/>
  <c r="R286" i="3"/>
  <c r="R501" i="3"/>
  <c r="R393" i="3"/>
  <c r="R270" i="3"/>
  <c r="Q761" i="3"/>
  <c r="Q485" i="3"/>
  <c r="Q308" i="3"/>
  <c r="R506" i="3"/>
  <c r="R403" i="3"/>
  <c r="Q374" i="3"/>
  <c r="R188" i="3"/>
  <c r="Q751" i="3"/>
  <c r="R588" i="3"/>
  <c r="R561" i="3"/>
  <c r="R504" i="3"/>
  <c r="R464" i="3"/>
  <c r="Q398" i="3"/>
  <c r="Q778" i="3"/>
  <c r="R560" i="3"/>
  <c r="Q453" i="3"/>
  <c r="Q306" i="3"/>
  <c r="Q774" i="3"/>
  <c r="Q682" i="3"/>
  <c r="R554" i="3"/>
  <c r="K778" i="3"/>
  <c r="BF778" i="3"/>
  <c r="BK367" i="3"/>
  <c r="BK267" i="3"/>
  <c r="K298" i="3"/>
  <c r="BF298" i="3"/>
  <c r="BK659" i="3"/>
  <c r="BK425" i="3"/>
  <c r="BK679" i="3"/>
  <c r="BK458" i="3"/>
  <c r="BK562" i="3"/>
  <c r="BK496" i="3"/>
  <c r="BK389" i="3"/>
  <c r="K704" i="3"/>
  <c r="BF704" i="3" s="1"/>
  <c r="K375" i="3"/>
  <c r="BF375" i="3" s="1"/>
  <c r="BK774" i="3"/>
  <c r="BK559" i="3"/>
  <c r="BK314" i="3"/>
  <c r="BK567" i="3"/>
  <c r="BK293" i="3"/>
  <c r="BK545" i="3"/>
  <c r="BK404" i="3"/>
  <c r="K549" i="3"/>
  <c r="BF549" i="3"/>
  <c r="K463" i="3"/>
  <c r="BF463" i="3"/>
  <c r="K470" i="3"/>
  <c r="BF470" i="3"/>
  <c r="BK374" i="3"/>
  <c r="R140" i="2"/>
  <c r="Q159" i="2"/>
  <c r="Q180" i="2"/>
  <c r="Q128" i="2"/>
  <c r="Q153" i="2"/>
  <c r="BK190" i="2"/>
  <c r="K184" i="2"/>
  <c r="BF184" i="2" s="1"/>
  <c r="BK197" i="2"/>
  <c r="BK145" i="2"/>
  <c r="Q477" i="3"/>
  <c r="R402" i="3"/>
  <c r="Q375" i="3"/>
  <c r="Q314" i="3"/>
  <c r="R545" i="3"/>
  <c r="Q644" i="3"/>
  <c r="Q466" i="3"/>
  <c r="Q371" i="3"/>
  <c r="R771" i="3"/>
  <c r="K551" i="3"/>
  <c r="R410" i="3"/>
  <c r="R565" i="3"/>
  <c r="Q395" i="3"/>
  <c r="R614" i="3"/>
  <c r="Q464" i="3"/>
  <c r="Q396" i="3"/>
  <c r="Q302" i="3"/>
  <c r="R766" i="3"/>
  <c r="Q650" i="3"/>
  <c r="Q551" i="3"/>
  <c r="Q489" i="3"/>
  <c r="R409" i="3"/>
  <c r="R295" i="3"/>
  <c r="R650" i="3"/>
  <c r="R485" i="3"/>
  <c r="R411" i="3"/>
  <c r="Q368" i="3"/>
  <c r="R249" i="3"/>
  <c r="R773" i="3"/>
  <c r="Q663" i="3"/>
  <c r="R471" i="3"/>
  <c r="Q418" i="3"/>
  <c r="Q767" i="3"/>
  <c r="Q659" i="3"/>
  <c r="R694" i="3"/>
  <c r="Q588" i="3"/>
  <c r="Q560" i="3"/>
  <c r="R450" i="3"/>
  <c r="Q286" i="3"/>
  <c r="Q729" i="3"/>
  <c r="R549" i="3"/>
  <c r="K751" i="3"/>
  <c r="BF751" i="3"/>
  <c r="K508" i="3"/>
  <c r="BF508" i="3"/>
  <c r="BK316" i="3"/>
  <c r="K454" i="3"/>
  <c r="BF454" i="3" s="1"/>
  <c r="BK157" i="3"/>
  <c r="BK449" i="3"/>
  <c r="K338" i="3"/>
  <c r="BF338" i="3" s="1"/>
  <c r="K635" i="3"/>
  <c r="BF635" i="3" s="1"/>
  <c r="BK391" i="3"/>
  <c r="BK712" i="3"/>
  <c r="K322" i="3"/>
  <c r="BF322" i="3" s="1"/>
  <c r="BK626" i="3"/>
  <c r="BK393" i="3"/>
  <c r="K150" i="2"/>
  <c r="BF150" i="2"/>
  <c r="R665" i="3"/>
  <c r="Q337" i="3"/>
  <c r="R753" i="3"/>
  <c r="Q557" i="3"/>
  <c r="Q465" i="3"/>
  <c r="Q410" i="3"/>
  <c r="Q215" i="3"/>
  <c r="R497" i="3"/>
  <c r="R374" i="3"/>
  <c r="R671" i="3"/>
  <c r="R470" i="3"/>
  <c r="Q384" i="3"/>
  <c r="Q589" i="3"/>
  <c r="R468" i="3"/>
  <c r="K328" i="3"/>
  <c r="Q572" i="3"/>
  <c r="Q449" i="3"/>
  <c r="R390" i="3"/>
  <c r="R206" i="3"/>
  <c r="Q672" i="3"/>
  <c r="Q491" i="3"/>
  <c r="R382" i="3"/>
  <c r="Q756" i="3"/>
  <c r="Q763" i="3"/>
  <c r="R681" i="3"/>
  <c r="R587" i="3"/>
  <c r="R543" i="3"/>
  <c r="Q369" i="3"/>
  <c r="Q267" i="3"/>
  <c r="R748" i="3"/>
  <c r="R493" i="3"/>
  <c r="BK677" i="3"/>
  <c r="BK424" i="3"/>
  <c r="K358" i="3"/>
  <c r="BF358" i="3" s="1"/>
  <c r="K682" i="3"/>
  <c r="BF682" i="3" s="1"/>
  <c r="BK756" i="3"/>
  <c r="BK646" i="3"/>
  <c r="K373" i="3"/>
  <c r="BF373" i="3" s="1"/>
  <c r="K663" i="3"/>
  <c r="BF663" i="3" s="1"/>
  <c r="BK435" i="3"/>
  <c r="BK197" i="3"/>
  <c r="K295" i="3"/>
  <c r="BF295" i="3" s="1"/>
  <c r="BK468" i="3"/>
  <c r="K477" i="3"/>
  <c r="BF477" i="3"/>
  <c r="K488" i="3"/>
  <c r="BF488" i="3"/>
  <c r="BK396" i="3"/>
  <c r="Q140" i="2"/>
  <c r="R131" i="2"/>
  <c r="R159" i="2"/>
  <c r="Q195" i="2"/>
  <c r="K192" i="2"/>
  <c r="BF192" i="2" s="1"/>
  <c r="BK147" i="2"/>
  <c r="K159" i="2"/>
  <c r="BF159" i="2"/>
  <c r="R398" i="3"/>
  <c r="Q279" i="3"/>
  <c r="Q704" i="3"/>
  <c r="Q504" i="3"/>
  <c r="R415" i="3"/>
  <c r="R369" i="3"/>
  <c r="Q156" i="3"/>
  <c r="BK544" i="3"/>
  <c r="Q376" i="3"/>
  <c r="R243" i="3"/>
  <c r="Q681" i="3"/>
  <c r="Q632" i="3"/>
  <c r="R469" i="3"/>
  <c r="Q670" i="3"/>
  <c r="R488" i="3"/>
  <c r="R404" i="3"/>
  <c r="R289" i="3"/>
  <c r="Q577" i="3"/>
  <c r="Q483" i="3"/>
  <c r="R436" i="3"/>
  <c r="K395" i="3"/>
  <c r="Q287" i="3"/>
  <c r="R594" i="3"/>
  <c r="Q556" i="3"/>
  <c r="Q501" i="3"/>
  <c r="Q467" i="3"/>
  <c r="Q404" i="3"/>
  <c r="Q172" i="3"/>
  <c r="R657" i="3"/>
  <c r="Q492" i="3"/>
  <c r="R419" i="3"/>
  <c r="R376" i="3"/>
  <c r="R302" i="3"/>
  <c r="R608" i="3"/>
  <c r="Q675" i="3"/>
  <c r="Q502" i="3"/>
  <c r="Q438" i="3"/>
  <c r="R412" i="3"/>
  <c r="R241" i="3"/>
  <c r="R751" i="3"/>
  <c r="Q752" i="3"/>
  <c r="Q590" i="3"/>
  <c r="Q563" i="3"/>
  <c r="R373" i="3"/>
  <c r="Q280" i="3"/>
  <c r="Q753" i="3"/>
  <c r="Q596" i="3"/>
  <c r="Q457" i="3"/>
  <c r="K671" i="3"/>
  <c r="BF671" i="3"/>
  <c r="K403" i="3"/>
  <c r="BF403" i="3"/>
  <c r="BK280" i="3"/>
  <c r="BK506" i="3"/>
  <c r="K749" i="3"/>
  <c r="BF749" i="3"/>
  <c r="K485" i="3"/>
  <c r="BF485" i="3"/>
  <c r="BK385" i="3"/>
  <c r="BK672" i="3"/>
  <c r="K318" i="3"/>
  <c r="BF318" i="3"/>
  <c r="K507" i="3"/>
  <c r="BF507" i="3"/>
  <c r="BK160" i="3"/>
  <c r="K555" i="3"/>
  <c r="BF555" i="3" s="1"/>
  <c r="K405" i="3"/>
  <c r="BF405" i="3" s="1"/>
  <c r="BK258" i="3"/>
  <c r="V288" i="3" l="1"/>
  <c r="T407" i="3"/>
  <c r="Q416" i="3"/>
  <c r="I113" i="3" s="1"/>
  <c r="X509" i="3"/>
  <c r="R146" i="2"/>
  <c r="T178" i="3"/>
  <c r="T154" i="3" s="1"/>
  <c r="Q327" i="3"/>
  <c r="X372" i="3"/>
  <c r="R428" i="3"/>
  <c r="J114" i="3" s="1"/>
  <c r="X566" i="3"/>
  <c r="Q288" i="3"/>
  <c r="I102" i="3"/>
  <c r="R327" i="3"/>
  <c r="X428" i="3"/>
  <c r="R509" i="3"/>
  <c r="J117" i="3" s="1"/>
  <c r="R550" i="3"/>
  <c r="J118" i="3"/>
  <c r="T658" i="3"/>
  <c r="T126" i="2"/>
  <c r="T125" i="2" s="1"/>
  <c r="T124" i="2" s="1"/>
  <c r="AW95" i="1" s="1"/>
  <c r="X139" i="2"/>
  <c r="X138" i="2" s="1"/>
  <c r="Q146" i="2"/>
  <c r="X361" i="3"/>
  <c r="T372" i="3"/>
  <c r="T428" i="3"/>
  <c r="V509" i="3"/>
  <c r="R595" i="3"/>
  <c r="J120" i="3" s="1"/>
  <c r="Q680" i="3"/>
  <c r="I122" i="3"/>
  <c r="X248" i="3"/>
  <c r="Q297" i="3"/>
  <c r="I105" i="3"/>
  <c r="V361" i="3"/>
  <c r="Q372" i="3"/>
  <c r="I109" i="3" s="1"/>
  <c r="V428" i="3"/>
  <c r="T509" i="3"/>
  <c r="T566" i="3"/>
  <c r="V658" i="3"/>
  <c r="X746" i="3"/>
  <c r="R288" i="3"/>
  <c r="J102" i="3"/>
  <c r="T327" i="3"/>
  <c r="R361" i="3"/>
  <c r="J108" i="3"/>
  <c r="X407" i="3"/>
  <c r="T416" i="3"/>
  <c r="V484" i="3"/>
  <c r="Q505" i="3"/>
  <c r="I116" i="3"/>
  <c r="Q684" i="3"/>
  <c r="I123" i="3"/>
  <c r="X126" i="2"/>
  <c r="X125" i="2"/>
  <c r="X124" i="2" s="1"/>
  <c r="T139" i="2"/>
  <c r="V146" i="2"/>
  <c r="Q248" i="3"/>
  <c r="I101" i="3"/>
  <c r="T383" i="3"/>
  <c r="R407" i="3"/>
  <c r="J111" i="3"/>
  <c r="Q413" i="3"/>
  <c r="I112" i="3" s="1"/>
  <c r="Q484" i="3"/>
  <c r="I115" i="3"/>
  <c r="T550" i="3"/>
  <c r="R566" i="3"/>
  <c r="J119" i="3"/>
  <c r="V684" i="3"/>
  <c r="R755" i="3"/>
  <c r="R754" i="3" s="1"/>
  <c r="J125" i="3" s="1"/>
  <c r="R126" i="2"/>
  <c r="R125" i="2"/>
  <c r="J97" i="2" s="1"/>
  <c r="V139" i="2"/>
  <c r="Q139" i="2"/>
  <c r="I102" i="2"/>
  <c r="X146" i="2"/>
  <c r="X288" i="3"/>
  <c r="X327" i="3"/>
  <c r="Q361" i="3"/>
  <c r="I108" i="3"/>
  <c r="X550" i="3"/>
  <c r="Q566" i="3"/>
  <c r="I119" i="3" s="1"/>
  <c r="Q658" i="3"/>
  <c r="I121" i="3"/>
  <c r="R680" i="3"/>
  <c r="J122" i="3" s="1"/>
  <c r="V126" i="2"/>
  <c r="V125" i="2"/>
  <c r="BK139" i="2"/>
  <c r="K139" i="2" s="1"/>
  <c r="K102" i="2" s="1"/>
  <c r="T146" i="2"/>
  <c r="T138" i="2"/>
  <c r="X178" i="3"/>
  <c r="X154" i="3" s="1"/>
  <c r="R383" i="3"/>
  <c r="J110" i="3"/>
  <c r="T413" i="3"/>
  <c r="V416" i="3"/>
  <c r="T484" i="3"/>
  <c r="T505" i="3"/>
  <c r="Q595" i="3"/>
  <c r="I120" i="3" s="1"/>
  <c r="X684" i="3"/>
  <c r="Q755" i="3"/>
  <c r="Q754" i="3"/>
  <c r="I125" i="3"/>
  <c r="X765" i="3"/>
  <c r="R248" i="3"/>
  <c r="J101" i="3"/>
  <c r="X297" i="3"/>
  <c r="X296" i="3" s="1"/>
  <c r="X383" i="3"/>
  <c r="Q407" i="3"/>
  <c r="I111" i="3"/>
  <c r="X413" i="3"/>
  <c r="R413" i="3"/>
  <c r="J112" i="3"/>
  <c r="V505" i="3"/>
  <c r="X595" i="3"/>
  <c r="R684" i="3"/>
  <c r="J123" i="3"/>
  <c r="V765" i="3"/>
  <c r="Q126" i="2"/>
  <c r="Q125" i="2"/>
  <c r="R139" i="2"/>
  <c r="J102" i="2" s="1"/>
  <c r="V178" i="3"/>
  <c r="V327" i="3"/>
  <c r="R505" i="3"/>
  <c r="J116" i="3" s="1"/>
  <c r="T595" i="3"/>
  <c r="R658" i="3"/>
  <c r="J121" i="3" s="1"/>
  <c r="V680" i="3"/>
  <c r="T765" i="3"/>
  <c r="V248" i="3"/>
  <c r="V154" i="3" s="1"/>
  <c r="V297" i="3"/>
  <c r="V296" i="3" s="1"/>
  <c r="V383" i="3"/>
  <c r="V407" i="3"/>
  <c r="V413" i="3"/>
  <c r="R416" i="3"/>
  <c r="J113" i="3"/>
  <c r="V595" i="3"/>
  <c r="T684" i="3"/>
  <c r="R746" i="3"/>
  <c r="J124" i="3"/>
  <c r="V755" i="3"/>
  <c r="V754" i="3" s="1"/>
  <c r="V772" i="3"/>
  <c r="Q178" i="3"/>
  <c r="I99" i="3"/>
  <c r="T288" i="3"/>
  <c r="T297" i="3"/>
  <c r="T296" i="3"/>
  <c r="V372" i="3"/>
  <c r="X416" i="3"/>
  <c r="R484" i="3"/>
  <c r="J115" i="3"/>
  <c r="X505" i="3"/>
  <c r="X658" i="3"/>
  <c r="T680" i="3"/>
  <c r="T746" i="3"/>
  <c r="X772" i="3"/>
  <c r="R178" i="3"/>
  <c r="J99" i="3" s="1"/>
  <c r="R297" i="3"/>
  <c r="J105" i="3"/>
  <c r="T361" i="3"/>
  <c r="R372" i="3"/>
  <c r="J109" i="3"/>
  <c r="Q428" i="3"/>
  <c r="I114" i="3" s="1"/>
  <c r="Q509" i="3"/>
  <c r="I117" i="3"/>
  <c r="Q550" i="3"/>
  <c r="I118" i="3"/>
  <c r="X680" i="3"/>
  <c r="Q746" i="3"/>
  <c r="I124" i="3"/>
  <c r="T755" i="3"/>
  <c r="T754" i="3" s="1"/>
  <c r="Q765" i="3"/>
  <c r="BK772" i="3"/>
  <c r="K772" i="3"/>
  <c r="K131" i="3" s="1"/>
  <c r="Q772" i="3"/>
  <c r="I131" i="3"/>
  <c r="T248" i="3"/>
  <c r="Q383" i="3"/>
  <c r="I110" i="3"/>
  <c r="X484" i="3"/>
  <c r="V550" i="3"/>
  <c r="V566" i="3"/>
  <c r="V746" i="3"/>
  <c r="X755" i="3"/>
  <c r="X754" i="3" s="1"/>
  <c r="R765" i="3"/>
  <c r="T772" i="3"/>
  <c r="R772" i="3"/>
  <c r="J131" i="3"/>
  <c r="Q155" i="3"/>
  <c r="R294" i="3"/>
  <c r="J103" i="3"/>
  <c r="BK133" i="2"/>
  <c r="K133" i="2" s="1"/>
  <c r="K100" i="2" s="1"/>
  <c r="R133" i="2"/>
  <c r="J100" i="2"/>
  <c r="Q196" i="2"/>
  <c r="I104" i="2"/>
  <c r="Q133" i="2"/>
  <c r="Q132" i="2" s="1"/>
  <c r="I99" i="2" s="1"/>
  <c r="Q294" i="3"/>
  <c r="I103" i="3"/>
  <c r="R196" i="2"/>
  <c r="J104" i="2" s="1"/>
  <c r="BK196" i="2"/>
  <c r="K196" i="2"/>
  <c r="K104" i="2" s="1"/>
  <c r="R155" i="3"/>
  <c r="Q768" i="3"/>
  <c r="I129" i="3" s="1"/>
  <c r="R242" i="3"/>
  <c r="J100" i="3"/>
  <c r="R770" i="3"/>
  <c r="J130" i="3" s="1"/>
  <c r="Q242" i="3"/>
  <c r="I100" i="3"/>
  <c r="Q770" i="3"/>
  <c r="I130" i="3" s="1"/>
  <c r="R768" i="3"/>
  <c r="J129" i="3"/>
  <c r="BK155" i="3"/>
  <c r="K155" i="3" s="1"/>
  <c r="K98" i="3" s="1"/>
  <c r="BK775" i="3"/>
  <c r="K775" i="3"/>
  <c r="K132" i="3" s="1"/>
  <c r="Q775" i="3"/>
  <c r="I132" i="3"/>
  <c r="R775" i="3"/>
  <c r="J132" i="3" s="1"/>
  <c r="Q777" i="3"/>
  <c r="I133" i="3"/>
  <c r="R777" i="3"/>
  <c r="J133" i="3" s="1"/>
  <c r="F91" i="3"/>
  <c r="J147" i="3"/>
  <c r="J150" i="3"/>
  <c r="E85" i="3"/>
  <c r="J91" i="3"/>
  <c r="BF634" i="3"/>
  <c r="BF643" i="3"/>
  <c r="F92" i="3"/>
  <c r="BF270" i="3"/>
  <c r="BF556" i="3"/>
  <c r="BF626" i="3"/>
  <c r="I97" i="2"/>
  <c r="BF328" i="3"/>
  <c r="BF395" i="3"/>
  <c r="BF388" i="3"/>
  <c r="BF647" i="3"/>
  <c r="BF267" i="3"/>
  <c r="BF551" i="3"/>
  <c r="J91" i="2"/>
  <c r="J92" i="2"/>
  <c r="F120" i="2"/>
  <c r="BB95" i="1"/>
  <c r="J89" i="2"/>
  <c r="F121" i="2"/>
  <c r="AX95" i="1"/>
  <c r="BD95" i="1"/>
  <c r="E85" i="2"/>
  <c r="BF95" i="1"/>
  <c r="BE95" i="1"/>
  <c r="K666" i="3"/>
  <c r="BF666" i="3" s="1"/>
  <c r="K712" i="3"/>
  <c r="BF712" i="3"/>
  <c r="BK324" i="3"/>
  <c r="BK771" i="3"/>
  <c r="BK770" i="3"/>
  <c r="K770" i="3"/>
  <c r="K130" i="3"/>
  <c r="BK510" i="3"/>
  <c r="BK292" i="3"/>
  <c r="K462" i="3"/>
  <c r="BF462" i="3" s="1"/>
  <c r="K306" i="3"/>
  <c r="BF306" i="3"/>
  <c r="K432" i="3"/>
  <c r="BF432" i="3"/>
  <c r="BK310" i="3"/>
  <c r="BK530" i="3"/>
  <c r="K363" i="3"/>
  <c r="BF363" i="3" s="1"/>
  <c r="BK322" i="3"/>
  <c r="BK463" i="3"/>
  <c r="BK500" i="3"/>
  <c r="BK565" i="3"/>
  <c r="K446" i="3"/>
  <c r="BF446" i="3"/>
  <c r="BK130" i="2"/>
  <c r="K179" i="2"/>
  <c r="BF179" i="2" s="1"/>
  <c r="BK150" i="2"/>
  <c r="BK184" i="2"/>
  <c r="BK620" i="3"/>
  <c r="BK403" i="3"/>
  <c r="BK415" i="3"/>
  <c r="BK320" i="3"/>
  <c r="K659" i="3"/>
  <c r="BF659" i="3" s="1"/>
  <c r="BK557" i="3"/>
  <c r="K747" i="3"/>
  <c r="BF747" i="3"/>
  <c r="BK471" i="3"/>
  <c r="BK401" i="3"/>
  <c r="BK555" i="3"/>
  <c r="K391" i="3"/>
  <c r="BF391" i="3" s="1"/>
  <c r="BK400" i="3"/>
  <c r="K389" i="3"/>
  <c r="BF389" i="3"/>
  <c r="BK704" i="3"/>
  <c r="BK594" i="3"/>
  <c r="BK577" i="3"/>
  <c r="BK751" i="3"/>
  <c r="BK761" i="3"/>
  <c r="BK358" i="3"/>
  <c r="K419" i="3"/>
  <c r="BF419" i="3"/>
  <c r="K608" i="3"/>
  <c r="BF608" i="3"/>
  <c r="BK635" i="3"/>
  <c r="K632" i="3"/>
  <c r="BF632" i="3" s="1"/>
  <c r="BK750" i="3"/>
  <c r="K457" i="3"/>
  <c r="BF457" i="3"/>
  <c r="BK681" i="3"/>
  <c r="BK492" i="3"/>
  <c r="K449" i="3"/>
  <c r="BF449" i="3"/>
  <c r="K418" i="3"/>
  <c r="BF418" i="3"/>
  <c r="K293" i="3"/>
  <c r="BF293" i="3"/>
  <c r="BK678" i="3"/>
  <c r="BK239" i="3"/>
  <c r="BK752" i="3"/>
  <c r="BK778" i="3"/>
  <c r="BK777" i="3" s="1"/>
  <c r="BK488" i="3"/>
  <c r="K438" i="3"/>
  <c r="BF438" i="3"/>
  <c r="K188" i="3"/>
  <c r="BF188" i="3"/>
  <c r="K365" i="3"/>
  <c r="BF365" i="3"/>
  <c r="K412" i="3"/>
  <c r="BF412" i="3"/>
  <c r="K387" i="3"/>
  <c r="BF387" i="3"/>
  <c r="K349" i="3"/>
  <c r="BF349" i="3"/>
  <c r="BK392" i="3"/>
  <c r="K425" i="3"/>
  <c r="BF425" i="3"/>
  <c r="BK192" i="2"/>
  <c r="K141" i="2"/>
  <c r="BF141" i="2"/>
  <c r="K153" i="2"/>
  <c r="BF153" i="2"/>
  <c r="BK182" i="2"/>
  <c r="K496" i="3"/>
  <c r="BF496" i="3"/>
  <c r="BK376" i="3"/>
  <c r="BK414" i="3"/>
  <c r="BK206" i="3"/>
  <c r="K347" i="3"/>
  <c r="BF347" i="3"/>
  <c r="K589" i="3"/>
  <c r="BF589" i="3"/>
  <c r="BK769" i="3"/>
  <c r="BK768" i="3"/>
  <c r="K768" i="3" s="1"/>
  <c r="K129" i="3" s="1"/>
  <c r="K774" i="3"/>
  <c r="BF774" i="3"/>
  <c r="K314" i="3"/>
  <c r="BF314" i="3"/>
  <c r="BK442" i="3"/>
  <c r="K279" i="3"/>
  <c r="BF279" i="3" s="1"/>
  <c r="BK515" i="3"/>
  <c r="BK238" i="3"/>
  <c r="K567" i="3"/>
  <c r="BF567" i="3" s="1"/>
  <c r="BK466" i="3"/>
  <c r="K229" i="3"/>
  <c r="BF229" i="3"/>
  <c r="BK312" i="3"/>
  <c r="BK521" i="3"/>
  <c r="K308" i="3"/>
  <c r="BF308" i="3"/>
  <c r="K379" i="3"/>
  <c r="BF379" i="3"/>
  <c r="BK338" i="3"/>
  <c r="K157" i="3"/>
  <c r="BF157" i="3" s="1"/>
  <c r="K249" i="3"/>
  <c r="BF249" i="3" s="1"/>
  <c r="BK441" i="3"/>
  <c r="BK165" i="2"/>
  <c r="K187" i="2"/>
  <c r="BF187" i="2"/>
  <c r="K156" i="2"/>
  <c r="BF156" i="2" s="1"/>
  <c r="K464" i="3"/>
  <c r="BF464" i="3" s="1"/>
  <c r="K156" i="3"/>
  <c r="BF156" i="3" s="1"/>
  <c r="K672" i="3"/>
  <c r="BF672" i="3"/>
  <c r="BK433" i="3"/>
  <c r="BK762" i="3"/>
  <c r="K573" i="3"/>
  <c r="BF573" i="3"/>
  <c r="BK287" i="3"/>
  <c r="BK248" i="3" s="1"/>
  <c r="K248" i="3" s="1"/>
  <c r="K101" i="3" s="1"/>
  <c r="K504" i="3"/>
  <c r="BF504" i="3" s="1"/>
  <c r="K424" i="3"/>
  <c r="BF424" i="3"/>
  <c r="BK649" i="3"/>
  <c r="BK291" i="3"/>
  <c r="K404" i="3"/>
  <c r="BF404" i="3"/>
  <c r="K439" i="3"/>
  <c r="BF439" i="3" s="1"/>
  <c r="K160" i="3"/>
  <c r="BF160" i="3"/>
  <c r="BK373" i="3"/>
  <c r="BK426" i="3"/>
  <c r="BK685" i="3"/>
  <c r="K408" i="3"/>
  <c r="BF408" i="3"/>
  <c r="BK440" i="3"/>
  <c r="K498" i="3"/>
  <c r="BF498" i="3"/>
  <c r="BK558" i="3"/>
  <c r="K410" i="3"/>
  <c r="BF410" i="3"/>
  <c r="BK179" i="3"/>
  <c r="K406" i="3"/>
  <c r="BF406" i="3" s="1"/>
  <c r="K386" i="3"/>
  <c r="BF386" i="3"/>
  <c r="K300" i="3"/>
  <c r="BF300" i="3" s="1"/>
  <c r="BK572" i="3"/>
  <c r="K758" i="3"/>
  <c r="BF758" i="3"/>
  <c r="BK508" i="3"/>
  <c r="BK602" i="3"/>
  <c r="K465" i="3"/>
  <c r="BF465" i="3" s="1"/>
  <c r="K486" i="3"/>
  <c r="BF486" i="3"/>
  <c r="K560" i="3"/>
  <c r="BF560" i="3"/>
  <c r="K756" i="3"/>
  <c r="BF756" i="3"/>
  <c r="BK423" i="3"/>
  <c r="K703" i="3"/>
  <c r="BF703" i="3" s="1"/>
  <c r="BK490" i="3"/>
  <c r="F39" i="3"/>
  <c r="BF96" i="1"/>
  <c r="BF94" i="1" s="1"/>
  <c r="W33" i="1" s="1"/>
  <c r="K316" i="3"/>
  <c r="BF316" i="3" s="1"/>
  <c r="BK583" i="3"/>
  <c r="K493" i="3"/>
  <c r="BF493" i="3"/>
  <c r="BK760" i="3"/>
  <c r="K381" i="3"/>
  <c r="BF381" i="3"/>
  <c r="K506" i="3"/>
  <c r="BF506" i="3"/>
  <c r="BK469" i="3"/>
  <c r="BK241" i="3"/>
  <c r="K670" i="3"/>
  <c r="BF670" i="3"/>
  <c r="BK318" i="3"/>
  <c r="BK614" i="3"/>
  <c r="BK501" i="3"/>
  <c r="BK554" i="3"/>
  <c r="K468" i="3"/>
  <c r="BF468" i="3"/>
  <c r="BK507" i="3"/>
  <c r="BK675" i="3"/>
  <c r="K370" i="3"/>
  <c r="BF370" i="3"/>
  <c r="K197" i="3"/>
  <c r="BF197" i="3"/>
  <c r="K757" i="3"/>
  <c r="BF757" i="3"/>
  <c r="BK298" i="3"/>
  <c r="K562" i="3"/>
  <c r="BF562" i="3" s="1"/>
  <c r="K453" i="3"/>
  <c r="BF453" i="3"/>
  <c r="BK483" i="3"/>
  <c r="K145" i="2"/>
  <c r="BF145" i="2"/>
  <c r="K195" i="2"/>
  <c r="BF195" i="2"/>
  <c r="BK186" i="2"/>
  <c r="K35" i="3"/>
  <c r="AX96" i="1" s="1"/>
  <c r="F37" i="3"/>
  <c r="BD96" i="1" s="1"/>
  <c r="BD94" i="1" s="1"/>
  <c r="AZ94" i="1" s="1"/>
  <c r="K134" i="2"/>
  <c r="BF134" i="2" s="1"/>
  <c r="BK129" i="2"/>
  <c r="K197" i="2"/>
  <c r="BF197" i="2"/>
  <c r="BK131" i="2"/>
  <c r="BK489" i="3"/>
  <c r="K665" i="3"/>
  <c r="BF665" i="3"/>
  <c r="K435" i="3"/>
  <c r="BF435" i="3"/>
  <c r="K382" i="3"/>
  <c r="BF382" i="3"/>
  <c r="K533" i="3"/>
  <c r="BF533" i="3"/>
  <c r="K564" i="3"/>
  <c r="BF564" i="3"/>
  <c r="BK225" i="3"/>
  <c r="K679" i="3"/>
  <c r="BF679" i="3" s="1"/>
  <c r="K417" i="3"/>
  <c r="BF417" i="3" s="1"/>
  <c r="BK371" i="3"/>
  <c r="BK590" i="3"/>
  <c r="BK399" i="3"/>
  <c r="BK240" i="3"/>
  <c r="K380" i="3"/>
  <c r="BF380" i="3" s="1"/>
  <c r="BK378" i="3"/>
  <c r="BK402" i="3"/>
  <c r="BK663" i="3"/>
  <c r="K559" i="3"/>
  <c r="BF559" i="3"/>
  <c r="BK289" i="3"/>
  <c r="BK398" i="3"/>
  <c r="BK369" i="3"/>
  <c r="K368" i="3"/>
  <c r="BF368" i="3" s="1"/>
  <c r="K421" i="3"/>
  <c r="BF421" i="3"/>
  <c r="K374" i="3"/>
  <c r="BF374" i="3" s="1"/>
  <c r="K367" i="3"/>
  <c r="BF367" i="3" s="1"/>
  <c r="K128" i="2"/>
  <c r="BF128" i="2" s="1"/>
  <c r="K190" i="2"/>
  <c r="BF190" i="2"/>
  <c r="K180" i="2"/>
  <c r="BF180" i="2" s="1"/>
  <c r="BK430" i="3"/>
  <c r="K773" i="3"/>
  <c r="BF773" i="3"/>
  <c r="BK394" i="3"/>
  <c r="F35" i="3"/>
  <c r="BB96" i="1"/>
  <c r="BB94" i="1"/>
  <c r="AX94" i="1" s="1"/>
  <c r="AK29" i="1" s="1"/>
  <c r="K304" i="3"/>
  <c r="BF304" i="3"/>
  <c r="F38" i="3"/>
  <c r="BE96" i="1"/>
  <c r="BE94" i="1"/>
  <c r="BA94" i="1"/>
  <c r="BK671" i="3"/>
  <c r="K362" i="3"/>
  <c r="BF362" i="3" s="1"/>
  <c r="K458" i="3"/>
  <c r="BF458" i="3" s="1"/>
  <c r="K677" i="3"/>
  <c r="BF677" i="3"/>
  <c r="K396" i="3"/>
  <c r="BF396" i="3" s="1"/>
  <c r="K364" i="3"/>
  <c r="BF364" i="3" s="1"/>
  <c r="BK485" i="3"/>
  <c r="BK409" i="3"/>
  <c r="BK407" i="3"/>
  <c r="K407" i="3"/>
  <c r="K111" i="3"/>
  <c r="K499" i="3"/>
  <c r="BF499" i="3"/>
  <c r="K393" i="3"/>
  <c r="BF393" i="3"/>
  <c r="K763" i="3"/>
  <c r="BF763" i="3"/>
  <c r="BK420" i="3"/>
  <c r="BK650" i="3"/>
  <c r="K729" i="3"/>
  <c r="BF729" i="3"/>
  <c r="K215" i="3"/>
  <c r="BF215" i="3"/>
  <c r="BK390" i="3"/>
  <c r="BK375" i="3"/>
  <c r="K258" i="3"/>
  <c r="BF258" i="3"/>
  <c r="K172" i="3"/>
  <c r="BF172" i="3"/>
  <c r="K503" i="3"/>
  <c r="BF503" i="3"/>
  <c r="K502" i="3"/>
  <c r="BF502" i="3"/>
  <c r="BK127" i="2"/>
  <c r="BK162" i="2"/>
  <c r="K140" i="2"/>
  <c r="BF140" i="2"/>
  <c r="BK168" i="2"/>
  <c r="K545" i="3"/>
  <c r="BF545" i="3" s="1"/>
  <c r="BK682" i="3"/>
  <c r="K587" i="3"/>
  <c r="BF587" i="3"/>
  <c r="BK470" i="3"/>
  <c r="BK243" i="3"/>
  <c r="BK242" i="3" s="1"/>
  <c r="K242" i="3" s="1"/>
  <c r="K100" i="3" s="1"/>
  <c r="K596" i="3"/>
  <c r="BF596" i="3"/>
  <c r="K748" i="3"/>
  <c r="BF748" i="3" s="1"/>
  <c r="K366" i="3"/>
  <c r="BF366" i="3" s="1"/>
  <c r="BK454" i="3"/>
  <c r="K588" i="3"/>
  <c r="BF588" i="3"/>
  <c r="BK450" i="3"/>
  <c r="BK657" i="3"/>
  <c r="K694" i="3"/>
  <c r="BF694" i="3"/>
  <c r="K467" i="3"/>
  <c r="BF467" i="3"/>
  <c r="K360" i="3"/>
  <c r="BF360" i="3"/>
  <c r="K646" i="3"/>
  <c r="BF646" i="3"/>
  <c r="K385" i="3"/>
  <c r="BF385" i="3"/>
  <c r="BK579" i="3"/>
  <c r="K216" i="3"/>
  <c r="BF216" i="3" s="1"/>
  <c r="K776" i="3"/>
  <c r="BF776" i="3"/>
  <c r="K286" i="3"/>
  <c r="BF286" i="3" s="1"/>
  <c r="K571" i="3"/>
  <c r="BF571" i="3" s="1"/>
  <c r="K461" i="3"/>
  <c r="BF461" i="3" s="1"/>
  <c r="K280" i="3"/>
  <c r="BF280" i="3"/>
  <c r="BK549" i="3"/>
  <c r="BK563" i="3"/>
  <c r="K693" i="3"/>
  <c r="BF693" i="3" s="1"/>
  <c r="K189" i="2"/>
  <c r="BF189" i="2" s="1"/>
  <c r="K147" i="2"/>
  <c r="BF147" i="2"/>
  <c r="BK159" i="2"/>
  <c r="BK497" i="3"/>
  <c r="BK644" i="3"/>
  <c r="BK561" i="3"/>
  <c r="BK405" i="3"/>
  <c r="BK767" i="3"/>
  <c r="BK765" i="3"/>
  <c r="BK436" i="3"/>
  <c r="BK290" i="3"/>
  <c r="BK337" i="3"/>
  <c r="BK295" i="3"/>
  <c r="BK294" i="3"/>
  <c r="K294" i="3"/>
  <c r="K103" i="3"/>
  <c r="K384" i="3"/>
  <c r="BF384" i="3"/>
  <c r="BK422" i="3"/>
  <c r="BK445" i="3"/>
  <c r="K397" i="3"/>
  <c r="BF397" i="3"/>
  <c r="BK427" i="3"/>
  <c r="K411" i="3"/>
  <c r="BF411" i="3" s="1"/>
  <c r="K766" i="3"/>
  <c r="BF766" i="3"/>
  <c r="BK377" i="3"/>
  <c r="BK477" i="3"/>
  <c r="BK753" i="3"/>
  <c r="BK759" i="3"/>
  <c r="BK641" i="3"/>
  <c r="BK302" i="3"/>
  <c r="K664" i="3"/>
  <c r="BF664" i="3"/>
  <c r="BK651" i="3"/>
  <c r="K777" i="3" l="1"/>
  <c r="K133" i="3" s="1"/>
  <c r="BK764" i="3"/>
  <c r="K764" i="3" s="1"/>
  <c r="K127" i="3" s="1"/>
  <c r="R154" i="3"/>
  <c r="J97" i="3" s="1"/>
  <c r="R764" i="3"/>
  <c r="J127" i="3" s="1"/>
  <c r="V326" i="3"/>
  <c r="V153" i="3"/>
  <c r="X764" i="3"/>
  <c r="T764" i="3"/>
  <c r="Q138" i="2"/>
  <c r="I101" i="2"/>
  <c r="X326" i="3"/>
  <c r="X153" i="3" s="1"/>
  <c r="Q764" i="3"/>
  <c r="I127" i="3"/>
  <c r="V138" i="2"/>
  <c r="V124" i="2"/>
  <c r="Q154" i="3"/>
  <c r="Q326" i="3"/>
  <c r="I106" i="3" s="1"/>
  <c r="V764" i="3"/>
  <c r="R138" i="2"/>
  <c r="J101" i="2"/>
  <c r="T326" i="3"/>
  <c r="T153" i="3"/>
  <c r="AW96" i="1"/>
  <c r="AW94" i="1" s="1"/>
  <c r="R326" i="3"/>
  <c r="J106" i="3" s="1"/>
  <c r="I107" i="3"/>
  <c r="J126" i="3"/>
  <c r="J128" i="3"/>
  <c r="R296" i="3"/>
  <c r="J104" i="3"/>
  <c r="J103" i="2"/>
  <c r="I128" i="3"/>
  <c r="I103" i="2"/>
  <c r="BK132" i="2"/>
  <c r="K132" i="2"/>
  <c r="K99" i="2"/>
  <c r="J98" i="3"/>
  <c r="Q296" i="3"/>
  <c r="I104" i="3"/>
  <c r="J107" i="3"/>
  <c r="I98" i="2"/>
  <c r="I100" i="2"/>
  <c r="I126" i="3"/>
  <c r="R132" i="2"/>
  <c r="J99" i="2"/>
  <c r="I98" i="3"/>
  <c r="K765" i="3"/>
  <c r="K128" i="3"/>
  <c r="J98" i="2"/>
  <c r="BK383" i="3"/>
  <c r="K383" i="3"/>
  <c r="K110" i="3"/>
  <c r="BK550" i="3"/>
  <c r="K550" i="3"/>
  <c r="K118" i="3"/>
  <c r="BK178" i="3"/>
  <c r="K178" i="3" s="1"/>
  <c r="K99" i="3" s="1"/>
  <c r="BK372" i="3"/>
  <c r="K372" i="3"/>
  <c r="K109" i="3"/>
  <c r="BK566" i="3"/>
  <c r="K566" i="3"/>
  <c r="K119" i="3"/>
  <c r="BK428" i="3"/>
  <c r="K428" i="3" s="1"/>
  <c r="K114" i="3" s="1"/>
  <c r="BK755" i="3"/>
  <c r="K755" i="3"/>
  <c r="K126" i="3"/>
  <c r="BK327" i="3"/>
  <c r="K327" i="3"/>
  <c r="K107" i="3" s="1"/>
  <c r="BK484" i="3"/>
  <c r="K484" i="3"/>
  <c r="K115" i="3"/>
  <c r="BK505" i="3"/>
  <c r="K505" i="3"/>
  <c r="K116" i="3"/>
  <c r="BK746" i="3"/>
  <c r="K746" i="3" s="1"/>
  <c r="K124" i="3" s="1"/>
  <c r="BK509" i="3"/>
  <c r="K509" i="3"/>
  <c r="K117" i="3"/>
  <c r="BK361" i="3"/>
  <c r="K361" i="3"/>
  <c r="K108" i="3"/>
  <c r="BK413" i="3"/>
  <c r="K413" i="3" s="1"/>
  <c r="K112" i="3" s="1"/>
  <c r="BK595" i="3"/>
  <c r="K595" i="3"/>
  <c r="K120" i="3"/>
  <c r="BK126" i="2"/>
  <c r="K126" i="2"/>
  <c r="K98" i="2" s="1"/>
  <c r="BK146" i="2"/>
  <c r="BK138" i="2"/>
  <c r="BK288" i="3"/>
  <c r="K288" i="3"/>
  <c r="K102" i="3"/>
  <c r="BK658" i="3"/>
  <c r="K658" i="3"/>
  <c r="K121" i="3" s="1"/>
  <c r="BK680" i="3"/>
  <c r="K680" i="3"/>
  <c r="K122" i="3"/>
  <c r="BK297" i="3"/>
  <c r="K297" i="3"/>
  <c r="K105" i="3"/>
  <c r="BK416" i="3"/>
  <c r="K416" i="3" s="1"/>
  <c r="K113" i="3" s="1"/>
  <c r="BK684" i="3"/>
  <c r="K684" i="3"/>
  <c r="K123" i="3"/>
  <c r="F36" i="2"/>
  <c r="BC95" i="1"/>
  <c r="W31" i="1"/>
  <c r="F36" i="3"/>
  <c r="BC96" i="1" s="1"/>
  <c r="K36" i="2"/>
  <c r="AY95" i="1"/>
  <c r="AV95" i="1"/>
  <c r="W29" i="1"/>
  <c r="K36" i="3"/>
  <c r="AY96" i="1" s="1"/>
  <c r="AV96" i="1" s="1"/>
  <c r="W32" i="1"/>
  <c r="Q153" i="3" l="1"/>
  <c r="I96" i="3"/>
  <c r="K30" i="3"/>
  <c r="AS96" i="1"/>
  <c r="Q124" i="2"/>
  <c r="I96" i="2"/>
  <c r="K30" i="2"/>
  <c r="AS95" i="1"/>
  <c r="R153" i="3"/>
  <c r="J96" i="3"/>
  <c r="K31" i="3"/>
  <c r="AT96" i="1"/>
  <c r="BK154" i="3"/>
  <c r="K154" i="3"/>
  <c r="K97" i="3"/>
  <c r="I97" i="3"/>
  <c r="BK326" i="3"/>
  <c r="K326" i="3" s="1"/>
  <c r="K106" i="3" s="1"/>
  <c r="BK125" i="2"/>
  <c r="K125" i="2" s="1"/>
  <c r="K97" i="2" s="1"/>
  <c r="K146" i="2"/>
  <c r="K103" i="2"/>
  <c r="BK296" i="3"/>
  <c r="K296" i="3" s="1"/>
  <c r="K104" i="3" s="1"/>
  <c r="R124" i="2"/>
  <c r="J96" i="2" s="1"/>
  <c r="K31" i="2" s="1"/>
  <c r="AT95" i="1" s="1"/>
  <c r="BK754" i="3"/>
  <c r="K754" i="3"/>
  <c r="K125" i="3"/>
  <c r="K138" i="2"/>
  <c r="K101" i="2"/>
  <c r="BC94" i="1"/>
  <c r="AY94" i="1"/>
  <c r="AK30" i="1" s="1"/>
  <c r="BK153" i="3" l="1"/>
  <c r="K153" i="3" s="1"/>
  <c r="K96" i="3" s="1"/>
  <c r="BK124" i="2"/>
  <c r="K124" i="2"/>
  <c r="K96" i="2"/>
  <c r="AT94" i="1"/>
  <c r="AV94" i="1"/>
  <c r="AS94" i="1"/>
  <c r="W30" i="1"/>
  <c r="K32" i="3" l="1"/>
  <c r="AG96" i="1"/>
  <c r="K32" i="2"/>
  <c r="AG95" i="1"/>
  <c r="K41" i="2" l="1"/>
  <c r="K41" i="3"/>
  <c r="AN95" i="1"/>
  <c r="AN96" i="1"/>
  <c r="AG94" i="1"/>
  <c r="AK26" i="1"/>
  <c r="AK35" i="1" l="1"/>
  <c r="AN94" i="1"/>
</calcChain>
</file>

<file path=xl/sharedStrings.xml><?xml version="1.0" encoding="utf-8"?>
<sst xmlns="http://schemas.openxmlformats.org/spreadsheetml/2006/main" count="7956" uniqueCount="1422">
  <si>
    <t>Export Komplet</t>
  </si>
  <si>
    <t/>
  </si>
  <si>
    <t>2.0</t>
  </si>
  <si>
    <t>ZAMOK</t>
  </si>
  <si>
    <t>False</t>
  </si>
  <si>
    <t>True</t>
  </si>
  <si>
    <t>{d661e232-1e43-4bb5-8895-344dcdd16f0a}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</si>
  <si>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</si>
  <si>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</si>
  <si>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</si>
  <si>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</si>
  <si>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</si>
  <si>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</si>
  <si>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</si>
  <si>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</si>
  <si>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2025_04_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</si>
  <si>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</si>
  <si>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</si>
  <si>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provozních a hygienických prostor</t>
  </si>
  <si>
    <t>KSO:</t>
  </si>
  <si>
    <t>CC-CZ:</t>
  </si>
  <si>
    <t>Místo:</t>
  </si>
  <si>
    <t xml:space="preserve"> </t>
  </si>
  <si>
    <t>Datum:</t>
  </si>
  <si>
    <t>2. 7. 2025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</si>
  <si>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</si>
  <si>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</si>
  <si>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</si>
  <si>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</si>
  <si>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</si>
  <si>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</si>
  <si>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</si>
  <si>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</si>
  <si>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</si>
  <si>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</si>
  <si>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</si>
  <si>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</si>
  <si>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</si>
  <si>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</si>
  <si>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</si>
  <si>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</si>
  <si>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</si>
  <si>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</si>
  <si>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</si>
  <si>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</si>
  <si>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</si>
  <si>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</si>
  <si>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</si>
  <si>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</si>
  <si>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</si>
  <si>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</si>
  <si>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</si>
  <si>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</si>
  <si>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</si>
  <si>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</si>
  <si>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</si>
  <si>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</si>
  <si>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</si>
  <si>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</si>
  <si>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</si>
  <si>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</si>
  <si>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</si>
  <si>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</si>
  <si>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</si>
  <si>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</si>
  <si>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</si>
  <si>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</si>
  <si>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</si>
  <si>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</si>
  <si>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</si>
  <si>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</si>
  <si>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</si>
  <si>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</si>
  <si>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</si>
  <si>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</si>
  <si>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</si>
  <si>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</si>
  <si>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</si>
  <si>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</si>
  <si>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</si>
  <si>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</si>
  <si>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PRÁCE_CHODBA</t>
  </si>
  <si>
    <t>STA</t>
  </si>
  <si>
    <t>{68011c78-b2dd-469a-a63b-91cd8a512aeb}</t>
  </si>
  <si>
    <t>2</t>
  </si>
  <si>
    <t>STAVEBNÍ PRÁCE_MÍSTNOSTI</t>
  </si>
  <si>
    <t>{753ca0f8-06d1-46ee-8584-8b2efe4a4f79}</t>
  </si>
  <si>
    <t>KRYCÍ LIST SOUPISU PRACÍ</t>
  </si>
  <si>
    <t>Objekt:</t>
  </si>
  <si>
    <t>1 - STAVEBNÍ PRÁCE_CHODBA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</si>
  <si>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</si>
  <si>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</si>
  <si>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</si>
  <si>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</si>
  <si>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</si>
  <si>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</si>
  <si>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</si>
  <si>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</si>
  <si>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</si>
  <si>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</si>
  <si>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997 - Doprava suti a vybouraných hmot</t>
  </si>
  <si>
    <t>OST - Ostatní</t>
  </si>
  <si>
    <t xml:space="preserve">    O02 - Vedlejší a ostatní náklady</t>
  </si>
  <si>
    <t>PSV - Práce a dodávky PSV</t>
  </si>
  <si>
    <t xml:space="preserve">    767 - Konstrukce zámečnické</t>
  </si>
  <si>
    <t xml:space="preserve">    776 - Podlahy povlakové</t>
  </si>
  <si>
    <t>HZS - Hodinové zúčtovací sazby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</si>
  <si>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</si>
  <si>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</si>
  <si>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</si>
  <si>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</si>
  <si>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</si>
  <si>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</si>
  <si>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</si>
  <si>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</si>
  <si>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</si>
  <si>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</si>
  <si>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</si>
  <si>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</si>
  <si>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</si>
  <si>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</si>
  <si>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</si>
  <si>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</si>
  <si>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</si>
  <si>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</si>
  <si>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</si>
  <si>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</si>
  <si>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</si>
  <si>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Doprava suti a vybouraných hmot</t>
  </si>
  <si>
    <t>K</t>
  </si>
  <si>
    <t>997006012</t>
  </si>
  <si>
    <t>Ruční třídění stavebního odpadu</t>
  </si>
  <si>
    <t>t</t>
  </si>
  <si>
    <t>4</t>
  </si>
  <si>
    <t>-2107463023</t>
  </si>
  <si>
    <t>997006512</t>
  </si>
  <si>
    <t>Vodorovné doprava suti s naložením a složením na skládku přes 100 m do 1 km</t>
  </si>
  <si>
    <t>2121751135</t>
  </si>
  <si>
    <t>3</t>
  </si>
  <si>
    <t>997006519R</t>
  </si>
  <si>
    <t>Příplatek k vodorovnému přemístění suti na skládku ZKD 1 km přes 1 km - vzdálenost skládky určí dodavatel dle jeho možností</t>
  </si>
  <si>
    <t>-2125864717</t>
  </si>
  <si>
    <t>997013212</t>
  </si>
  <si>
    <t>Vnitrostaveništní doprava suti a vybouraných hmot pro budovy v přes 6 do 9 m ručně</t>
  </si>
  <si>
    <t>1034527262</t>
  </si>
  <si>
    <t>5</t>
  </si>
  <si>
    <t>997013631</t>
  </si>
  <si>
    <t>Poplatek za uložení na skládce (skládkovné) stavebního odpadu směsného kód odpadu 17 09 04</t>
  </si>
  <si>
    <t>1716697881</t>
  </si>
  <si>
    <t>OST</t>
  </si>
  <si>
    <t>Ostatní</t>
  </si>
  <si>
    <t>O02</t>
  </si>
  <si>
    <t>Vedlejší a ostatní náklady</t>
  </si>
  <si>
    <t>6</t>
  </si>
  <si>
    <t>2024RE</t>
  </si>
  <si>
    <t>Snížení části podlahy pro kobercovou čistící zónu</t>
  </si>
  <si>
    <t>kus</t>
  </si>
  <si>
    <t>888592853</t>
  </si>
  <si>
    <t>P</t>
  </si>
  <si>
    <t>Poznámka k položce:_x000D_
Zpracování dílenské dokumentace pro prefabrikované, monolitické a ocelové konstrucke  rozsahu dle potřeb stavby.</t>
  </si>
  <si>
    <t>VV</t>
  </si>
  <si>
    <t>PLOCHA ČISTÍCÍ ZÓNY</t>
  </si>
  <si>
    <t>1,05*1,5</t>
  </si>
  <si>
    <t>PSV</t>
  </si>
  <si>
    <t>Práce a dodávky PSV</t>
  </si>
  <si>
    <t>767</t>
  </si>
  <si>
    <t>Konstrukce zámečnické</t>
  </si>
  <si>
    <t>7</t>
  </si>
  <si>
    <t>767531213</t>
  </si>
  <si>
    <t>Montáž vstupních kovových nebo plastových rohoží čisticích zón plochy přes 1 do 1,5 m2</t>
  </si>
  <si>
    <t>16</t>
  </si>
  <si>
    <t>86457388</t>
  </si>
  <si>
    <t>8</t>
  </si>
  <si>
    <t>M</t>
  </si>
  <si>
    <t>69752001</t>
  </si>
  <si>
    <t>rohož vstupní provedení hliník standard 27 mm</t>
  </si>
  <si>
    <t>m2</t>
  </si>
  <si>
    <t>32</t>
  </si>
  <si>
    <t>-13228900</t>
  </si>
  <si>
    <t>ČISTÍCÍ ZÓNA DLE VÝBĚRU INVESTORA</t>
  </si>
  <si>
    <t>1,575*1,1 'Přepočtené koeficientem množství</t>
  </si>
  <si>
    <t>9</t>
  </si>
  <si>
    <t>998767202</t>
  </si>
  <si>
    <t>Přesun hmot procentní pro zámečnické konstrukce v objektech v přes 6 do 12 m</t>
  </si>
  <si>
    <t>%</t>
  </si>
  <si>
    <t>-958281726</t>
  </si>
  <si>
    <t>776</t>
  </si>
  <si>
    <t>Podlahy povlakové</t>
  </si>
  <si>
    <t>10</t>
  </si>
  <si>
    <t>776111112</t>
  </si>
  <si>
    <t>Broušení betonového podkladu povlakových podlah</t>
  </si>
  <si>
    <t>1371705064</t>
  </si>
  <si>
    <t>CHODBA 1.15</t>
  </si>
  <si>
    <t>64,96</t>
  </si>
  <si>
    <t>11</t>
  </si>
  <si>
    <t>776111116</t>
  </si>
  <si>
    <t>Odstranění zbytků lepidla z podkladu povlakových podlah broušením</t>
  </si>
  <si>
    <t>148627138</t>
  </si>
  <si>
    <t>776111311</t>
  </si>
  <si>
    <t>Vysátí podkladu povlakových podlah</t>
  </si>
  <si>
    <t>171979239</t>
  </si>
  <si>
    <t>13</t>
  </si>
  <si>
    <t>776121112</t>
  </si>
  <si>
    <t>Vodou ředitelná penetrace savého podkladu povlakových podlah</t>
  </si>
  <si>
    <t>1827097670</t>
  </si>
  <si>
    <t>14</t>
  </si>
  <si>
    <t>776141111</t>
  </si>
  <si>
    <t>Stěrka podlahová nivelační pro vyrovnání podkladu povlakových podlah pevnosti 20 MPa tl do 3 mm</t>
  </si>
  <si>
    <t>-2075583896</t>
  </si>
  <si>
    <t>15</t>
  </si>
  <si>
    <t>776201811</t>
  </si>
  <si>
    <t>Demontáž lepených povlakových podlah bez podložky ručně</t>
  </si>
  <si>
    <t>1655658848</t>
  </si>
  <si>
    <t>776251311</t>
  </si>
  <si>
    <t>Lepení pásů z přírodního linolea (marmolea) 2-složkovým lepidlem</t>
  </si>
  <si>
    <t>984403076</t>
  </si>
  <si>
    <t>17</t>
  </si>
  <si>
    <t>28411068</t>
  </si>
  <si>
    <t>Linoleum přírodní ze min 97 % přírodních surovin (Marmoleum): Pokládka bez příčných spár, v rolích. - dle výběru investora</t>
  </si>
  <si>
    <t>-382168470</t>
  </si>
  <si>
    <t>POZN:</t>
  </si>
  <si>
    <t>Pochozí a přepravní zátěž: minimálně silné namáhání 32/41, min tl. 2,5 mm.</t>
  </si>
  <si>
    <t>Požární ochrana pro chráněné únikové cesty: protipožární odolnost i tvorby kouře.</t>
  </si>
  <si>
    <t>Bezpečný povrch: Bezbariérové užití s pochozí kompenzační pomůckou, pro vozíčkáře, protiskluzný, antistatický,antibakteriální, kročejová neprůzvučnost</t>
  </si>
  <si>
    <t>Odolnost proti poškrábání, skvrnám a čmouhám, zatížení, otlaku i vůči kolečkům a chemickým látkám</t>
  </si>
  <si>
    <t>stálobarevné na slunci a v mokrém prostředí. Snadno čistitelné a odolné proti znečištění.</t>
  </si>
  <si>
    <t>RAL – určí Zadavatel</t>
  </si>
  <si>
    <t>64,96*1,1 'Přepočtené koeficientem množství</t>
  </si>
  <si>
    <t>18</t>
  </si>
  <si>
    <t>776251411</t>
  </si>
  <si>
    <t>Spoj podlah z přírodního linolea (marmolea) svařováním za tepla</t>
  </si>
  <si>
    <t>m</t>
  </si>
  <si>
    <t>1985798377</t>
  </si>
  <si>
    <t>19</t>
  </si>
  <si>
    <t>776410811</t>
  </si>
  <si>
    <t>Odstranění soklíků a lišt pryžových nebo plastových</t>
  </si>
  <si>
    <t>308968813</t>
  </si>
  <si>
    <t>2,2+2,2+29,5+29,5</t>
  </si>
  <si>
    <t>20</t>
  </si>
  <si>
    <t>776411221</t>
  </si>
  <si>
    <t>Montáž tahaných obvodových soklíků z linolea (marmolea) výšky do 80 mm</t>
  </si>
  <si>
    <t>-1115457889</t>
  </si>
  <si>
    <t>28411068a</t>
  </si>
  <si>
    <t>Linoleum přírodní ze min 97 % přírodních surovin (Marmoleum): Pokládka bez příčných spár, v rolích. - RAL odlišné - dle výběru investora</t>
  </si>
  <si>
    <t>-607768452</t>
  </si>
  <si>
    <t>63,4*0,092 'Přepočtené koeficientem množství</t>
  </si>
  <si>
    <t>22</t>
  </si>
  <si>
    <t>776411223</t>
  </si>
  <si>
    <t>Montáž tahaných soklíků z linolea (marmolea) vnitřních rohů</t>
  </si>
  <si>
    <t>616854699</t>
  </si>
  <si>
    <t>23</t>
  </si>
  <si>
    <t>28411068b</t>
  </si>
  <si>
    <t>-1834331281</t>
  </si>
  <si>
    <t>6*0,02875 'Přepočtené koeficientem množství</t>
  </si>
  <si>
    <t>24</t>
  </si>
  <si>
    <t>776411224</t>
  </si>
  <si>
    <t>Montáž tahaných soklíků z linolea (marmolea) vnějších rohů</t>
  </si>
  <si>
    <t>-332833466</t>
  </si>
  <si>
    <t>25</t>
  </si>
  <si>
    <t>28411068c</t>
  </si>
  <si>
    <t>-1685655154</t>
  </si>
  <si>
    <t>1*0,02875 'Přepočtené koeficientem množství</t>
  </si>
  <si>
    <t>26</t>
  </si>
  <si>
    <t>776991132</t>
  </si>
  <si>
    <t>Základní čištění nově položených podlahovin včetně dvousložkového dvouvrstvého polymerního nátěru</t>
  </si>
  <si>
    <t>1213516382</t>
  </si>
  <si>
    <t>27</t>
  </si>
  <si>
    <t>998776212</t>
  </si>
  <si>
    <t>Přesun hmot procentní pro podlahy povlakové s omezením mechanizace v objektech v přes 6 do 12 m</t>
  </si>
  <si>
    <t>153974507</t>
  </si>
  <si>
    <t>HZS</t>
  </si>
  <si>
    <t>Hodinové zúčtovací sazby</t>
  </si>
  <si>
    <t>28</t>
  </si>
  <si>
    <t>HZS2331</t>
  </si>
  <si>
    <t>Hodinová zúčtovací sazba podlahář</t>
  </si>
  <si>
    <t>hod</t>
  </si>
  <si>
    <t>512</t>
  </si>
  <si>
    <t>1762420883</t>
  </si>
  <si>
    <t>2 - STAVEBNÍ PRÁCE_MÍSTNOSTI</t>
  </si>
  <si>
    <t xml:space="preserve">    3 - Svislé a kompletní konstrukce</t>
  </si>
  <si>
    <t xml:space="preserve">    6 - Úpravy povrchů, podlahy a osazování výplní</t>
  </si>
  <si>
    <t xml:space="preserve">    61 - Úprava povrchů vnitřních</t>
  </si>
  <si>
    <t xml:space="preserve">    9 - Ostatní konstrukce a práce, bourání</t>
  </si>
  <si>
    <t xml:space="preserve">    998 - Přesun hmot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</si>
  <si>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</si>
  <si>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</si>
  <si>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</si>
  <si>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</si>
  <si>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</si>
  <si>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</si>
  <si>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</si>
  <si>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</si>
  <si>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</si>
  <si>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</si>
  <si>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</si>
  <si>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</si>
  <si>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</si>
  <si>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</si>
  <si>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</si>
  <si>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</si>
  <si>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N00 - Nepojmenované práce</t>
  </si>
  <si>
    <t xml:space="preserve">    N01 - Nepojmenovaný díl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</si>
  <si>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</si>
  <si>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</si>
  <si>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</si>
  <si>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</si>
  <si>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</si>
  <si>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</si>
  <si>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</si>
  <si>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Svislé a kompletní konstrukce</t>
  </si>
  <si>
    <t>317142432</t>
  </si>
  <si>
    <t>Překlad nenosný pórobetonový š 125 mm v do 250 mm na tenkovrstvou maltu dl přes 1000 do 1250 mm</t>
  </si>
  <si>
    <t>2126810349</t>
  </si>
  <si>
    <t>317142436</t>
  </si>
  <si>
    <t>Překlad nenosný pórobetonový š 125 mm v do 250 mm na tenkovrstvou maltu dl přes 1500 do 2000 mm</t>
  </si>
  <si>
    <t>836068289</t>
  </si>
  <si>
    <t>PŘEKLAD NAD OKNO DO SESTERNY</t>
  </si>
  <si>
    <t>342272235</t>
  </si>
  <si>
    <t>Příčka z pórobetonových hladkých tvárnic na tenkovrstvou maltu tl 125 mm</t>
  </si>
  <si>
    <t>-1049884657</t>
  </si>
  <si>
    <t>STĚNA MEZI SOC. PROSTOREM A KUCHYŇKOU</t>
  </si>
  <si>
    <t>4,1*2,88</t>
  </si>
  <si>
    <t>WC</t>
  </si>
  <si>
    <t>(1,175+0,505)*2,88</t>
  </si>
  <si>
    <t>PŘIZDÍVKA WC</t>
  </si>
  <si>
    <t>1*1,5*2</t>
  </si>
  <si>
    <t>ZAZDÍVKA OTVORU</t>
  </si>
  <si>
    <t>0,8*2,02</t>
  </si>
  <si>
    <t>POSUN DVEŘNÍHO OTVORU</t>
  </si>
  <si>
    <t>0,382*2,02</t>
  </si>
  <si>
    <t>Součet</t>
  </si>
  <si>
    <t>342291121</t>
  </si>
  <si>
    <t>Ukotvení příček k cihelným konstrukcím plochými kotvami</t>
  </si>
  <si>
    <t>428436424</t>
  </si>
  <si>
    <t>KOTVENÍ PŘÍČKY</t>
  </si>
  <si>
    <t>2,88*7</t>
  </si>
  <si>
    <t>KOTVENÍ PŘEDSTĚN</t>
  </si>
  <si>
    <t>1,5*4</t>
  </si>
  <si>
    <t>Úpravy povrchů, podlahy a osazování výplní</t>
  </si>
  <si>
    <t>611142001</t>
  </si>
  <si>
    <t>Pletivo sklovláknité vnitřních stropů vtlačené do tmelu</t>
  </si>
  <si>
    <t>1819886148</t>
  </si>
  <si>
    <t>"1.15 CHODBA"0</t>
  </si>
  <si>
    <t>"1.16 SESTERNA"20,91</t>
  </si>
  <si>
    <t>"1.18A CHODBA"2,06</t>
  </si>
  <si>
    <t>"1.18B SOCIÁLNÍ ZAŘÍZENÍ ZAMĚSTNANCI"4,72</t>
  </si>
  <si>
    <t>"1.19 VRCHNÍ SESTRA"12,71</t>
  </si>
  <si>
    <t>"1.23 KUCHYŇKA"6,66</t>
  </si>
  <si>
    <t>"1.25 CENTRÁLNÍ KOUPELNA"11,59</t>
  </si>
  <si>
    <t>611321131</t>
  </si>
  <si>
    <t>Vápenocementový štuk vnitřních rovných stropů tloušťky do 3 mm</t>
  </si>
  <si>
    <t>-1655408421</t>
  </si>
  <si>
    <t>612142001</t>
  </si>
  <si>
    <t>Pletivo sklovláknité vnitřních stěn vtlačené do tmelu</t>
  </si>
  <si>
    <t>-1346515787</t>
  </si>
  <si>
    <t>"1.15 CHODBA"(2*2,5)+(2*2,5)</t>
  </si>
  <si>
    <t>"1.16 SESTERNA"10</t>
  </si>
  <si>
    <t>"1.18A CHODBA"2,88*(1,2+1,2+1,175+1,175+0,505+0,505)</t>
  </si>
  <si>
    <t>"1.18B SOCIÁLNÍ ZAŘÍZENÍ ZAMĚSTNANCI"2,88*(2,775+2,775+1,175+1,175+0,505+0,505)</t>
  </si>
  <si>
    <t>"1.19 VRCHNÍ SESTRA"10</t>
  </si>
  <si>
    <t>"1.23 KUCHYŇKA"2,88*(4,1+4,1)+10</t>
  </si>
  <si>
    <t>"1.25 CENTRÁLNÍ KOUPELNA"2,88*(4,1+4,1)+10</t>
  </si>
  <si>
    <t>612321131</t>
  </si>
  <si>
    <t>Vápenocementový štuk vnitřních stěn tloušťky do 3 mm</t>
  </si>
  <si>
    <t>-463716909</t>
  </si>
  <si>
    <t>612325402</t>
  </si>
  <si>
    <t>Oprava vnitřní vápenocementové hrubé omítky tl do 20 mm stěn v rozsahu plochy přes 10 do 30 %</t>
  </si>
  <si>
    <t>-1153514385</t>
  </si>
  <si>
    <t>619991001</t>
  </si>
  <si>
    <t>Zakrytí podlahy fólií</t>
  </si>
  <si>
    <t>1919945434</t>
  </si>
  <si>
    <t>"1.15 CHODBA"37,93</t>
  </si>
  <si>
    <t>629991011</t>
  </si>
  <si>
    <t>Zakrytí výplní otvorů a svislých ploch fólií přilepenou lepící páskou</t>
  </si>
  <si>
    <t>734419309</t>
  </si>
  <si>
    <t>1,2*1,7*2</t>
  </si>
  <si>
    <t>0,8*1,4</t>
  </si>
  <si>
    <t>632451254</t>
  </si>
  <si>
    <t>Potěr cementový samonivelační litý C30 tl přes 45 do 50 mm</t>
  </si>
  <si>
    <t>-632343420</t>
  </si>
  <si>
    <t>642942611</t>
  </si>
  <si>
    <t>Osazování zárubní nebo rámů dveřních kovových do 2,5 m2 na montážní pěnu</t>
  </si>
  <si>
    <t>880599997</t>
  </si>
  <si>
    <t>55331486</t>
  </si>
  <si>
    <t>zárubeň jednokřídlá ocelová pro zdění tl stěny 110-150mm rozměru 700/1970, 2100mm</t>
  </si>
  <si>
    <t>-1743116242</t>
  </si>
  <si>
    <t>55331489</t>
  </si>
  <si>
    <t>zárubeň jednokřídlá ocelová pro zdění tl stěny 110-150mm rozměru 1000/1970, 2100mm</t>
  </si>
  <si>
    <t>-539212386</t>
  </si>
  <si>
    <t>55331487</t>
  </si>
  <si>
    <t>zárubeň jednokřídlá ocelová pro zdění tl stěny 110-150mm rozměru 800/1970, 2100mm</t>
  </si>
  <si>
    <t>2037027876</t>
  </si>
  <si>
    <t>61</t>
  </si>
  <si>
    <t>Úprava povrchů vnitřních</t>
  </si>
  <si>
    <t>619995001</t>
  </si>
  <si>
    <t>Začištění omítek kolem oken, dveří, podlah nebo obkladů</t>
  </si>
  <si>
    <t>-1627227277</t>
  </si>
  <si>
    <t>(0,8+1,97+1,97)*2</t>
  </si>
  <si>
    <t>(1,0+1,97+1,97)*1</t>
  </si>
  <si>
    <t>(0,7+1,97+1,97)*1</t>
  </si>
  <si>
    <t>Ostatní konstrukce a práce, bourání</t>
  </si>
  <si>
    <t>949101111</t>
  </si>
  <si>
    <t>Lešení pomocné pro objekty pozemních staveb s lešeňovou podlahou v do 1,9 m zatížení do 150 kg/m2</t>
  </si>
  <si>
    <t>-1166713893</t>
  </si>
  <si>
    <t>952901111</t>
  </si>
  <si>
    <t>Vyčištění budov bytové a občanské výstavby při výšce podlaží do 4 m</t>
  </si>
  <si>
    <t>-469765087</t>
  </si>
  <si>
    <t>"1.15 CHODBA"64,96</t>
  </si>
  <si>
    <t>962031013</t>
  </si>
  <si>
    <t>Bourání příček nebo přizdívek z cihel děrovaných tl přes 100 do 150 mm</t>
  </si>
  <si>
    <t>840465420</t>
  </si>
  <si>
    <t>DEMOLICE STĚNY KUCHYŇKY A SOC. ZÁZEMÍ</t>
  </si>
  <si>
    <t>4,075*2,88</t>
  </si>
  <si>
    <t>965032121</t>
  </si>
  <si>
    <t>Bourání podlah nášlapné vrstvy včetně podkladní na stávající stropní konstrukci</t>
  </si>
  <si>
    <t>1148275522</t>
  </si>
  <si>
    <t>968072455</t>
  </si>
  <si>
    <t>Vybourání kovových dveřních zárubní pl do 2 m2</t>
  </si>
  <si>
    <t>-833596918</t>
  </si>
  <si>
    <t>971033631</t>
  </si>
  <si>
    <t>Vybourání otvorů ve zdivu cihelném pl do 4 m2 na MVC nebo MV tl do 150 mm</t>
  </si>
  <si>
    <t>-1266921323</t>
  </si>
  <si>
    <t>VYBOURÁNÍ DVEŘNÍCH OTVORŮ</t>
  </si>
  <si>
    <t>0,9*2,02*2</t>
  </si>
  <si>
    <t>(0,382+0,068)*2,02</t>
  </si>
  <si>
    <t>973031324</t>
  </si>
  <si>
    <t>Vysekání kapes ve zdivu cihelném na MV nebo MVC pl do 0,10 m2 hl do 150 mm</t>
  </si>
  <si>
    <t>1809416317</t>
  </si>
  <si>
    <t>974032164</t>
  </si>
  <si>
    <t>Vysekání rýh ve stěnách nebo příčkách z dutých cihel nebo tvárnic hl do 150 mm š do 150 mm</t>
  </si>
  <si>
    <t>-1765369907</t>
  </si>
  <si>
    <t>869610011</t>
  </si>
  <si>
    <t>742957307</t>
  </si>
  <si>
    <t>1839887121</t>
  </si>
  <si>
    <t>29</t>
  </si>
  <si>
    <t>997013211</t>
  </si>
  <si>
    <t>Vnitrostaveništní doprava suti a vybouraných hmot pro budovy v do 6 m ručně</t>
  </si>
  <si>
    <t>-326140819</t>
  </si>
  <si>
    <t>30</t>
  </si>
  <si>
    <t>-1323939327</t>
  </si>
  <si>
    <t>998</t>
  </si>
  <si>
    <t>Přesun hmot</t>
  </si>
  <si>
    <t>31</t>
  </si>
  <si>
    <t>998011008</t>
  </si>
  <si>
    <t>Přesun hmot pro budovy zděné s omezením mechanizace pro budovy v do 6 m</t>
  </si>
  <si>
    <t>-129653777</t>
  </si>
  <si>
    <t>2024</t>
  </si>
  <si>
    <t>Kolaudační úklid dotčené části objektu</t>
  </si>
  <si>
    <t>-750595667</t>
  </si>
  <si>
    <t>33</t>
  </si>
  <si>
    <t>2025</t>
  </si>
  <si>
    <t>Repase a nátěr ocelových zárubní 900x1970 mm</t>
  </si>
  <si>
    <t>496275103</t>
  </si>
  <si>
    <t>34</t>
  </si>
  <si>
    <t>2026</t>
  </si>
  <si>
    <t>Dveřní mřížka do m.č. 1.23</t>
  </si>
  <si>
    <t>1483695694</t>
  </si>
  <si>
    <t>35</t>
  </si>
  <si>
    <t>2027</t>
  </si>
  <si>
    <t>Napojení ventilátoru na stávající VZT rozvod - dodávka nových ventilátorů + M</t>
  </si>
  <si>
    <t>-171277395</t>
  </si>
  <si>
    <t>36</t>
  </si>
  <si>
    <t>2028</t>
  </si>
  <si>
    <t>Demontáž a zpětná montáž EPS v plochách měněných podhledů</t>
  </si>
  <si>
    <t>kpl</t>
  </si>
  <si>
    <t>1334986705</t>
  </si>
  <si>
    <t>37</t>
  </si>
  <si>
    <t>2029</t>
  </si>
  <si>
    <t>Nová elektroinstalace chodby dle PD včetně koncových prvků, rozvodů a zpětného zapravení - vedeno v trasách Linear</t>
  </si>
  <si>
    <t>40163712</t>
  </si>
  <si>
    <t>38</t>
  </si>
  <si>
    <t>2030</t>
  </si>
  <si>
    <t>Příplatek za prodyšný nátěr všech místnostní a chodby s vysokou odolností proti oděru do výšky 1,9 m od stropu - spodní část obložena v režii zadavatele</t>
  </si>
  <si>
    <t>-709702023</t>
  </si>
  <si>
    <t>39</t>
  </si>
  <si>
    <t>2031</t>
  </si>
  <si>
    <t>Činnosti při změnách dispozica a uvolnění místností - instalace, přesuny, montáže a demontáže na místa určené zadavatelem</t>
  </si>
  <si>
    <t>1837373636</t>
  </si>
  <si>
    <t>40</t>
  </si>
  <si>
    <t>2032</t>
  </si>
  <si>
    <t>Proškolení zaměstnanců a uživatelů</t>
  </si>
  <si>
    <t>-1525377825</t>
  </si>
  <si>
    <t>41</t>
  </si>
  <si>
    <t>2033</t>
  </si>
  <si>
    <t>Volně stojící kadeřnická mísa - Mycí mísa s nastavitelným umyvadlem, silikonovým chráničem krku, 2m hadicí s přísavkou, v barvě dle investora</t>
  </si>
  <si>
    <t>-1235629741</t>
  </si>
  <si>
    <t>42</t>
  </si>
  <si>
    <t>2034</t>
  </si>
  <si>
    <t>Pedikérská vanička - na kolečkách s hydromasáží a světelnou terapií; Rozměry: 56 x 53 x 36,5 cm; váha 14 kg</t>
  </si>
  <si>
    <t>3930304</t>
  </si>
  <si>
    <t>43</t>
  </si>
  <si>
    <t>2035</t>
  </si>
  <si>
    <t>Připojení mísy a vaničky na regulovaný přívod teplé a studené vody, splaškové kanalizace, přívodu el. energie včetně proudové ochrany</t>
  </si>
  <si>
    <t>470093724</t>
  </si>
  <si>
    <t>44</t>
  </si>
  <si>
    <t>2036</t>
  </si>
  <si>
    <t>Změnou užívání kuchyňky na úklidovou místnost - demontáž stávající výlevky a myčky podložních mís - instalace do úklidové místnosti směšovače dezinfekčních a čistících prostředků dle investora</t>
  </si>
  <si>
    <t>-864725102</t>
  </si>
  <si>
    <t>45</t>
  </si>
  <si>
    <t>2037</t>
  </si>
  <si>
    <t>Demontáž stávající kuchyňské linky a její přesun do m.č. 2.17 včetně zajištění el. přívodu ke sporáku, ZTI z m.č. 2.39</t>
  </si>
  <si>
    <t>-1797313816</t>
  </si>
  <si>
    <t>713</t>
  </si>
  <si>
    <t>Izolace tepelné</t>
  </si>
  <si>
    <t>46</t>
  </si>
  <si>
    <t>713151111</t>
  </si>
  <si>
    <t>Montáž izolace tepelné střech šikmých kladené volně mezi krokve rohoží, pásů, desek</t>
  </si>
  <si>
    <t>1122924976</t>
  </si>
  <si>
    <t>47</t>
  </si>
  <si>
    <t>63152104</t>
  </si>
  <si>
    <t>pás tepelně izolační univerzální λ=0,032-0,033 tl 160mm</t>
  </si>
  <si>
    <t>-296976862</t>
  </si>
  <si>
    <t>48</t>
  </si>
  <si>
    <t>713151121</t>
  </si>
  <si>
    <t>Montáž izolace tepelné střech šikmých kladené volně pod krokve rohoží, pásů, desek</t>
  </si>
  <si>
    <t>1720100499</t>
  </si>
  <si>
    <t>49</t>
  </si>
  <si>
    <t>432210185</t>
  </si>
  <si>
    <t>58,65*1,05 'Přepočtené koeficientem množství</t>
  </si>
  <si>
    <t>50</t>
  </si>
  <si>
    <t>713151141</t>
  </si>
  <si>
    <t>Montáž izolace tepelné střech šikmých parotěsné reflexní tl do 5 mm</t>
  </si>
  <si>
    <t>1322582998</t>
  </si>
  <si>
    <t>51</t>
  </si>
  <si>
    <t>28355300</t>
  </si>
  <si>
    <t>pás podstřešní parotěsný tepelně izolační s reflexní Al vrstvou tl 0,25mm</t>
  </si>
  <si>
    <t>1394784813</t>
  </si>
  <si>
    <t>52</t>
  </si>
  <si>
    <t>998713211</t>
  </si>
  <si>
    <t>Přesun hmot procentní pro izolace tepelné s omezením mechanizace v objektech v do 6 m</t>
  </si>
  <si>
    <t>-275548550</t>
  </si>
  <si>
    <t>721</t>
  </si>
  <si>
    <t>Zdravotechnika - vnitřní kanalizace</t>
  </si>
  <si>
    <t>53</t>
  </si>
  <si>
    <t>721140802</t>
  </si>
  <si>
    <t>Demontáž potrubí litinové DN do 100</t>
  </si>
  <si>
    <t>-752830257</t>
  </si>
  <si>
    <t>54</t>
  </si>
  <si>
    <t>721174043</t>
  </si>
  <si>
    <t>Potrubí kanalizační z PP připojovací DN 50</t>
  </si>
  <si>
    <t>471678399</t>
  </si>
  <si>
    <t>55</t>
  </si>
  <si>
    <t>721174044</t>
  </si>
  <si>
    <t>Potrubí kanalizační z PP připojovací DN 75</t>
  </si>
  <si>
    <t>1835576326</t>
  </si>
  <si>
    <t>56</t>
  </si>
  <si>
    <t>721174045</t>
  </si>
  <si>
    <t>Potrubí kanalizační z PP připojovací DN 110</t>
  </si>
  <si>
    <t>937309742</t>
  </si>
  <si>
    <t>57</t>
  </si>
  <si>
    <t>721194107</t>
  </si>
  <si>
    <t>Vyvedení a upevnění odpadních výpustek DN 70</t>
  </si>
  <si>
    <t>-1851884163</t>
  </si>
  <si>
    <t>58</t>
  </si>
  <si>
    <t>721194109</t>
  </si>
  <si>
    <t>Vyvedení a upevnění odpadních výpustek DN 110</t>
  </si>
  <si>
    <t>1963616900</t>
  </si>
  <si>
    <t>59</t>
  </si>
  <si>
    <t>721211403</t>
  </si>
  <si>
    <t>Vpusť podlahová s kulovým kloubem mřížka nerez</t>
  </si>
  <si>
    <t>1534145254</t>
  </si>
  <si>
    <t>60</t>
  </si>
  <si>
    <t>721211405</t>
  </si>
  <si>
    <t>Vpusť podlahová liniová přejezdová dle PD</t>
  </si>
  <si>
    <t>1359008783</t>
  </si>
  <si>
    <t>721290111</t>
  </si>
  <si>
    <t>Zkouška těsnosti potrubí kanalizace vodou DN do 125</t>
  </si>
  <si>
    <t>-579547321</t>
  </si>
  <si>
    <t>62</t>
  </si>
  <si>
    <t>998721212</t>
  </si>
  <si>
    <t>Přesun hmot procentní pro vnitřní kanalizaci s omezením mechanizace v objektech v přes 6 do 12 m</t>
  </si>
  <si>
    <t>41376753</t>
  </si>
  <si>
    <t>722</t>
  </si>
  <si>
    <t>Zdravotechnika - vnitřní vodovod</t>
  </si>
  <si>
    <t>63</t>
  </si>
  <si>
    <t>722130801</t>
  </si>
  <si>
    <t>Demontáž potrubí ocelové pozinkované závitové DN do 25</t>
  </si>
  <si>
    <t>98749382</t>
  </si>
  <si>
    <t>64</t>
  </si>
  <si>
    <t>722174022</t>
  </si>
  <si>
    <t>Potrubí vodovodní plastové PPR svar polyfúze PN 20 D 20x3,4 mm</t>
  </si>
  <si>
    <t>1595991074</t>
  </si>
  <si>
    <t>65</t>
  </si>
  <si>
    <t>722181241</t>
  </si>
  <si>
    <t>Ochrana vodovodního potrubí přilepenými termoizolačními trubicemi z PE tl přes 13 do 20 mm DN do 22 mm</t>
  </si>
  <si>
    <t>-250288244</t>
  </si>
  <si>
    <t>66</t>
  </si>
  <si>
    <t>722190401</t>
  </si>
  <si>
    <t>Vyvedení a upevnění výpustku DN do 25</t>
  </si>
  <si>
    <t>-63551697</t>
  </si>
  <si>
    <t>67</t>
  </si>
  <si>
    <t>GBO.955V</t>
  </si>
  <si>
    <t>ROHOVÉ ŠROUBENÍ 90° F/F PLOCHÉ TĚSNĚNÍ  3/4" POZINK</t>
  </si>
  <si>
    <t>-950709957</t>
  </si>
  <si>
    <t>68</t>
  </si>
  <si>
    <t>722220121</t>
  </si>
  <si>
    <t>Nástěnka pro baterii G 1/2" s jedním závitem</t>
  </si>
  <si>
    <t>pár</t>
  </si>
  <si>
    <t>308632300</t>
  </si>
  <si>
    <t>69</t>
  </si>
  <si>
    <t>722232045</t>
  </si>
  <si>
    <t>Kohout kulový přímý G 1" PN 42 do 185°C vnitřní závit</t>
  </si>
  <si>
    <t>1204417608</t>
  </si>
  <si>
    <t>70</t>
  </si>
  <si>
    <t>722290226</t>
  </si>
  <si>
    <t>Zkouška těsnosti vodovodního potrubí závitového DN do 50</t>
  </si>
  <si>
    <t>-1277837451</t>
  </si>
  <si>
    <t>71</t>
  </si>
  <si>
    <t>722290234</t>
  </si>
  <si>
    <t>Proplach a dezinfekce vodovodního potrubí DN do 80</t>
  </si>
  <si>
    <t>599252139</t>
  </si>
  <si>
    <t>72</t>
  </si>
  <si>
    <t>998722212</t>
  </si>
  <si>
    <t>Přesun hmot procentní pro vnitřní vodovod s omezením mechanizace v objektech v přes 6 do 12 m</t>
  </si>
  <si>
    <t>-892660258</t>
  </si>
  <si>
    <t>725</t>
  </si>
  <si>
    <t>Zdravotechnika - zařizovací předměty</t>
  </si>
  <si>
    <t>73</t>
  </si>
  <si>
    <t>725110811</t>
  </si>
  <si>
    <t>Demontáž klozetů splachovacích s nádrží</t>
  </si>
  <si>
    <t>soubor</t>
  </si>
  <si>
    <t>-1101844967</t>
  </si>
  <si>
    <t>74</t>
  </si>
  <si>
    <t>725119125</t>
  </si>
  <si>
    <t>Montáž klozetových mís závěsných na nosné stěny</t>
  </si>
  <si>
    <t>-1895673074</t>
  </si>
  <si>
    <t>75</t>
  </si>
  <si>
    <t>64236091</t>
  </si>
  <si>
    <t>WC závěsné odpad vodorovný 4,5/3L bílá včetně sedátka duraplastové s kov. panty  bílá - dle výběru a schválení investora</t>
  </si>
  <si>
    <t>1248394543</t>
  </si>
  <si>
    <t>76</t>
  </si>
  <si>
    <t>64234081</t>
  </si>
  <si>
    <t>WC závěsné odpad vodorovný 70 cm bílá včetně sedátka duraplastové s kov. panty  bílá - dle výběru a schválení investora</t>
  </si>
  <si>
    <t>-886708740</t>
  </si>
  <si>
    <t>77</t>
  </si>
  <si>
    <t>725210821</t>
  </si>
  <si>
    <t>Demontáž umyvadel bez výtokových armatur</t>
  </si>
  <si>
    <t>-1863815</t>
  </si>
  <si>
    <t>78</t>
  </si>
  <si>
    <t>725219102</t>
  </si>
  <si>
    <t>Montáž umyvadla připevněného na šrouby do zdiva</t>
  </si>
  <si>
    <t>1992913844</t>
  </si>
  <si>
    <t>79</t>
  </si>
  <si>
    <t>64211032</t>
  </si>
  <si>
    <t>umyvadlo nábytkové s otvorem 80 cm bílá - dle výběru investora</t>
  </si>
  <si>
    <t>9278039</t>
  </si>
  <si>
    <t>80</t>
  </si>
  <si>
    <t>725244907</t>
  </si>
  <si>
    <t>Montáž zástěny sprchové rohové (sprchový kout)</t>
  </si>
  <si>
    <t>737103166</t>
  </si>
  <si>
    <t>81</t>
  </si>
  <si>
    <t>55495027</t>
  </si>
  <si>
    <t>zástěna sprchová dveře - sklo 900x1970 mm - čiré A + zástěna sprchová boční - sklo 900x1970 mm _x000D_
čiré AP - dle výběru a schválení investora</t>
  </si>
  <si>
    <t>486379274</t>
  </si>
  <si>
    <t>82</t>
  </si>
  <si>
    <t>55495027R</t>
  </si>
  <si>
    <t>zástěna plachtová - dle výběru a schválení investora</t>
  </si>
  <si>
    <t>225251725</t>
  </si>
  <si>
    <t>83</t>
  </si>
  <si>
    <t>725339111</t>
  </si>
  <si>
    <t>Montáž výlevky</t>
  </si>
  <si>
    <t>1229909444</t>
  </si>
  <si>
    <t>84</t>
  </si>
  <si>
    <t>64271102</t>
  </si>
  <si>
    <t>výlevka keramická závěsná bílá v 500mm</t>
  </si>
  <si>
    <t>-267639408</t>
  </si>
  <si>
    <t>85</t>
  </si>
  <si>
    <t>725819401</t>
  </si>
  <si>
    <t>Montáž ventilů rohových G 1/2" s připojovací trubičkou</t>
  </si>
  <si>
    <t>-2109168788</t>
  </si>
  <si>
    <t>86</t>
  </si>
  <si>
    <t>725829121</t>
  </si>
  <si>
    <t>Montáž baterie umyvadlové nástěnné pákové a klasické ostatní typ</t>
  </si>
  <si>
    <t>-1964878543</t>
  </si>
  <si>
    <t>87</t>
  </si>
  <si>
    <t>55145615</t>
  </si>
  <si>
    <t>Baterie umyvadlová stojánková páková  _x000D_
chrom-bílá - dle výběru a schválení investora</t>
  </si>
  <si>
    <t>-1160832325</t>
  </si>
  <si>
    <t>88</t>
  </si>
  <si>
    <t>725849411</t>
  </si>
  <si>
    <t>Montáž baterie sprchové nástěnná bez nastavitelné výšky sprchy</t>
  </si>
  <si>
    <t>-1827914345</t>
  </si>
  <si>
    <t>89</t>
  </si>
  <si>
    <t>55145595</t>
  </si>
  <si>
    <t>Baterie sprchová nástěnná páková  _x000D_
chrom/bílá včetně příslušenství - hadice bílá mat - kompletní sprchový set - dle výběru a schválení investora</t>
  </si>
  <si>
    <t>-1396996337</t>
  </si>
  <si>
    <t>90</t>
  </si>
  <si>
    <t>725851315</t>
  </si>
  <si>
    <t>Ventil odpadní dřezový s přepadem G 6/4"</t>
  </si>
  <si>
    <t>1009180309</t>
  </si>
  <si>
    <t>91</t>
  </si>
  <si>
    <t>725851325</t>
  </si>
  <si>
    <t>Ventil odpadní umyvadlový bez přepadu G 5/4"</t>
  </si>
  <si>
    <t>1916626401</t>
  </si>
  <si>
    <t>92</t>
  </si>
  <si>
    <t>725861102</t>
  </si>
  <si>
    <t>Zápachová uzávěrka pro umyvadla DN 40</t>
  </si>
  <si>
    <t>2003222977</t>
  </si>
  <si>
    <t>93</t>
  </si>
  <si>
    <t>725862103</t>
  </si>
  <si>
    <t>Zápachová uzávěrka pro dřezy DN 40/50</t>
  </si>
  <si>
    <t>-495324911</t>
  </si>
  <si>
    <t>94</t>
  </si>
  <si>
    <t>725865312</t>
  </si>
  <si>
    <t>Zápachová uzávěrka sprchových van DN 40/50 s kulovým kloubem na odtoku a odpadním ventilem</t>
  </si>
  <si>
    <t>2079989922</t>
  </si>
  <si>
    <t>95</t>
  </si>
  <si>
    <t>998725212</t>
  </si>
  <si>
    <t>Přesun hmot procentní pro zařizovací předměty s omezením mechanizace v objektech v přes 6 do 12 m</t>
  </si>
  <si>
    <t>-812740960</t>
  </si>
  <si>
    <t>726</t>
  </si>
  <si>
    <t>Zdravotechnika - předstěnové instalace</t>
  </si>
  <si>
    <t>96</t>
  </si>
  <si>
    <t>726131041</t>
  </si>
  <si>
    <t>Instalační předstěna pro klozet závěsný v 1120 mm s ovládáním zepředu do lehkých stěn s kovovou kcí</t>
  </si>
  <si>
    <t>-1792443438</t>
  </si>
  <si>
    <t>97</t>
  </si>
  <si>
    <t>726191001</t>
  </si>
  <si>
    <t>Zvukoizolační souprava pro klozet a bidet</t>
  </si>
  <si>
    <t>490459796</t>
  </si>
  <si>
    <t>98</t>
  </si>
  <si>
    <t>726191002</t>
  </si>
  <si>
    <t>Souprava pro předstěnovou montáž</t>
  </si>
  <si>
    <t>-461803553</t>
  </si>
  <si>
    <t>99</t>
  </si>
  <si>
    <t>726191011</t>
  </si>
  <si>
    <t>Ovládací tlačítko WC pro montáž do předstěnových konstrukcí</t>
  </si>
  <si>
    <t>2136608563</t>
  </si>
  <si>
    <t>100</t>
  </si>
  <si>
    <t>55281800</t>
  </si>
  <si>
    <t>tlačítko pro ovládání WC zepředu dvě vody bílé 246x164mm - dle výběru investora</t>
  </si>
  <si>
    <t>1167418981</t>
  </si>
  <si>
    <t>734</t>
  </si>
  <si>
    <t>Ústřední vytápění - armatury</t>
  </si>
  <si>
    <t>101</t>
  </si>
  <si>
    <t>734222812</t>
  </si>
  <si>
    <t>Ventil závitový termostatický přímý G 1/2 PN 16 do 110°C s ruční hlavou chromovaný</t>
  </si>
  <si>
    <t>1941426725</t>
  </si>
  <si>
    <t>102</t>
  </si>
  <si>
    <t>734261402</t>
  </si>
  <si>
    <t>Armatura připojovací rohová G 1/2x18 PN 10 do 110°C radiátorů typu VK</t>
  </si>
  <si>
    <t>391308633</t>
  </si>
  <si>
    <t>735</t>
  </si>
  <si>
    <t>Ústřední vytápění - otopná tělesa</t>
  </si>
  <si>
    <t>103</t>
  </si>
  <si>
    <t>735121810</t>
  </si>
  <si>
    <t>Demontáž otopného tělesa</t>
  </si>
  <si>
    <t>-364743122</t>
  </si>
  <si>
    <t>104</t>
  </si>
  <si>
    <t>735159110</t>
  </si>
  <si>
    <t>Montáž otopných těles panelových jednořadých dl do 1500 mm</t>
  </si>
  <si>
    <t>-1545904637</t>
  </si>
  <si>
    <t>105</t>
  </si>
  <si>
    <t>48452927</t>
  </si>
  <si>
    <t xml:space="preserve">těleso otopné bílé, 2 deskové cca v. 900 mm dl. 600 mm – 2 přídavné převstupní ploch, výkon min. 2 000 W - dle výběru investora - Otopná tělesa budou instalována s uzavíratelnými ventily pro možnost sejmutí.  </t>
  </si>
  <si>
    <t>-209963981</t>
  </si>
  <si>
    <t>106</t>
  </si>
  <si>
    <t>48452969</t>
  </si>
  <si>
    <t xml:space="preserve">těleso otopné bílé, cca v. 600 mm dl. 400 mm – deskové bez přídavné předvstupní plochy pouze v kuchyňce - Otopná tělesa budou instalována s uzavíratelnými ventily pro možnost sejmutí.  </t>
  </si>
  <si>
    <t>1451940398</t>
  </si>
  <si>
    <t>107</t>
  </si>
  <si>
    <t>735159220</t>
  </si>
  <si>
    <t>Montáž otopných těles panelových dvouřadých dl přes 1140 do 1500 mm</t>
  </si>
  <si>
    <t>-939473072</t>
  </si>
  <si>
    <t>108</t>
  </si>
  <si>
    <t>48457223</t>
  </si>
  <si>
    <t xml:space="preserve">těleso otopné panelové bílé, 2 deskové cca v. 600 mm dl. 1 200 mm – 2 přídavné převstupní plochy, výkon min 2 850 W - dle výběru investora - Otopná tělesa budou instalována s uzavíratelnými ventily pro možnost sejmutí.  </t>
  </si>
  <si>
    <t>-1659608437</t>
  </si>
  <si>
    <t>109</t>
  </si>
  <si>
    <t>48457227</t>
  </si>
  <si>
    <t xml:space="preserve">těleso otopné panelové bílé, 2 deskové cca v. 600 mm dl. 1 200 mm – 3 přídavné převstupní plochy, výkon min 2 900 W - dle výběru investora - Otopná tělesa budou instalována s uzavíratelnými ventily pro možnost sejmutí.  </t>
  </si>
  <si>
    <t>-756272087</t>
  </si>
  <si>
    <t>110</t>
  </si>
  <si>
    <t>48457228</t>
  </si>
  <si>
    <t xml:space="preserve">bílé, 2 deskové cca v. 900 mm dl. 900 mm – 2 přídavné převstupní plochy, výkon min 2990 W - dle výběru investora - Otopná tělesa budou instalována s uzavíratelnými ventily pro možnost sejmutí.  </t>
  </si>
  <si>
    <t>2037812962</t>
  </si>
  <si>
    <t>111</t>
  </si>
  <si>
    <t>735164511</t>
  </si>
  <si>
    <t>Montáž otopného tělesa trubkového na stěnu výšky tělesa do 1500 mm</t>
  </si>
  <si>
    <t>1582761846</t>
  </si>
  <si>
    <t>112</t>
  </si>
  <si>
    <t>54153050</t>
  </si>
  <si>
    <t xml:space="preserve">Radiátor koupelnový 1500/600 - prohnutý KLMM - dle výběru a schválení investora - Otopná tělesa budou instalována s uzavíratelnými ventily pro možnost sejmutí.  </t>
  </si>
  <si>
    <t>51180694</t>
  </si>
  <si>
    <t>113</t>
  </si>
  <si>
    <t>998735202</t>
  </si>
  <si>
    <t>Přesun hmot procentní pro otopná tělesa v objektech v přes 6 do 12 m</t>
  </si>
  <si>
    <t>1895055384</t>
  </si>
  <si>
    <t>741</t>
  </si>
  <si>
    <t>Elektroinstalace - silnoproud</t>
  </si>
  <si>
    <t>114</t>
  </si>
  <si>
    <t>741110002</t>
  </si>
  <si>
    <t>Montáž trubka plastová tuhá D přes 23 do 35 mm uložená pevně</t>
  </si>
  <si>
    <t>1557707549</t>
  </si>
  <si>
    <t>115</t>
  </si>
  <si>
    <t>34571093</t>
  </si>
  <si>
    <t>trubka elektroinstalační tuhá z PVC D 22,1/25 mm, délka 3m</t>
  </si>
  <si>
    <t>544198864</t>
  </si>
  <si>
    <t>50*1,05 'Přepočtené koeficientem množství</t>
  </si>
  <si>
    <t>116</t>
  </si>
  <si>
    <t>741110061</t>
  </si>
  <si>
    <t>Montáž trubka plastová ohebná D přes 11 do 23 mm uložená pod omítku</t>
  </si>
  <si>
    <t>1496957820</t>
  </si>
  <si>
    <t>117</t>
  </si>
  <si>
    <t>34571150</t>
  </si>
  <si>
    <t>trubka elektroinstalační ohebná z PH, D 12/16mm</t>
  </si>
  <si>
    <t>690733396</t>
  </si>
  <si>
    <t>118</t>
  </si>
  <si>
    <t>741110311</t>
  </si>
  <si>
    <t>Montáž trubka ochranná do krabic plastová tuhá D do 40 mm uložená volně</t>
  </si>
  <si>
    <t>709919392</t>
  </si>
  <si>
    <t>119</t>
  </si>
  <si>
    <t>34571360</t>
  </si>
  <si>
    <t>trubka elektroinstalační HDPE tuhá dvouplášťová korugovaná D 32/40mm</t>
  </si>
  <si>
    <t>-1258680946</t>
  </si>
  <si>
    <t>120</t>
  </si>
  <si>
    <t>741112001</t>
  </si>
  <si>
    <t>Montáž krabice zapuštěná plastová kruhová</t>
  </si>
  <si>
    <t>670085189</t>
  </si>
  <si>
    <t>121</t>
  </si>
  <si>
    <t>34571457</t>
  </si>
  <si>
    <t>krabice pod omítku PVC odbočná kruhová D 70mm s víčkem</t>
  </si>
  <si>
    <t>225958448</t>
  </si>
  <si>
    <t>122</t>
  </si>
  <si>
    <t>741112841</t>
  </si>
  <si>
    <t>Ostatní práce při montáži vodičů a kabelů - svazkování kabelů</t>
  </si>
  <si>
    <t>248744640</t>
  </si>
  <si>
    <t>123</t>
  </si>
  <si>
    <t>741120001</t>
  </si>
  <si>
    <t>Montáž vodič Cu izolovaný plný a laněný žíla 0,35-6 mm2 pod omítku (např. CY)</t>
  </si>
  <si>
    <t>-1019312590</t>
  </si>
  <si>
    <t>124</t>
  </si>
  <si>
    <t>34141043</t>
  </si>
  <si>
    <t>vodič propojovací jádro Cu plné dvojitá izolace PVC 450/750V (CYY) 1x4mm2</t>
  </si>
  <si>
    <t>-1190105160</t>
  </si>
  <si>
    <t>Poznámka k položce:_x000D_
CYY, průměr vodiče 4,75mm</t>
  </si>
  <si>
    <t>50*1,15 'Přepočtené koeficientem množství</t>
  </si>
  <si>
    <t>125</t>
  </si>
  <si>
    <t>741122015</t>
  </si>
  <si>
    <t>Montáž kabel Cu bez ukončení uložený pod omítku plný kulatý 3x1,5 mm2 (např. CYKY)</t>
  </si>
  <si>
    <t>-169017165</t>
  </si>
  <si>
    <t>126</t>
  </si>
  <si>
    <t>34111030</t>
  </si>
  <si>
    <t>kabel instalační jádro Cu plné izolace PVC plášť PVC 450/750V (CYKY) 3x1,5mm2</t>
  </si>
  <si>
    <t>552435323</t>
  </si>
  <si>
    <t>Poznámka k položce:_x000D_
CYKY, průměr kabelu 8,6mm</t>
  </si>
  <si>
    <t>200*1,15 'Přepočtené koeficientem množství</t>
  </si>
  <si>
    <t>127</t>
  </si>
  <si>
    <t>741122016</t>
  </si>
  <si>
    <t>Montáž kabel Cu bez ukončení uložený pod omítku plný kulatý 3x2,5 až 6 mm2 (např. CYKY)</t>
  </si>
  <si>
    <t>-1255336738</t>
  </si>
  <si>
    <t>128</t>
  </si>
  <si>
    <t>34111036</t>
  </si>
  <si>
    <t>kabel instalační jádro Cu plné izolace PVC plášť PVC 450/750V (CYKY) 3x2,5mm2</t>
  </si>
  <si>
    <t>856853497</t>
  </si>
  <si>
    <t>Poznámka k položce:_x000D_
CYKY, průměr kabelu 9,5mm</t>
  </si>
  <si>
    <t>129</t>
  </si>
  <si>
    <t>741122032</t>
  </si>
  <si>
    <t>Montáž kabel Cu bez ukončení uložený pod omítku plný kulatý 5x4 až 6 mm2 (např. CYKY)</t>
  </si>
  <si>
    <t>1007021935</t>
  </si>
  <si>
    <t>130</t>
  </si>
  <si>
    <t>34111098</t>
  </si>
  <si>
    <t>kabel instalační jádro Cu plné izolace PVC plášť PVC 450/750V (CYKY) 5x4mm2</t>
  </si>
  <si>
    <t>1564351949</t>
  </si>
  <si>
    <t>Poznámka k položce:_x000D_
CYKY, průměr kabelu 13,8mm</t>
  </si>
  <si>
    <t>150*1,15 'Přepočtené koeficientem množství</t>
  </si>
  <si>
    <t>131</t>
  </si>
  <si>
    <t>741122033</t>
  </si>
  <si>
    <t>Montáž kabel Cu bez ukončení uložený pod omítku plný kulatý 5x10 mm2 (např. CYKY)</t>
  </si>
  <si>
    <t>1655143338</t>
  </si>
  <si>
    <t>132</t>
  </si>
  <si>
    <t>34113034</t>
  </si>
  <si>
    <t>kabel instalační jádro Cu plné izolace PVC plášť PVC 450/750V (CYKY) 5x10mm2</t>
  </si>
  <si>
    <t>154015364</t>
  </si>
  <si>
    <t>Poznámka k položce:_x000D_
CYKY, průměr kabelu 18mm</t>
  </si>
  <si>
    <t>133</t>
  </si>
  <si>
    <t>741130001</t>
  </si>
  <si>
    <t>Ukončení vodič izolovaný do 2,5 mm2 v rozváděči nebo na přístroji</t>
  </si>
  <si>
    <t>391172695</t>
  </si>
  <si>
    <t>134</t>
  </si>
  <si>
    <t>741130005</t>
  </si>
  <si>
    <t>Ukončení vodič izolovaný do 10 mm2 v rozváděči nebo na přístroji</t>
  </si>
  <si>
    <t>-1622632482</t>
  </si>
  <si>
    <t>135</t>
  </si>
  <si>
    <t>741310101</t>
  </si>
  <si>
    <t>Montáž spínač se zapojením vodičů</t>
  </si>
  <si>
    <t>1862631982</t>
  </si>
  <si>
    <t>136</t>
  </si>
  <si>
    <t>34539059</t>
  </si>
  <si>
    <t>spínač včetně rámečku (kanceláře a centrální koupelna vybavena spínačem se stmíváním) - dle výběru investora</t>
  </si>
  <si>
    <t>1841446284</t>
  </si>
  <si>
    <t>137</t>
  </si>
  <si>
    <t>741313006</t>
  </si>
  <si>
    <t>Montáž zásuvka se zapojením vodičů</t>
  </si>
  <si>
    <t>-166984410</t>
  </si>
  <si>
    <t>138</t>
  </si>
  <si>
    <t>34555246</t>
  </si>
  <si>
    <t>zásuvka zapuštěná dvojnásobná šikmá - dle výběru investora</t>
  </si>
  <si>
    <t>-2069936152</t>
  </si>
  <si>
    <t>139</t>
  </si>
  <si>
    <t>741320105</t>
  </si>
  <si>
    <t>Montáž jističů jednopólových nn do 25 A ve skříni se zapojením vodičů</t>
  </si>
  <si>
    <t>2000499904</t>
  </si>
  <si>
    <t>140</t>
  </si>
  <si>
    <t>35822111</t>
  </si>
  <si>
    <t>jistič 1-pólový 16 A vypínací charakteristika B vypínací schopnost 10 kA</t>
  </si>
  <si>
    <t>608319998</t>
  </si>
  <si>
    <t>141</t>
  </si>
  <si>
    <t>741321033</t>
  </si>
  <si>
    <t>Montáž proudových chráničů čtyřpólových nn do 25 A ve skříni se zapojením vodičů</t>
  </si>
  <si>
    <t>1004937230</t>
  </si>
  <si>
    <t>142</t>
  </si>
  <si>
    <t>35889206</t>
  </si>
  <si>
    <t>chránič proudový</t>
  </si>
  <si>
    <t>1924297459</t>
  </si>
  <si>
    <t>143</t>
  </si>
  <si>
    <t>741372021</t>
  </si>
  <si>
    <t>Montáž svítidlo LED se zapojením vodičů</t>
  </si>
  <si>
    <t>1101888973</t>
  </si>
  <si>
    <t>SVÍTIDLA V ŘEŠENÝCH PROSTORÁCH</t>
  </si>
  <si>
    <t>SVÍTIDLA CHODBA m.č. 15 včetně časově u každých dveí na chodbě</t>
  </si>
  <si>
    <t>144</t>
  </si>
  <si>
    <t>34825001</t>
  </si>
  <si>
    <t>svítidlo LED nástěnné / stropní - dle výběru a schválení ivestora</t>
  </si>
  <si>
    <t>-925157533</t>
  </si>
  <si>
    <t xml:space="preserve">SVÍTIDLA CHODBA m.č. 15 včetně časově u každých dveří na chodbě se signalizací před zhasnutím v rozvodně </t>
  </si>
  <si>
    <t>145</t>
  </si>
  <si>
    <t>998741202</t>
  </si>
  <si>
    <t>Přesun hmot procentní pro silnoproud v objektech v přes 6 do 12 m</t>
  </si>
  <si>
    <t>-1469287635</t>
  </si>
  <si>
    <t>742</t>
  </si>
  <si>
    <t>Elektroinstalace - slaboproud</t>
  </si>
  <si>
    <t>146</t>
  </si>
  <si>
    <t>742110002</t>
  </si>
  <si>
    <t>Montáž trubek pro slaboproud plastových ohebných uložených pod omítku</t>
  </si>
  <si>
    <t>-1894174531</t>
  </si>
  <si>
    <t>147</t>
  </si>
  <si>
    <t>34571350</t>
  </si>
  <si>
    <t>trubka elektroinstalační ohebná dvouplášťová korugovaná HDPE (chránička) D 32/40mm</t>
  </si>
  <si>
    <t>1967506578</t>
  </si>
  <si>
    <t>100*1,05 'Přepočtené koeficientem množství</t>
  </si>
  <si>
    <t>148</t>
  </si>
  <si>
    <t>742110504</t>
  </si>
  <si>
    <t>Montáž krabic pro slaboproud zapuštěných plastových odbočných kruhových s víčkem</t>
  </si>
  <si>
    <t>667390631</t>
  </si>
  <si>
    <t>149</t>
  </si>
  <si>
    <t>34571458</t>
  </si>
  <si>
    <t>krabice pod omítku PVC odbočná kruhová D 100mm s víčkem</t>
  </si>
  <si>
    <t>1773471485</t>
  </si>
  <si>
    <t>150</t>
  </si>
  <si>
    <t>742123001</t>
  </si>
  <si>
    <t>Montáž přepěťové ochrany pro slaboproudá zařízení</t>
  </si>
  <si>
    <t>1376374870</t>
  </si>
  <si>
    <t>151</t>
  </si>
  <si>
    <t>35889540</t>
  </si>
  <si>
    <t>svodič přepětí - ochrana 3.stupně odnímatelné provedení, 230 V, signalizace, na DIN lištu</t>
  </si>
  <si>
    <t>1371032945</t>
  </si>
  <si>
    <t>152</t>
  </si>
  <si>
    <t>742124002</t>
  </si>
  <si>
    <t>Montáž kabelů datových FTP, UTP, STP pro vnitřní rozvody do trubky</t>
  </si>
  <si>
    <t>1062237331</t>
  </si>
  <si>
    <t>153</t>
  </si>
  <si>
    <t>34121262</t>
  </si>
  <si>
    <t>kabel datový jádro Cu plné plášť PVC (U/UTP) kategorie 5e</t>
  </si>
  <si>
    <t>1034763993</t>
  </si>
  <si>
    <t>Poznámka k položce:_x000D_
U/UTP, průměr kabelu 5mm</t>
  </si>
  <si>
    <t>250*1,2 'Přepočtené koeficientem množství</t>
  </si>
  <si>
    <t>154</t>
  </si>
  <si>
    <t>742124005</t>
  </si>
  <si>
    <t>Montáž kabelů datových FTP, UTP, STP ukončení kabelu konektorem</t>
  </si>
  <si>
    <t>-2118550653</t>
  </si>
  <si>
    <t>155</t>
  </si>
  <si>
    <t>37459015</t>
  </si>
  <si>
    <t>konektor na drát/lanko s vložkou RJ45 FTP Cat5e stíněný</t>
  </si>
  <si>
    <t>496604418</t>
  </si>
  <si>
    <t>156</t>
  </si>
  <si>
    <t>742124006</t>
  </si>
  <si>
    <t>Montáž kabelů datových FTP, UTP, STP ukončení kabelu spojkou</t>
  </si>
  <si>
    <t>653428472</t>
  </si>
  <si>
    <t>157</t>
  </si>
  <si>
    <t>35436040</t>
  </si>
  <si>
    <t>spojka RJ-45/RJ-45 keystone otvor UTP Cat5E</t>
  </si>
  <si>
    <t>711605296</t>
  </si>
  <si>
    <t>158</t>
  </si>
  <si>
    <t>742330044</t>
  </si>
  <si>
    <t>Montáž datové zásuvky 1 až 6 pozic</t>
  </si>
  <si>
    <t>832647180</t>
  </si>
  <si>
    <t>159</t>
  </si>
  <si>
    <t>37451180</t>
  </si>
  <si>
    <t>modul zásuvkový 1xRJ45 osazený 22,5x45mm se záclonkou úhlový UTP Cat5E</t>
  </si>
  <si>
    <t>-566177144</t>
  </si>
  <si>
    <t>160</t>
  </si>
  <si>
    <t>37451210</t>
  </si>
  <si>
    <t>záslepka datové zásuvky 22,5x45mm</t>
  </si>
  <si>
    <t>-52303436</t>
  </si>
  <si>
    <t>161</t>
  </si>
  <si>
    <t>34539100</t>
  </si>
  <si>
    <t>rámeček datové zásuvky pro 2 moduly 22,5x45mm</t>
  </si>
  <si>
    <t>1435453903</t>
  </si>
  <si>
    <t>162</t>
  </si>
  <si>
    <t>998742202</t>
  </si>
  <si>
    <t>Přesun hmot procentní pro slaboproud v objektech v do 12 m</t>
  </si>
  <si>
    <t>-1691257783</t>
  </si>
  <si>
    <t>751</t>
  </si>
  <si>
    <t>Vzduchotechnika</t>
  </si>
  <si>
    <t>163</t>
  </si>
  <si>
    <t>751111012</t>
  </si>
  <si>
    <t>Montáž ventilátoru axiálního nízkotlakého nástěnného základního D přes 100 do 200 mm</t>
  </si>
  <si>
    <t>1212370006</t>
  </si>
  <si>
    <t>164</t>
  </si>
  <si>
    <t>42914120</t>
  </si>
  <si>
    <t>ventilátor axiální stěnový skříň z plastu IP44 35W D 150mm</t>
  </si>
  <si>
    <t>1172260198</t>
  </si>
  <si>
    <t>165</t>
  </si>
  <si>
    <t>998751202</t>
  </si>
  <si>
    <t>Přesun hmot procentní pro vzduchotechniku v objektech v přes 12 do 24 m</t>
  </si>
  <si>
    <t>-2147005886</t>
  </si>
  <si>
    <t>763</t>
  </si>
  <si>
    <t>Konstrukce suché výstavby</t>
  </si>
  <si>
    <t>166</t>
  </si>
  <si>
    <t>763131432</t>
  </si>
  <si>
    <t>SDK podhled deska 1xDF 15 bez izolace dvouvrstvá spodní kce profil CD+UD REI 90</t>
  </si>
  <si>
    <t>507698620</t>
  </si>
  <si>
    <t>167</t>
  </si>
  <si>
    <t>763131471</t>
  </si>
  <si>
    <t>SDK podhled deska 1xDFH2 12,5 bez izolace dvouvrstvá spodní kce profil CD+UD REI do 90</t>
  </si>
  <si>
    <t>-195254428</t>
  </si>
  <si>
    <t>"1.15 CHODBA"54,96</t>
  </si>
  <si>
    <t>168</t>
  </si>
  <si>
    <t>763131714</t>
  </si>
  <si>
    <t>SDK podhled základní penetrační nátěr</t>
  </si>
  <si>
    <t>-217155679</t>
  </si>
  <si>
    <t>169</t>
  </si>
  <si>
    <t>763131761</t>
  </si>
  <si>
    <t>Příplatek k SDK podhledu za plochu do 3 m2 jednotlivě</t>
  </si>
  <si>
    <t>-423275849</t>
  </si>
  <si>
    <t>170</t>
  </si>
  <si>
    <t>763131811</t>
  </si>
  <si>
    <t>Demontáž stávajících podhledů včetně izolačních vrstev</t>
  </si>
  <si>
    <t>-13774992</t>
  </si>
  <si>
    <t>DEMONTÁŽ STÁVAJÍCÍCH PODHLEDŮ</t>
  </si>
  <si>
    <t>171</t>
  </si>
  <si>
    <t>763172325</t>
  </si>
  <si>
    <t>Montáž dvířek revizních jednoplášťových SDK kcí vel. 600x600 mm pro příčky a předsazené stěny</t>
  </si>
  <si>
    <t>2820716</t>
  </si>
  <si>
    <t>172</t>
  </si>
  <si>
    <t>59030714</t>
  </si>
  <si>
    <t>dvířka revizní jednokřídlá s automatickým zámkem 600x600mm</t>
  </si>
  <si>
    <t>741321846</t>
  </si>
  <si>
    <t>173</t>
  </si>
  <si>
    <t>763182314</t>
  </si>
  <si>
    <t>Ostění oken z desek v SDK konstrukci hl přes 0,3 do 0,5 m</t>
  </si>
  <si>
    <t>76194025</t>
  </si>
  <si>
    <t>(0,8+0,8+1,4+1,4)*1</t>
  </si>
  <si>
    <t>(1,2+1,7+1,7+1,2)*2</t>
  </si>
  <si>
    <t>174</t>
  </si>
  <si>
    <t>998763402</t>
  </si>
  <si>
    <t>Přesun hmot procentní pro konstrukce montované z desek v objektech v přes 6 do 12 m</t>
  </si>
  <si>
    <t>2086576010</t>
  </si>
  <si>
    <t>766</t>
  </si>
  <si>
    <t>Konstrukce truhlářské</t>
  </si>
  <si>
    <t>175</t>
  </si>
  <si>
    <t>766622115</t>
  </si>
  <si>
    <t>Montáž plastových oken plochy přes 1 m2 pevných v do 1,5 m s rámem do zdiva</t>
  </si>
  <si>
    <t>2127702429</t>
  </si>
  <si>
    <t>OKNO DO SESTERNY</t>
  </si>
  <si>
    <t>1,5*0,8</t>
  </si>
  <si>
    <t>176</t>
  </si>
  <si>
    <t>61140043</t>
  </si>
  <si>
    <t>okno plastové s fixním zasklením dvojsklo přes plochu 1m2 do v 1,5m</t>
  </si>
  <si>
    <t>-380391739</t>
  </si>
  <si>
    <t>177</t>
  </si>
  <si>
    <t>766660001</t>
  </si>
  <si>
    <t>Montáž dveřních křídel otvíravých jednokřídlových š do 0,8 m do ocelové zárubně</t>
  </si>
  <si>
    <t>-237115320</t>
  </si>
  <si>
    <t>178</t>
  </si>
  <si>
    <t>61160051</t>
  </si>
  <si>
    <t>dveře jednokřídlé dřevěné dle výběru investora 700x1970mm</t>
  </si>
  <si>
    <t>622997059</t>
  </si>
  <si>
    <t>179</t>
  </si>
  <si>
    <t>766660002</t>
  </si>
  <si>
    <t>Montáž dveřních křídel otvíravých jednokřídlových š přes 0,8 m do ocelové zárubně</t>
  </si>
  <si>
    <t>1551472930</t>
  </si>
  <si>
    <t>180</t>
  </si>
  <si>
    <t>61160053</t>
  </si>
  <si>
    <t>dveře jednokřídlé dřevěné dle výběru investora 900x1970mm</t>
  </si>
  <si>
    <t>1939265106</t>
  </si>
  <si>
    <t>181</t>
  </si>
  <si>
    <t>61160052</t>
  </si>
  <si>
    <t>dveře jednokřídlé dřevěné dle výběru investora 800x1970mm</t>
  </si>
  <si>
    <t>-738653378</t>
  </si>
  <si>
    <t>182</t>
  </si>
  <si>
    <t>766660728</t>
  </si>
  <si>
    <t>Montáž dveřního interiérového kování - zámku</t>
  </si>
  <si>
    <t>157144762</t>
  </si>
  <si>
    <t>183</t>
  </si>
  <si>
    <t>766660729</t>
  </si>
  <si>
    <t>Montáž dveřního interiérového kování - štítku s klikou</t>
  </si>
  <si>
    <t>348188127</t>
  </si>
  <si>
    <t>184</t>
  </si>
  <si>
    <t>766662811</t>
  </si>
  <si>
    <t>Demontáž dveřních prahů u dveří jednokřídlových k opětovnému použití</t>
  </si>
  <si>
    <t>-609598524</t>
  </si>
  <si>
    <t>185</t>
  </si>
  <si>
    <t>766691914</t>
  </si>
  <si>
    <t>Vyvěšení nebo zavěšení dřevěných křídel dveří pl do 2 m2</t>
  </si>
  <si>
    <t>14738157</t>
  </si>
  <si>
    <t>186</t>
  </si>
  <si>
    <t>766811111</t>
  </si>
  <si>
    <t>Montáž kuchyňské linky - přesunuté</t>
  </si>
  <si>
    <t>-469987543</t>
  </si>
  <si>
    <t>187</t>
  </si>
  <si>
    <t>998766212</t>
  </si>
  <si>
    <t>Přesun hmot procentní pro kce truhlářské s omezením mechanizace v objektech v přes 6 do 12 m</t>
  </si>
  <si>
    <t>1547404475</t>
  </si>
  <si>
    <t>771</t>
  </si>
  <si>
    <t>Podlahy z dlaždic</t>
  </si>
  <si>
    <t>188</t>
  </si>
  <si>
    <t>771111011</t>
  </si>
  <si>
    <t>Vysátí podkladu před pokládkou dlažby</t>
  </si>
  <si>
    <t>-384736576</t>
  </si>
  <si>
    <t>189</t>
  </si>
  <si>
    <t>771121011</t>
  </si>
  <si>
    <t>Nátěr penetrační na podlahu</t>
  </si>
  <si>
    <t>-827048937</t>
  </si>
  <si>
    <t>190</t>
  </si>
  <si>
    <t>771151012</t>
  </si>
  <si>
    <t>Samonivelační stěrka podlah pevnosti 20 MPa tl přes 3 do 5 mm</t>
  </si>
  <si>
    <t>-1190609677</t>
  </si>
  <si>
    <t>191</t>
  </si>
  <si>
    <t>771574416</t>
  </si>
  <si>
    <t>Montáž podlah keramických hladkých lepených cementovým flexibilním lepidlem přes 9 do 12 ks/m2</t>
  </si>
  <si>
    <t>-875367878</t>
  </si>
  <si>
    <t>192</t>
  </si>
  <si>
    <t>59761160</t>
  </si>
  <si>
    <t>dlažba keramická slinutá 60x120 / 80x80 slonová kost / 60x60 hnedá / 60x60 béžová / 25x33 světle béžová - dle výběru investora</t>
  </si>
  <si>
    <t>2062461702</t>
  </si>
  <si>
    <t>16,31*1,1 'Přepočtené koeficientem množství</t>
  </si>
  <si>
    <t>193</t>
  </si>
  <si>
    <t>771591112</t>
  </si>
  <si>
    <t>Izolace pod dlažbu nátěrem nebo stěrkou ve dvou vrstvách</t>
  </si>
  <si>
    <t>-779986229</t>
  </si>
  <si>
    <t>194</t>
  </si>
  <si>
    <t>771591115</t>
  </si>
  <si>
    <t>Podlahy spárování silikonem</t>
  </si>
  <si>
    <t>1557872314</t>
  </si>
  <si>
    <t>"1.18B SOCIÁLNÍ ZAŘÍZENÍ ZAMĚSTNANCI"(1,175+1,175+0,505+0,505+2,775+2,775)</t>
  </si>
  <si>
    <t>"1.25 CENTRÁLNÍ KOUPELNA"(4,1+4,1+1,85+1,85+1+1)</t>
  </si>
  <si>
    <t>195</t>
  </si>
  <si>
    <t>771591184</t>
  </si>
  <si>
    <t>Pracnější řezání podlah z dlaždic keramických rovné</t>
  </si>
  <si>
    <t>-1908099642</t>
  </si>
  <si>
    <t>196</t>
  </si>
  <si>
    <t>771591241</t>
  </si>
  <si>
    <t>Izolace těsnícími pásy vnitřní kout</t>
  </si>
  <si>
    <t>1540046437</t>
  </si>
  <si>
    <t>197</t>
  </si>
  <si>
    <t>771591242</t>
  </si>
  <si>
    <t>Izolace těsnícími pásy vnější roh</t>
  </si>
  <si>
    <t>2110325401</t>
  </si>
  <si>
    <t>198</t>
  </si>
  <si>
    <t>771591264</t>
  </si>
  <si>
    <t>Izolace těsnícími pásy mezi podlahou a stěnou</t>
  </si>
  <si>
    <t>-1629975898</t>
  </si>
  <si>
    <t>199</t>
  </si>
  <si>
    <t>998771212</t>
  </si>
  <si>
    <t>Přesun hmot procentní pro podlahy z dlaždic s omezením mechanizace v objektech v přes 6 do 12 m</t>
  </si>
  <si>
    <t>419180292</t>
  </si>
  <si>
    <t>200</t>
  </si>
  <si>
    <t>1999368888</t>
  </si>
  <si>
    <t>201</t>
  </si>
  <si>
    <t>1249066441</t>
  </si>
  <si>
    <t>202</t>
  </si>
  <si>
    <t>-1856439498</t>
  </si>
  <si>
    <t>203</t>
  </si>
  <si>
    <t>664070549</t>
  </si>
  <si>
    <t>204</t>
  </si>
  <si>
    <t>2079657986</t>
  </si>
  <si>
    <t>205</t>
  </si>
  <si>
    <t>639679688</t>
  </si>
  <si>
    <t>206</t>
  </si>
  <si>
    <t>linoleum nehořlavé s vysokou zátěží - dle výběru investora</t>
  </si>
  <si>
    <t>-472848913</t>
  </si>
  <si>
    <t>42,34*1,1 'Přepočtené koeficientem množství</t>
  </si>
  <si>
    <t>207</t>
  </si>
  <si>
    <t>1698725282</t>
  </si>
  <si>
    <t>208</t>
  </si>
  <si>
    <t>-586122772</t>
  </si>
  <si>
    <t>"1.16 SESTERNA"(5,1+5,1+4,1+4,1)</t>
  </si>
  <si>
    <t>"1.18A CHODBA"(1,2+1,2+1,7+1,7)</t>
  </si>
  <si>
    <t>"1.19 VRCHNÍ SESTRA"(3,1+3,1+4,1+4,1)</t>
  </si>
  <si>
    <t>"1.23 KUCHYŇKA"(1,625+1,625+4,1+4,1)</t>
  </si>
  <si>
    <t>209</t>
  </si>
  <si>
    <t>-1960710242</t>
  </si>
  <si>
    <t>50,05*0,092 'Přepočtené koeficientem množství</t>
  </si>
  <si>
    <t>210</t>
  </si>
  <si>
    <t>-1921578859</t>
  </si>
  <si>
    <t>211</t>
  </si>
  <si>
    <t>-2002648261</t>
  </si>
  <si>
    <t>16*0,02875 'Přepočtené koeficientem množství</t>
  </si>
  <si>
    <t>212</t>
  </si>
  <si>
    <t>2044181302</t>
  </si>
  <si>
    <t>213</t>
  </si>
  <si>
    <t>981521481</t>
  </si>
  <si>
    <t>2*0,02875 'Přepočtené koeficientem množství</t>
  </si>
  <si>
    <t>214</t>
  </si>
  <si>
    <t>776421312</t>
  </si>
  <si>
    <t>Montáž přechodových šroubovaných lišt</t>
  </si>
  <si>
    <t>705748740</t>
  </si>
  <si>
    <t>215</t>
  </si>
  <si>
    <t>4545665415</t>
  </si>
  <si>
    <t>přechodová lišta dle investora</t>
  </si>
  <si>
    <t>mb</t>
  </si>
  <si>
    <t>1306741378</t>
  </si>
  <si>
    <t>216</t>
  </si>
  <si>
    <t>205180319</t>
  </si>
  <si>
    <t>217</t>
  </si>
  <si>
    <t>-327893209</t>
  </si>
  <si>
    <t>781</t>
  </si>
  <si>
    <t>Dokončovací práce - obklady</t>
  </si>
  <si>
    <t>218</t>
  </si>
  <si>
    <t>781111011</t>
  </si>
  <si>
    <t>Ometení (oprášení) stěny při přípravě podkladu</t>
  </si>
  <si>
    <t>1646231918</t>
  </si>
  <si>
    <t>"1.18B SOCIÁLNÍ ZAŘÍZENÍ ZAMĚSTNANCI"(1,175+1,175+0,505+0,505+1,8+1,8)*2,5</t>
  </si>
  <si>
    <t>"1.25 CENTRÁLNÍ KOUPELNA"(4,1+4,1+1,85+1,85+1+1)*2,5</t>
  </si>
  <si>
    <t>219</t>
  </si>
  <si>
    <t>781121011</t>
  </si>
  <si>
    <t>Nátěr penetrační na stěnu</t>
  </si>
  <si>
    <t>-2090713643</t>
  </si>
  <si>
    <t>220</t>
  </si>
  <si>
    <t>781131112</t>
  </si>
  <si>
    <t>Izolace pod obklad nátěrem nebo stěrkou ve dvou vrstvách</t>
  </si>
  <si>
    <t>-1561075918</t>
  </si>
  <si>
    <t>221</t>
  </si>
  <si>
    <t>781151031</t>
  </si>
  <si>
    <t>Celoplošné vyrovnání podkladu stěrkou tl 3 mm</t>
  </si>
  <si>
    <t>-1109676939</t>
  </si>
  <si>
    <t>222</t>
  </si>
  <si>
    <t>781472216</t>
  </si>
  <si>
    <t>Montáž obkladů keramických hladkých lepených cementovým flexibilním lepidlem přes 9 do 12 ks/m2</t>
  </si>
  <si>
    <t>-882877487</t>
  </si>
  <si>
    <t>223</t>
  </si>
  <si>
    <t>59761127</t>
  </si>
  <si>
    <t>-449400715</t>
  </si>
  <si>
    <t>224</t>
  </si>
  <si>
    <t>781473810</t>
  </si>
  <si>
    <t>Demontáž obkladů z obkladaček keramických lepených</t>
  </si>
  <si>
    <t>-1138808978</t>
  </si>
  <si>
    <t>225</t>
  </si>
  <si>
    <t>781491021</t>
  </si>
  <si>
    <t>Montáž zrcadel plochy do 1 m2 lepených silikonovým tmelem na keramický obklad</t>
  </si>
  <si>
    <t>409716546</t>
  </si>
  <si>
    <t>přepínače pro osvětlení galerky v umývárně budou umístěné u všech vstupních dveří</t>
  </si>
  <si>
    <t>226</t>
  </si>
  <si>
    <t>63465122</t>
  </si>
  <si>
    <t>zrcadlo nemontované čiré tl 3mm max rozměr 3210x2250mm</t>
  </si>
  <si>
    <t>434291163</t>
  </si>
  <si>
    <t>0*1,1 'Přepočtené koeficientem množství</t>
  </si>
  <si>
    <t>227</t>
  </si>
  <si>
    <t>781495142</t>
  </si>
  <si>
    <t>Průnik obkladem kruhový přes DN 30 do DN 90</t>
  </si>
  <si>
    <t>-1770072200</t>
  </si>
  <si>
    <t>228</t>
  </si>
  <si>
    <t>781495143</t>
  </si>
  <si>
    <t>Průnik obkladem kruhový přes DN 90</t>
  </si>
  <si>
    <t>-1403870012</t>
  </si>
  <si>
    <t>229</t>
  </si>
  <si>
    <t>998781202</t>
  </si>
  <si>
    <t>Přesun hmot procentní pro obklady keramické v objektech v přes 6 do 12 m</t>
  </si>
  <si>
    <t>-1976599526</t>
  </si>
  <si>
    <t>783</t>
  </si>
  <si>
    <t>Dokončovací práce - nátěry</t>
  </si>
  <si>
    <t>230</t>
  </si>
  <si>
    <t>783000101</t>
  </si>
  <si>
    <t>Ochrana podlah nebo vodorovných ploch při provádění nátěrů olepením páskou nebo fólií</t>
  </si>
  <si>
    <t>-1214011902</t>
  </si>
  <si>
    <t>231</t>
  </si>
  <si>
    <t>58124833</t>
  </si>
  <si>
    <t>páska pro malířské potřeby maskovací krepová 19mmx50m</t>
  </si>
  <si>
    <t>1052612227</t>
  </si>
  <si>
    <t>30*1,05 'Přepočtené koeficientem množství</t>
  </si>
  <si>
    <t>784</t>
  </si>
  <si>
    <t>Dokončovací práce - malby a tapety</t>
  </si>
  <si>
    <t>232</t>
  </si>
  <si>
    <t>784121001</t>
  </si>
  <si>
    <t>Oškrabání malby v místnostech v do 3,80 m</t>
  </si>
  <si>
    <t>-1044642956</t>
  </si>
  <si>
    <t>STĚNY</t>
  </si>
  <si>
    <t>"1.15 CHODBA"150</t>
  </si>
  <si>
    <t>"1.16 SESTERNA"(5,1+5,1+4,1+4,1)*2,88</t>
  </si>
  <si>
    <t>"1.18A CHODBA"(1,2+1,2+1,7+1,7)*2,88</t>
  </si>
  <si>
    <t>"1.19 VRCHNÍ SESTRA"(3,1+3,1+4,1+4,1)*2,88</t>
  </si>
  <si>
    <t>"1.23 KUCHYŇKA"(1,625+1,625+4,1+4,1)*2,88</t>
  </si>
  <si>
    <t>233</t>
  </si>
  <si>
    <t>784171001</t>
  </si>
  <si>
    <t>Olepování vnitřních ploch páskou v místnostech v do 3,80 m</t>
  </si>
  <si>
    <t>-712789137</t>
  </si>
  <si>
    <t>234</t>
  </si>
  <si>
    <t>784171101</t>
  </si>
  <si>
    <t>Zakrytí vnitřních podlah včetně pozdějšího odkrytí</t>
  </si>
  <si>
    <t>1176658046</t>
  </si>
  <si>
    <t>"1.15 CHODBA"56,96</t>
  </si>
  <si>
    <t>235</t>
  </si>
  <si>
    <t>581248440</t>
  </si>
  <si>
    <t>fólie pro malířské potřeby zakrývací tl 25µ 4x5m</t>
  </si>
  <si>
    <t>1898172089</t>
  </si>
  <si>
    <t>236</t>
  </si>
  <si>
    <t>784181001</t>
  </si>
  <si>
    <t>Jednonásobné pačokování v místnostech v do 3,80 m</t>
  </si>
  <si>
    <t>98852794</t>
  </si>
  <si>
    <t>237</t>
  </si>
  <si>
    <t>784181101</t>
  </si>
  <si>
    <t>Základní akrylátová jednonásobná bezbarvá penetrace podkladu v místnostech v do 3,80 m</t>
  </si>
  <si>
    <t>-861561902</t>
  </si>
  <si>
    <t>PODHLED</t>
  </si>
  <si>
    <t>Mezisoučet</t>
  </si>
  <si>
    <t>238</t>
  </si>
  <si>
    <t>784211101</t>
  </si>
  <si>
    <t>Dvojnásobné bílé malby ze směsí za mokra výborně oděruvzdorných v místnostech v do 3,80 m</t>
  </si>
  <si>
    <t>-1507812425</t>
  </si>
  <si>
    <t>239</t>
  </si>
  <si>
    <t>HZS1301</t>
  </si>
  <si>
    <t>Hodinová zúčtovací sazba zedník</t>
  </si>
  <si>
    <t>265044847</t>
  </si>
  <si>
    <t>240</t>
  </si>
  <si>
    <t>HZS1311</t>
  </si>
  <si>
    <t>Hodinová zúčtovací sazba omítkář</t>
  </si>
  <si>
    <t>1419266594</t>
  </si>
  <si>
    <t>241</t>
  </si>
  <si>
    <t>HZS2211</t>
  </si>
  <si>
    <t>Hodinová zúčtovací sazba instalatér</t>
  </si>
  <si>
    <t>1127382536</t>
  </si>
  <si>
    <t>242</t>
  </si>
  <si>
    <t>HZS2221</t>
  </si>
  <si>
    <t>Hodinová zúčtovací sazba topenář</t>
  </si>
  <si>
    <t>1883188716</t>
  </si>
  <si>
    <t>243</t>
  </si>
  <si>
    <t>HZS2231</t>
  </si>
  <si>
    <t>Hodinová zúčtovací sazba elektrikář</t>
  </si>
  <si>
    <t>-1056251726</t>
  </si>
  <si>
    <t>244</t>
  </si>
  <si>
    <t>HZS2311</t>
  </si>
  <si>
    <t>Hodinová zúčtovací sazba malíř, natěrač, lakýrník</t>
  </si>
  <si>
    <t>-1355333107</t>
  </si>
  <si>
    <t>245</t>
  </si>
  <si>
    <t>HZS2321</t>
  </si>
  <si>
    <t>Hodinová zúčtovací sazba obkladač</t>
  </si>
  <si>
    <t>-45146016</t>
  </si>
  <si>
    <t>N00</t>
  </si>
  <si>
    <t>Nepojmenované práce</t>
  </si>
  <si>
    <t>N01</t>
  </si>
  <si>
    <t>Nepojmenovaný díl</t>
  </si>
  <si>
    <t>246</t>
  </si>
  <si>
    <t>D+M koupelnová skříňka 60x16x60 cm bílá</t>
  </si>
  <si>
    <t>543313960</t>
  </si>
  <si>
    <t>247</t>
  </si>
  <si>
    <t>D+M madlo invalidní L 812 mm bílé</t>
  </si>
  <si>
    <t>554842867</t>
  </si>
  <si>
    <t>248</t>
  </si>
  <si>
    <t>D+M madlo invalidní L 600 mm bílé</t>
  </si>
  <si>
    <t>-1999500798</t>
  </si>
  <si>
    <t>249</t>
  </si>
  <si>
    <t>D+M doplněk ostatní AWD -  bílá</t>
  </si>
  <si>
    <t>-278003998</t>
  </si>
  <si>
    <t>250</t>
  </si>
  <si>
    <t>D+M kuchyňské linky včetně spotřebičů - dle schválení a výběru investora</t>
  </si>
  <si>
    <t>412171691</t>
  </si>
  <si>
    <t>251</t>
  </si>
  <si>
    <t>Bidetová sprrška - dle schválení a výběru investora</t>
  </si>
  <si>
    <t>2004248616</t>
  </si>
  <si>
    <t>252</t>
  </si>
  <si>
    <t>Napojení ventilátoru včetně vzt poturbí a napojení na stávající odvětrání</t>
  </si>
  <si>
    <t>-459539148</t>
  </si>
  <si>
    <t>253</t>
  </si>
  <si>
    <t>Napojení, revize a případné nahrazení rozvodů vytápění k novým tělesům</t>
  </si>
  <si>
    <t>-1801822338</t>
  </si>
  <si>
    <t>VRN</t>
  </si>
  <si>
    <t>Vedlejší rozpočtové náklady</t>
  </si>
  <si>
    <t>VRN1</t>
  </si>
  <si>
    <t>Průzkumné, zeměměřičské a projektové práce</t>
  </si>
  <si>
    <t>254</t>
  </si>
  <si>
    <t>013244000</t>
  </si>
  <si>
    <t>Dokumentace pro provádění stavby</t>
  </si>
  <si>
    <t>…</t>
  </si>
  <si>
    <t>1024</t>
  </si>
  <si>
    <t>-550258144</t>
  </si>
  <si>
    <t>255</t>
  </si>
  <si>
    <t>013254000</t>
  </si>
  <si>
    <t>Dokumentace skutečného provedení stavby</t>
  </si>
  <si>
    <t>-761774184</t>
  </si>
  <si>
    <t>VRN2</t>
  </si>
  <si>
    <t>Příprava staveniště</t>
  </si>
  <si>
    <t>256</t>
  </si>
  <si>
    <t>020001000</t>
  </si>
  <si>
    <t>1518221740</t>
  </si>
  <si>
    <t>VRN3</t>
  </si>
  <si>
    <t>Zařízení staveniště</t>
  </si>
  <si>
    <t>257</t>
  </si>
  <si>
    <t>030001000</t>
  </si>
  <si>
    <t>852811605</t>
  </si>
  <si>
    <t>VRN6</t>
  </si>
  <si>
    <t>Územní vlivy</t>
  </si>
  <si>
    <t>258</t>
  </si>
  <si>
    <t>060001000</t>
  </si>
  <si>
    <t>-177444296</t>
  </si>
  <si>
    <t>259</t>
  </si>
  <si>
    <t>065002000</t>
  </si>
  <si>
    <t>Mimostaveništní doprava materiálů, výrobků a strojů</t>
  </si>
  <si>
    <t>1384598324</t>
  </si>
  <si>
    <t>VRN7</t>
  </si>
  <si>
    <t>Provozní vlivy</t>
  </si>
  <si>
    <t>260</t>
  </si>
  <si>
    <t>071002000</t>
  </si>
  <si>
    <t>Provoz investora, třetích osob</t>
  </si>
  <si>
    <t>1853025935</t>
  </si>
  <si>
    <t>VRN9</t>
  </si>
  <si>
    <t>Ostatní náklady</t>
  </si>
  <si>
    <t>261</t>
  </si>
  <si>
    <t>091003000</t>
  </si>
  <si>
    <t>Ostatní náklady související s objektem</t>
  </si>
  <si>
    <t>-288304676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</si>
</sst>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4" fontId="33" fillId="0" borderId="12" xfId="0" applyNumberFormat="1" applyFont="1" applyBorder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>
      <alignment vertical="center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4" fontId="24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9" width="25.85546875" hidden="1" customWidth="1"/>
    <col min="50" max="51" width="21.7109375" hidden="1" customWidth="1"/>
    <col min="52" max="53" width="25" hidden="1" customWidth="1"/>
    <col min="54" max="54" width="21.7109375" hidden="1" customWidth="1"/>
    <col min="55" max="55" width="19.140625" hidden="1" customWidth="1"/>
    <col min="56" max="56" width="25" hidden="1" customWidth="1"/>
    <col min="57" max="57" width="21.7109375" hidden="1" customWidth="1"/>
    <col min="58" max="58" width="19.140625" hidden="1" customWidth="1"/>
    <col min="59" max="59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pans="1:74" ht="36.9" customHeight="1"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S2" s="17" t="s">
        <v>7</v>
      </c>
      <c r="BT2" s="17" t="s">
        <v>8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" customHeight="1">
      <c r="B4" s="20"/>
      <c r="D4" s="21" t="s">
        <v>10</v>
      </c>
      <c r="AR4" s="20"/>
      <c r="AS4" s="22" t="s">
        <v>11</v>
      </c>
      <c r="BG4" s="23" t="s">
        <v>12</v>
      </c>
      <c r="BS4" s="17" t="s">
        <v>13</v>
      </c>
    </row>
    <row r="5" spans="1:74" ht="12" customHeight="1">
      <c r="B5" s="20"/>
      <c r="D5" s="24" t="s">
        <v>14</v>
      </c>
      <c r="K5" s="202" t="s">
        <v>15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R5" s="20"/>
      <c r="BG5" s="199" t="s">
        <v>16</v>
      </c>
      <c r="BS5" s="17" t="s">
        <v>7</v>
      </c>
    </row>
    <row r="6" spans="1:74" ht="36.9" customHeight="1">
      <c r="B6" s="20"/>
      <c r="D6" s="26" t="s">
        <v>17</v>
      </c>
      <c r="K6" s="204" t="s">
        <v>18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R6" s="20"/>
      <c r="BG6" s="200"/>
      <c r="BS6" s="17" t="s">
        <v>7</v>
      </c>
    </row>
    <row r="7" spans="1:74" ht="12" customHeight="1">
      <c r="B7" s="20"/>
      <c r="D7" s="27" t="s">
        <v>19</v>
      </c>
      <c r="K7" s="25" t="s">
        <v>1</v>
      </c>
      <c r="AK7" s="27" t="s">
        <v>20</v>
      </c>
      <c r="AN7" s="25" t="s">
        <v>1</v>
      </c>
      <c r="AR7" s="20"/>
      <c r="BG7" s="200"/>
      <c r="BS7" s="17" t="s">
        <v>7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G8" s="200"/>
      <c r="BS8" s="17" t="s">
        <v>7</v>
      </c>
    </row>
    <row r="9" spans="1:74" ht="14.4" customHeight="1">
      <c r="B9" s="20"/>
      <c r="AR9" s="20"/>
      <c r="BG9" s="200"/>
      <c r="BS9" s="17" t="s">
        <v>7</v>
      </c>
    </row>
    <row r="10" spans="1:74" ht="12" customHeight="1">
      <c r="B10" s="20"/>
      <c r="D10" s="27" t="s">
        <v>25</v>
      </c>
      <c r="AK10" s="27" t="s">
        <v>26</v>
      </c>
      <c r="AN10" s="25" t="s">
        <v>1</v>
      </c>
      <c r="AR10" s="20"/>
      <c r="BG10" s="200"/>
      <c r="BS10" s="17" t="s">
        <v>7</v>
      </c>
    </row>
    <row r="11" spans="1:74" ht="18.45" customHeight="1">
      <c r="B11" s="20"/>
      <c r="E11" s="25" t="s">
        <v>22</v>
      </c>
      <c r="AK11" s="27" t="s">
        <v>27</v>
      </c>
      <c r="AN11" s="25" t="s">
        <v>1</v>
      </c>
      <c r="AR11" s="20"/>
      <c r="BG11" s="200"/>
      <c r="BS11" s="17" t="s">
        <v>7</v>
      </c>
    </row>
    <row r="12" spans="1:74" ht="6.9" customHeight="1">
      <c r="B12" s="20"/>
      <c r="AR12" s="20"/>
      <c r="BG12" s="200"/>
      <c r="BS12" s="17" t="s">
        <v>7</v>
      </c>
    </row>
    <row r="13" spans="1:74" ht="12" customHeight="1">
      <c r="B13" s="20"/>
      <c r="D13" s="27" t="s">
        <v>28</v>
      </c>
      <c r="AK13" s="27" t="s">
        <v>26</v>
      </c>
      <c r="AN13" s="29" t="s">
        <v>29</v>
      </c>
      <c r="AR13" s="20"/>
      <c r="BG13" s="200"/>
      <c r="BS13" s="17" t="s">
        <v>7</v>
      </c>
    </row>
    <row r="14" spans="1:74" ht="13.2">
      <c r="B14" s="20"/>
      <c r="E14" s="205" t="s">
        <v>29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7" t="s">
        <v>27</v>
      </c>
      <c r="AN14" s="29" t="s">
        <v>29</v>
      </c>
      <c r="AR14" s="20"/>
      <c r="BG14" s="200"/>
      <c r="BS14" s="17" t="s">
        <v>7</v>
      </c>
    </row>
    <row r="15" spans="1:74" ht="6.9" customHeight="1">
      <c r="B15" s="20"/>
      <c r="AR15" s="20"/>
      <c r="BG15" s="200"/>
      <c r="BS15" s="17" t="s">
        <v>4</v>
      </c>
    </row>
    <row r="16" spans="1:74" ht="12" customHeight="1">
      <c r="B16" s="20"/>
      <c r="D16" s="27" t="s">
        <v>30</v>
      </c>
      <c r="AK16" s="27" t="s">
        <v>26</v>
      </c>
      <c r="AN16" s="25" t="s">
        <v>1</v>
      </c>
      <c r="AR16" s="20"/>
      <c r="BG16" s="200"/>
      <c r="BS16" s="17" t="s">
        <v>4</v>
      </c>
    </row>
    <row r="17" spans="2:71" ht="18.45" customHeight="1">
      <c r="B17" s="20"/>
      <c r="E17" s="25" t="s">
        <v>22</v>
      </c>
      <c r="AK17" s="27" t="s">
        <v>27</v>
      </c>
      <c r="AN17" s="25" t="s">
        <v>1</v>
      </c>
      <c r="AR17" s="20"/>
      <c r="BG17" s="200"/>
      <c r="BS17" s="17" t="s">
        <v>5</v>
      </c>
    </row>
    <row r="18" spans="2:71" ht="6.9" customHeight="1">
      <c r="B18" s="20"/>
      <c r="AR18" s="20"/>
      <c r="BG18" s="200"/>
      <c r="BS18" s="17" t="s">
        <v>7</v>
      </c>
    </row>
    <row r="19" spans="2:71" ht="12" customHeight="1">
      <c r="B19" s="20"/>
      <c r="D19" s="27" t="s">
        <v>31</v>
      </c>
      <c r="AK19" s="27" t="s">
        <v>26</v>
      </c>
      <c r="AN19" s="25" t="s">
        <v>1</v>
      </c>
      <c r="AR19" s="20"/>
      <c r="BG19" s="200"/>
      <c r="BS19" s="17" t="s">
        <v>7</v>
      </c>
    </row>
    <row r="20" spans="2:71" ht="18.45" customHeight="1">
      <c r="B20" s="20"/>
      <c r="E20" s="25" t="s">
        <v>22</v>
      </c>
      <c r="AK20" s="27" t="s">
        <v>27</v>
      </c>
      <c r="AN20" s="25" t="s">
        <v>1</v>
      </c>
      <c r="AR20" s="20"/>
      <c r="BG20" s="200"/>
      <c r="BS20" s="17" t="s">
        <v>5</v>
      </c>
    </row>
    <row r="21" spans="2:71" ht="6.9" customHeight="1">
      <c r="B21" s="20"/>
      <c r="AR21" s="20"/>
      <c r="BG21" s="200"/>
    </row>
    <row r="22" spans="2:71" ht="12" customHeight="1">
      <c r="B22" s="20"/>
      <c r="D22" s="27" t="s">
        <v>32</v>
      </c>
      <c r="AR22" s="20"/>
      <c r="BG22" s="200"/>
    </row>
    <row r="23" spans="2:71" ht="16.5" customHeight="1">
      <c r="B23" s="20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20"/>
      <c r="BG23" s="200"/>
    </row>
    <row r="24" spans="2:71" ht="6.9" customHeight="1">
      <c r="B24" s="20"/>
      <c r="AR24" s="20"/>
      <c r="BG24" s="200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G25" s="200"/>
    </row>
    <row r="26" spans="2:71" s="1" customFormat="1" ht="25.95" customHeight="1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8">
        <f>ROUND(AG94,2)</f>
        <v>0</v>
      </c>
      <c r="AL26" s="209"/>
      <c r="AM26" s="209"/>
      <c r="AN26" s="209"/>
      <c r="AO26" s="209"/>
      <c r="AR26" s="32"/>
      <c r="BG26" s="200"/>
    </row>
    <row r="27" spans="2:71" s="1" customFormat="1" ht="6.9" customHeight="1">
      <c r="B27" s="32"/>
      <c r="AR27" s="32"/>
      <c r="BG27" s="200"/>
    </row>
    <row r="28" spans="2:71" s="1" customFormat="1" ht="13.2">
      <c r="B28" s="32"/>
      <c r="L28" s="210" t="s">
        <v>34</v>
      </c>
      <c r="M28" s="210"/>
      <c r="N28" s="210"/>
      <c r="O28" s="210"/>
      <c r="P28" s="210"/>
      <c r="W28" s="210" t="s">
        <v>35</v>
      </c>
      <c r="X28" s="210"/>
      <c r="Y28" s="210"/>
      <c r="Z28" s="210"/>
      <c r="AA28" s="210"/>
      <c r="AB28" s="210"/>
      <c r="AC28" s="210"/>
      <c r="AD28" s="210"/>
      <c r="AE28" s="210"/>
      <c r="AK28" s="210" t="s">
        <v>36</v>
      </c>
      <c r="AL28" s="210"/>
      <c r="AM28" s="210"/>
      <c r="AN28" s="210"/>
      <c r="AO28" s="210"/>
      <c r="AR28" s="32"/>
      <c r="BG28" s="200"/>
    </row>
    <row r="29" spans="2:71" s="2" customFormat="1" ht="14.4" customHeight="1">
      <c r="B29" s="36"/>
      <c r="D29" s="27" t="s">
        <v>37</v>
      </c>
      <c r="F29" s="27" t="s">
        <v>38</v>
      </c>
      <c r="L29" s="213">
        <v>0.21</v>
      </c>
      <c r="M29" s="212"/>
      <c r="N29" s="212"/>
      <c r="O29" s="212"/>
      <c r="P29" s="212"/>
      <c r="W29" s="211">
        <f>ROUND(BB94,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1">
        <f>ROUND(AX94, 2)</f>
        <v>0</v>
      </c>
      <c r="AL29" s="212"/>
      <c r="AM29" s="212"/>
      <c r="AN29" s="212"/>
      <c r="AO29" s="212"/>
      <c r="AR29" s="36"/>
      <c r="BG29" s="201"/>
    </row>
    <row r="30" spans="2:71" s="2" customFormat="1" ht="14.4" customHeight="1">
      <c r="B30" s="36"/>
      <c r="F30" s="27" t="s">
        <v>39</v>
      </c>
      <c r="L30" s="213">
        <v>0.12</v>
      </c>
      <c r="M30" s="212"/>
      <c r="N30" s="212"/>
      <c r="O30" s="212"/>
      <c r="P30" s="212"/>
      <c r="W30" s="211">
        <f>ROUND(BC94,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1">
        <f>ROUND(AY94, 2)</f>
        <v>0</v>
      </c>
      <c r="AL30" s="212"/>
      <c r="AM30" s="212"/>
      <c r="AN30" s="212"/>
      <c r="AO30" s="212"/>
      <c r="AR30" s="36"/>
      <c r="BG30" s="201"/>
    </row>
    <row r="31" spans="2:71" s="2" customFormat="1" ht="14.4" hidden="1" customHeight="1">
      <c r="B31" s="36"/>
      <c r="F31" s="27" t="s">
        <v>40</v>
      </c>
      <c r="L31" s="213">
        <v>0.21</v>
      </c>
      <c r="M31" s="212"/>
      <c r="N31" s="212"/>
      <c r="O31" s="212"/>
      <c r="P31" s="212"/>
      <c r="W31" s="211">
        <f>ROUND(BD94,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36"/>
      <c r="BG31" s="201"/>
    </row>
    <row r="32" spans="2:71" s="2" customFormat="1" ht="14.4" hidden="1" customHeight="1">
      <c r="B32" s="36"/>
      <c r="F32" s="27" t="s">
        <v>41</v>
      </c>
      <c r="L32" s="213">
        <v>0.12</v>
      </c>
      <c r="M32" s="212"/>
      <c r="N32" s="212"/>
      <c r="O32" s="212"/>
      <c r="P32" s="212"/>
      <c r="W32" s="211">
        <f>ROUND(BE94,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36"/>
      <c r="BG32" s="201"/>
    </row>
    <row r="33" spans="2:59" s="2" customFormat="1" ht="14.4" hidden="1" customHeight="1">
      <c r="B33" s="36"/>
      <c r="F33" s="27" t="s">
        <v>42</v>
      </c>
      <c r="L33" s="213">
        <v>0</v>
      </c>
      <c r="M33" s="212"/>
      <c r="N33" s="212"/>
      <c r="O33" s="212"/>
      <c r="P33" s="212"/>
      <c r="W33" s="211">
        <f>ROUND(BF94,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1">
        <v>0</v>
      </c>
      <c r="AL33" s="212"/>
      <c r="AM33" s="212"/>
      <c r="AN33" s="212"/>
      <c r="AO33" s="212"/>
      <c r="AR33" s="36"/>
      <c r="BG33" s="201"/>
    </row>
    <row r="34" spans="2:59" s="1" customFormat="1" ht="6.9" customHeight="1">
      <c r="B34" s="32"/>
      <c r="AR34" s="32"/>
      <c r="BG34" s="200"/>
    </row>
    <row r="35" spans="2:59" s="1" customFormat="1" ht="25.95" customHeight="1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14" t="s">
        <v>45</v>
      </c>
      <c r="Y35" s="215"/>
      <c r="Z35" s="215"/>
      <c r="AA35" s="215"/>
      <c r="AB35" s="215"/>
      <c r="AC35" s="39"/>
      <c r="AD35" s="39"/>
      <c r="AE35" s="39"/>
      <c r="AF35" s="39"/>
      <c r="AG35" s="39"/>
      <c r="AH35" s="39"/>
      <c r="AI35" s="39"/>
      <c r="AJ35" s="39"/>
      <c r="AK35" s="216">
        <f>SUM(AK26:AK33)</f>
        <v>0</v>
      </c>
      <c r="AL35" s="215"/>
      <c r="AM35" s="215"/>
      <c r="AN35" s="215"/>
      <c r="AO35" s="217"/>
      <c r="AP35" s="37"/>
      <c r="AQ35" s="37"/>
      <c r="AR35" s="32"/>
    </row>
    <row r="36" spans="2:59" s="1" customFormat="1" ht="6.9" customHeight="1">
      <c r="B36" s="32"/>
      <c r="AR36" s="32"/>
    </row>
    <row r="37" spans="2:59" s="1" customFormat="1" ht="14.4" customHeight="1">
      <c r="B37" s="32"/>
      <c r="AR37" s="32"/>
    </row>
    <row r="38" spans="2:59" ht="14.4" customHeight="1">
      <c r="B38" s="20"/>
      <c r="AR38" s="20"/>
    </row>
    <row r="39" spans="2:59" ht="14.4" customHeight="1">
      <c r="B39" s="20"/>
      <c r="AR39" s="20"/>
    </row>
    <row r="40" spans="2:59" ht="14.4" customHeight="1">
      <c r="B40" s="20"/>
      <c r="AR40" s="20"/>
    </row>
    <row r="41" spans="2:59" ht="14.4" customHeight="1">
      <c r="B41" s="20"/>
      <c r="AR41" s="20"/>
    </row>
    <row r="42" spans="2:59" ht="14.4" customHeight="1">
      <c r="B42" s="20"/>
      <c r="AR42" s="20"/>
    </row>
    <row r="43" spans="2:59" ht="14.4" customHeight="1">
      <c r="B43" s="20"/>
      <c r="AR43" s="20"/>
    </row>
    <row r="44" spans="2:59" ht="14.4" customHeight="1">
      <c r="B44" s="20"/>
      <c r="AR44" s="20"/>
    </row>
    <row r="45" spans="2:59" ht="14.4" customHeight="1">
      <c r="B45" s="20"/>
      <c r="AR45" s="20"/>
    </row>
    <row r="46" spans="2:59" ht="14.4" customHeight="1">
      <c r="B46" s="20"/>
      <c r="AR46" s="20"/>
    </row>
    <row r="47" spans="2:59" ht="14.4" customHeight="1">
      <c r="B47" s="20"/>
      <c r="AR47" s="20"/>
    </row>
    <row r="48" spans="2:59" ht="14.4" customHeight="1">
      <c r="B48" s="20"/>
      <c r="AR48" s="20"/>
    </row>
    <row r="49" spans="2:44" s="1" customFormat="1" ht="14.4" customHeight="1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3.2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3.2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3.2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>
      <c r="B82" s="32"/>
      <c r="C82" s="21" t="s">
        <v>52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48"/>
      <c r="C84" s="27" t="s">
        <v>14</v>
      </c>
      <c r="L84" s="3" t="str">
        <f>K5</f>
        <v>2025_04_</v>
      </c>
      <c r="AR84" s="48"/>
    </row>
    <row r="85" spans="1:91" s="4" customFormat="1" ht="36.9" customHeight="1">
      <c r="B85" s="49"/>
      <c r="C85" s="50" t="s">
        <v>17</v>
      </c>
      <c r="L85" s="218" t="str">
        <f>K6</f>
        <v>Modernizace provozních a hygienických prostor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R85" s="49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21</v>
      </c>
      <c r="L87" s="51" t="str">
        <f>IF(K8="","",K8)</f>
        <v xml:space="preserve"> </v>
      </c>
      <c r="AI87" s="27" t="s">
        <v>23</v>
      </c>
      <c r="AM87" s="220" t="str">
        <f>IF(AN8= "","",AN8)</f>
        <v>2. 7. 2025</v>
      </c>
      <c r="AN87" s="220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25</v>
      </c>
      <c r="L89" s="3" t="str">
        <f>IF(E11= "","",E11)</f>
        <v xml:space="preserve"> </v>
      </c>
      <c r="AI89" s="27" t="s">
        <v>30</v>
      </c>
      <c r="AM89" s="221" t="str">
        <f>IF(E17="","",E17)</f>
        <v xml:space="preserve"> </v>
      </c>
      <c r="AN89" s="222"/>
      <c r="AO89" s="222"/>
      <c r="AP89" s="222"/>
      <c r="AR89" s="32"/>
      <c r="AS89" s="223" t="s">
        <v>53</v>
      </c>
      <c r="AT89" s="224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4"/>
    </row>
    <row r="90" spans="1:91" s="1" customFormat="1" ht="15.15" customHeight="1">
      <c r="B90" s="32"/>
      <c r="C90" s="27" t="s">
        <v>28</v>
      </c>
      <c r="L90" s="3" t="str">
        <f>IF(E14= "Vyplň údaj","",E14)</f>
        <v/>
      </c>
      <c r="AI90" s="27" t="s">
        <v>31</v>
      </c>
      <c r="AM90" s="221" t="str">
        <f>IF(E20="","",E20)</f>
        <v xml:space="preserve"> </v>
      </c>
      <c r="AN90" s="222"/>
      <c r="AO90" s="222"/>
      <c r="AP90" s="222"/>
      <c r="AR90" s="32"/>
      <c r="AS90" s="225"/>
      <c r="AT90" s="226"/>
      <c r="BF90" s="56"/>
    </row>
    <row r="91" spans="1:91" s="1" customFormat="1" ht="10.8" customHeight="1">
      <c r="B91" s="32"/>
      <c r="AR91" s="32"/>
      <c r="AS91" s="225"/>
      <c r="AT91" s="226"/>
      <c r="BF91" s="56"/>
    </row>
    <row r="92" spans="1:91" s="1" customFormat="1" ht="29.25" customHeight="1">
      <c r="B92" s="32"/>
      <c r="C92" s="227" t="s">
        <v>54</v>
      </c>
      <c r="D92" s="228"/>
      <c r="E92" s="228"/>
      <c r="F92" s="228"/>
      <c r="G92" s="228"/>
      <c r="H92" s="57"/>
      <c r="I92" s="229" t="s">
        <v>55</v>
      </c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30" t="s">
        <v>56</v>
      </c>
      <c r="AH92" s="228"/>
      <c r="AI92" s="228"/>
      <c r="AJ92" s="228"/>
      <c r="AK92" s="228"/>
      <c r="AL92" s="228"/>
      <c r="AM92" s="228"/>
      <c r="AN92" s="229" t="s">
        <v>57</v>
      </c>
      <c r="AO92" s="228"/>
      <c r="AP92" s="231"/>
      <c r="AQ92" s="58" t="s">
        <v>58</v>
      </c>
      <c r="AR92" s="32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0" t="s">
        <v>70</v>
      </c>
      <c r="BE92" s="60" t="s">
        <v>71</v>
      </c>
      <c r="BF92" s="61" t="s">
        <v>72</v>
      </c>
    </row>
    <row r="93" spans="1:91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4"/>
    </row>
    <row r="94" spans="1:91" s="5" customFormat="1" ht="32.4" customHeight="1">
      <c r="B94" s="63"/>
      <c r="C94" s="64" t="s">
        <v>73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5">
        <f>ROUND(SUM(AG95:AG96),2)</f>
        <v>0</v>
      </c>
      <c r="AH94" s="235"/>
      <c r="AI94" s="235"/>
      <c r="AJ94" s="235"/>
      <c r="AK94" s="235"/>
      <c r="AL94" s="235"/>
      <c r="AM94" s="235"/>
      <c r="AN94" s="236">
        <f>SUM(AG94,AV94)</f>
        <v>0</v>
      </c>
      <c r="AO94" s="236"/>
      <c r="AP94" s="236"/>
      <c r="AQ94" s="67" t="s">
        <v>1</v>
      </c>
      <c r="AR94" s="63"/>
      <c r="AS94" s="68">
        <f>ROUND(SUM(AS95:AS96),2)</f>
        <v>0</v>
      </c>
      <c r="AT94" s="69">
        <f>ROUND(SUM(AT95:AT96),2)</f>
        <v>0</v>
      </c>
      <c r="AU94" s="70">
        <f>ROUND(SUM(AU95:AU96),2)</f>
        <v>0</v>
      </c>
      <c r="AV94" s="70">
        <f>ROUND(SUM(AX94:AY94),2)</f>
        <v>0</v>
      </c>
      <c r="AW94" s="71">
        <f>ROUND(SUM(AW95:AW96),5)</f>
        <v>0</v>
      </c>
      <c r="AX94" s="70">
        <f>ROUND(BB94*L29,2)</f>
        <v>0</v>
      </c>
      <c r="AY94" s="70">
        <f>ROUND(BC94*L30,2)</f>
        <v>0</v>
      </c>
      <c r="AZ94" s="70">
        <f>ROUND(BD94*L29,2)</f>
        <v>0</v>
      </c>
      <c r="BA94" s="70">
        <f>ROUND(BE94*L30,2)</f>
        <v>0</v>
      </c>
      <c r="BB94" s="70">
        <f>ROUND(SUM(BB95:BB96),2)</f>
        <v>0</v>
      </c>
      <c r="BC94" s="70">
        <f>ROUND(SUM(BC95:BC96),2)</f>
        <v>0</v>
      </c>
      <c r="BD94" s="70">
        <f>ROUND(SUM(BD95:BD96),2)</f>
        <v>0</v>
      </c>
      <c r="BE94" s="70">
        <f>ROUND(SUM(BE95:BE96),2)</f>
        <v>0</v>
      </c>
      <c r="BF94" s="72">
        <f>ROUND(SUM(BF95:BF96),2)</f>
        <v>0</v>
      </c>
      <c r="BS94" s="73" t="s">
        <v>74</v>
      </c>
      <c r="BT94" s="73" t="s">
        <v>75</v>
      </c>
      <c r="BU94" s="74" t="s">
        <v>76</v>
      </c>
      <c r="BV94" s="73" t="s">
        <v>77</v>
      </c>
      <c r="BW94" s="73" t="s">
        <v>6</v>
      </c>
      <c r="BX94" s="73" t="s">
        <v>78</v>
      </c>
      <c r="CL94" s="73" t="s">
        <v>1</v>
      </c>
    </row>
    <row r="95" spans="1:91" s="6" customFormat="1" ht="16.5" customHeight="1">
      <c r="A95" s="75" t="s">
        <v>79</v>
      </c>
      <c r="B95" s="76"/>
      <c r="C95" s="77"/>
      <c r="D95" s="234" t="s">
        <v>80</v>
      </c>
      <c r="E95" s="234"/>
      <c r="F95" s="234"/>
      <c r="G95" s="234"/>
      <c r="H95" s="234"/>
      <c r="I95" s="78"/>
      <c r="J95" s="234" t="s">
        <v>81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'1 - STAVEBNÍ PRÁCE_CHODBA'!K32</f>
        <v>0</v>
      </c>
      <c r="AH95" s="233"/>
      <c r="AI95" s="233"/>
      <c r="AJ95" s="233"/>
      <c r="AK95" s="233"/>
      <c r="AL95" s="233"/>
      <c r="AM95" s="233"/>
      <c r="AN95" s="232">
        <f>SUM(AG95,AV95)</f>
        <v>0</v>
      </c>
      <c r="AO95" s="233"/>
      <c r="AP95" s="233"/>
      <c r="AQ95" s="79" t="s">
        <v>82</v>
      </c>
      <c r="AR95" s="76"/>
      <c r="AS95" s="80">
        <f>'1 - STAVEBNÍ PRÁCE_CHODBA'!K30</f>
        <v>0</v>
      </c>
      <c r="AT95" s="81">
        <f>'1 - STAVEBNÍ PRÁCE_CHODBA'!K31</f>
        <v>0</v>
      </c>
      <c r="AU95" s="81">
        <v>0</v>
      </c>
      <c r="AV95" s="81">
        <f>ROUND(SUM(AX95:AY95),2)</f>
        <v>0</v>
      </c>
      <c r="AW95" s="82">
        <f>'1 - STAVEBNÍ PRÁCE_CHODBA'!T124</f>
        <v>0</v>
      </c>
      <c r="AX95" s="81">
        <f>'1 - STAVEBNÍ PRÁCE_CHODBA'!K35</f>
        <v>0</v>
      </c>
      <c r="AY95" s="81">
        <f>'1 - STAVEBNÍ PRÁCE_CHODBA'!K36</f>
        <v>0</v>
      </c>
      <c r="AZ95" s="81">
        <f>'1 - STAVEBNÍ PRÁCE_CHODBA'!K37</f>
        <v>0</v>
      </c>
      <c r="BA95" s="81">
        <f>'1 - STAVEBNÍ PRÁCE_CHODBA'!K38</f>
        <v>0</v>
      </c>
      <c r="BB95" s="81">
        <f>'1 - STAVEBNÍ PRÁCE_CHODBA'!F35</f>
        <v>0</v>
      </c>
      <c r="BC95" s="81">
        <f>'1 - STAVEBNÍ PRÁCE_CHODBA'!F36</f>
        <v>0</v>
      </c>
      <c r="BD95" s="81">
        <f>'1 - STAVEBNÍ PRÁCE_CHODBA'!F37</f>
        <v>0</v>
      </c>
      <c r="BE95" s="81">
        <f>'1 - STAVEBNÍ PRÁCE_CHODBA'!F38</f>
        <v>0</v>
      </c>
      <c r="BF95" s="83">
        <f>'1 - STAVEBNÍ PRÁCE_CHODBA'!F39</f>
        <v>0</v>
      </c>
      <c r="BT95" s="84" t="s">
        <v>80</v>
      </c>
      <c r="BV95" s="84" t="s">
        <v>77</v>
      </c>
      <c r="BW95" s="84" t="s">
        <v>83</v>
      </c>
      <c r="BX95" s="84" t="s">
        <v>6</v>
      </c>
      <c r="CL95" s="84" t="s">
        <v>1</v>
      </c>
      <c r="CM95" s="84" t="s">
        <v>80</v>
      </c>
    </row>
    <row r="96" spans="1:91" s="6" customFormat="1" ht="16.5" customHeight="1">
      <c r="A96" s="75" t="s">
        <v>79</v>
      </c>
      <c r="B96" s="76"/>
      <c r="C96" s="77"/>
      <c r="D96" s="234" t="s">
        <v>84</v>
      </c>
      <c r="E96" s="234"/>
      <c r="F96" s="234"/>
      <c r="G96" s="234"/>
      <c r="H96" s="234"/>
      <c r="I96" s="78"/>
      <c r="J96" s="234" t="s">
        <v>85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2">
        <f>'2 - STAVEBNÍ PRÁCE_MÍSTNOSTI'!K32</f>
        <v>0</v>
      </c>
      <c r="AH96" s="233"/>
      <c r="AI96" s="233"/>
      <c r="AJ96" s="233"/>
      <c r="AK96" s="233"/>
      <c r="AL96" s="233"/>
      <c r="AM96" s="233"/>
      <c r="AN96" s="232">
        <f>SUM(AG96,AV96)</f>
        <v>0</v>
      </c>
      <c r="AO96" s="233"/>
      <c r="AP96" s="233"/>
      <c r="AQ96" s="79" t="s">
        <v>82</v>
      </c>
      <c r="AR96" s="76"/>
      <c r="AS96" s="85">
        <f>'2 - STAVEBNÍ PRÁCE_MÍSTNOSTI'!K30</f>
        <v>0</v>
      </c>
      <c r="AT96" s="86">
        <f>'2 - STAVEBNÍ PRÁCE_MÍSTNOSTI'!K31</f>
        <v>0</v>
      </c>
      <c r="AU96" s="86">
        <v>0</v>
      </c>
      <c r="AV96" s="86">
        <f>ROUND(SUM(AX96:AY96),2)</f>
        <v>0</v>
      </c>
      <c r="AW96" s="87">
        <f>'2 - STAVEBNÍ PRÁCE_MÍSTNOSTI'!T153</f>
        <v>0</v>
      </c>
      <c r="AX96" s="86">
        <f>'2 - STAVEBNÍ PRÁCE_MÍSTNOSTI'!K35</f>
        <v>0</v>
      </c>
      <c r="AY96" s="86">
        <f>'2 - STAVEBNÍ PRÁCE_MÍSTNOSTI'!K36</f>
        <v>0</v>
      </c>
      <c r="AZ96" s="86">
        <f>'2 - STAVEBNÍ PRÁCE_MÍSTNOSTI'!K37</f>
        <v>0</v>
      </c>
      <c r="BA96" s="86">
        <f>'2 - STAVEBNÍ PRÁCE_MÍSTNOSTI'!K38</f>
        <v>0</v>
      </c>
      <c r="BB96" s="86">
        <f>'2 - STAVEBNÍ PRÁCE_MÍSTNOSTI'!F35</f>
        <v>0</v>
      </c>
      <c r="BC96" s="86">
        <f>'2 - STAVEBNÍ PRÁCE_MÍSTNOSTI'!F36</f>
        <v>0</v>
      </c>
      <c r="BD96" s="86">
        <f>'2 - STAVEBNÍ PRÁCE_MÍSTNOSTI'!F37</f>
        <v>0</v>
      </c>
      <c r="BE96" s="86">
        <f>'2 - STAVEBNÍ PRÁCE_MÍSTNOSTI'!F38</f>
        <v>0</v>
      </c>
      <c r="BF96" s="88">
        <f>'2 - STAVEBNÍ PRÁCE_MÍSTNOSTI'!F39</f>
        <v>0</v>
      </c>
      <c r="BT96" s="84" t="s">
        <v>80</v>
      </c>
      <c r="BV96" s="84" t="s">
        <v>77</v>
      </c>
      <c r="BW96" s="84" t="s">
        <v>86</v>
      </c>
      <c r="BX96" s="84" t="s">
        <v>6</v>
      </c>
      <c r="CL96" s="84" t="s">
        <v>1</v>
      </c>
      <c r="CM96" s="84" t="s">
        <v>80</v>
      </c>
    </row>
    <row r="97" spans="2:44" s="1" customFormat="1" ht="30" customHeight="1">
      <c r="B97" s="32"/>
      <c r="AR97" s="32"/>
    </row>
    <row r="98" spans="2:44" s="1" customFormat="1" ht="6.9" customHeight="1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2"/>
    </row>
  </sheetData>
  <sheetProtection algorithmName="SHA-512" hashValue="dx8pKOMnYDnf6vytt+z46IBj8EUKmLOi00UeT4llOeZT44Z61UhBOWgQIIehKPkv1ETsNYP5HXSdmGjMKLl7ww==" saltValue="J6hWgZRyHlfJRMLR+7ujQeIV3DAGbyo5WyAHXCL6V0rzkKvKUfHRMXT3CCDbcuJo+6phd4J5lKwKM+utF+tFGg==" spinCount="100000" sheet="1" objects="1" scenarios="1" formatColumns="0" formatRows="0"/>
  <mergeCells count="46">
    <mergeCell ref="AR2:BG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 - STAVEBNÍ PRÁCE_CHODBA'!C2" display="/" xr:uid="{00000000-0004-0000-0000-000000000000}"/>
    <hyperlink ref="A96" location="'2 - STAVEBNÍ PRÁCE_MÍSTNOSTI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15.42578125" hidden="1" customWidth="1"/>
    <col min="13" max="13" width="9.28515625" customWidth="1"/>
    <col min="14" max="14" width="10.85546875" hidden="1" customWidth="1"/>
    <col min="15" max="15" width="9.28515625" hidden="1"/>
    <col min="16" max="24" width="14.140625" hidden="1" customWidth="1"/>
    <col min="25" max="25" width="12.28515625" hidden="1" customWidth="1"/>
    <col min="26" max="26" width="16.28515625" customWidth="1"/>
    <col min="27" max="27" width="12.28515625" customWidth="1"/>
    <col min="28" max="28" width="1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T2" s="17" t="s">
        <v>83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80</v>
      </c>
    </row>
    <row r="4" spans="2:46" ht="24.9" customHeight="1">
      <c r="B4" s="20"/>
      <c r="D4" s="21" t="s">
        <v>87</v>
      </c>
      <c r="M4" s="20"/>
      <c r="N4" s="89" t="s">
        <v>11</v>
      </c>
      <c r="AT4" s="17" t="s">
        <v>4</v>
      </c>
    </row>
    <row r="5" spans="2:46" ht="6.9" customHeight="1">
      <c r="B5" s="20"/>
      <c r="M5" s="20"/>
    </row>
    <row r="6" spans="2:46" ht="12" customHeight="1">
      <c r="B6" s="20"/>
      <c r="D6" s="27" t="s">
        <v>17</v>
      </c>
      <c r="M6" s="20"/>
    </row>
    <row r="7" spans="2:46" ht="16.5" customHeight="1">
      <c r="B7" s="20"/>
      <c r="E7" s="237" t="str">
        <f>'Rekapitulace stavby'!K6</f>
        <v>Modernizace provozních a hygienických prostor</v>
      </c>
      <c r="F7" s="238"/>
      <c r="G7" s="238"/>
      <c r="H7" s="238"/>
      <c r="M7" s="20"/>
    </row>
    <row r="8" spans="2:46" s="1" customFormat="1" ht="12" customHeight="1">
      <c r="B8" s="32"/>
      <c r="D8" s="27" t="s">
        <v>88</v>
      </c>
      <c r="M8" s="32"/>
    </row>
    <row r="9" spans="2:46" s="1" customFormat="1" ht="16.5" customHeight="1">
      <c r="B9" s="32"/>
      <c r="E9" s="218" t="s">
        <v>89</v>
      </c>
      <c r="F9" s="239"/>
      <c r="G9" s="239"/>
      <c r="H9" s="239"/>
      <c r="M9" s="32"/>
    </row>
    <row r="10" spans="2:46" s="1" customFormat="1" ht="10.199999999999999">
      <c r="B10" s="32"/>
      <c r="M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M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2. 7. 2025</v>
      </c>
      <c r="M12" s="32"/>
    </row>
    <row r="13" spans="2:46" s="1" customFormat="1" ht="10.8" customHeight="1">
      <c r="B13" s="32"/>
      <c r="M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M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M15" s="32"/>
    </row>
    <row r="16" spans="2:46" s="1" customFormat="1" ht="6.9" customHeight="1">
      <c r="B16" s="32"/>
      <c r="M16" s="32"/>
    </row>
    <row r="17" spans="2:13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M17" s="32"/>
    </row>
    <row r="18" spans="2:13" s="1" customFormat="1" ht="18" customHeight="1">
      <c r="B18" s="32"/>
      <c r="E18" s="240" t="str">
        <f>'Rekapitulace stavby'!E14</f>
        <v>Vyplň údaj</v>
      </c>
      <c r="F18" s="202"/>
      <c r="G18" s="202"/>
      <c r="H18" s="202"/>
      <c r="I18" s="27" t="s">
        <v>27</v>
      </c>
      <c r="J18" s="28" t="str">
        <f>'Rekapitulace stavby'!AN14</f>
        <v>Vyplň údaj</v>
      </c>
      <c r="M18" s="32"/>
    </row>
    <row r="19" spans="2:13" s="1" customFormat="1" ht="6.9" customHeight="1">
      <c r="B19" s="32"/>
      <c r="M19" s="32"/>
    </row>
    <row r="20" spans="2:13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M20" s="32"/>
    </row>
    <row r="21" spans="2:13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M21" s="32"/>
    </row>
    <row r="22" spans="2:13" s="1" customFormat="1" ht="6.9" customHeight="1">
      <c r="B22" s="32"/>
      <c r="M22" s="32"/>
    </row>
    <row r="23" spans="2:13" s="1" customFormat="1" ht="12" customHeight="1">
      <c r="B23" s="32"/>
      <c r="D23" s="27" t="s">
        <v>31</v>
      </c>
      <c r="I23" s="27" t="s">
        <v>26</v>
      </c>
      <c r="J23" s="25" t="str">
        <f>IF('Rekapitulace stavby'!AN19="","",'Rekapitulace stavby'!AN19)</f>
        <v/>
      </c>
      <c r="M23" s="32"/>
    </row>
    <row r="24" spans="2:13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M24" s="32"/>
    </row>
    <row r="25" spans="2:13" s="1" customFormat="1" ht="6.9" customHeight="1">
      <c r="B25" s="32"/>
      <c r="M25" s="32"/>
    </row>
    <row r="26" spans="2:13" s="1" customFormat="1" ht="12" customHeight="1">
      <c r="B26" s="32"/>
      <c r="D26" s="27" t="s">
        <v>32</v>
      </c>
      <c r="M26" s="32"/>
    </row>
    <row r="27" spans="2:13" s="7" customFormat="1" ht="16.5" customHeight="1">
      <c r="B27" s="90"/>
      <c r="E27" s="207" t="s">
        <v>1</v>
      </c>
      <c r="F27" s="207"/>
      <c r="G27" s="207"/>
      <c r="H27" s="207"/>
      <c r="M27" s="90"/>
    </row>
    <row r="28" spans="2:13" s="1" customFormat="1" ht="6.9" customHeight="1">
      <c r="B28" s="32"/>
      <c r="M28" s="32"/>
    </row>
    <row r="29" spans="2:13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13.2">
      <c r="B30" s="32"/>
      <c r="E30" s="27" t="s">
        <v>90</v>
      </c>
      <c r="K30" s="91">
        <f>I96</f>
        <v>0</v>
      </c>
      <c r="M30" s="32"/>
    </row>
    <row r="31" spans="2:13" s="1" customFormat="1" ht="13.2">
      <c r="B31" s="32"/>
      <c r="E31" s="27" t="s">
        <v>91</v>
      </c>
      <c r="K31" s="91">
        <f>J96</f>
        <v>0</v>
      </c>
      <c r="M31" s="32"/>
    </row>
    <row r="32" spans="2:13" s="1" customFormat="1" ht="25.35" customHeight="1">
      <c r="B32" s="32"/>
      <c r="D32" s="92" t="s">
        <v>33</v>
      </c>
      <c r="K32" s="66">
        <f>ROUND(K124, 2)</f>
        <v>0</v>
      </c>
      <c r="M32" s="32"/>
    </row>
    <row r="33" spans="2:13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53"/>
      <c r="M33" s="32"/>
    </row>
    <row r="34" spans="2:13" s="1" customFormat="1" ht="14.4" customHeight="1">
      <c r="B34" s="32"/>
      <c r="F34" s="35" t="s">
        <v>35</v>
      </c>
      <c r="I34" s="35" t="s">
        <v>34</v>
      </c>
      <c r="K34" s="35" t="s">
        <v>36</v>
      </c>
      <c r="M34" s="32"/>
    </row>
    <row r="35" spans="2:13" s="1" customFormat="1" ht="14.4" customHeight="1">
      <c r="B35" s="32"/>
      <c r="D35" s="55" t="s">
        <v>37</v>
      </c>
      <c r="E35" s="27" t="s">
        <v>38</v>
      </c>
      <c r="F35" s="91">
        <f>ROUND((SUM(BE124:BE197)),  2)</f>
        <v>0</v>
      </c>
      <c r="I35" s="93">
        <v>0.21</v>
      </c>
      <c r="K35" s="91">
        <f>ROUND(((SUM(BE124:BE197))*I35),  2)</f>
        <v>0</v>
      </c>
      <c r="M35" s="32"/>
    </row>
    <row r="36" spans="2:13" s="1" customFormat="1" ht="14.4" customHeight="1">
      <c r="B36" s="32"/>
      <c r="E36" s="27" t="s">
        <v>39</v>
      </c>
      <c r="F36" s="91">
        <f>ROUND((SUM(BF124:BF197)),  2)</f>
        <v>0</v>
      </c>
      <c r="I36" s="93">
        <v>0.12</v>
      </c>
      <c r="K36" s="91">
        <f>ROUND(((SUM(BF124:BF197))*I36),  2)</f>
        <v>0</v>
      </c>
      <c r="M36" s="32"/>
    </row>
    <row r="37" spans="2:13" s="1" customFormat="1" ht="14.4" hidden="1" customHeight="1">
      <c r="B37" s="32"/>
      <c r="E37" s="27" t="s">
        <v>40</v>
      </c>
      <c r="F37" s="91">
        <f>ROUND((SUM(BG124:BG197)),  2)</f>
        <v>0</v>
      </c>
      <c r="I37" s="93">
        <v>0.21</v>
      </c>
      <c r="K37" s="91">
        <f>0</f>
        <v>0</v>
      </c>
      <c r="M37" s="32"/>
    </row>
    <row r="38" spans="2:13" s="1" customFormat="1" ht="14.4" hidden="1" customHeight="1">
      <c r="B38" s="32"/>
      <c r="E38" s="27" t="s">
        <v>41</v>
      </c>
      <c r="F38" s="91">
        <f>ROUND((SUM(BH124:BH197)),  2)</f>
        <v>0</v>
      </c>
      <c r="I38" s="93">
        <v>0.12</v>
      </c>
      <c r="K38" s="91">
        <f>0</f>
        <v>0</v>
      </c>
      <c r="M38" s="32"/>
    </row>
    <row r="39" spans="2:13" s="1" customFormat="1" ht="14.4" hidden="1" customHeight="1">
      <c r="B39" s="32"/>
      <c r="E39" s="27" t="s">
        <v>42</v>
      </c>
      <c r="F39" s="91">
        <f>ROUND((SUM(BI124:BI197)),  2)</f>
        <v>0</v>
      </c>
      <c r="I39" s="93">
        <v>0</v>
      </c>
      <c r="K39" s="91">
        <f>0</f>
        <v>0</v>
      </c>
      <c r="M39" s="32"/>
    </row>
    <row r="40" spans="2:13" s="1" customFormat="1" ht="6.9" customHeight="1">
      <c r="B40" s="32"/>
      <c r="M40" s="32"/>
    </row>
    <row r="41" spans="2:13" s="1" customFormat="1" ht="25.35" customHeight="1">
      <c r="B41" s="32"/>
      <c r="C41" s="94"/>
      <c r="D41" s="95" t="s">
        <v>43</v>
      </c>
      <c r="E41" s="57"/>
      <c r="F41" s="57"/>
      <c r="G41" s="96" t="s">
        <v>44</v>
      </c>
      <c r="H41" s="97" t="s">
        <v>45</v>
      </c>
      <c r="I41" s="57"/>
      <c r="J41" s="57"/>
      <c r="K41" s="98">
        <f>SUM(K32:K39)</f>
        <v>0</v>
      </c>
      <c r="L41" s="99"/>
      <c r="M41" s="32"/>
    </row>
    <row r="42" spans="2:13" s="1" customFormat="1" ht="14.4" customHeight="1">
      <c r="B42" s="32"/>
      <c r="M42" s="32"/>
    </row>
    <row r="43" spans="2:13" ht="14.4" customHeight="1">
      <c r="B43" s="20"/>
      <c r="M43" s="20"/>
    </row>
    <row r="44" spans="2:13" ht="14.4" customHeight="1">
      <c r="B44" s="20"/>
      <c r="M44" s="20"/>
    </row>
    <row r="45" spans="2:13" ht="14.4" customHeight="1">
      <c r="B45" s="20"/>
      <c r="M45" s="20"/>
    </row>
    <row r="46" spans="2:13" ht="14.4" customHeight="1">
      <c r="B46" s="20"/>
      <c r="M46" s="20"/>
    </row>
    <row r="47" spans="2:13" ht="14.4" customHeight="1">
      <c r="B47" s="20"/>
      <c r="M47" s="20"/>
    </row>
    <row r="48" spans="2:13" ht="14.4" customHeight="1">
      <c r="B48" s="20"/>
      <c r="M48" s="20"/>
    </row>
    <row r="49" spans="2:13" ht="14.4" customHeight="1">
      <c r="B49" s="20"/>
      <c r="M49" s="20"/>
    </row>
    <row r="50" spans="2:13" s="1" customFormat="1" ht="14.4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2"/>
      <c r="M50" s="32"/>
    </row>
    <row r="51" spans="2:13" ht="10.199999999999999">
      <c r="B51" s="20"/>
      <c r="M51" s="20"/>
    </row>
    <row r="52" spans="2:13" ht="10.199999999999999">
      <c r="B52" s="20"/>
      <c r="M52" s="20"/>
    </row>
    <row r="53" spans="2:13" ht="10.199999999999999">
      <c r="B53" s="20"/>
      <c r="M53" s="20"/>
    </row>
    <row r="54" spans="2:13" ht="10.199999999999999">
      <c r="B54" s="20"/>
      <c r="M54" s="20"/>
    </row>
    <row r="55" spans="2:13" ht="10.199999999999999">
      <c r="B55" s="20"/>
      <c r="M55" s="20"/>
    </row>
    <row r="56" spans="2:13" ht="10.199999999999999">
      <c r="B56" s="20"/>
      <c r="M56" s="20"/>
    </row>
    <row r="57" spans="2:13" ht="10.199999999999999">
      <c r="B57" s="20"/>
      <c r="M57" s="20"/>
    </row>
    <row r="58" spans="2:13" ht="10.199999999999999">
      <c r="B58" s="20"/>
      <c r="M58" s="20"/>
    </row>
    <row r="59" spans="2:13" ht="10.199999999999999">
      <c r="B59" s="20"/>
      <c r="M59" s="20"/>
    </row>
    <row r="60" spans="2:13" ht="10.199999999999999">
      <c r="B60" s="20"/>
      <c r="M60" s="20"/>
    </row>
    <row r="61" spans="2:13" s="1" customFormat="1" ht="13.2">
      <c r="B61" s="32"/>
      <c r="D61" s="43" t="s">
        <v>48</v>
      </c>
      <c r="E61" s="34"/>
      <c r="F61" s="100" t="s">
        <v>49</v>
      </c>
      <c r="G61" s="43" t="s">
        <v>48</v>
      </c>
      <c r="H61" s="34"/>
      <c r="I61" s="34"/>
      <c r="J61" s="101" t="s">
        <v>49</v>
      </c>
      <c r="K61" s="34"/>
      <c r="L61" s="34"/>
      <c r="M61" s="32"/>
    </row>
    <row r="62" spans="2:13" ht="10.199999999999999">
      <c r="B62" s="20"/>
      <c r="M62" s="20"/>
    </row>
    <row r="63" spans="2:13" ht="10.199999999999999">
      <c r="B63" s="20"/>
      <c r="M63" s="20"/>
    </row>
    <row r="64" spans="2:13" ht="10.199999999999999">
      <c r="B64" s="20"/>
      <c r="M64" s="20"/>
    </row>
    <row r="65" spans="2:13" s="1" customFormat="1" ht="13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42"/>
      <c r="M65" s="32"/>
    </row>
    <row r="66" spans="2:13" ht="10.199999999999999">
      <c r="B66" s="20"/>
      <c r="M66" s="20"/>
    </row>
    <row r="67" spans="2:13" ht="10.199999999999999">
      <c r="B67" s="20"/>
      <c r="M67" s="20"/>
    </row>
    <row r="68" spans="2:13" ht="10.199999999999999">
      <c r="B68" s="20"/>
      <c r="M68" s="20"/>
    </row>
    <row r="69" spans="2:13" ht="10.199999999999999">
      <c r="B69" s="20"/>
      <c r="M69" s="20"/>
    </row>
    <row r="70" spans="2:13" ht="10.199999999999999">
      <c r="B70" s="20"/>
      <c r="M70" s="20"/>
    </row>
    <row r="71" spans="2:13" ht="10.199999999999999">
      <c r="B71" s="20"/>
      <c r="M71" s="20"/>
    </row>
    <row r="72" spans="2:13" ht="10.199999999999999">
      <c r="B72" s="20"/>
      <c r="M72" s="20"/>
    </row>
    <row r="73" spans="2:13" ht="10.199999999999999">
      <c r="B73" s="20"/>
      <c r="M73" s="20"/>
    </row>
    <row r="74" spans="2:13" ht="10.199999999999999">
      <c r="B74" s="20"/>
      <c r="M74" s="20"/>
    </row>
    <row r="75" spans="2:13" ht="10.199999999999999">
      <c r="B75" s="20"/>
      <c r="M75" s="20"/>
    </row>
    <row r="76" spans="2:13" s="1" customFormat="1" ht="13.2">
      <c r="B76" s="32"/>
      <c r="D76" s="43" t="s">
        <v>48</v>
      </c>
      <c r="E76" s="34"/>
      <c r="F76" s="100" t="s">
        <v>49</v>
      </c>
      <c r="G76" s="43" t="s">
        <v>48</v>
      </c>
      <c r="H76" s="34"/>
      <c r="I76" s="34"/>
      <c r="J76" s="101" t="s">
        <v>49</v>
      </c>
      <c r="K76" s="34"/>
      <c r="L76" s="34"/>
      <c r="M76" s="32"/>
    </row>
    <row r="77" spans="2:13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7" s="1" customFormat="1" ht="24.9" customHeight="1">
      <c r="B82" s="32"/>
      <c r="C82" s="21" t="s">
        <v>92</v>
      </c>
      <c r="M82" s="32"/>
    </row>
    <row r="83" spans="2:47" s="1" customFormat="1" ht="6.9" customHeight="1">
      <c r="B83" s="32"/>
      <c r="M83" s="32"/>
    </row>
    <row r="84" spans="2:47" s="1" customFormat="1" ht="12" customHeight="1">
      <c r="B84" s="32"/>
      <c r="C84" s="27" t="s">
        <v>17</v>
      </c>
      <c r="M84" s="32"/>
    </row>
    <row r="85" spans="2:47" s="1" customFormat="1" ht="16.5" customHeight="1">
      <c r="B85" s="32"/>
      <c r="E85" s="237" t="str">
        <f>E7</f>
        <v>Modernizace provozních a hygienických prostor</v>
      </c>
      <c r="F85" s="238"/>
      <c r="G85" s="238"/>
      <c r="H85" s="238"/>
      <c r="M85" s="32"/>
    </row>
    <row r="86" spans="2:47" s="1" customFormat="1" ht="12" customHeight="1">
      <c r="B86" s="32"/>
      <c r="C86" s="27" t="s">
        <v>88</v>
      </c>
      <c r="M86" s="32"/>
    </row>
    <row r="87" spans="2:47" s="1" customFormat="1" ht="16.5" customHeight="1">
      <c r="B87" s="32"/>
      <c r="E87" s="218" t="str">
        <f>E9</f>
        <v>1 - STAVEBNÍ PRÁCE_CHODBA</v>
      </c>
      <c r="F87" s="239"/>
      <c r="G87" s="239"/>
      <c r="H87" s="239"/>
      <c r="M87" s="32"/>
    </row>
    <row r="88" spans="2:47" s="1" customFormat="1" ht="6.9" customHeight="1">
      <c r="B88" s="32"/>
      <c r="M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2. 7. 2025</v>
      </c>
      <c r="M89" s="32"/>
    </row>
    <row r="90" spans="2:47" s="1" customFormat="1" ht="6.9" customHeight="1">
      <c r="B90" s="32"/>
      <c r="M90" s="32"/>
    </row>
    <row r="91" spans="2:47" s="1" customFormat="1" ht="15.15" customHeight="1">
      <c r="B91" s="32"/>
      <c r="C91" s="27" t="s">
        <v>25</v>
      </c>
      <c r="F91" s="25" t="str">
        <f>E15</f>
        <v xml:space="preserve"> </v>
      </c>
      <c r="I91" s="27" t="s">
        <v>30</v>
      </c>
      <c r="J91" s="30" t="str">
        <f>E21</f>
        <v xml:space="preserve"> </v>
      </c>
      <c r="M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M92" s="32"/>
    </row>
    <row r="93" spans="2:47" s="1" customFormat="1" ht="10.35" customHeight="1">
      <c r="B93" s="32"/>
      <c r="M93" s="32"/>
    </row>
    <row r="94" spans="2:47" s="1" customFormat="1" ht="29.25" customHeight="1">
      <c r="B94" s="32"/>
      <c r="C94" s="102" t="s">
        <v>93</v>
      </c>
      <c r="D94" s="94"/>
      <c r="E94" s="94"/>
      <c r="F94" s="94"/>
      <c r="G94" s="94"/>
      <c r="H94" s="94"/>
      <c r="I94" s="103" t="s">
        <v>94</v>
      </c>
      <c r="J94" s="103" t="s">
        <v>95</v>
      </c>
      <c r="K94" s="103" t="s">
        <v>96</v>
      </c>
      <c r="L94" s="94"/>
      <c r="M94" s="32"/>
    </row>
    <row r="95" spans="2:47" s="1" customFormat="1" ht="10.35" customHeight="1">
      <c r="B95" s="32"/>
      <c r="M95" s="32"/>
    </row>
    <row r="96" spans="2:47" s="1" customFormat="1" ht="22.8" customHeight="1">
      <c r="B96" s="32"/>
      <c r="C96" s="104" t="s">
        <v>97</v>
      </c>
      <c r="I96" s="66">
        <f t="shared" ref="I96:J98" si="0">Q124</f>
        <v>0</v>
      </c>
      <c r="J96" s="66">
        <f t="shared" si="0"/>
        <v>0</v>
      </c>
      <c r="K96" s="66">
        <f>K124</f>
        <v>0</v>
      </c>
      <c r="M96" s="32"/>
      <c r="AU96" s="17" t="s">
        <v>98</v>
      </c>
    </row>
    <row r="97" spans="2:13" s="8" customFormat="1" ht="24.9" customHeight="1">
      <c r="B97" s="105"/>
      <c r="D97" s="106" t="s">
        <v>99</v>
      </c>
      <c r="E97" s="107"/>
      <c r="F97" s="107"/>
      <c r="G97" s="107"/>
      <c r="H97" s="107"/>
      <c r="I97" s="108">
        <f t="shared" si="0"/>
        <v>0</v>
      </c>
      <c r="J97" s="108">
        <f t="shared" si="0"/>
        <v>0</v>
      </c>
      <c r="K97" s="108">
        <f>K125</f>
        <v>0</v>
      </c>
      <c r="M97" s="105"/>
    </row>
    <row r="98" spans="2:13" s="9" customFormat="1" ht="19.95" customHeight="1">
      <c r="B98" s="109"/>
      <c r="D98" s="110" t="s">
        <v>100</v>
      </c>
      <c r="E98" s="111"/>
      <c r="F98" s="111"/>
      <c r="G98" s="111"/>
      <c r="H98" s="111"/>
      <c r="I98" s="112">
        <f t="shared" si="0"/>
        <v>0</v>
      </c>
      <c r="J98" s="112">
        <f t="shared" si="0"/>
        <v>0</v>
      </c>
      <c r="K98" s="112">
        <f>K126</f>
        <v>0</v>
      </c>
      <c r="M98" s="109"/>
    </row>
    <row r="99" spans="2:13" s="8" customFormat="1" ht="24.9" customHeight="1">
      <c r="B99" s="105"/>
      <c r="D99" s="106" t="s">
        <v>101</v>
      </c>
      <c r="E99" s="107"/>
      <c r="F99" s="107"/>
      <c r="G99" s="107"/>
      <c r="H99" s="107"/>
      <c r="I99" s="108">
        <f>Q132</f>
        <v>0</v>
      </c>
      <c r="J99" s="108">
        <f>R132</f>
        <v>0</v>
      </c>
      <c r="K99" s="108">
        <f>K132</f>
        <v>0</v>
      </c>
      <c r="M99" s="105"/>
    </row>
    <row r="100" spans="2:13" s="9" customFormat="1" ht="19.95" customHeight="1">
      <c r="B100" s="109"/>
      <c r="D100" s="110" t="s">
        <v>102</v>
      </c>
      <c r="E100" s="111"/>
      <c r="F100" s="111"/>
      <c r="G100" s="111"/>
      <c r="H100" s="111"/>
      <c r="I100" s="112">
        <f>Q133</f>
        <v>0</v>
      </c>
      <c r="J100" s="112">
        <f>R133</f>
        <v>0</v>
      </c>
      <c r="K100" s="112">
        <f>K133</f>
        <v>0</v>
      </c>
      <c r="M100" s="109"/>
    </row>
    <row r="101" spans="2:13" s="8" customFormat="1" ht="24.9" customHeight="1">
      <c r="B101" s="105"/>
      <c r="D101" s="106" t="s">
        <v>103</v>
      </c>
      <c r="E101" s="107"/>
      <c r="F101" s="107"/>
      <c r="G101" s="107"/>
      <c r="H101" s="107"/>
      <c r="I101" s="108">
        <f>Q138</f>
        <v>0</v>
      </c>
      <c r="J101" s="108">
        <f>R138</f>
        <v>0</v>
      </c>
      <c r="K101" s="108">
        <f>K138</f>
        <v>0</v>
      </c>
      <c r="M101" s="105"/>
    </row>
    <row r="102" spans="2:13" s="9" customFormat="1" ht="19.95" customHeight="1">
      <c r="B102" s="109"/>
      <c r="D102" s="110" t="s">
        <v>104</v>
      </c>
      <c r="E102" s="111"/>
      <c r="F102" s="111"/>
      <c r="G102" s="111"/>
      <c r="H102" s="111"/>
      <c r="I102" s="112">
        <f>Q139</f>
        <v>0</v>
      </c>
      <c r="J102" s="112">
        <f>R139</f>
        <v>0</v>
      </c>
      <c r="K102" s="112">
        <f>K139</f>
        <v>0</v>
      </c>
      <c r="M102" s="109"/>
    </row>
    <row r="103" spans="2:13" s="9" customFormat="1" ht="19.95" customHeight="1">
      <c r="B103" s="109"/>
      <c r="D103" s="110" t="s">
        <v>105</v>
      </c>
      <c r="E103" s="111"/>
      <c r="F103" s="111"/>
      <c r="G103" s="111"/>
      <c r="H103" s="111"/>
      <c r="I103" s="112">
        <f>Q146</f>
        <v>0</v>
      </c>
      <c r="J103" s="112">
        <f>R146</f>
        <v>0</v>
      </c>
      <c r="K103" s="112">
        <f>K146</f>
        <v>0</v>
      </c>
      <c r="M103" s="109"/>
    </row>
    <row r="104" spans="2:13" s="8" customFormat="1" ht="24.9" customHeight="1">
      <c r="B104" s="105"/>
      <c r="D104" s="106" t="s">
        <v>106</v>
      </c>
      <c r="E104" s="107"/>
      <c r="F104" s="107"/>
      <c r="G104" s="107"/>
      <c r="H104" s="107"/>
      <c r="I104" s="108">
        <f>Q196</f>
        <v>0</v>
      </c>
      <c r="J104" s="108">
        <f>R196</f>
        <v>0</v>
      </c>
      <c r="K104" s="108">
        <f>K196</f>
        <v>0</v>
      </c>
      <c r="M104" s="105"/>
    </row>
    <row r="105" spans="2:13" s="1" customFormat="1" ht="21.75" customHeight="1">
      <c r="B105" s="32"/>
      <c r="M105" s="32"/>
    </row>
    <row r="106" spans="2:13" s="1" customFormat="1" ht="6.9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32"/>
    </row>
    <row r="110" spans="2:13" s="1" customFormat="1" ht="6.9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32"/>
    </row>
    <row r="111" spans="2:13" s="1" customFormat="1" ht="24.9" customHeight="1">
      <c r="B111" s="32"/>
      <c r="C111" s="21" t="s">
        <v>107</v>
      </c>
      <c r="M111" s="32"/>
    </row>
    <row r="112" spans="2:13" s="1" customFormat="1" ht="6.9" customHeight="1">
      <c r="B112" s="32"/>
      <c r="M112" s="32"/>
    </row>
    <row r="113" spans="2:65" s="1" customFormat="1" ht="12" customHeight="1">
      <c r="B113" s="32"/>
      <c r="C113" s="27" t="s">
        <v>17</v>
      </c>
      <c r="M113" s="32"/>
    </row>
    <row r="114" spans="2:65" s="1" customFormat="1" ht="16.5" customHeight="1">
      <c r="B114" s="32"/>
      <c r="E114" s="237" t="str">
        <f>E7</f>
        <v>Modernizace provozních a hygienických prostor</v>
      </c>
      <c r="F114" s="238"/>
      <c r="G114" s="238"/>
      <c r="H114" s="238"/>
      <c r="M114" s="32"/>
    </row>
    <row r="115" spans="2:65" s="1" customFormat="1" ht="12" customHeight="1">
      <c r="B115" s="32"/>
      <c r="C115" s="27" t="s">
        <v>88</v>
      </c>
      <c r="M115" s="32"/>
    </row>
    <row r="116" spans="2:65" s="1" customFormat="1" ht="16.5" customHeight="1">
      <c r="B116" s="32"/>
      <c r="E116" s="218" t="str">
        <f>E9</f>
        <v>1 - STAVEBNÍ PRÁCE_CHODBA</v>
      </c>
      <c r="F116" s="239"/>
      <c r="G116" s="239"/>
      <c r="H116" s="239"/>
      <c r="M116" s="32"/>
    </row>
    <row r="117" spans="2:65" s="1" customFormat="1" ht="6.9" customHeight="1">
      <c r="B117" s="32"/>
      <c r="M117" s="32"/>
    </row>
    <row r="118" spans="2:65" s="1" customFormat="1" ht="12" customHeight="1">
      <c r="B118" s="32"/>
      <c r="C118" s="27" t="s">
        <v>21</v>
      </c>
      <c r="F118" s="25" t="str">
        <f>F12</f>
        <v xml:space="preserve"> </v>
      </c>
      <c r="I118" s="27" t="s">
        <v>23</v>
      </c>
      <c r="J118" s="52" t="str">
        <f>IF(J12="","",J12)</f>
        <v>2. 7. 2025</v>
      </c>
      <c r="M118" s="32"/>
    </row>
    <row r="119" spans="2:65" s="1" customFormat="1" ht="6.9" customHeight="1">
      <c r="B119" s="32"/>
      <c r="M119" s="32"/>
    </row>
    <row r="120" spans="2:65" s="1" customFormat="1" ht="15.15" customHeight="1">
      <c r="B120" s="32"/>
      <c r="C120" s="27" t="s">
        <v>25</v>
      </c>
      <c r="F120" s="25" t="str">
        <f>E15</f>
        <v xml:space="preserve"> </v>
      </c>
      <c r="I120" s="27" t="s">
        <v>30</v>
      </c>
      <c r="J120" s="30" t="str">
        <f>E21</f>
        <v xml:space="preserve"> </v>
      </c>
      <c r="M120" s="32"/>
    </row>
    <row r="121" spans="2:65" s="1" customFormat="1" ht="15.15" customHeight="1">
      <c r="B121" s="32"/>
      <c r="C121" s="27" t="s">
        <v>28</v>
      </c>
      <c r="F121" s="25" t="str">
        <f>IF(E18="","",E18)</f>
        <v>Vyplň údaj</v>
      </c>
      <c r="I121" s="27" t="s">
        <v>31</v>
      </c>
      <c r="J121" s="30" t="str">
        <f>E24</f>
        <v xml:space="preserve"> </v>
      </c>
      <c r="M121" s="32"/>
    </row>
    <row r="122" spans="2:65" s="1" customFormat="1" ht="10.35" customHeight="1">
      <c r="B122" s="32"/>
      <c r="M122" s="32"/>
    </row>
    <row r="123" spans="2:65" s="10" customFormat="1" ht="29.25" customHeight="1">
      <c r="B123" s="113"/>
      <c r="C123" s="114" t="s">
        <v>108</v>
      </c>
      <c r="D123" s="115" t="s">
        <v>58</v>
      </c>
      <c r="E123" s="115" t="s">
        <v>54</v>
      </c>
      <c r="F123" s="115" t="s">
        <v>55</v>
      </c>
      <c r="G123" s="115" t="s">
        <v>109</v>
      </c>
      <c r="H123" s="115" t="s">
        <v>110</v>
      </c>
      <c r="I123" s="115" t="s">
        <v>111</v>
      </c>
      <c r="J123" s="115" t="s">
        <v>112</v>
      </c>
      <c r="K123" s="116" t="s">
        <v>96</v>
      </c>
      <c r="L123" s="117" t="s">
        <v>113</v>
      </c>
      <c r="M123" s="113"/>
      <c r="N123" s="59" t="s">
        <v>1</v>
      </c>
      <c r="O123" s="60" t="s">
        <v>37</v>
      </c>
      <c r="P123" s="60" t="s">
        <v>114</v>
      </c>
      <c r="Q123" s="60" t="s">
        <v>115</v>
      </c>
      <c r="R123" s="60" t="s">
        <v>116</v>
      </c>
      <c r="S123" s="60" t="s">
        <v>117</v>
      </c>
      <c r="T123" s="60" t="s">
        <v>118</v>
      </c>
      <c r="U123" s="60" t="s">
        <v>119</v>
      </c>
      <c r="V123" s="60" t="s">
        <v>120</v>
      </c>
      <c r="W123" s="60" t="s">
        <v>121</v>
      </c>
      <c r="X123" s="61" t="s">
        <v>122</v>
      </c>
    </row>
    <row r="124" spans="2:65" s="1" customFormat="1" ht="22.8" customHeight="1">
      <c r="B124" s="32"/>
      <c r="C124" s="64" t="s">
        <v>123</v>
      </c>
      <c r="K124" s="118">
        <f>BK124</f>
        <v>0</v>
      </c>
      <c r="M124" s="32"/>
      <c r="N124" s="62"/>
      <c r="O124" s="53"/>
      <c r="P124" s="53"/>
      <c r="Q124" s="119">
        <f>Q125+Q132+Q138+Q196</f>
        <v>0</v>
      </c>
      <c r="R124" s="119">
        <f>R125+R132+R138+R196</f>
        <v>0</v>
      </c>
      <c r="S124" s="53"/>
      <c r="T124" s="120">
        <f>T125+T132+T138+T196</f>
        <v>0</v>
      </c>
      <c r="U124" s="53"/>
      <c r="V124" s="120">
        <f>V125+V132+V138+V196</f>
        <v>0.58563903999999989</v>
      </c>
      <c r="W124" s="53"/>
      <c r="X124" s="121">
        <f>X125+X132+X138+X196</f>
        <v>0.18142</v>
      </c>
      <c r="AT124" s="17" t="s">
        <v>74</v>
      </c>
      <c r="AU124" s="17" t="s">
        <v>98</v>
      </c>
      <c r="BK124" s="122">
        <f>BK125+BK132+BK138+BK196</f>
        <v>0</v>
      </c>
    </row>
    <row r="125" spans="2:65" s="11" customFormat="1" ht="25.95" customHeight="1">
      <c r="B125" s="123"/>
      <c r="D125" s="124" t="s">
        <v>74</v>
      </c>
      <c r="E125" s="125" t="s">
        <v>124</v>
      </c>
      <c r="F125" s="125" t="s">
        <v>125</v>
      </c>
      <c r="I125" s="126"/>
      <c r="J125" s="126"/>
      <c r="K125" s="127">
        <f>BK125</f>
        <v>0</v>
      </c>
      <c r="M125" s="123"/>
      <c r="N125" s="128"/>
      <c r="Q125" s="129">
        <f>Q126</f>
        <v>0</v>
      </c>
      <c r="R125" s="129">
        <f>R126</f>
        <v>0</v>
      </c>
      <c r="T125" s="130">
        <f>T126</f>
        <v>0</v>
      </c>
      <c r="V125" s="130">
        <f>V126</f>
        <v>0</v>
      </c>
      <c r="X125" s="131">
        <f>X126</f>
        <v>0</v>
      </c>
      <c r="AR125" s="124" t="s">
        <v>80</v>
      </c>
      <c r="AT125" s="132" t="s">
        <v>74</v>
      </c>
      <c r="AU125" s="132" t="s">
        <v>75</v>
      </c>
      <c r="AY125" s="124" t="s">
        <v>126</v>
      </c>
      <c r="BK125" s="133">
        <f>BK126</f>
        <v>0</v>
      </c>
    </row>
    <row r="126" spans="2:65" s="11" customFormat="1" ht="22.8" customHeight="1">
      <c r="B126" s="123"/>
      <c r="D126" s="124" t="s">
        <v>74</v>
      </c>
      <c r="E126" s="134" t="s">
        <v>127</v>
      </c>
      <c r="F126" s="134" t="s">
        <v>128</v>
      </c>
      <c r="I126" s="126"/>
      <c r="J126" s="126"/>
      <c r="K126" s="135">
        <f>BK126</f>
        <v>0</v>
      </c>
      <c r="M126" s="123"/>
      <c r="N126" s="128"/>
      <c r="Q126" s="129">
        <f>SUM(Q127:Q131)</f>
        <v>0</v>
      </c>
      <c r="R126" s="129">
        <f>SUM(R127:R131)</f>
        <v>0</v>
      </c>
      <c r="T126" s="130">
        <f>SUM(T127:T131)</f>
        <v>0</v>
      </c>
      <c r="V126" s="130">
        <f>SUM(V127:V131)</f>
        <v>0</v>
      </c>
      <c r="X126" s="131">
        <f>SUM(X127:X131)</f>
        <v>0</v>
      </c>
      <c r="AR126" s="124" t="s">
        <v>80</v>
      </c>
      <c r="AT126" s="132" t="s">
        <v>74</v>
      </c>
      <c r="AU126" s="132" t="s">
        <v>80</v>
      </c>
      <c r="AY126" s="124" t="s">
        <v>126</v>
      </c>
      <c r="BK126" s="133">
        <f>SUM(BK127:BK131)</f>
        <v>0</v>
      </c>
    </row>
    <row r="127" spans="2:65" s="1" customFormat="1" ht="16.5" customHeight="1">
      <c r="B127" s="32"/>
      <c r="C127" s="136" t="s">
        <v>80</v>
      </c>
      <c r="D127" s="136" t="s">
        <v>129</v>
      </c>
      <c r="E127" s="137" t="s">
        <v>130</v>
      </c>
      <c r="F127" s="138" t="s">
        <v>131</v>
      </c>
      <c r="G127" s="139" t="s">
        <v>132</v>
      </c>
      <c r="H127" s="140">
        <v>0.18099999999999999</v>
      </c>
      <c r="I127" s="141"/>
      <c r="J127" s="141"/>
      <c r="K127" s="142">
        <f>ROUND(P127*H127,2)</f>
        <v>0</v>
      </c>
      <c r="L127" s="143"/>
      <c r="M127" s="32"/>
      <c r="N127" s="144" t="s">
        <v>1</v>
      </c>
      <c r="O127" s="145" t="s">
        <v>39</v>
      </c>
      <c r="P127" s="146">
        <f>I127+J127</f>
        <v>0</v>
      </c>
      <c r="Q127" s="146">
        <f>ROUND(I127*H127,2)</f>
        <v>0</v>
      </c>
      <c r="R127" s="146">
        <f>ROUND(J127*H127,2)</f>
        <v>0</v>
      </c>
      <c r="T127" s="147">
        <f>S127*H127</f>
        <v>0</v>
      </c>
      <c r="U127" s="147">
        <v>0</v>
      </c>
      <c r="V127" s="147">
        <f>U127*H127</f>
        <v>0</v>
      </c>
      <c r="W127" s="147">
        <v>0</v>
      </c>
      <c r="X127" s="148">
        <f>W127*H127</f>
        <v>0</v>
      </c>
      <c r="AR127" s="149" t="s">
        <v>133</v>
      </c>
      <c r="AT127" s="149" t="s">
        <v>129</v>
      </c>
      <c r="AU127" s="149" t="s">
        <v>84</v>
      </c>
      <c r="AY127" s="17" t="s">
        <v>126</v>
      </c>
      <c r="BE127" s="150">
        <f>IF(O127="základní",K127,0)</f>
        <v>0</v>
      </c>
      <c r="BF127" s="150">
        <f>IF(O127="snížená",K127,0)</f>
        <v>0</v>
      </c>
      <c r="BG127" s="150">
        <f>IF(O127="zákl. přenesená",K127,0)</f>
        <v>0</v>
      </c>
      <c r="BH127" s="150">
        <f>IF(O127="sníž. přenesená",K127,0)</f>
        <v>0</v>
      </c>
      <c r="BI127" s="150">
        <f>IF(O127="nulová",K127,0)</f>
        <v>0</v>
      </c>
      <c r="BJ127" s="17" t="s">
        <v>84</v>
      </c>
      <c r="BK127" s="150">
        <f>ROUND(P127*H127,2)</f>
        <v>0</v>
      </c>
      <c r="BL127" s="17" t="s">
        <v>133</v>
      </c>
      <c r="BM127" s="149" t="s">
        <v>134</v>
      </c>
    </row>
    <row r="128" spans="2:65" s="1" customFormat="1" ht="24.15" customHeight="1">
      <c r="B128" s="32"/>
      <c r="C128" s="136" t="s">
        <v>84</v>
      </c>
      <c r="D128" s="136" t="s">
        <v>129</v>
      </c>
      <c r="E128" s="137" t="s">
        <v>135</v>
      </c>
      <c r="F128" s="138" t="s">
        <v>136</v>
      </c>
      <c r="G128" s="139" t="s">
        <v>132</v>
      </c>
      <c r="H128" s="140">
        <v>0.18099999999999999</v>
      </c>
      <c r="I128" s="141"/>
      <c r="J128" s="141"/>
      <c r="K128" s="142">
        <f>ROUND(P128*H128,2)</f>
        <v>0</v>
      </c>
      <c r="L128" s="143"/>
      <c r="M128" s="32"/>
      <c r="N128" s="144" t="s">
        <v>1</v>
      </c>
      <c r="O128" s="145" t="s">
        <v>39</v>
      </c>
      <c r="P128" s="146">
        <f>I128+J128</f>
        <v>0</v>
      </c>
      <c r="Q128" s="146">
        <f>ROUND(I128*H128,2)</f>
        <v>0</v>
      </c>
      <c r="R128" s="146">
        <f>ROUND(J128*H128,2)</f>
        <v>0</v>
      </c>
      <c r="T128" s="147">
        <f>S128*H128</f>
        <v>0</v>
      </c>
      <c r="U128" s="147">
        <v>0</v>
      </c>
      <c r="V128" s="147">
        <f>U128*H128</f>
        <v>0</v>
      </c>
      <c r="W128" s="147">
        <v>0</v>
      </c>
      <c r="X128" s="148">
        <f>W128*H128</f>
        <v>0</v>
      </c>
      <c r="AR128" s="149" t="s">
        <v>133</v>
      </c>
      <c r="AT128" s="149" t="s">
        <v>129</v>
      </c>
      <c r="AU128" s="149" t="s">
        <v>84</v>
      </c>
      <c r="AY128" s="17" t="s">
        <v>126</v>
      </c>
      <c r="BE128" s="150">
        <f>IF(O128="základní",K128,0)</f>
        <v>0</v>
      </c>
      <c r="BF128" s="150">
        <f>IF(O128="snížená",K128,0)</f>
        <v>0</v>
      </c>
      <c r="BG128" s="150">
        <f>IF(O128="zákl. přenesená",K128,0)</f>
        <v>0</v>
      </c>
      <c r="BH128" s="150">
        <f>IF(O128="sníž. přenesená",K128,0)</f>
        <v>0</v>
      </c>
      <c r="BI128" s="150">
        <f>IF(O128="nulová",K128,0)</f>
        <v>0</v>
      </c>
      <c r="BJ128" s="17" t="s">
        <v>84</v>
      </c>
      <c r="BK128" s="150">
        <f>ROUND(P128*H128,2)</f>
        <v>0</v>
      </c>
      <c r="BL128" s="17" t="s">
        <v>133</v>
      </c>
      <c r="BM128" s="149" t="s">
        <v>137</v>
      </c>
    </row>
    <row r="129" spans="2:65" s="1" customFormat="1" ht="37.799999999999997" customHeight="1">
      <c r="B129" s="32"/>
      <c r="C129" s="136" t="s">
        <v>138</v>
      </c>
      <c r="D129" s="136" t="s">
        <v>129</v>
      </c>
      <c r="E129" s="137" t="s">
        <v>139</v>
      </c>
      <c r="F129" s="138" t="s">
        <v>140</v>
      </c>
      <c r="G129" s="139" t="s">
        <v>132</v>
      </c>
      <c r="H129" s="140">
        <v>0.16200000000000001</v>
      </c>
      <c r="I129" s="141"/>
      <c r="J129" s="141"/>
      <c r="K129" s="142">
        <f>ROUND(P129*H129,2)</f>
        <v>0</v>
      </c>
      <c r="L129" s="143"/>
      <c r="M129" s="32"/>
      <c r="N129" s="144" t="s">
        <v>1</v>
      </c>
      <c r="O129" s="145" t="s">
        <v>39</v>
      </c>
      <c r="P129" s="146">
        <f>I129+J129</f>
        <v>0</v>
      </c>
      <c r="Q129" s="146">
        <f>ROUND(I129*H129,2)</f>
        <v>0</v>
      </c>
      <c r="R129" s="146">
        <f>ROUND(J129*H129,2)</f>
        <v>0</v>
      </c>
      <c r="T129" s="147">
        <f>S129*H129</f>
        <v>0</v>
      </c>
      <c r="U129" s="147">
        <v>0</v>
      </c>
      <c r="V129" s="147">
        <f>U129*H129</f>
        <v>0</v>
      </c>
      <c r="W129" s="147">
        <v>0</v>
      </c>
      <c r="X129" s="148">
        <f>W129*H129</f>
        <v>0</v>
      </c>
      <c r="AR129" s="149" t="s">
        <v>133</v>
      </c>
      <c r="AT129" s="149" t="s">
        <v>129</v>
      </c>
      <c r="AU129" s="149" t="s">
        <v>84</v>
      </c>
      <c r="AY129" s="17" t="s">
        <v>126</v>
      </c>
      <c r="BE129" s="150">
        <f>IF(O129="základní",K129,0)</f>
        <v>0</v>
      </c>
      <c r="BF129" s="150">
        <f>IF(O129="snížená",K129,0)</f>
        <v>0</v>
      </c>
      <c r="BG129" s="150">
        <f>IF(O129="zákl. přenesená",K129,0)</f>
        <v>0</v>
      </c>
      <c r="BH129" s="150">
        <f>IF(O129="sníž. přenesená",K129,0)</f>
        <v>0</v>
      </c>
      <c r="BI129" s="150">
        <f>IF(O129="nulová",K129,0)</f>
        <v>0</v>
      </c>
      <c r="BJ129" s="17" t="s">
        <v>84</v>
      </c>
      <c r="BK129" s="150">
        <f>ROUND(P129*H129,2)</f>
        <v>0</v>
      </c>
      <c r="BL129" s="17" t="s">
        <v>133</v>
      </c>
      <c r="BM129" s="149" t="s">
        <v>141</v>
      </c>
    </row>
    <row r="130" spans="2:65" s="1" customFormat="1" ht="24.15" customHeight="1">
      <c r="B130" s="32"/>
      <c r="C130" s="136" t="s">
        <v>133</v>
      </c>
      <c r="D130" s="136" t="s">
        <v>129</v>
      </c>
      <c r="E130" s="137" t="s">
        <v>142</v>
      </c>
      <c r="F130" s="138" t="s">
        <v>143</v>
      </c>
      <c r="G130" s="139" t="s">
        <v>132</v>
      </c>
      <c r="H130" s="140">
        <v>0.18099999999999999</v>
      </c>
      <c r="I130" s="141"/>
      <c r="J130" s="141"/>
      <c r="K130" s="142">
        <f>ROUND(P130*H130,2)</f>
        <v>0</v>
      </c>
      <c r="L130" s="143"/>
      <c r="M130" s="32"/>
      <c r="N130" s="144" t="s">
        <v>1</v>
      </c>
      <c r="O130" s="145" t="s">
        <v>39</v>
      </c>
      <c r="P130" s="146">
        <f>I130+J130</f>
        <v>0</v>
      </c>
      <c r="Q130" s="146">
        <f>ROUND(I130*H130,2)</f>
        <v>0</v>
      </c>
      <c r="R130" s="146">
        <f>ROUND(J130*H130,2)</f>
        <v>0</v>
      </c>
      <c r="T130" s="147">
        <f>S130*H130</f>
        <v>0</v>
      </c>
      <c r="U130" s="147">
        <v>0</v>
      </c>
      <c r="V130" s="147">
        <f>U130*H130</f>
        <v>0</v>
      </c>
      <c r="W130" s="147">
        <v>0</v>
      </c>
      <c r="X130" s="148">
        <f>W130*H130</f>
        <v>0</v>
      </c>
      <c r="AR130" s="149" t="s">
        <v>133</v>
      </c>
      <c r="AT130" s="149" t="s">
        <v>129</v>
      </c>
      <c r="AU130" s="149" t="s">
        <v>84</v>
      </c>
      <c r="AY130" s="17" t="s">
        <v>126</v>
      </c>
      <c r="BE130" s="150">
        <f>IF(O130="základní",K130,0)</f>
        <v>0</v>
      </c>
      <c r="BF130" s="150">
        <f>IF(O130="snížená",K130,0)</f>
        <v>0</v>
      </c>
      <c r="BG130" s="150">
        <f>IF(O130="zákl. přenesená",K130,0)</f>
        <v>0</v>
      </c>
      <c r="BH130" s="150">
        <f>IF(O130="sníž. přenesená",K130,0)</f>
        <v>0</v>
      </c>
      <c r="BI130" s="150">
        <f>IF(O130="nulová",K130,0)</f>
        <v>0</v>
      </c>
      <c r="BJ130" s="17" t="s">
        <v>84</v>
      </c>
      <c r="BK130" s="150">
        <f>ROUND(P130*H130,2)</f>
        <v>0</v>
      </c>
      <c r="BL130" s="17" t="s">
        <v>133</v>
      </c>
      <c r="BM130" s="149" t="s">
        <v>144</v>
      </c>
    </row>
    <row r="131" spans="2:65" s="1" customFormat="1" ht="33" customHeight="1">
      <c r="B131" s="32"/>
      <c r="C131" s="136" t="s">
        <v>145</v>
      </c>
      <c r="D131" s="136" t="s">
        <v>129</v>
      </c>
      <c r="E131" s="137" t="s">
        <v>146</v>
      </c>
      <c r="F131" s="138" t="s">
        <v>147</v>
      </c>
      <c r="G131" s="139" t="s">
        <v>132</v>
      </c>
      <c r="H131" s="140">
        <v>0.16200000000000001</v>
      </c>
      <c r="I131" s="141"/>
      <c r="J131" s="141"/>
      <c r="K131" s="142">
        <f>ROUND(P131*H131,2)</f>
        <v>0</v>
      </c>
      <c r="L131" s="143"/>
      <c r="M131" s="32"/>
      <c r="N131" s="144" t="s">
        <v>1</v>
      </c>
      <c r="O131" s="145" t="s">
        <v>39</v>
      </c>
      <c r="P131" s="146">
        <f>I131+J131</f>
        <v>0</v>
      </c>
      <c r="Q131" s="146">
        <f>ROUND(I131*H131,2)</f>
        <v>0</v>
      </c>
      <c r="R131" s="146">
        <f>ROUND(J131*H131,2)</f>
        <v>0</v>
      </c>
      <c r="T131" s="147">
        <f>S131*H131</f>
        <v>0</v>
      </c>
      <c r="U131" s="147">
        <v>0</v>
      </c>
      <c r="V131" s="147">
        <f>U131*H131</f>
        <v>0</v>
      </c>
      <c r="W131" s="147">
        <v>0</v>
      </c>
      <c r="X131" s="148">
        <f>W131*H131</f>
        <v>0</v>
      </c>
      <c r="AR131" s="149" t="s">
        <v>133</v>
      </c>
      <c r="AT131" s="149" t="s">
        <v>129</v>
      </c>
      <c r="AU131" s="149" t="s">
        <v>84</v>
      </c>
      <c r="AY131" s="17" t="s">
        <v>126</v>
      </c>
      <c r="BE131" s="150">
        <f>IF(O131="základní",K131,0)</f>
        <v>0</v>
      </c>
      <c r="BF131" s="150">
        <f>IF(O131="snížená",K131,0)</f>
        <v>0</v>
      </c>
      <c r="BG131" s="150">
        <f>IF(O131="zákl. přenesená",K131,0)</f>
        <v>0</v>
      </c>
      <c r="BH131" s="150">
        <f>IF(O131="sníž. přenesená",K131,0)</f>
        <v>0</v>
      </c>
      <c r="BI131" s="150">
        <f>IF(O131="nulová",K131,0)</f>
        <v>0</v>
      </c>
      <c r="BJ131" s="17" t="s">
        <v>84</v>
      </c>
      <c r="BK131" s="150">
        <f>ROUND(P131*H131,2)</f>
        <v>0</v>
      </c>
      <c r="BL131" s="17" t="s">
        <v>133</v>
      </c>
      <c r="BM131" s="149" t="s">
        <v>148</v>
      </c>
    </row>
    <row r="132" spans="2:65" s="11" customFormat="1" ht="25.95" customHeight="1">
      <c r="B132" s="123"/>
      <c r="D132" s="124" t="s">
        <v>74</v>
      </c>
      <c r="E132" s="125" t="s">
        <v>149</v>
      </c>
      <c r="F132" s="125" t="s">
        <v>150</v>
      </c>
      <c r="I132" s="126"/>
      <c r="J132" s="126"/>
      <c r="K132" s="127">
        <f>BK132</f>
        <v>0</v>
      </c>
      <c r="M132" s="123"/>
      <c r="N132" s="128"/>
      <c r="Q132" s="129">
        <f>Q133</f>
        <v>0</v>
      </c>
      <c r="R132" s="129">
        <f>R133</f>
        <v>0</v>
      </c>
      <c r="T132" s="130">
        <f>T133</f>
        <v>0</v>
      </c>
      <c r="V132" s="130">
        <f>V133</f>
        <v>0</v>
      </c>
      <c r="X132" s="131">
        <f>X133</f>
        <v>0</v>
      </c>
      <c r="AR132" s="124" t="s">
        <v>80</v>
      </c>
      <c r="AT132" s="132" t="s">
        <v>74</v>
      </c>
      <c r="AU132" s="132" t="s">
        <v>75</v>
      </c>
      <c r="AY132" s="124" t="s">
        <v>126</v>
      </c>
      <c r="BK132" s="133">
        <f>BK133</f>
        <v>0</v>
      </c>
    </row>
    <row r="133" spans="2:65" s="11" customFormat="1" ht="22.8" customHeight="1">
      <c r="B133" s="123"/>
      <c r="D133" s="124" t="s">
        <v>74</v>
      </c>
      <c r="E133" s="134" t="s">
        <v>151</v>
      </c>
      <c r="F133" s="134" t="s">
        <v>152</v>
      </c>
      <c r="I133" s="126"/>
      <c r="J133" s="126"/>
      <c r="K133" s="135">
        <f>BK133</f>
        <v>0</v>
      </c>
      <c r="M133" s="123"/>
      <c r="N133" s="128"/>
      <c r="Q133" s="129">
        <f>SUM(Q134:Q137)</f>
        <v>0</v>
      </c>
      <c r="R133" s="129">
        <f>SUM(R134:R137)</f>
        <v>0</v>
      </c>
      <c r="T133" s="130">
        <f>SUM(T134:T137)</f>
        <v>0</v>
      </c>
      <c r="V133" s="130">
        <f>SUM(V134:V137)</f>
        <v>0</v>
      </c>
      <c r="X133" s="131">
        <f>SUM(X134:X137)</f>
        <v>0</v>
      </c>
      <c r="AR133" s="124" t="s">
        <v>80</v>
      </c>
      <c r="AT133" s="132" t="s">
        <v>74</v>
      </c>
      <c r="AU133" s="132" t="s">
        <v>80</v>
      </c>
      <c r="AY133" s="124" t="s">
        <v>126</v>
      </c>
      <c r="BK133" s="133">
        <f>SUM(BK134:BK137)</f>
        <v>0</v>
      </c>
    </row>
    <row r="134" spans="2:65" s="1" customFormat="1" ht="16.5" customHeight="1">
      <c r="B134" s="32"/>
      <c r="C134" s="136" t="s">
        <v>153</v>
      </c>
      <c r="D134" s="136" t="s">
        <v>129</v>
      </c>
      <c r="E134" s="137" t="s">
        <v>154</v>
      </c>
      <c r="F134" s="138" t="s">
        <v>155</v>
      </c>
      <c r="G134" s="139" t="s">
        <v>156</v>
      </c>
      <c r="H134" s="140">
        <v>1.575</v>
      </c>
      <c r="I134" s="141"/>
      <c r="J134" s="141"/>
      <c r="K134" s="142">
        <f>ROUND(P134*H134,2)</f>
        <v>0</v>
      </c>
      <c r="L134" s="143"/>
      <c r="M134" s="32"/>
      <c r="N134" s="144" t="s">
        <v>1</v>
      </c>
      <c r="O134" s="145" t="s">
        <v>39</v>
      </c>
      <c r="P134" s="146">
        <f>I134+J134</f>
        <v>0</v>
      </c>
      <c r="Q134" s="146">
        <f>ROUND(I134*H134,2)</f>
        <v>0</v>
      </c>
      <c r="R134" s="146">
        <f>ROUND(J134*H134,2)</f>
        <v>0</v>
      </c>
      <c r="T134" s="147">
        <f>S134*H134</f>
        <v>0</v>
      </c>
      <c r="U134" s="147">
        <v>0</v>
      </c>
      <c r="V134" s="147">
        <f>U134*H134</f>
        <v>0</v>
      </c>
      <c r="W134" s="147">
        <v>0</v>
      </c>
      <c r="X134" s="148">
        <f>W134*H134</f>
        <v>0</v>
      </c>
      <c r="AR134" s="149" t="s">
        <v>133</v>
      </c>
      <c r="AT134" s="149" t="s">
        <v>129</v>
      </c>
      <c r="AU134" s="149" t="s">
        <v>84</v>
      </c>
      <c r="AY134" s="17" t="s">
        <v>126</v>
      </c>
      <c r="BE134" s="150">
        <f>IF(O134="základní",K134,0)</f>
        <v>0</v>
      </c>
      <c r="BF134" s="150">
        <f>IF(O134="snížená",K134,0)</f>
        <v>0</v>
      </c>
      <c r="BG134" s="150">
        <f>IF(O134="zákl. přenesená",K134,0)</f>
        <v>0</v>
      </c>
      <c r="BH134" s="150">
        <f>IF(O134="sníž. přenesená",K134,0)</f>
        <v>0</v>
      </c>
      <c r="BI134" s="150">
        <f>IF(O134="nulová",K134,0)</f>
        <v>0</v>
      </c>
      <c r="BJ134" s="17" t="s">
        <v>84</v>
      </c>
      <c r="BK134" s="150">
        <f>ROUND(P134*H134,2)</f>
        <v>0</v>
      </c>
      <c r="BL134" s="17" t="s">
        <v>133</v>
      </c>
      <c r="BM134" s="149" t="s">
        <v>157</v>
      </c>
    </row>
    <row r="135" spans="2:65" s="1" customFormat="1" ht="28.8">
      <c r="B135" s="32"/>
      <c r="D135" s="151" t="s">
        <v>158</v>
      </c>
      <c r="F135" s="152" t="s">
        <v>159</v>
      </c>
      <c r="I135" s="153"/>
      <c r="J135" s="153"/>
      <c r="M135" s="32"/>
      <c r="N135" s="154"/>
      <c r="X135" s="56"/>
      <c r="AT135" s="17" t="s">
        <v>158</v>
      </c>
      <c r="AU135" s="17" t="s">
        <v>84</v>
      </c>
    </row>
    <row r="136" spans="2:65" s="12" customFormat="1" ht="10.199999999999999">
      <c r="B136" s="155"/>
      <c r="D136" s="151" t="s">
        <v>160</v>
      </c>
      <c r="E136" s="156" t="s">
        <v>1</v>
      </c>
      <c r="F136" s="157" t="s">
        <v>161</v>
      </c>
      <c r="H136" s="156" t="s">
        <v>1</v>
      </c>
      <c r="I136" s="158"/>
      <c r="J136" s="158"/>
      <c r="M136" s="155"/>
      <c r="N136" s="159"/>
      <c r="X136" s="160"/>
      <c r="AT136" s="156" t="s">
        <v>160</v>
      </c>
      <c r="AU136" s="156" t="s">
        <v>84</v>
      </c>
      <c r="AV136" s="12" t="s">
        <v>80</v>
      </c>
      <c r="AW136" s="12" t="s">
        <v>5</v>
      </c>
      <c r="AX136" s="12" t="s">
        <v>75</v>
      </c>
      <c r="AY136" s="156" t="s">
        <v>126</v>
      </c>
    </row>
    <row r="137" spans="2:65" s="13" customFormat="1" ht="10.199999999999999">
      <c r="B137" s="161"/>
      <c r="D137" s="151" t="s">
        <v>160</v>
      </c>
      <c r="E137" s="162" t="s">
        <v>1</v>
      </c>
      <c r="F137" s="163" t="s">
        <v>162</v>
      </c>
      <c r="H137" s="164">
        <v>1.575</v>
      </c>
      <c r="I137" s="165"/>
      <c r="J137" s="165"/>
      <c r="M137" s="161"/>
      <c r="N137" s="166"/>
      <c r="X137" s="167"/>
      <c r="AT137" s="162" t="s">
        <v>160</v>
      </c>
      <c r="AU137" s="162" t="s">
        <v>84</v>
      </c>
      <c r="AV137" s="13" t="s">
        <v>84</v>
      </c>
      <c r="AW137" s="13" t="s">
        <v>5</v>
      </c>
      <c r="AX137" s="13" t="s">
        <v>80</v>
      </c>
      <c r="AY137" s="162" t="s">
        <v>126</v>
      </c>
    </row>
    <row r="138" spans="2:65" s="11" customFormat="1" ht="25.95" customHeight="1">
      <c r="B138" s="123"/>
      <c r="D138" s="124" t="s">
        <v>74</v>
      </c>
      <c r="E138" s="125" t="s">
        <v>163</v>
      </c>
      <c r="F138" s="125" t="s">
        <v>164</v>
      </c>
      <c r="I138" s="126"/>
      <c r="J138" s="126"/>
      <c r="K138" s="127">
        <f>BK138</f>
        <v>0</v>
      </c>
      <c r="M138" s="123"/>
      <c r="N138" s="128"/>
      <c r="Q138" s="129">
        <f>Q139+Q146</f>
        <v>0</v>
      </c>
      <c r="R138" s="129">
        <f>R139+R146</f>
        <v>0</v>
      </c>
      <c r="T138" s="130">
        <f>T139+T146</f>
        <v>0</v>
      </c>
      <c r="V138" s="130">
        <f>V139+V146</f>
        <v>0.58563903999999989</v>
      </c>
      <c r="X138" s="131">
        <f>X139+X146</f>
        <v>0.18142</v>
      </c>
      <c r="AR138" s="124" t="s">
        <v>84</v>
      </c>
      <c r="AT138" s="132" t="s">
        <v>74</v>
      </c>
      <c r="AU138" s="132" t="s">
        <v>75</v>
      </c>
      <c r="AY138" s="124" t="s">
        <v>126</v>
      </c>
      <c r="BK138" s="133">
        <f>BK139+BK146</f>
        <v>0</v>
      </c>
    </row>
    <row r="139" spans="2:65" s="11" customFormat="1" ht="22.8" customHeight="1">
      <c r="B139" s="123"/>
      <c r="D139" s="124" t="s">
        <v>74</v>
      </c>
      <c r="E139" s="134" t="s">
        <v>165</v>
      </c>
      <c r="F139" s="134" t="s">
        <v>166</v>
      </c>
      <c r="I139" s="126"/>
      <c r="J139" s="126"/>
      <c r="K139" s="135">
        <f>BK139</f>
        <v>0</v>
      </c>
      <c r="M139" s="123"/>
      <c r="N139" s="128"/>
      <c r="Q139" s="129">
        <f>SUM(Q140:Q145)</f>
        <v>0</v>
      </c>
      <c r="R139" s="129">
        <f>SUM(R140:R145)</f>
        <v>0</v>
      </c>
      <c r="T139" s="130">
        <f>SUM(T140:T145)</f>
        <v>0</v>
      </c>
      <c r="V139" s="130">
        <f>SUM(V140:V145)</f>
        <v>2.7728000000000003E-2</v>
      </c>
      <c r="X139" s="131">
        <f>SUM(X140:X145)</f>
        <v>0</v>
      </c>
      <c r="AR139" s="124" t="s">
        <v>84</v>
      </c>
      <c r="AT139" s="132" t="s">
        <v>74</v>
      </c>
      <c r="AU139" s="132" t="s">
        <v>80</v>
      </c>
      <c r="AY139" s="124" t="s">
        <v>126</v>
      </c>
      <c r="BK139" s="133">
        <f>SUM(BK140:BK145)</f>
        <v>0</v>
      </c>
    </row>
    <row r="140" spans="2:65" s="1" customFormat="1" ht="24.15" customHeight="1">
      <c r="B140" s="32"/>
      <c r="C140" s="136" t="s">
        <v>167</v>
      </c>
      <c r="D140" s="136" t="s">
        <v>129</v>
      </c>
      <c r="E140" s="137" t="s">
        <v>168</v>
      </c>
      <c r="F140" s="138" t="s">
        <v>169</v>
      </c>
      <c r="G140" s="139" t="s">
        <v>156</v>
      </c>
      <c r="H140" s="140">
        <v>1</v>
      </c>
      <c r="I140" s="141"/>
      <c r="J140" s="141"/>
      <c r="K140" s="142">
        <f>ROUND(P140*H140,2)</f>
        <v>0</v>
      </c>
      <c r="L140" s="143"/>
      <c r="M140" s="32"/>
      <c r="N140" s="144" t="s">
        <v>1</v>
      </c>
      <c r="O140" s="145" t="s">
        <v>39</v>
      </c>
      <c r="P140" s="146">
        <f>I140+J140</f>
        <v>0</v>
      </c>
      <c r="Q140" s="146">
        <f>ROUND(I140*H140,2)</f>
        <v>0</v>
      </c>
      <c r="R140" s="146">
        <f>ROUND(J140*H140,2)</f>
        <v>0</v>
      </c>
      <c r="T140" s="147">
        <f>S140*H140</f>
        <v>0</v>
      </c>
      <c r="U140" s="147">
        <v>0</v>
      </c>
      <c r="V140" s="147">
        <f>U140*H140</f>
        <v>0</v>
      </c>
      <c r="W140" s="147">
        <v>0</v>
      </c>
      <c r="X140" s="148">
        <f>W140*H140</f>
        <v>0</v>
      </c>
      <c r="AR140" s="149" t="s">
        <v>170</v>
      </c>
      <c r="AT140" s="149" t="s">
        <v>129</v>
      </c>
      <c r="AU140" s="149" t="s">
        <v>84</v>
      </c>
      <c r="AY140" s="17" t="s">
        <v>126</v>
      </c>
      <c r="BE140" s="150">
        <f>IF(O140="základní",K140,0)</f>
        <v>0</v>
      </c>
      <c r="BF140" s="150">
        <f>IF(O140="snížená",K140,0)</f>
        <v>0</v>
      </c>
      <c r="BG140" s="150">
        <f>IF(O140="zákl. přenesená",K140,0)</f>
        <v>0</v>
      </c>
      <c r="BH140" s="150">
        <f>IF(O140="sníž. přenesená",K140,0)</f>
        <v>0</v>
      </c>
      <c r="BI140" s="150">
        <f>IF(O140="nulová",K140,0)</f>
        <v>0</v>
      </c>
      <c r="BJ140" s="17" t="s">
        <v>84</v>
      </c>
      <c r="BK140" s="150">
        <f>ROUND(P140*H140,2)</f>
        <v>0</v>
      </c>
      <c r="BL140" s="17" t="s">
        <v>170</v>
      </c>
      <c r="BM140" s="149" t="s">
        <v>171</v>
      </c>
    </row>
    <row r="141" spans="2:65" s="1" customFormat="1" ht="16.5" customHeight="1">
      <c r="B141" s="32"/>
      <c r="C141" s="168" t="s">
        <v>172</v>
      </c>
      <c r="D141" s="168" t="s">
        <v>173</v>
      </c>
      <c r="E141" s="169" t="s">
        <v>174</v>
      </c>
      <c r="F141" s="170" t="s">
        <v>175</v>
      </c>
      <c r="G141" s="171" t="s">
        <v>176</v>
      </c>
      <c r="H141" s="172">
        <v>1.7330000000000001</v>
      </c>
      <c r="I141" s="173"/>
      <c r="J141" s="174"/>
      <c r="K141" s="175">
        <f>ROUND(P141*H141,2)</f>
        <v>0</v>
      </c>
      <c r="L141" s="174"/>
      <c r="M141" s="176"/>
      <c r="N141" s="177" t="s">
        <v>1</v>
      </c>
      <c r="O141" s="145" t="s">
        <v>39</v>
      </c>
      <c r="P141" s="146">
        <f>I141+J141</f>
        <v>0</v>
      </c>
      <c r="Q141" s="146">
        <f>ROUND(I141*H141,2)</f>
        <v>0</v>
      </c>
      <c r="R141" s="146">
        <f>ROUND(J141*H141,2)</f>
        <v>0</v>
      </c>
      <c r="T141" s="147">
        <f>S141*H141</f>
        <v>0</v>
      </c>
      <c r="U141" s="147">
        <v>1.6E-2</v>
      </c>
      <c r="V141" s="147">
        <f>U141*H141</f>
        <v>2.7728000000000003E-2</v>
      </c>
      <c r="W141" s="147">
        <v>0</v>
      </c>
      <c r="X141" s="148">
        <f>W141*H141</f>
        <v>0</v>
      </c>
      <c r="AR141" s="149" t="s">
        <v>177</v>
      </c>
      <c r="AT141" s="149" t="s">
        <v>173</v>
      </c>
      <c r="AU141" s="149" t="s">
        <v>84</v>
      </c>
      <c r="AY141" s="17" t="s">
        <v>126</v>
      </c>
      <c r="BE141" s="150">
        <f>IF(O141="základní",K141,0)</f>
        <v>0</v>
      </c>
      <c r="BF141" s="150">
        <f>IF(O141="snížená",K141,0)</f>
        <v>0</v>
      </c>
      <c r="BG141" s="150">
        <f>IF(O141="zákl. přenesená",K141,0)</f>
        <v>0</v>
      </c>
      <c r="BH141" s="150">
        <f>IF(O141="sníž. přenesená",K141,0)</f>
        <v>0</v>
      </c>
      <c r="BI141" s="150">
        <f>IF(O141="nulová",K141,0)</f>
        <v>0</v>
      </c>
      <c r="BJ141" s="17" t="s">
        <v>84</v>
      </c>
      <c r="BK141" s="150">
        <f>ROUND(P141*H141,2)</f>
        <v>0</v>
      </c>
      <c r="BL141" s="17" t="s">
        <v>170</v>
      </c>
      <c r="BM141" s="149" t="s">
        <v>178</v>
      </c>
    </row>
    <row r="142" spans="2:65" s="12" customFormat="1" ht="10.199999999999999">
      <c r="B142" s="155"/>
      <c r="D142" s="151" t="s">
        <v>160</v>
      </c>
      <c r="E142" s="156" t="s">
        <v>1</v>
      </c>
      <c r="F142" s="157" t="s">
        <v>179</v>
      </c>
      <c r="H142" s="156" t="s">
        <v>1</v>
      </c>
      <c r="I142" s="158"/>
      <c r="J142" s="158"/>
      <c r="M142" s="155"/>
      <c r="N142" s="159"/>
      <c r="X142" s="160"/>
      <c r="AT142" s="156" t="s">
        <v>160</v>
      </c>
      <c r="AU142" s="156" t="s">
        <v>84</v>
      </c>
      <c r="AV142" s="12" t="s">
        <v>80</v>
      </c>
      <c r="AW142" s="12" t="s">
        <v>5</v>
      </c>
      <c r="AX142" s="12" t="s">
        <v>75</v>
      </c>
      <c r="AY142" s="156" t="s">
        <v>126</v>
      </c>
    </row>
    <row r="143" spans="2:65" s="13" customFormat="1" ht="10.199999999999999">
      <c r="B143" s="161"/>
      <c r="D143" s="151" t="s">
        <v>160</v>
      </c>
      <c r="E143" s="162" t="s">
        <v>1</v>
      </c>
      <c r="F143" s="163" t="s">
        <v>162</v>
      </c>
      <c r="H143" s="164">
        <v>1.575</v>
      </c>
      <c r="I143" s="165"/>
      <c r="J143" s="165"/>
      <c r="M143" s="161"/>
      <c r="N143" s="166"/>
      <c r="X143" s="167"/>
      <c r="AT143" s="162" t="s">
        <v>160</v>
      </c>
      <c r="AU143" s="162" t="s">
        <v>84</v>
      </c>
      <c r="AV143" s="13" t="s">
        <v>84</v>
      </c>
      <c r="AW143" s="13" t="s">
        <v>5</v>
      </c>
      <c r="AX143" s="13" t="s">
        <v>80</v>
      </c>
      <c r="AY143" s="162" t="s">
        <v>126</v>
      </c>
    </row>
    <row r="144" spans="2:65" s="13" customFormat="1" ht="10.199999999999999">
      <c r="B144" s="161"/>
      <c r="D144" s="151" t="s">
        <v>160</v>
      </c>
      <c r="F144" s="163" t="s">
        <v>180</v>
      </c>
      <c r="H144" s="164">
        <v>1.7330000000000001</v>
      </c>
      <c r="I144" s="165"/>
      <c r="J144" s="165"/>
      <c r="M144" s="161"/>
      <c r="N144" s="166"/>
      <c r="X144" s="167"/>
      <c r="AT144" s="162" t="s">
        <v>160</v>
      </c>
      <c r="AU144" s="162" t="s">
        <v>84</v>
      </c>
      <c r="AV144" s="13" t="s">
        <v>84</v>
      </c>
      <c r="AW144" s="13" t="s">
        <v>4</v>
      </c>
      <c r="AX144" s="13" t="s">
        <v>80</v>
      </c>
      <c r="AY144" s="162" t="s">
        <v>126</v>
      </c>
    </row>
    <row r="145" spans="2:65" s="1" customFormat="1" ht="24.15" customHeight="1">
      <c r="B145" s="32"/>
      <c r="C145" s="136" t="s">
        <v>181</v>
      </c>
      <c r="D145" s="136" t="s">
        <v>129</v>
      </c>
      <c r="E145" s="137" t="s">
        <v>182</v>
      </c>
      <c r="F145" s="138" t="s">
        <v>183</v>
      </c>
      <c r="G145" s="139" t="s">
        <v>184</v>
      </c>
      <c r="H145" s="178"/>
      <c r="I145" s="141"/>
      <c r="J145" s="141"/>
      <c r="K145" s="142">
        <f>ROUND(P145*H145,2)</f>
        <v>0</v>
      </c>
      <c r="L145" s="143"/>
      <c r="M145" s="32"/>
      <c r="N145" s="144" t="s">
        <v>1</v>
      </c>
      <c r="O145" s="145" t="s">
        <v>39</v>
      </c>
      <c r="P145" s="146">
        <f>I145+J145</f>
        <v>0</v>
      </c>
      <c r="Q145" s="146">
        <f>ROUND(I145*H145,2)</f>
        <v>0</v>
      </c>
      <c r="R145" s="146">
        <f>ROUND(J145*H145,2)</f>
        <v>0</v>
      </c>
      <c r="T145" s="147">
        <f>S145*H145</f>
        <v>0</v>
      </c>
      <c r="U145" s="147">
        <v>0</v>
      </c>
      <c r="V145" s="147">
        <f>U145*H145</f>
        <v>0</v>
      </c>
      <c r="W145" s="147">
        <v>0</v>
      </c>
      <c r="X145" s="148">
        <f>W145*H145</f>
        <v>0</v>
      </c>
      <c r="AR145" s="149" t="s">
        <v>170</v>
      </c>
      <c r="AT145" s="149" t="s">
        <v>129</v>
      </c>
      <c r="AU145" s="149" t="s">
        <v>84</v>
      </c>
      <c r="AY145" s="17" t="s">
        <v>126</v>
      </c>
      <c r="BE145" s="150">
        <f>IF(O145="základní",K145,0)</f>
        <v>0</v>
      </c>
      <c r="BF145" s="150">
        <f>IF(O145="snížená",K145,0)</f>
        <v>0</v>
      </c>
      <c r="BG145" s="150">
        <f>IF(O145="zákl. přenesená",K145,0)</f>
        <v>0</v>
      </c>
      <c r="BH145" s="150">
        <f>IF(O145="sníž. přenesená",K145,0)</f>
        <v>0</v>
      </c>
      <c r="BI145" s="150">
        <f>IF(O145="nulová",K145,0)</f>
        <v>0</v>
      </c>
      <c r="BJ145" s="17" t="s">
        <v>84</v>
      </c>
      <c r="BK145" s="150">
        <f>ROUND(P145*H145,2)</f>
        <v>0</v>
      </c>
      <c r="BL145" s="17" t="s">
        <v>170</v>
      </c>
      <c r="BM145" s="149" t="s">
        <v>185</v>
      </c>
    </row>
    <row r="146" spans="2:65" s="11" customFormat="1" ht="22.8" customHeight="1">
      <c r="B146" s="123"/>
      <c r="D146" s="124" t="s">
        <v>74</v>
      </c>
      <c r="E146" s="134" t="s">
        <v>186</v>
      </c>
      <c r="F146" s="134" t="s">
        <v>187</v>
      </c>
      <c r="I146" s="126"/>
      <c r="J146" s="126"/>
      <c r="K146" s="135">
        <f>BK146</f>
        <v>0</v>
      </c>
      <c r="M146" s="123"/>
      <c r="N146" s="128"/>
      <c r="Q146" s="129">
        <f>SUM(Q147:Q195)</f>
        <v>0</v>
      </c>
      <c r="R146" s="129">
        <f>SUM(R147:R195)</f>
        <v>0</v>
      </c>
      <c r="T146" s="130">
        <f>SUM(T147:T195)</f>
        <v>0</v>
      </c>
      <c r="V146" s="130">
        <f>SUM(V147:V195)</f>
        <v>0.55791103999999991</v>
      </c>
      <c r="X146" s="131">
        <f>SUM(X147:X195)</f>
        <v>0.18142</v>
      </c>
      <c r="AR146" s="124" t="s">
        <v>84</v>
      </c>
      <c r="AT146" s="132" t="s">
        <v>74</v>
      </c>
      <c r="AU146" s="132" t="s">
        <v>80</v>
      </c>
      <c r="AY146" s="124" t="s">
        <v>126</v>
      </c>
      <c r="BK146" s="133">
        <f>SUM(BK147:BK195)</f>
        <v>0</v>
      </c>
    </row>
    <row r="147" spans="2:65" s="1" customFormat="1" ht="21.75" customHeight="1">
      <c r="B147" s="32"/>
      <c r="C147" s="136" t="s">
        <v>188</v>
      </c>
      <c r="D147" s="136" t="s">
        <v>129</v>
      </c>
      <c r="E147" s="137" t="s">
        <v>189</v>
      </c>
      <c r="F147" s="138" t="s">
        <v>190</v>
      </c>
      <c r="G147" s="139" t="s">
        <v>176</v>
      </c>
      <c r="H147" s="140">
        <v>64.959999999999994</v>
      </c>
      <c r="I147" s="141"/>
      <c r="J147" s="141"/>
      <c r="K147" s="142">
        <f>ROUND(P147*H147,2)</f>
        <v>0</v>
      </c>
      <c r="L147" s="143"/>
      <c r="M147" s="32"/>
      <c r="N147" s="144" t="s">
        <v>1</v>
      </c>
      <c r="O147" s="145" t="s">
        <v>39</v>
      </c>
      <c r="P147" s="146">
        <f>I147+J147</f>
        <v>0</v>
      </c>
      <c r="Q147" s="146">
        <f>ROUND(I147*H147,2)</f>
        <v>0</v>
      </c>
      <c r="R147" s="146">
        <f>ROUND(J147*H147,2)</f>
        <v>0</v>
      </c>
      <c r="T147" s="147">
        <f>S147*H147</f>
        <v>0</v>
      </c>
      <c r="U147" s="147">
        <v>0</v>
      </c>
      <c r="V147" s="147">
        <f>U147*H147</f>
        <v>0</v>
      </c>
      <c r="W147" s="147">
        <v>0</v>
      </c>
      <c r="X147" s="148">
        <f>W147*H147</f>
        <v>0</v>
      </c>
      <c r="AR147" s="149" t="s">
        <v>170</v>
      </c>
      <c r="AT147" s="149" t="s">
        <v>129</v>
      </c>
      <c r="AU147" s="149" t="s">
        <v>84</v>
      </c>
      <c r="AY147" s="17" t="s">
        <v>126</v>
      </c>
      <c r="BE147" s="150">
        <f>IF(O147="základní",K147,0)</f>
        <v>0</v>
      </c>
      <c r="BF147" s="150">
        <f>IF(O147="snížená",K147,0)</f>
        <v>0</v>
      </c>
      <c r="BG147" s="150">
        <f>IF(O147="zákl. přenesená",K147,0)</f>
        <v>0</v>
      </c>
      <c r="BH147" s="150">
        <f>IF(O147="sníž. přenesená",K147,0)</f>
        <v>0</v>
      </c>
      <c r="BI147" s="150">
        <f>IF(O147="nulová",K147,0)</f>
        <v>0</v>
      </c>
      <c r="BJ147" s="17" t="s">
        <v>84</v>
      </c>
      <c r="BK147" s="150">
        <f>ROUND(P147*H147,2)</f>
        <v>0</v>
      </c>
      <c r="BL147" s="17" t="s">
        <v>170</v>
      </c>
      <c r="BM147" s="149" t="s">
        <v>191</v>
      </c>
    </row>
    <row r="148" spans="2:65" s="12" customFormat="1" ht="10.199999999999999">
      <c r="B148" s="155"/>
      <c r="D148" s="151" t="s">
        <v>160</v>
      </c>
      <c r="E148" s="156" t="s">
        <v>1</v>
      </c>
      <c r="F148" s="157" t="s">
        <v>192</v>
      </c>
      <c r="H148" s="156" t="s">
        <v>1</v>
      </c>
      <c r="I148" s="158"/>
      <c r="J148" s="158"/>
      <c r="M148" s="155"/>
      <c r="N148" s="159"/>
      <c r="X148" s="160"/>
      <c r="AT148" s="156" t="s">
        <v>160</v>
      </c>
      <c r="AU148" s="156" t="s">
        <v>84</v>
      </c>
      <c r="AV148" s="12" t="s">
        <v>80</v>
      </c>
      <c r="AW148" s="12" t="s">
        <v>5</v>
      </c>
      <c r="AX148" s="12" t="s">
        <v>75</v>
      </c>
      <c r="AY148" s="156" t="s">
        <v>126</v>
      </c>
    </row>
    <row r="149" spans="2:65" s="13" customFormat="1" ht="10.199999999999999">
      <c r="B149" s="161"/>
      <c r="D149" s="151" t="s">
        <v>160</v>
      </c>
      <c r="E149" s="162" t="s">
        <v>1</v>
      </c>
      <c r="F149" s="163" t="s">
        <v>193</v>
      </c>
      <c r="H149" s="164">
        <v>64.959999999999994</v>
      </c>
      <c r="I149" s="165"/>
      <c r="J149" s="165"/>
      <c r="M149" s="161"/>
      <c r="N149" s="166"/>
      <c r="X149" s="167"/>
      <c r="AT149" s="162" t="s">
        <v>160</v>
      </c>
      <c r="AU149" s="162" t="s">
        <v>84</v>
      </c>
      <c r="AV149" s="13" t="s">
        <v>84</v>
      </c>
      <c r="AW149" s="13" t="s">
        <v>5</v>
      </c>
      <c r="AX149" s="13" t="s">
        <v>80</v>
      </c>
      <c r="AY149" s="162" t="s">
        <v>126</v>
      </c>
    </row>
    <row r="150" spans="2:65" s="1" customFormat="1" ht="24.15" customHeight="1">
      <c r="B150" s="32"/>
      <c r="C150" s="136" t="s">
        <v>194</v>
      </c>
      <c r="D150" s="136" t="s">
        <v>129</v>
      </c>
      <c r="E150" s="137" t="s">
        <v>195</v>
      </c>
      <c r="F150" s="138" t="s">
        <v>196</v>
      </c>
      <c r="G150" s="139" t="s">
        <v>176</v>
      </c>
      <c r="H150" s="140">
        <v>64.959999999999994</v>
      </c>
      <c r="I150" s="141"/>
      <c r="J150" s="141"/>
      <c r="K150" s="142">
        <f>ROUND(P150*H150,2)</f>
        <v>0</v>
      </c>
      <c r="L150" s="143"/>
      <c r="M150" s="32"/>
      <c r="N150" s="144" t="s">
        <v>1</v>
      </c>
      <c r="O150" s="145" t="s">
        <v>39</v>
      </c>
      <c r="P150" s="146">
        <f>I150+J150</f>
        <v>0</v>
      </c>
      <c r="Q150" s="146">
        <f>ROUND(I150*H150,2)</f>
        <v>0</v>
      </c>
      <c r="R150" s="146">
        <f>ROUND(J150*H150,2)</f>
        <v>0</v>
      </c>
      <c r="T150" s="147">
        <f>S150*H150</f>
        <v>0</v>
      </c>
      <c r="U150" s="147">
        <v>0</v>
      </c>
      <c r="V150" s="147">
        <f>U150*H150</f>
        <v>0</v>
      </c>
      <c r="W150" s="147">
        <v>0</v>
      </c>
      <c r="X150" s="148">
        <f>W150*H150</f>
        <v>0</v>
      </c>
      <c r="AR150" s="149" t="s">
        <v>170</v>
      </c>
      <c r="AT150" s="149" t="s">
        <v>129</v>
      </c>
      <c r="AU150" s="149" t="s">
        <v>84</v>
      </c>
      <c r="AY150" s="17" t="s">
        <v>126</v>
      </c>
      <c r="BE150" s="150">
        <f>IF(O150="základní",K150,0)</f>
        <v>0</v>
      </c>
      <c r="BF150" s="150">
        <f>IF(O150="snížená",K150,0)</f>
        <v>0</v>
      </c>
      <c r="BG150" s="150">
        <f>IF(O150="zákl. přenesená",K150,0)</f>
        <v>0</v>
      </c>
      <c r="BH150" s="150">
        <f>IF(O150="sníž. přenesená",K150,0)</f>
        <v>0</v>
      </c>
      <c r="BI150" s="150">
        <f>IF(O150="nulová",K150,0)</f>
        <v>0</v>
      </c>
      <c r="BJ150" s="17" t="s">
        <v>84</v>
      </c>
      <c r="BK150" s="150">
        <f>ROUND(P150*H150,2)</f>
        <v>0</v>
      </c>
      <c r="BL150" s="17" t="s">
        <v>170</v>
      </c>
      <c r="BM150" s="149" t="s">
        <v>197</v>
      </c>
    </row>
    <row r="151" spans="2:65" s="12" customFormat="1" ht="10.199999999999999">
      <c r="B151" s="155"/>
      <c r="D151" s="151" t="s">
        <v>160</v>
      </c>
      <c r="E151" s="156" t="s">
        <v>1</v>
      </c>
      <c r="F151" s="157" t="s">
        <v>192</v>
      </c>
      <c r="H151" s="156" t="s">
        <v>1</v>
      </c>
      <c r="I151" s="158"/>
      <c r="J151" s="158"/>
      <c r="M151" s="155"/>
      <c r="N151" s="159"/>
      <c r="X151" s="160"/>
      <c r="AT151" s="156" t="s">
        <v>160</v>
      </c>
      <c r="AU151" s="156" t="s">
        <v>84</v>
      </c>
      <c r="AV151" s="12" t="s">
        <v>80</v>
      </c>
      <c r="AW151" s="12" t="s">
        <v>5</v>
      </c>
      <c r="AX151" s="12" t="s">
        <v>75</v>
      </c>
      <c r="AY151" s="156" t="s">
        <v>126</v>
      </c>
    </row>
    <row r="152" spans="2:65" s="13" customFormat="1" ht="10.199999999999999">
      <c r="B152" s="161"/>
      <c r="D152" s="151" t="s">
        <v>160</v>
      </c>
      <c r="E152" s="162" t="s">
        <v>1</v>
      </c>
      <c r="F152" s="163" t="s">
        <v>193</v>
      </c>
      <c r="H152" s="164">
        <v>64.959999999999994</v>
      </c>
      <c r="I152" s="165"/>
      <c r="J152" s="165"/>
      <c r="M152" s="161"/>
      <c r="N152" s="166"/>
      <c r="X152" s="167"/>
      <c r="AT152" s="162" t="s">
        <v>160</v>
      </c>
      <c r="AU152" s="162" t="s">
        <v>84</v>
      </c>
      <c r="AV152" s="13" t="s">
        <v>84</v>
      </c>
      <c r="AW152" s="13" t="s">
        <v>5</v>
      </c>
      <c r="AX152" s="13" t="s">
        <v>80</v>
      </c>
      <c r="AY152" s="162" t="s">
        <v>126</v>
      </c>
    </row>
    <row r="153" spans="2:65" s="1" customFormat="1" ht="16.5" customHeight="1">
      <c r="B153" s="32"/>
      <c r="C153" s="136" t="s">
        <v>9</v>
      </c>
      <c r="D153" s="136" t="s">
        <v>129</v>
      </c>
      <c r="E153" s="137" t="s">
        <v>198</v>
      </c>
      <c r="F153" s="138" t="s">
        <v>199</v>
      </c>
      <c r="G153" s="139" t="s">
        <v>176</v>
      </c>
      <c r="H153" s="140">
        <v>64.959999999999994</v>
      </c>
      <c r="I153" s="141"/>
      <c r="J153" s="141"/>
      <c r="K153" s="142">
        <f>ROUND(P153*H153,2)</f>
        <v>0</v>
      </c>
      <c r="L153" s="143"/>
      <c r="M153" s="32"/>
      <c r="N153" s="144" t="s">
        <v>1</v>
      </c>
      <c r="O153" s="145" t="s">
        <v>39</v>
      </c>
      <c r="P153" s="146">
        <f>I153+J153</f>
        <v>0</v>
      </c>
      <c r="Q153" s="146">
        <f>ROUND(I153*H153,2)</f>
        <v>0</v>
      </c>
      <c r="R153" s="146">
        <f>ROUND(J153*H153,2)</f>
        <v>0</v>
      </c>
      <c r="T153" s="147">
        <f>S153*H153</f>
        <v>0</v>
      </c>
      <c r="U153" s="147">
        <v>0</v>
      </c>
      <c r="V153" s="147">
        <f>U153*H153</f>
        <v>0</v>
      </c>
      <c r="W153" s="147">
        <v>0</v>
      </c>
      <c r="X153" s="148">
        <f>W153*H153</f>
        <v>0</v>
      </c>
      <c r="AR153" s="149" t="s">
        <v>170</v>
      </c>
      <c r="AT153" s="149" t="s">
        <v>129</v>
      </c>
      <c r="AU153" s="149" t="s">
        <v>84</v>
      </c>
      <c r="AY153" s="17" t="s">
        <v>126</v>
      </c>
      <c r="BE153" s="150">
        <f>IF(O153="základní",K153,0)</f>
        <v>0</v>
      </c>
      <c r="BF153" s="150">
        <f>IF(O153="snížená",K153,0)</f>
        <v>0</v>
      </c>
      <c r="BG153" s="150">
        <f>IF(O153="zákl. přenesená",K153,0)</f>
        <v>0</v>
      </c>
      <c r="BH153" s="150">
        <f>IF(O153="sníž. přenesená",K153,0)</f>
        <v>0</v>
      </c>
      <c r="BI153" s="150">
        <f>IF(O153="nulová",K153,0)</f>
        <v>0</v>
      </c>
      <c r="BJ153" s="17" t="s">
        <v>84</v>
      </c>
      <c r="BK153" s="150">
        <f>ROUND(P153*H153,2)</f>
        <v>0</v>
      </c>
      <c r="BL153" s="17" t="s">
        <v>170</v>
      </c>
      <c r="BM153" s="149" t="s">
        <v>200</v>
      </c>
    </row>
    <row r="154" spans="2:65" s="12" customFormat="1" ht="10.199999999999999">
      <c r="B154" s="155"/>
      <c r="D154" s="151" t="s">
        <v>160</v>
      </c>
      <c r="E154" s="156" t="s">
        <v>1</v>
      </c>
      <c r="F154" s="157" t="s">
        <v>192</v>
      </c>
      <c r="H154" s="156" t="s">
        <v>1</v>
      </c>
      <c r="I154" s="158"/>
      <c r="J154" s="158"/>
      <c r="M154" s="155"/>
      <c r="N154" s="159"/>
      <c r="X154" s="160"/>
      <c r="AT154" s="156" t="s">
        <v>160</v>
      </c>
      <c r="AU154" s="156" t="s">
        <v>84</v>
      </c>
      <c r="AV154" s="12" t="s">
        <v>80</v>
      </c>
      <c r="AW154" s="12" t="s">
        <v>5</v>
      </c>
      <c r="AX154" s="12" t="s">
        <v>75</v>
      </c>
      <c r="AY154" s="156" t="s">
        <v>126</v>
      </c>
    </row>
    <row r="155" spans="2:65" s="13" customFormat="1" ht="10.199999999999999">
      <c r="B155" s="161"/>
      <c r="D155" s="151" t="s">
        <v>160</v>
      </c>
      <c r="E155" s="162" t="s">
        <v>1</v>
      </c>
      <c r="F155" s="163" t="s">
        <v>193</v>
      </c>
      <c r="H155" s="164">
        <v>64.959999999999994</v>
      </c>
      <c r="I155" s="165"/>
      <c r="J155" s="165"/>
      <c r="M155" s="161"/>
      <c r="N155" s="166"/>
      <c r="X155" s="167"/>
      <c r="AT155" s="162" t="s">
        <v>160</v>
      </c>
      <c r="AU155" s="162" t="s">
        <v>84</v>
      </c>
      <c r="AV155" s="13" t="s">
        <v>84</v>
      </c>
      <c r="AW155" s="13" t="s">
        <v>5</v>
      </c>
      <c r="AX155" s="13" t="s">
        <v>80</v>
      </c>
      <c r="AY155" s="162" t="s">
        <v>126</v>
      </c>
    </row>
    <row r="156" spans="2:65" s="1" customFormat="1" ht="24.15" customHeight="1">
      <c r="B156" s="32"/>
      <c r="C156" s="136" t="s">
        <v>201</v>
      </c>
      <c r="D156" s="136" t="s">
        <v>129</v>
      </c>
      <c r="E156" s="137" t="s">
        <v>202</v>
      </c>
      <c r="F156" s="138" t="s">
        <v>203</v>
      </c>
      <c r="G156" s="139" t="s">
        <v>176</v>
      </c>
      <c r="H156" s="140">
        <v>64.959999999999994</v>
      </c>
      <c r="I156" s="141"/>
      <c r="J156" s="141"/>
      <c r="K156" s="142">
        <f>ROUND(P156*H156,2)</f>
        <v>0</v>
      </c>
      <c r="L156" s="143"/>
      <c r="M156" s="32"/>
      <c r="N156" s="144" t="s">
        <v>1</v>
      </c>
      <c r="O156" s="145" t="s">
        <v>39</v>
      </c>
      <c r="P156" s="146">
        <f>I156+J156</f>
        <v>0</v>
      </c>
      <c r="Q156" s="146">
        <f>ROUND(I156*H156,2)</f>
        <v>0</v>
      </c>
      <c r="R156" s="146">
        <f>ROUND(J156*H156,2)</f>
        <v>0</v>
      </c>
      <c r="T156" s="147">
        <f>S156*H156</f>
        <v>0</v>
      </c>
      <c r="U156" s="147">
        <v>3.0000000000000001E-5</v>
      </c>
      <c r="V156" s="147">
        <f>U156*H156</f>
        <v>1.9487999999999999E-3</v>
      </c>
      <c r="W156" s="147">
        <v>0</v>
      </c>
      <c r="X156" s="148">
        <f>W156*H156</f>
        <v>0</v>
      </c>
      <c r="AR156" s="149" t="s">
        <v>170</v>
      </c>
      <c r="AT156" s="149" t="s">
        <v>129</v>
      </c>
      <c r="AU156" s="149" t="s">
        <v>84</v>
      </c>
      <c r="AY156" s="17" t="s">
        <v>126</v>
      </c>
      <c r="BE156" s="150">
        <f>IF(O156="základní",K156,0)</f>
        <v>0</v>
      </c>
      <c r="BF156" s="150">
        <f>IF(O156="snížená",K156,0)</f>
        <v>0</v>
      </c>
      <c r="BG156" s="150">
        <f>IF(O156="zákl. přenesená",K156,0)</f>
        <v>0</v>
      </c>
      <c r="BH156" s="150">
        <f>IF(O156="sníž. přenesená",K156,0)</f>
        <v>0</v>
      </c>
      <c r="BI156" s="150">
        <f>IF(O156="nulová",K156,0)</f>
        <v>0</v>
      </c>
      <c r="BJ156" s="17" t="s">
        <v>84</v>
      </c>
      <c r="BK156" s="150">
        <f>ROUND(P156*H156,2)</f>
        <v>0</v>
      </c>
      <c r="BL156" s="17" t="s">
        <v>170</v>
      </c>
      <c r="BM156" s="149" t="s">
        <v>204</v>
      </c>
    </row>
    <row r="157" spans="2:65" s="12" customFormat="1" ht="10.199999999999999">
      <c r="B157" s="155"/>
      <c r="D157" s="151" t="s">
        <v>160</v>
      </c>
      <c r="E157" s="156" t="s">
        <v>1</v>
      </c>
      <c r="F157" s="157" t="s">
        <v>192</v>
      </c>
      <c r="H157" s="156" t="s">
        <v>1</v>
      </c>
      <c r="I157" s="158"/>
      <c r="J157" s="158"/>
      <c r="M157" s="155"/>
      <c r="N157" s="159"/>
      <c r="X157" s="160"/>
      <c r="AT157" s="156" t="s">
        <v>160</v>
      </c>
      <c r="AU157" s="156" t="s">
        <v>84</v>
      </c>
      <c r="AV157" s="12" t="s">
        <v>80</v>
      </c>
      <c r="AW157" s="12" t="s">
        <v>5</v>
      </c>
      <c r="AX157" s="12" t="s">
        <v>75</v>
      </c>
      <c r="AY157" s="156" t="s">
        <v>126</v>
      </c>
    </row>
    <row r="158" spans="2:65" s="13" customFormat="1" ht="10.199999999999999">
      <c r="B158" s="161"/>
      <c r="D158" s="151" t="s">
        <v>160</v>
      </c>
      <c r="E158" s="162" t="s">
        <v>1</v>
      </c>
      <c r="F158" s="163" t="s">
        <v>193</v>
      </c>
      <c r="H158" s="164">
        <v>64.959999999999994</v>
      </c>
      <c r="I158" s="165"/>
      <c r="J158" s="165"/>
      <c r="M158" s="161"/>
      <c r="N158" s="166"/>
      <c r="X158" s="167"/>
      <c r="AT158" s="162" t="s">
        <v>160</v>
      </c>
      <c r="AU158" s="162" t="s">
        <v>84</v>
      </c>
      <c r="AV158" s="13" t="s">
        <v>84</v>
      </c>
      <c r="AW158" s="13" t="s">
        <v>5</v>
      </c>
      <c r="AX158" s="13" t="s">
        <v>80</v>
      </c>
      <c r="AY158" s="162" t="s">
        <v>126</v>
      </c>
    </row>
    <row r="159" spans="2:65" s="1" customFormat="1" ht="33" customHeight="1">
      <c r="B159" s="32"/>
      <c r="C159" s="136" t="s">
        <v>205</v>
      </c>
      <c r="D159" s="136" t="s">
        <v>129</v>
      </c>
      <c r="E159" s="137" t="s">
        <v>206</v>
      </c>
      <c r="F159" s="138" t="s">
        <v>207</v>
      </c>
      <c r="G159" s="139" t="s">
        <v>176</v>
      </c>
      <c r="H159" s="140">
        <v>64.959999999999994</v>
      </c>
      <c r="I159" s="141"/>
      <c r="J159" s="141"/>
      <c r="K159" s="142">
        <f>ROUND(P159*H159,2)</f>
        <v>0</v>
      </c>
      <c r="L159" s="143"/>
      <c r="M159" s="32"/>
      <c r="N159" s="144" t="s">
        <v>1</v>
      </c>
      <c r="O159" s="145" t="s">
        <v>39</v>
      </c>
      <c r="P159" s="146">
        <f>I159+J159</f>
        <v>0</v>
      </c>
      <c r="Q159" s="146">
        <f>ROUND(I159*H159,2)</f>
        <v>0</v>
      </c>
      <c r="R159" s="146">
        <f>ROUND(J159*H159,2)</f>
        <v>0</v>
      </c>
      <c r="T159" s="147">
        <f>S159*H159</f>
        <v>0</v>
      </c>
      <c r="U159" s="147">
        <v>4.5500000000000002E-3</v>
      </c>
      <c r="V159" s="147">
        <f>U159*H159</f>
        <v>0.295568</v>
      </c>
      <c r="W159" s="147">
        <v>0</v>
      </c>
      <c r="X159" s="148">
        <f>W159*H159</f>
        <v>0</v>
      </c>
      <c r="AR159" s="149" t="s">
        <v>170</v>
      </c>
      <c r="AT159" s="149" t="s">
        <v>129</v>
      </c>
      <c r="AU159" s="149" t="s">
        <v>84</v>
      </c>
      <c r="AY159" s="17" t="s">
        <v>126</v>
      </c>
      <c r="BE159" s="150">
        <f>IF(O159="základní",K159,0)</f>
        <v>0</v>
      </c>
      <c r="BF159" s="150">
        <f>IF(O159="snížená",K159,0)</f>
        <v>0</v>
      </c>
      <c r="BG159" s="150">
        <f>IF(O159="zákl. přenesená",K159,0)</f>
        <v>0</v>
      </c>
      <c r="BH159" s="150">
        <f>IF(O159="sníž. přenesená",K159,0)</f>
        <v>0</v>
      </c>
      <c r="BI159" s="150">
        <f>IF(O159="nulová",K159,0)</f>
        <v>0</v>
      </c>
      <c r="BJ159" s="17" t="s">
        <v>84</v>
      </c>
      <c r="BK159" s="150">
        <f>ROUND(P159*H159,2)</f>
        <v>0</v>
      </c>
      <c r="BL159" s="17" t="s">
        <v>170</v>
      </c>
      <c r="BM159" s="149" t="s">
        <v>208</v>
      </c>
    </row>
    <row r="160" spans="2:65" s="12" customFormat="1" ht="10.199999999999999">
      <c r="B160" s="155"/>
      <c r="D160" s="151" t="s">
        <v>160</v>
      </c>
      <c r="E160" s="156" t="s">
        <v>1</v>
      </c>
      <c r="F160" s="157" t="s">
        <v>192</v>
      </c>
      <c r="H160" s="156" t="s">
        <v>1</v>
      </c>
      <c r="I160" s="158"/>
      <c r="J160" s="158"/>
      <c r="M160" s="155"/>
      <c r="N160" s="159"/>
      <c r="X160" s="160"/>
      <c r="AT160" s="156" t="s">
        <v>160</v>
      </c>
      <c r="AU160" s="156" t="s">
        <v>84</v>
      </c>
      <c r="AV160" s="12" t="s">
        <v>80</v>
      </c>
      <c r="AW160" s="12" t="s">
        <v>5</v>
      </c>
      <c r="AX160" s="12" t="s">
        <v>75</v>
      </c>
      <c r="AY160" s="156" t="s">
        <v>126</v>
      </c>
    </row>
    <row r="161" spans="2:65" s="13" customFormat="1" ht="10.199999999999999">
      <c r="B161" s="161"/>
      <c r="D161" s="151" t="s">
        <v>160</v>
      </c>
      <c r="E161" s="162" t="s">
        <v>1</v>
      </c>
      <c r="F161" s="163" t="s">
        <v>193</v>
      </c>
      <c r="H161" s="164">
        <v>64.959999999999994</v>
      </c>
      <c r="I161" s="165"/>
      <c r="J161" s="165"/>
      <c r="M161" s="161"/>
      <c r="N161" s="166"/>
      <c r="X161" s="167"/>
      <c r="AT161" s="162" t="s">
        <v>160</v>
      </c>
      <c r="AU161" s="162" t="s">
        <v>84</v>
      </c>
      <c r="AV161" s="13" t="s">
        <v>84</v>
      </c>
      <c r="AW161" s="13" t="s">
        <v>5</v>
      </c>
      <c r="AX161" s="13" t="s">
        <v>80</v>
      </c>
      <c r="AY161" s="162" t="s">
        <v>126</v>
      </c>
    </row>
    <row r="162" spans="2:65" s="1" customFormat="1" ht="24.15" customHeight="1">
      <c r="B162" s="32"/>
      <c r="C162" s="136" t="s">
        <v>209</v>
      </c>
      <c r="D162" s="136" t="s">
        <v>129</v>
      </c>
      <c r="E162" s="137" t="s">
        <v>210</v>
      </c>
      <c r="F162" s="138" t="s">
        <v>211</v>
      </c>
      <c r="G162" s="139" t="s">
        <v>176</v>
      </c>
      <c r="H162" s="140">
        <v>64.959999999999994</v>
      </c>
      <c r="I162" s="141"/>
      <c r="J162" s="141"/>
      <c r="K162" s="142">
        <f>ROUND(P162*H162,2)</f>
        <v>0</v>
      </c>
      <c r="L162" s="143"/>
      <c r="M162" s="32"/>
      <c r="N162" s="144" t="s">
        <v>1</v>
      </c>
      <c r="O162" s="145" t="s">
        <v>39</v>
      </c>
      <c r="P162" s="146">
        <f>I162+J162</f>
        <v>0</v>
      </c>
      <c r="Q162" s="146">
        <f>ROUND(I162*H162,2)</f>
        <v>0</v>
      </c>
      <c r="R162" s="146">
        <f>ROUND(J162*H162,2)</f>
        <v>0</v>
      </c>
      <c r="T162" s="147">
        <f>S162*H162</f>
        <v>0</v>
      </c>
      <c r="U162" s="147">
        <v>0</v>
      </c>
      <c r="V162" s="147">
        <f>U162*H162</f>
        <v>0</v>
      </c>
      <c r="W162" s="147">
        <v>2.5000000000000001E-3</v>
      </c>
      <c r="X162" s="148">
        <f>W162*H162</f>
        <v>0.16239999999999999</v>
      </c>
      <c r="AR162" s="149" t="s">
        <v>170</v>
      </c>
      <c r="AT162" s="149" t="s">
        <v>129</v>
      </c>
      <c r="AU162" s="149" t="s">
        <v>84</v>
      </c>
      <c r="AY162" s="17" t="s">
        <v>126</v>
      </c>
      <c r="BE162" s="150">
        <f>IF(O162="základní",K162,0)</f>
        <v>0</v>
      </c>
      <c r="BF162" s="150">
        <f>IF(O162="snížená",K162,0)</f>
        <v>0</v>
      </c>
      <c r="BG162" s="150">
        <f>IF(O162="zákl. přenesená",K162,0)</f>
        <v>0</v>
      </c>
      <c r="BH162" s="150">
        <f>IF(O162="sníž. přenesená",K162,0)</f>
        <v>0</v>
      </c>
      <c r="BI162" s="150">
        <f>IF(O162="nulová",K162,0)</f>
        <v>0</v>
      </c>
      <c r="BJ162" s="17" t="s">
        <v>84</v>
      </c>
      <c r="BK162" s="150">
        <f>ROUND(P162*H162,2)</f>
        <v>0</v>
      </c>
      <c r="BL162" s="17" t="s">
        <v>170</v>
      </c>
      <c r="BM162" s="149" t="s">
        <v>212</v>
      </c>
    </row>
    <row r="163" spans="2:65" s="12" customFormat="1" ht="10.199999999999999">
      <c r="B163" s="155"/>
      <c r="D163" s="151" t="s">
        <v>160</v>
      </c>
      <c r="E163" s="156" t="s">
        <v>1</v>
      </c>
      <c r="F163" s="157" t="s">
        <v>192</v>
      </c>
      <c r="H163" s="156" t="s">
        <v>1</v>
      </c>
      <c r="I163" s="158"/>
      <c r="J163" s="158"/>
      <c r="M163" s="155"/>
      <c r="N163" s="159"/>
      <c r="X163" s="160"/>
      <c r="AT163" s="156" t="s">
        <v>160</v>
      </c>
      <c r="AU163" s="156" t="s">
        <v>84</v>
      </c>
      <c r="AV163" s="12" t="s">
        <v>80</v>
      </c>
      <c r="AW163" s="12" t="s">
        <v>5</v>
      </c>
      <c r="AX163" s="12" t="s">
        <v>75</v>
      </c>
      <c r="AY163" s="156" t="s">
        <v>126</v>
      </c>
    </row>
    <row r="164" spans="2:65" s="13" customFormat="1" ht="10.199999999999999">
      <c r="B164" s="161"/>
      <c r="D164" s="151" t="s">
        <v>160</v>
      </c>
      <c r="E164" s="162" t="s">
        <v>1</v>
      </c>
      <c r="F164" s="163" t="s">
        <v>193</v>
      </c>
      <c r="H164" s="164">
        <v>64.959999999999994</v>
      </c>
      <c r="I164" s="165"/>
      <c r="J164" s="165"/>
      <c r="M164" s="161"/>
      <c r="N164" s="166"/>
      <c r="X164" s="167"/>
      <c r="AT164" s="162" t="s">
        <v>160</v>
      </c>
      <c r="AU164" s="162" t="s">
        <v>84</v>
      </c>
      <c r="AV164" s="13" t="s">
        <v>84</v>
      </c>
      <c r="AW164" s="13" t="s">
        <v>5</v>
      </c>
      <c r="AX164" s="13" t="s">
        <v>80</v>
      </c>
      <c r="AY164" s="162" t="s">
        <v>126</v>
      </c>
    </row>
    <row r="165" spans="2:65" s="1" customFormat="1" ht="24.15" customHeight="1">
      <c r="B165" s="32"/>
      <c r="C165" s="136" t="s">
        <v>170</v>
      </c>
      <c r="D165" s="136" t="s">
        <v>129</v>
      </c>
      <c r="E165" s="137" t="s">
        <v>213</v>
      </c>
      <c r="F165" s="138" t="s">
        <v>214</v>
      </c>
      <c r="G165" s="139" t="s">
        <v>176</v>
      </c>
      <c r="H165" s="140">
        <v>64.959999999999994</v>
      </c>
      <c r="I165" s="141"/>
      <c r="J165" s="141"/>
      <c r="K165" s="142">
        <f>ROUND(P165*H165,2)</f>
        <v>0</v>
      </c>
      <c r="L165" s="143"/>
      <c r="M165" s="32"/>
      <c r="N165" s="144" t="s">
        <v>1</v>
      </c>
      <c r="O165" s="145" t="s">
        <v>39</v>
      </c>
      <c r="P165" s="146">
        <f>I165+J165</f>
        <v>0</v>
      </c>
      <c r="Q165" s="146">
        <f>ROUND(I165*H165,2)</f>
        <v>0</v>
      </c>
      <c r="R165" s="146">
        <f>ROUND(J165*H165,2)</f>
        <v>0</v>
      </c>
      <c r="T165" s="147">
        <f>S165*H165</f>
        <v>0</v>
      </c>
      <c r="U165" s="147">
        <v>6.9999999999999999E-4</v>
      </c>
      <c r="V165" s="147">
        <f>U165*H165</f>
        <v>4.5471999999999999E-2</v>
      </c>
      <c r="W165" s="147">
        <v>0</v>
      </c>
      <c r="X165" s="148">
        <f>W165*H165</f>
        <v>0</v>
      </c>
      <c r="AR165" s="149" t="s">
        <v>170</v>
      </c>
      <c r="AT165" s="149" t="s">
        <v>129</v>
      </c>
      <c r="AU165" s="149" t="s">
        <v>84</v>
      </c>
      <c r="AY165" s="17" t="s">
        <v>126</v>
      </c>
      <c r="BE165" s="150">
        <f>IF(O165="základní",K165,0)</f>
        <v>0</v>
      </c>
      <c r="BF165" s="150">
        <f>IF(O165="snížená",K165,0)</f>
        <v>0</v>
      </c>
      <c r="BG165" s="150">
        <f>IF(O165="zákl. přenesená",K165,0)</f>
        <v>0</v>
      </c>
      <c r="BH165" s="150">
        <f>IF(O165="sníž. přenesená",K165,0)</f>
        <v>0</v>
      </c>
      <c r="BI165" s="150">
        <f>IF(O165="nulová",K165,0)</f>
        <v>0</v>
      </c>
      <c r="BJ165" s="17" t="s">
        <v>84</v>
      </c>
      <c r="BK165" s="150">
        <f>ROUND(P165*H165,2)</f>
        <v>0</v>
      </c>
      <c r="BL165" s="17" t="s">
        <v>170</v>
      </c>
      <c r="BM165" s="149" t="s">
        <v>215</v>
      </c>
    </row>
    <row r="166" spans="2:65" s="12" customFormat="1" ht="10.199999999999999">
      <c r="B166" s="155"/>
      <c r="D166" s="151" t="s">
        <v>160</v>
      </c>
      <c r="E166" s="156" t="s">
        <v>1</v>
      </c>
      <c r="F166" s="157" t="s">
        <v>192</v>
      </c>
      <c r="H166" s="156" t="s">
        <v>1</v>
      </c>
      <c r="I166" s="158"/>
      <c r="J166" s="158"/>
      <c r="M166" s="155"/>
      <c r="N166" s="159"/>
      <c r="X166" s="160"/>
      <c r="AT166" s="156" t="s">
        <v>160</v>
      </c>
      <c r="AU166" s="156" t="s">
        <v>84</v>
      </c>
      <c r="AV166" s="12" t="s">
        <v>80</v>
      </c>
      <c r="AW166" s="12" t="s">
        <v>5</v>
      </c>
      <c r="AX166" s="12" t="s">
        <v>75</v>
      </c>
      <c r="AY166" s="156" t="s">
        <v>126</v>
      </c>
    </row>
    <row r="167" spans="2:65" s="13" customFormat="1" ht="10.199999999999999">
      <c r="B167" s="161"/>
      <c r="D167" s="151" t="s">
        <v>160</v>
      </c>
      <c r="E167" s="162" t="s">
        <v>1</v>
      </c>
      <c r="F167" s="163" t="s">
        <v>193</v>
      </c>
      <c r="H167" s="164">
        <v>64.959999999999994</v>
      </c>
      <c r="I167" s="165"/>
      <c r="J167" s="165"/>
      <c r="M167" s="161"/>
      <c r="N167" s="166"/>
      <c r="X167" s="167"/>
      <c r="AT167" s="162" t="s">
        <v>160</v>
      </c>
      <c r="AU167" s="162" t="s">
        <v>84</v>
      </c>
      <c r="AV167" s="13" t="s">
        <v>84</v>
      </c>
      <c r="AW167" s="13" t="s">
        <v>5</v>
      </c>
      <c r="AX167" s="13" t="s">
        <v>80</v>
      </c>
      <c r="AY167" s="162" t="s">
        <v>126</v>
      </c>
    </row>
    <row r="168" spans="2:65" s="1" customFormat="1" ht="37.799999999999997" customHeight="1">
      <c r="B168" s="32"/>
      <c r="C168" s="168" t="s">
        <v>216</v>
      </c>
      <c r="D168" s="168" t="s">
        <v>173</v>
      </c>
      <c r="E168" s="169" t="s">
        <v>217</v>
      </c>
      <c r="F168" s="170" t="s">
        <v>218</v>
      </c>
      <c r="G168" s="171" t="s">
        <v>176</v>
      </c>
      <c r="H168" s="172">
        <v>71.456000000000003</v>
      </c>
      <c r="I168" s="173"/>
      <c r="J168" s="174"/>
      <c r="K168" s="175">
        <f>ROUND(P168*H168,2)</f>
        <v>0</v>
      </c>
      <c r="L168" s="174"/>
      <c r="M168" s="176"/>
      <c r="N168" s="177" t="s">
        <v>1</v>
      </c>
      <c r="O168" s="145" t="s">
        <v>39</v>
      </c>
      <c r="P168" s="146">
        <f>I168+J168</f>
        <v>0</v>
      </c>
      <c r="Q168" s="146">
        <f>ROUND(I168*H168,2)</f>
        <v>0</v>
      </c>
      <c r="R168" s="146">
        <f>ROUND(J168*H168,2)</f>
        <v>0</v>
      </c>
      <c r="T168" s="147">
        <f>S168*H168</f>
        <v>0</v>
      </c>
      <c r="U168" s="147">
        <v>2.64E-3</v>
      </c>
      <c r="V168" s="147">
        <f>U168*H168</f>
        <v>0.18864384000000001</v>
      </c>
      <c r="W168" s="147">
        <v>0</v>
      </c>
      <c r="X168" s="148">
        <f>W168*H168</f>
        <v>0</v>
      </c>
      <c r="AR168" s="149" t="s">
        <v>177</v>
      </c>
      <c r="AT168" s="149" t="s">
        <v>173</v>
      </c>
      <c r="AU168" s="149" t="s">
        <v>84</v>
      </c>
      <c r="AY168" s="17" t="s">
        <v>126</v>
      </c>
      <c r="BE168" s="150">
        <f>IF(O168="základní",K168,0)</f>
        <v>0</v>
      </c>
      <c r="BF168" s="150">
        <f>IF(O168="snížená",K168,0)</f>
        <v>0</v>
      </c>
      <c r="BG168" s="150">
        <f>IF(O168="zákl. přenesená",K168,0)</f>
        <v>0</v>
      </c>
      <c r="BH168" s="150">
        <f>IF(O168="sníž. přenesená",K168,0)</f>
        <v>0</v>
      </c>
      <c r="BI168" s="150">
        <f>IF(O168="nulová",K168,0)</f>
        <v>0</v>
      </c>
      <c r="BJ168" s="17" t="s">
        <v>84</v>
      </c>
      <c r="BK168" s="150">
        <f>ROUND(P168*H168,2)</f>
        <v>0</v>
      </c>
      <c r="BL168" s="17" t="s">
        <v>170</v>
      </c>
      <c r="BM168" s="149" t="s">
        <v>219</v>
      </c>
    </row>
    <row r="169" spans="2:65" s="12" customFormat="1" ht="10.199999999999999">
      <c r="B169" s="155"/>
      <c r="D169" s="151" t="s">
        <v>160</v>
      </c>
      <c r="E169" s="156" t="s">
        <v>1</v>
      </c>
      <c r="F169" s="157" t="s">
        <v>192</v>
      </c>
      <c r="H169" s="156" t="s">
        <v>1</v>
      </c>
      <c r="I169" s="158"/>
      <c r="J169" s="158"/>
      <c r="M169" s="155"/>
      <c r="N169" s="159"/>
      <c r="X169" s="160"/>
      <c r="AT169" s="156" t="s">
        <v>160</v>
      </c>
      <c r="AU169" s="156" t="s">
        <v>84</v>
      </c>
      <c r="AV169" s="12" t="s">
        <v>80</v>
      </c>
      <c r="AW169" s="12" t="s">
        <v>5</v>
      </c>
      <c r="AX169" s="12" t="s">
        <v>75</v>
      </c>
      <c r="AY169" s="156" t="s">
        <v>126</v>
      </c>
    </row>
    <row r="170" spans="2:65" s="13" customFormat="1" ht="10.199999999999999">
      <c r="B170" s="161"/>
      <c r="D170" s="151" t="s">
        <v>160</v>
      </c>
      <c r="E170" s="162" t="s">
        <v>1</v>
      </c>
      <c r="F170" s="163" t="s">
        <v>193</v>
      </c>
      <c r="H170" s="164">
        <v>64.959999999999994</v>
      </c>
      <c r="I170" s="165"/>
      <c r="J170" s="165"/>
      <c r="M170" s="161"/>
      <c r="N170" s="166"/>
      <c r="X170" s="167"/>
      <c r="AT170" s="162" t="s">
        <v>160</v>
      </c>
      <c r="AU170" s="162" t="s">
        <v>84</v>
      </c>
      <c r="AV170" s="13" t="s">
        <v>84</v>
      </c>
      <c r="AW170" s="13" t="s">
        <v>5</v>
      </c>
      <c r="AX170" s="13" t="s">
        <v>80</v>
      </c>
      <c r="AY170" s="162" t="s">
        <v>126</v>
      </c>
    </row>
    <row r="171" spans="2:65" s="12" customFormat="1" ht="10.199999999999999">
      <c r="B171" s="155"/>
      <c r="D171" s="151" t="s">
        <v>160</v>
      </c>
      <c r="E171" s="156" t="s">
        <v>1</v>
      </c>
      <c r="F171" s="157" t="s">
        <v>220</v>
      </c>
      <c r="H171" s="156" t="s">
        <v>1</v>
      </c>
      <c r="I171" s="158"/>
      <c r="J171" s="158"/>
      <c r="M171" s="155"/>
      <c r="N171" s="159"/>
      <c r="X171" s="160"/>
      <c r="AT171" s="156" t="s">
        <v>160</v>
      </c>
      <c r="AU171" s="156" t="s">
        <v>84</v>
      </c>
      <c r="AV171" s="12" t="s">
        <v>80</v>
      </c>
      <c r="AW171" s="12" t="s">
        <v>5</v>
      </c>
      <c r="AX171" s="12" t="s">
        <v>75</v>
      </c>
      <c r="AY171" s="156" t="s">
        <v>126</v>
      </c>
    </row>
    <row r="172" spans="2:65" s="12" customFormat="1" ht="20.399999999999999">
      <c r="B172" s="155"/>
      <c r="D172" s="151" t="s">
        <v>160</v>
      </c>
      <c r="E172" s="156" t="s">
        <v>1</v>
      </c>
      <c r="F172" s="157" t="s">
        <v>221</v>
      </c>
      <c r="H172" s="156" t="s">
        <v>1</v>
      </c>
      <c r="I172" s="158"/>
      <c r="J172" s="158"/>
      <c r="M172" s="155"/>
      <c r="N172" s="159"/>
      <c r="X172" s="160"/>
      <c r="AT172" s="156" t="s">
        <v>160</v>
      </c>
      <c r="AU172" s="156" t="s">
        <v>84</v>
      </c>
      <c r="AV172" s="12" t="s">
        <v>80</v>
      </c>
      <c r="AW172" s="12" t="s">
        <v>5</v>
      </c>
      <c r="AX172" s="12" t="s">
        <v>75</v>
      </c>
      <c r="AY172" s="156" t="s">
        <v>126</v>
      </c>
    </row>
    <row r="173" spans="2:65" s="12" customFormat="1" ht="20.399999999999999">
      <c r="B173" s="155"/>
      <c r="D173" s="151" t="s">
        <v>160</v>
      </c>
      <c r="E173" s="156" t="s">
        <v>1</v>
      </c>
      <c r="F173" s="157" t="s">
        <v>222</v>
      </c>
      <c r="H173" s="156" t="s">
        <v>1</v>
      </c>
      <c r="I173" s="158"/>
      <c r="J173" s="158"/>
      <c r="M173" s="155"/>
      <c r="N173" s="159"/>
      <c r="X173" s="160"/>
      <c r="AT173" s="156" t="s">
        <v>160</v>
      </c>
      <c r="AU173" s="156" t="s">
        <v>84</v>
      </c>
      <c r="AV173" s="12" t="s">
        <v>80</v>
      </c>
      <c r="AW173" s="12" t="s">
        <v>5</v>
      </c>
      <c r="AX173" s="12" t="s">
        <v>75</v>
      </c>
      <c r="AY173" s="156" t="s">
        <v>126</v>
      </c>
    </row>
    <row r="174" spans="2:65" s="12" customFormat="1" ht="30.6">
      <c r="B174" s="155"/>
      <c r="D174" s="151" t="s">
        <v>160</v>
      </c>
      <c r="E174" s="156" t="s">
        <v>1</v>
      </c>
      <c r="F174" s="157" t="s">
        <v>223</v>
      </c>
      <c r="H174" s="156" t="s">
        <v>1</v>
      </c>
      <c r="I174" s="158"/>
      <c r="J174" s="158"/>
      <c r="M174" s="155"/>
      <c r="N174" s="159"/>
      <c r="X174" s="160"/>
      <c r="AT174" s="156" t="s">
        <v>160</v>
      </c>
      <c r="AU174" s="156" t="s">
        <v>84</v>
      </c>
      <c r="AV174" s="12" t="s">
        <v>80</v>
      </c>
      <c r="AW174" s="12" t="s">
        <v>5</v>
      </c>
      <c r="AX174" s="12" t="s">
        <v>75</v>
      </c>
      <c r="AY174" s="156" t="s">
        <v>126</v>
      </c>
    </row>
    <row r="175" spans="2:65" s="12" customFormat="1" ht="20.399999999999999">
      <c r="B175" s="155"/>
      <c r="D175" s="151" t="s">
        <v>160</v>
      </c>
      <c r="E175" s="156" t="s">
        <v>1</v>
      </c>
      <c r="F175" s="157" t="s">
        <v>224</v>
      </c>
      <c r="H175" s="156" t="s">
        <v>1</v>
      </c>
      <c r="I175" s="158"/>
      <c r="J175" s="158"/>
      <c r="M175" s="155"/>
      <c r="N175" s="159"/>
      <c r="X175" s="160"/>
      <c r="AT175" s="156" t="s">
        <v>160</v>
      </c>
      <c r="AU175" s="156" t="s">
        <v>84</v>
      </c>
      <c r="AV175" s="12" t="s">
        <v>80</v>
      </c>
      <c r="AW175" s="12" t="s">
        <v>5</v>
      </c>
      <c r="AX175" s="12" t="s">
        <v>75</v>
      </c>
      <c r="AY175" s="156" t="s">
        <v>126</v>
      </c>
    </row>
    <row r="176" spans="2:65" s="12" customFormat="1" ht="20.399999999999999">
      <c r="B176" s="155"/>
      <c r="D176" s="151" t="s">
        <v>160</v>
      </c>
      <c r="E176" s="156" t="s">
        <v>1</v>
      </c>
      <c r="F176" s="157" t="s">
        <v>225</v>
      </c>
      <c r="H176" s="156" t="s">
        <v>1</v>
      </c>
      <c r="I176" s="158"/>
      <c r="J176" s="158"/>
      <c r="M176" s="155"/>
      <c r="N176" s="159"/>
      <c r="X176" s="160"/>
      <c r="AT176" s="156" t="s">
        <v>160</v>
      </c>
      <c r="AU176" s="156" t="s">
        <v>84</v>
      </c>
      <c r="AV176" s="12" t="s">
        <v>80</v>
      </c>
      <c r="AW176" s="12" t="s">
        <v>5</v>
      </c>
      <c r="AX176" s="12" t="s">
        <v>75</v>
      </c>
      <c r="AY176" s="156" t="s">
        <v>126</v>
      </c>
    </row>
    <row r="177" spans="2:65" s="12" customFormat="1" ht="10.199999999999999">
      <c r="B177" s="155"/>
      <c r="D177" s="151" t="s">
        <v>160</v>
      </c>
      <c r="E177" s="156" t="s">
        <v>1</v>
      </c>
      <c r="F177" s="157" t="s">
        <v>226</v>
      </c>
      <c r="H177" s="156" t="s">
        <v>1</v>
      </c>
      <c r="I177" s="158"/>
      <c r="J177" s="158"/>
      <c r="M177" s="155"/>
      <c r="N177" s="159"/>
      <c r="X177" s="160"/>
      <c r="AT177" s="156" t="s">
        <v>160</v>
      </c>
      <c r="AU177" s="156" t="s">
        <v>84</v>
      </c>
      <c r="AV177" s="12" t="s">
        <v>80</v>
      </c>
      <c r="AW177" s="12" t="s">
        <v>5</v>
      </c>
      <c r="AX177" s="12" t="s">
        <v>75</v>
      </c>
      <c r="AY177" s="156" t="s">
        <v>126</v>
      </c>
    </row>
    <row r="178" spans="2:65" s="13" customFormat="1" ht="10.199999999999999">
      <c r="B178" s="161"/>
      <c r="D178" s="151" t="s">
        <v>160</v>
      </c>
      <c r="F178" s="163" t="s">
        <v>227</v>
      </c>
      <c r="H178" s="164">
        <v>71.456000000000003</v>
      </c>
      <c r="I178" s="165"/>
      <c r="J178" s="165"/>
      <c r="M178" s="161"/>
      <c r="N178" s="166"/>
      <c r="X178" s="167"/>
      <c r="AT178" s="162" t="s">
        <v>160</v>
      </c>
      <c r="AU178" s="162" t="s">
        <v>84</v>
      </c>
      <c r="AV178" s="13" t="s">
        <v>84</v>
      </c>
      <c r="AW178" s="13" t="s">
        <v>4</v>
      </c>
      <c r="AX178" s="13" t="s">
        <v>80</v>
      </c>
      <c r="AY178" s="162" t="s">
        <v>126</v>
      </c>
    </row>
    <row r="179" spans="2:65" s="1" customFormat="1" ht="24.15" customHeight="1">
      <c r="B179" s="32"/>
      <c r="C179" s="136" t="s">
        <v>228</v>
      </c>
      <c r="D179" s="136" t="s">
        <v>129</v>
      </c>
      <c r="E179" s="137" t="s">
        <v>229</v>
      </c>
      <c r="F179" s="138" t="s">
        <v>230</v>
      </c>
      <c r="G179" s="139" t="s">
        <v>231</v>
      </c>
      <c r="H179" s="140">
        <v>20</v>
      </c>
      <c r="I179" s="141"/>
      <c r="J179" s="141"/>
      <c r="K179" s="142">
        <f>ROUND(P179*H179,2)</f>
        <v>0</v>
      </c>
      <c r="L179" s="143"/>
      <c r="M179" s="32"/>
      <c r="N179" s="144" t="s">
        <v>1</v>
      </c>
      <c r="O179" s="145" t="s">
        <v>39</v>
      </c>
      <c r="P179" s="146">
        <f>I179+J179</f>
        <v>0</v>
      </c>
      <c r="Q179" s="146">
        <f>ROUND(I179*H179,2)</f>
        <v>0</v>
      </c>
      <c r="R179" s="146">
        <f>ROUND(J179*H179,2)</f>
        <v>0</v>
      </c>
      <c r="T179" s="147">
        <f>S179*H179</f>
        <v>0</v>
      </c>
      <c r="U179" s="147">
        <v>2.0000000000000002E-5</v>
      </c>
      <c r="V179" s="147">
        <f>U179*H179</f>
        <v>4.0000000000000002E-4</v>
      </c>
      <c r="W179" s="147">
        <v>0</v>
      </c>
      <c r="X179" s="148">
        <f>W179*H179</f>
        <v>0</v>
      </c>
      <c r="AR179" s="149" t="s">
        <v>170</v>
      </c>
      <c r="AT179" s="149" t="s">
        <v>129</v>
      </c>
      <c r="AU179" s="149" t="s">
        <v>84</v>
      </c>
      <c r="AY179" s="17" t="s">
        <v>126</v>
      </c>
      <c r="BE179" s="150">
        <f>IF(O179="základní",K179,0)</f>
        <v>0</v>
      </c>
      <c r="BF179" s="150">
        <f>IF(O179="snížená",K179,0)</f>
        <v>0</v>
      </c>
      <c r="BG179" s="150">
        <f>IF(O179="zákl. přenesená",K179,0)</f>
        <v>0</v>
      </c>
      <c r="BH179" s="150">
        <f>IF(O179="sníž. přenesená",K179,0)</f>
        <v>0</v>
      </c>
      <c r="BI179" s="150">
        <f>IF(O179="nulová",K179,0)</f>
        <v>0</v>
      </c>
      <c r="BJ179" s="17" t="s">
        <v>84</v>
      </c>
      <c r="BK179" s="150">
        <f>ROUND(P179*H179,2)</f>
        <v>0</v>
      </c>
      <c r="BL179" s="17" t="s">
        <v>170</v>
      </c>
      <c r="BM179" s="149" t="s">
        <v>232</v>
      </c>
    </row>
    <row r="180" spans="2:65" s="1" customFormat="1" ht="21.75" customHeight="1">
      <c r="B180" s="32"/>
      <c r="C180" s="136" t="s">
        <v>233</v>
      </c>
      <c r="D180" s="136" t="s">
        <v>129</v>
      </c>
      <c r="E180" s="137" t="s">
        <v>234</v>
      </c>
      <c r="F180" s="138" t="s">
        <v>235</v>
      </c>
      <c r="G180" s="139" t="s">
        <v>231</v>
      </c>
      <c r="H180" s="140">
        <v>63.4</v>
      </c>
      <c r="I180" s="141"/>
      <c r="J180" s="141"/>
      <c r="K180" s="142">
        <f>ROUND(P180*H180,2)</f>
        <v>0</v>
      </c>
      <c r="L180" s="143"/>
      <c r="M180" s="32"/>
      <c r="N180" s="144" t="s">
        <v>1</v>
      </c>
      <c r="O180" s="145" t="s">
        <v>39</v>
      </c>
      <c r="P180" s="146">
        <f>I180+J180</f>
        <v>0</v>
      </c>
      <c r="Q180" s="146">
        <f>ROUND(I180*H180,2)</f>
        <v>0</v>
      </c>
      <c r="R180" s="146">
        <f>ROUND(J180*H180,2)</f>
        <v>0</v>
      </c>
      <c r="T180" s="147">
        <f>S180*H180</f>
        <v>0</v>
      </c>
      <c r="U180" s="147">
        <v>0</v>
      </c>
      <c r="V180" s="147">
        <f>U180*H180</f>
        <v>0</v>
      </c>
      <c r="W180" s="147">
        <v>2.9999999999999997E-4</v>
      </c>
      <c r="X180" s="148">
        <f>W180*H180</f>
        <v>1.9019999999999999E-2</v>
      </c>
      <c r="AR180" s="149" t="s">
        <v>170</v>
      </c>
      <c r="AT180" s="149" t="s">
        <v>129</v>
      </c>
      <c r="AU180" s="149" t="s">
        <v>84</v>
      </c>
      <c r="AY180" s="17" t="s">
        <v>126</v>
      </c>
      <c r="BE180" s="150">
        <f>IF(O180="základní",K180,0)</f>
        <v>0</v>
      </c>
      <c r="BF180" s="150">
        <f>IF(O180="snížená",K180,0)</f>
        <v>0</v>
      </c>
      <c r="BG180" s="150">
        <f>IF(O180="zákl. přenesená",K180,0)</f>
        <v>0</v>
      </c>
      <c r="BH180" s="150">
        <f>IF(O180="sníž. přenesená",K180,0)</f>
        <v>0</v>
      </c>
      <c r="BI180" s="150">
        <f>IF(O180="nulová",K180,0)</f>
        <v>0</v>
      </c>
      <c r="BJ180" s="17" t="s">
        <v>84</v>
      </c>
      <c r="BK180" s="150">
        <f>ROUND(P180*H180,2)</f>
        <v>0</v>
      </c>
      <c r="BL180" s="17" t="s">
        <v>170</v>
      </c>
      <c r="BM180" s="149" t="s">
        <v>236</v>
      </c>
    </row>
    <row r="181" spans="2:65" s="13" customFormat="1" ht="10.199999999999999">
      <c r="B181" s="161"/>
      <c r="D181" s="151" t="s">
        <v>160</v>
      </c>
      <c r="E181" s="162" t="s">
        <v>1</v>
      </c>
      <c r="F181" s="163" t="s">
        <v>237</v>
      </c>
      <c r="H181" s="164">
        <v>63.4</v>
      </c>
      <c r="I181" s="165"/>
      <c r="J181" s="165"/>
      <c r="M181" s="161"/>
      <c r="N181" s="166"/>
      <c r="X181" s="167"/>
      <c r="AT181" s="162" t="s">
        <v>160</v>
      </c>
      <c r="AU181" s="162" t="s">
        <v>84</v>
      </c>
      <c r="AV181" s="13" t="s">
        <v>84</v>
      </c>
      <c r="AW181" s="13" t="s">
        <v>5</v>
      </c>
      <c r="AX181" s="13" t="s">
        <v>80</v>
      </c>
      <c r="AY181" s="162" t="s">
        <v>126</v>
      </c>
    </row>
    <row r="182" spans="2:65" s="1" customFormat="1" ht="24.15" customHeight="1">
      <c r="B182" s="32"/>
      <c r="C182" s="136" t="s">
        <v>238</v>
      </c>
      <c r="D182" s="136" t="s">
        <v>129</v>
      </c>
      <c r="E182" s="137" t="s">
        <v>239</v>
      </c>
      <c r="F182" s="138" t="s">
        <v>240</v>
      </c>
      <c r="G182" s="139" t="s">
        <v>231</v>
      </c>
      <c r="H182" s="140">
        <v>63.4</v>
      </c>
      <c r="I182" s="141"/>
      <c r="J182" s="141"/>
      <c r="K182" s="142">
        <f>ROUND(P182*H182,2)</f>
        <v>0</v>
      </c>
      <c r="L182" s="143"/>
      <c r="M182" s="32"/>
      <c r="N182" s="144" t="s">
        <v>1</v>
      </c>
      <c r="O182" s="145" t="s">
        <v>39</v>
      </c>
      <c r="P182" s="146">
        <f>I182+J182</f>
        <v>0</v>
      </c>
      <c r="Q182" s="146">
        <f>ROUND(I182*H182,2)</f>
        <v>0</v>
      </c>
      <c r="R182" s="146">
        <f>ROUND(J182*H182,2)</f>
        <v>0</v>
      </c>
      <c r="T182" s="147">
        <f>S182*H182</f>
        <v>0</v>
      </c>
      <c r="U182" s="147">
        <v>5.0000000000000002E-5</v>
      </c>
      <c r="V182" s="147">
        <f>U182*H182</f>
        <v>3.1700000000000001E-3</v>
      </c>
      <c r="W182" s="147">
        <v>0</v>
      </c>
      <c r="X182" s="148">
        <f>W182*H182</f>
        <v>0</v>
      </c>
      <c r="AR182" s="149" t="s">
        <v>170</v>
      </c>
      <c r="AT182" s="149" t="s">
        <v>129</v>
      </c>
      <c r="AU182" s="149" t="s">
        <v>84</v>
      </c>
      <c r="AY182" s="17" t="s">
        <v>126</v>
      </c>
      <c r="BE182" s="150">
        <f>IF(O182="základní",K182,0)</f>
        <v>0</v>
      </c>
      <c r="BF182" s="150">
        <f>IF(O182="snížená",K182,0)</f>
        <v>0</v>
      </c>
      <c r="BG182" s="150">
        <f>IF(O182="zákl. přenesená",K182,0)</f>
        <v>0</v>
      </c>
      <c r="BH182" s="150">
        <f>IF(O182="sníž. přenesená",K182,0)</f>
        <v>0</v>
      </c>
      <c r="BI182" s="150">
        <f>IF(O182="nulová",K182,0)</f>
        <v>0</v>
      </c>
      <c r="BJ182" s="17" t="s">
        <v>84</v>
      </c>
      <c r="BK182" s="150">
        <f>ROUND(P182*H182,2)</f>
        <v>0</v>
      </c>
      <c r="BL182" s="17" t="s">
        <v>170</v>
      </c>
      <c r="BM182" s="149" t="s">
        <v>241</v>
      </c>
    </row>
    <row r="183" spans="2:65" s="13" customFormat="1" ht="10.199999999999999">
      <c r="B183" s="161"/>
      <c r="D183" s="151" t="s">
        <v>160</v>
      </c>
      <c r="E183" s="162" t="s">
        <v>1</v>
      </c>
      <c r="F183" s="163" t="s">
        <v>237</v>
      </c>
      <c r="H183" s="164">
        <v>63.4</v>
      </c>
      <c r="I183" s="165"/>
      <c r="J183" s="165"/>
      <c r="M183" s="161"/>
      <c r="N183" s="166"/>
      <c r="X183" s="167"/>
      <c r="AT183" s="162" t="s">
        <v>160</v>
      </c>
      <c r="AU183" s="162" t="s">
        <v>84</v>
      </c>
      <c r="AV183" s="13" t="s">
        <v>84</v>
      </c>
      <c r="AW183" s="13" t="s">
        <v>5</v>
      </c>
      <c r="AX183" s="13" t="s">
        <v>80</v>
      </c>
      <c r="AY183" s="162" t="s">
        <v>126</v>
      </c>
    </row>
    <row r="184" spans="2:65" s="1" customFormat="1" ht="44.25" customHeight="1">
      <c r="B184" s="32"/>
      <c r="C184" s="168" t="s">
        <v>8</v>
      </c>
      <c r="D184" s="168" t="s">
        <v>173</v>
      </c>
      <c r="E184" s="169" t="s">
        <v>242</v>
      </c>
      <c r="F184" s="170" t="s">
        <v>243</v>
      </c>
      <c r="G184" s="171" t="s">
        <v>176</v>
      </c>
      <c r="H184" s="172">
        <v>5.8330000000000002</v>
      </c>
      <c r="I184" s="173"/>
      <c r="J184" s="174"/>
      <c r="K184" s="175">
        <f>ROUND(P184*H184,2)</f>
        <v>0</v>
      </c>
      <c r="L184" s="174"/>
      <c r="M184" s="176"/>
      <c r="N184" s="177" t="s">
        <v>1</v>
      </c>
      <c r="O184" s="145" t="s">
        <v>39</v>
      </c>
      <c r="P184" s="146">
        <f>I184+J184</f>
        <v>0</v>
      </c>
      <c r="Q184" s="146">
        <f>ROUND(I184*H184,2)</f>
        <v>0</v>
      </c>
      <c r="R184" s="146">
        <f>ROUND(J184*H184,2)</f>
        <v>0</v>
      </c>
      <c r="T184" s="147">
        <f>S184*H184</f>
        <v>0</v>
      </c>
      <c r="U184" s="147">
        <v>2.64E-3</v>
      </c>
      <c r="V184" s="147">
        <f>U184*H184</f>
        <v>1.5399120000000001E-2</v>
      </c>
      <c r="W184" s="147">
        <v>0</v>
      </c>
      <c r="X184" s="148">
        <f>W184*H184</f>
        <v>0</v>
      </c>
      <c r="AR184" s="149" t="s">
        <v>177</v>
      </c>
      <c r="AT184" s="149" t="s">
        <v>173</v>
      </c>
      <c r="AU184" s="149" t="s">
        <v>84</v>
      </c>
      <c r="AY184" s="17" t="s">
        <v>126</v>
      </c>
      <c r="BE184" s="150">
        <f>IF(O184="základní",K184,0)</f>
        <v>0</v>
      </c>
      <c r="BF184" s="150">
        <f>IF(O184="snížená",K184,0)</f>
        <v>0</v>
      </c>
      <c r="BG184" s="150">
        <f>IF(O184="zákl. přenesená",K184,0)</f>
        <v>0</v>
      </c>
      <c r="BH184" s="150">
        <f>IF(O184="sníž. přenesená",K184,0)</f>
        <v>0</v>
      </c>
      <c r="BI184" s="150">
        <f>IF(O184="nulová",K184,0)</f>
        <v>0</v>
      </c>
      <c r="BJ184" s="17" t="s">
        <v>84</v>
      </c>
      <c r="BK184" s="150">
        <f>ROUND(P184*H184,2)</f>
        <v>0</v>
      </c>
      <c r="BL184" s="17" t="s">
        <v>170</v>
      </c>
      <c r="BM184" s="149" t="s">
        <v>244</v>
      </c>
    </row>
    <row r="185" spans="2:65" s="13" customFormat="1" ht="10.199999999999999">
      <c r="B185" s="161"/>
      <c r="D185" s="151" t="s">
        <v>160</v>
      </c>
      <c r="F185" s="163" t="s">
        <v>245</v>
      </c>
      <c r="H185" s="164">
        <v>5.8330000000000002</v>
      </c>
      <c r="I185" s="165"/>
      <c r="J185" s="165"/>
      <c r="M185" s="161"/>
      <c r="N185" s="166"/>
      <c r="X185" s="167"/>
      <c r="AT185" s="162" t="s">
        <v>160</v>
      </c>
      <c r="AU185" s="162" t="s">
        <v>84</v>
      </c>
      <c r="AV185" s="13" t="s">
        <v>84</v>
      </c>
      <c r="AW185" s="13" t="s">
        <v>4</v>
      </c>
      <c r="AX185" s="13" t="s">
        <v>80</v>
      </c>
      <c r="AY185" s="162" t="s">
        <v>126</v>
      </c>
    </row>
    <row r="186" spans="2:65" s="1" customFormat="1" ht="24.15" customHeight="1">
      <c r="B186" s="32"/>
      <c r="C186" s="136" t="s">
        <v>246</v>
      </c>
      <c r="D186" s="136" t="s">
        <v>129</v>
      </c>
      <c r="E186" s="137" t="s">
        <v>247</v>
      </c>
      <c r="F186" s="138" t="s">
        <v>248</v>
      </c>
      <c r="G186" s="139" t="s">
        <v>156</v>
      </c>
      <c r="H186" s="140">
        <v>6</v>
      </c>
      <c r="I186" s="141"/>
      <c r="J186" s="141"/>
      <c r="K186" s="142">
        <f>ROUND(P186*H186,2)</f>
        <v>0</v>
      </c>
      <c r="L186" s="143"/>
      <c r="M186" s="32"/>
      <c r="N186" s="144" t="s">
        <v>1</v>
      </c>
      <c r="O186" s="145" t="s">
        <v>39</v>
      </c>
      <c r="P186" s="146">
        <f>I186+J186</f>
        <v>0</v>
      </c>
      <c r="Q186" s="146">
        <f>ROUND(I186*H186,2)</f>
        <v>0</v>
      </c>
      <c r="R186" s="146">
        <f>ROUND(J186*H186,2)</f>
        <v>0</v>
      </c>
      <c r="T186" s="147">
        <f>S186*H186</f>
        <v>0</v>
      </c>
      <c r="U186" s="147">
        <v>4.0000000000000003E-5</v>
      </c>
      <c r="V186" s="147">
        <f>U186*H186</f>
        <v>2.4000000000000003E-4</v>
      </c>
      <c r="W186" s="147">
        <v>0</v>
      </c>
      <c r="X186" s="148">
        <f>W186*H186</f>
        <v>0</v>
      </c>
      <c r="AR186" s="149" t="s">
        <v>170</v>
      </c>
      <c r="AT186" s="149" t="s">
        <v>129</v>
      </c>
      <c r="AU186" s="149" t="s">
        <v>84</v>
      </c>
      <c r="AY186" s="17" t="s">
        <v>126</v>
      </c>
      <c r="BE186" s="150">
        <f>IF(O186="základní",K186,0)</f>
        <v>0</v>
      </c>
      <c r="BF186" s="150">
        <f>IF(O186="snížená",K186,0)</f>
        <v>0</v>
      </c>
      <c r="BG186" s="150">
        <f>IF(O186="zákl. přenesená",K186,0)</f>
        <v>0</v>
      </c>
      <c r="BH186" s="150">
        <f>IF(O186="sníž. přenesená",K186,0)</f>
        <v>0</v>
      </c>
      <c r="BI186" s="150">
        <f>IF(O186="nulová",K186,0)</f>
        <v>0</v>
      </c>
      <c r="BJ186" s="17" t="s">
        <v>84</v>
      </c>
      <c r="BK186" s="150">
        <f>ROUND(P186*H186,2)</f>
        <v>0</v>
      </c>
      <c r="BL186" s="17" t="s">
        <v>170</v>
      </c>
      <c r="BM186" s="149" t="s">
        <v>249</v>
      </c>
    </row>
    <row r="187" spans="2:65" s="1" customFormat="1" ht="44.25" customHeight="1">
      <c r="B187" s="32"/>
      <c r="C187" s="168" t="s">
        <v>250</v>
      </c>
      <c r="D187" s="168" t="s">
        <v>173</v>
      </c>
      <c r="E187" s="169" t="s">
        <v>251</v>
      </c>
      <c r="F187" s="170" t="s">
        <v>243</v>
      </c>
      <c r="G187" s="171" t="s">
        <v>176</v>
      </c>
      <c r="H187" s="172">
        <v>0.17299999999999999</v>
      </c>
      <c r="I187" s="173"/>
      <c r="J187" s="174"/>
      <c r="K187" s="175">
        <f>ROUND(P187*H187,2)</f>
        <v>0</v>
      </c>
      <c r="L187" s="174"/>
      <c r="M187" s="176"/>
      <c r="N187" s="177" t="s">
        <v>1</v>
      </c>
      <c r="O187" s="145" t="s">
        <v>39</v>
      </c>
      <c r="P187" s="146">
        <f>I187+J187</f>
        <v>0</v>
      </c>
      <c r="Q187" s="146">
        <f>ROUND(I187*H187,2)</f>
        <v>0</v>
      </c>
      <c r="R187" s="146">
        <f>ROUND(J187*H187,2)</f>
        <v>0</v>
      </c>
      <c r="T187" s="147">
        <f>S187*H187</f>
        <v>0</v>
      </c>
      <c r="U187" s="147">
        <v>2.64E-3</v>
      </c>
      <c r="V187" s="147">
        <f>U187*H187</f>
        <v>4.5671999999999998E-4</v>
      </c>
      <c r="W187" s="147">
        <v>0</v>
      </c>
      <c r="X187" s="148">
        <f>W187*H187</f>
        <v>0</v>
      </c>
      <c r="AR187" s="149" t="s">
        <v>177</v>
      </c>
      <c r="AT187" s="149" t="s">
        <v>173</v>
      </c>
      <c r="AU187" s="149" t="s">
        <v>84</v>
      </c>
      <c r="AY187" s="17" t="s">
        <v>126</v>
      </c>
      <c r="BE187" s="150">
        <f>IF(O187="základní",K187,0)</f>
        <v>0</v>
      </c>
      <c r="BF187" s="150">
        <f>IF(O187="snížená",K187,0)</f>
        <v>0</v>
      </c>
      <c r="BG187" s="150">
        <f>IF(O187="zákl. přenesená",K187,0)</f>
        <v>0</v>
      </c>
      <c r="BH187" s="150">
        <f>IF(O187="sníž. přenesená",K187,0)</f>
        <v>0</v>
      </c>
      <c r="BI187" s="150">
        <f>IF(O187="nulová",K187,0)</f>
        <v>0</v>
      </c>
      <c r="BJ187" s="17" t="s">
        <v>84</v>
      </c>
      <c r="BK187" s="150">
        <f>ROUND(P187*H187,2)</f>
        <v>0</v>
      </c>
      <c r="BL187" s="17" t="s">
        <v>170</v>
      </c>
      <c r="BM187" s="149" t="s">
        <v>252</v>
      </c>
    </row>
    <row r="188" spans="2:65" s="13" customFormat="1" ht="10.199999999999999">
      <c r="B188" s="161"/>
      <c r="D188" s="151" t="s">
        <v>160</v>
      </c>
      <c r="F188" s="163" t="s">
        <v>253</v>
      </c>
      <c r="H188" s="164">
        <v>0.17299999999999999</v>
      </c>
      <c r="I188" s="165"/>
      <c r="J188" s="165"/>
      <c r="M188" s="161"/>
      <c r="N188" s="166"/>
      <c r="X188" s="167"/>
      <c r="AT188" s="162" t="s">
        <v>160</v>
      </c>
      <c r="AU188" s="162" t="s">
        <v>84</v>
      </c>
      <c r="AV188" s="13" t="s">
        <v>84</v>
      </c>
      <c r="AW188" s="13" t="s">
        <v>4</v>
      </c>
      <c r="AX188" s="13" t="s">
        <v>80</v>
      </c>
      <c r="AY188" s="162" t="s">
        <v>126</v>
      </c>
    </row>
    <row r="189" spans="2:65" s="1" customFormat="1" ht="24.15" customHeight="1">
      <c r="B189" s="32"/>
      <c r="C189" s="136" t="s">
        <v>254</v>
      </c>
      <c r="D189" s="136" t="s">
        <v>129</v>
      </c>
      <c r="E189" s="137" t="s">
        <v>255</v>
      </c>
      <c r="F189" s="138" t="s">
        <v>256</v>
      </c>
      <c r="G189" s="139" t="s">
        <v>156</v>
      </c>
      <c r="H189" s="140">
        <v>1</v>
      </c>
      <c r="I189" s="141"/>
      <c r="J189" s="141"/>
      <c r="K189" s="142">
        <f>ROUND(P189*H189,2)</f>
        <v>0</v>
      </c>
      <c r="L189" s="143"/>
      <c r="M189" s="32"/>
      <c r="N189" s="144" t="s">
        <v>1</v>
      </c>
      <c r="O189" s="145" t="s">
        <v>39</v>
      </c>
      <c r="P189" s="146">
        <f>I189+J189</f>
        <v>0</v>
      </c>
      <c r="Q189" s="146">
        <f>ROUND(I189*H189,2)</f>
        <v>0</v>
      </c>
      <c r="R189" s="146">
        <f>ROUND(J189*H189,2)</f>
        <v>0</v>
      </c>
      <c r="T189" s="147">
        <f>S189*H189</f>
        <v>0</v>
      </c>
      <c r="U189" s="147">
        <v>4.0000000000000003E-5</v>
      </c>
      <c r="V189" s="147">
        <f>U189*H189</f>
        <v>4.0000000000000003E-5</v>
      </c>
      <c r="W189" s="147">
        <v>0</v>
      </c>
      <c r="X189" s="148">
        <f>W189*H189</f>
        <v>0</v>
      </c>
      <c r="AR189" s="149" t="s">
        <v>170</v>
      </c>
      <c r="AT189" s="149" t="s">
        <v>129</v>
      </c>
      <c r="AU189" s="149" t="s">
        <v>84</v>
      </c>
      <c r="AY189" s="17" t="s">
        <v>126</v>
      </c>
      <c r="BE189" s="150">
        <f>IF(O189="základní",K189,0)</f>
        <v>0</v>
      </c>
      <c r="BF189" s="150">
        <f>IF(O189="snížená",K189,0)</f>
        <v>0</v>
      </c>
      <c r="BG189" s="150">
        <f>IF(O189="zákl. přenesená",K189,0)</f>
        <v>0</v>
      </c>
      <c r="BH189" s="150">
        <f>IF(O189="sníž. přenesená",K189,0)</f>
        <v>0</v>
      </c>
      <c r="BI189" s="150">
        <f>IF(O189="nulová",K189,0)</f>
        <v>0</v>
      </c>
      <c r="BJ189" s="17" t="s">
        <v>84</v>
      </c>
      <c r="BK189" s="150">
        <f>ROUND(P189*H189,2)</f>
        <v>0</v>
      </c>
      <c r="BL189" s="17" t="s">
        <v>170</v>
      </c>
      <c r="BM189" s="149" t="s">
        <v>257</v>
      </c>
    </row>
    <row r="190" spans="2:65" s="1" customFormat="1" ht="44.25" customHeight="1">
      <c r="B190" s="32"/>
      <c r="C190" s="168" t="s">
        <v>258</v>
      </c>
      <c r="D190" s="168" t="s">
        <v>173</v>
      </c>
      <c r="E190" s="169" t="s">
        <v>259</v>
      </c>
      <c r="F190" s="170" t="s">
        <v>243</v>
      </c>
      <c r="G190" s="171" t="s">
        <v>176</v>
      </c>
      <c r="H190" s="172">
        <v>2.9000000000000001E-2</v>
      </c>
      <c r="I190" s="173"/>
      <c r="J190" s="174"/>
      <c r="K190" s="175">
        <f>ROUND(P190*H190,2)</f>
        <v>0</v>
      </c>
      <c r="L190" s="174"/>
      <c r="M190" s="176"/>
      <c r="N190" s="177" t="s">
        <v>1</v>
      </c>
      <c r="O190" s="145" t="s">
        <v>39</v>
      </c>
      <c r="P190" s="146">
        <f>I190+J190</f>
        <v>0</v>
      </c>
      <c r="Q190" s="146">
        <f>ROUND(I190*H190,2)</f>
        <v>0</v>
      </c>
      <c r="R190" s="146">
        <f>ROUND(J190*H190,2)</f>
        <v>0</v>
      </c>
      <c r="T190" s="147">
        <f>S190*H190</f>
        <v>0</v>
      </c>
      <c r="U190" s="147">
        <v>2.64E-3</v>
      </c>
      <c r="V190" s="147">
        <f>U190*H190</f>
        <v>7.6559999999999999E-5</v>
      </c>
      <c r="W190" s="147">
        <v>0</v>
      </c>
      <c r="X190" s="148">
        <f>W190*H190</f>
        <v>0</v>
      </c>
      <c r="AR190" s="149" t="s">
        <v>177</v>
      </c>
      <c r="AT190" s="149" t="s">
        <v>173</v>
      </c>
      <c r="AU190" s="149" t="s">
        <v>84</v>
      </c>
      <c r="AY190" s="17" t="s">
        <v>126</v>
      </c>
      <c r="BE190" s="150">
        <f>IF(O190="základní",K190,0)</f>
        <v>0</v>
      </c>
      <c r="BF190" s="150">
        <f>IF(O190="snížená",K190,0)</f>
        <v>0</v>
      </c>
      <c r="BG190" s="150">
        <f>IF(O190="zákl. přenesená",K190,0)</f>
        <v>0</v>
      </c>
      <c r="BH190" s="150">
        <f>IF(O190="sníž. přenesená",K190,0)</f>
        <v>0</v>
      </c>
      <c r="BI190" s="150">
        <f>IF(O190="nulová",K190,0)</f>
        <v>0</v>
      </c>
      <c r="BJ190" s="17" t="s">
        <v>84</v>
      </c>
      <c r="BK190" s="150">
        <f>ROUND(P190*H190,2)</f>
        <v>0</v>
      </c>
      <c r="BL190" s="17" t="s">
        <v>170</v>
      </c>
      <c r="BM190" s="149" t="s">
        <v>260</v>
      </c>
    </row>
    <row r="191" spans="2:65" s="13" customFormat="1" ht="10.199999999999999">
      <c r="B191" s="161"/>
      <c r="D191" s="151" t="s">
        <v>160</v>
      </c>
      <c r="F191" s="163" t="s">
        <v>261</v>
      </c>
      <c r="H191" s="164">
        <v>2.9000000000000001E-2</v>
      </c>
      <c r="I191" s="165"/>
      <c r="J191" s="165"/>
      <c r="M191" s="161"/>
      <c r="N191" s="166"/>
      <c r="X191" s="167"/>
      <c r="AT191" s="162" t="s">
        <v>160</v>
      </c>
      <c r="AU191" s="162" t="s">
        <v>84</v>
      </c>
      <c r="AV191" s="13" t="s">
        <v>84</v>
      </c>
      <c r="AW191" s="13" t="s">
        <v>4</v>
      </c>
      <c r="AX191" s="13" t="s">
        <v>80</v>
      </c>
      <c r="AY191" s="162" t="s">
        <v>126</v>
      </c>
    </row>
    <row r="192" spans="2:65" s="1" customFormat="1" ht="33" customHeight="1">
      <c r="B192" s="32"/>
      <c r="C192" s="136" t="s">
        <v>262</v>
      </c>
      <c r="D192" s="136" t="s">
        <v>129</v>
      </c>
      <c r="E192" s="137" t="s">
        <v>263</v>
      </c>
      <c r="F192" s="138" t="s">
        <v>264</v>
      </c>
      <c r="G192" s="139" t="s">
        <v>176</v>
      </c>
      <c r="H192" s="140">
        <v>64.959999999999994</v>
      </c>
      <c r="I192" s="141"/>
      <c r="J192" s="141"/>
      <c r="K192" s="142">
        <f>ROUND(P192*H192,2)</f>
        <v>0</v>
      </c>
      <c r="L192" s="143"/>
      <c r="M192" s="32"/>
      <c r="N192" s="144" t="s">
        <v>1</v>
      </c>
      <c r="O192" s="145" t="s">
        <v>39</v>
      </c>
      <c r="P192" s="146">
        <f>I192+J192</f>
        <v>0</v>
      </c>
      <c r="Q192" s="146">
        <f>ROUND(I192*H192,2)</f>
        <v>0</v>
      </c>
      <c r="R192" s="146">
        <f>ROUND(J192*H192,2)</f>
        <v>0</v>
      </c>
      <c r="T192" s="147">
        <f>S192*H192</f>
        <v>0</v>
      </c>
      <c r="U192" s="147">
        <v>1E-4</v>
      </c>
      <c r="V192" s="147">
        <f>U192*H192</f>
        <v>6.496E-3</v>
      </c>
      <c r="W192" s="147">
        <v>0</v>
      </c>
      <c r="X192" s="148">
        <f>W192*H192</f>
        <v>0</v>
      </c>
      <c r="AR192" s="149" t="s">
        <v>170</v>
      </c>
      <c r="AT192" s="149" t="s">
        <v>129</v>
      </c>
      <c r="AU192" s="149" t="s">
        <v>84</v>
      </c>
      <c r="AY192" s="17" t="s">
        <v>126</v>
      </c>
      <c r="BE192" s="150">
        <f>IF(O192="základní",K192,0)</f>
        <v>0</v>
      </c>
      <c r="BF192" s="150">
        <f>IF(O192="snížená",K192,0)</f>
        <v>0</v>
      </c>
      <c r="BG192" s="150">
        <f>IF(O192="zákl. přenesená",K192,0)</f>
        <v>0</v>
      </c>
      <c r="BH192" s="150">
        <f>IF(O192="sníž. přenesená",K192,0)</f>
        <v>0</v>
      </c>
      <c r="BI192" s="150">
        <f>IF(O192="nulová",K192,0)</f>
        <v>0</v>
      </c>
      <c r="BJ192" s="17" t="s">
        <v>84</v>
      </c>
      <c r="BK192" s="150">
        <f>ROUND(P192*H192,2)</f>
        <v>0</v>
      </c>
      <c r="BL192" s="17" t="s">
        <v>170</v>
      </c>
      <c r="BM192" s="149" t="s">
        <v>265</v>
      </c>
    </row>
    <row r="193" spans="2:65" s="12" customFormat="1" ht="10.199999999999999">
      <c r="B193" s="155"/>
      <c r="D193" s="151" t="s">
        <v>160</v>
      </c>
      <c r="E193" s="156" t="s">
        <v>1</v>
      </c>
      <c r="F193" s="157" t="s">
        <v>192</v>
      </c>
      <c r="H193" s="156" t="s">
        <v>1</v>
      </c>
      <c r="I193" s="158"/>
      <c r="J193" s="158"/>
      <c r="M193" s="155"/>
      <c r="N193" s="159"/>
      <c r="X193" s="160"/>
      <c r="AT193" s="156" t="s">
        <v>160</v>
      </c>
      <c r="AU193" s="156" t="s">
        <v>84</v>
      </c>
      <c r="AV193" s="12" t="s">
        <v>80</v>
      </c>
      <c r="AW193" s="12" t="s">
        <v>5</v>
      </c>
      <c r="AX193" s="12" t="s">
        <v>75</v>
      </c>
      <c r="AY193" s="156" t="s">
        <v>126</v>
      </c>
    </row>
    <row r="194" spans="2:65" s="13" customFormat="1" ht="10.199999999999999">
      <c r="B194" s="161"/>
      <c r="D194" s="151" t="s">
        <v>160</v>
      </c>
      <c r="E194" s="162" t="s">
        <v>1</v>
      </c>
      <c r="F194" s="163" t="s">
        <v>193</v>
      </c>
      <c r="H194" s="164">
        <v>64.959999999999994</v>
      </c>
      <c r="I194" s="165"/>
      <c r="J194" s="165"/>
      <c r="M194" s="161"/>
      <c r="N194" s="166"/>
      <c r="X194" s="167"/>
      <c r="AT194" s="162" t="s">
        <v>160</v>
      </c>
      <c r="AU194" s="162" t="s">
        <v>84</v>
      </c>
      <c r="AV194" s="13" t="s">
        <v>84</v>
      </c>
      <c r="AW194" s="13" t="s">
        <v>5</v>
      </c>
      <c r="AX194" s="13" t="s">
        <v>80</v>
      </c>
      <c r="AY194" s="162" t="s">
        <v>126</v>
      </c>
    </row>
    <row r="195" spans="2:65" s="1" customFormat="1" ht="33" customHeight="1">
      <c r="B195" s="32"/>
      <c r="C195" s="136" t="s">
        <v>266</v>
      </c>
      <c r="D195" s="136" t="s">
        <v>129</v>
      </c>
      <c r="E195" s="137" t="s">
        <v>267</v>
      </c>
      <c r="F195" s="138" t="s">
        <v>268</v>
      </c>
      <c r="G195" s="139" t="s">
        <v>184</v>
      </c>
      <c r="H195" s="178"/>
      <c r="I195" s="141"/>
      <c r="J195" s="141"/>
      <c r="K195" s="142">
        <f>ROUND(P195*H195,2)</f>
        <v>0</v>
      </c>
      <c r="L195" s="143"/>
      <c r="M195" s="32"/>
      <c r="N195" s="144" t="s">
        <v>1</v>
      </c>
      <c r="O195" s="145" t="s">
        <v>39</v>
      </c>
      <c r="P195" s="146">
        <f>I195+J195</f>
        <v>0</v>
      </c>
      <c r="Q195" s="146">
        <f>ROUND(I195*H195,2)</f>
        <v>0</v>
      </c>
      <c r="R195" s="146">
        <f>ROUND(J195*H195,2)</f>
        <v>0</v>
      </c>
      <c r="T195" s="147">
        <f>S195*H195</f>
        <v>0</v>
      </c>
      <c r="U195" s="147">
        <v>0</v>
      </c>
      <c r="V195" s="147">
        <f>U195*H195</f>
        <v>0</v>
      </c>
      <c r="W195" s="147">
        <v>0</v>
      </c>
      <c r="X195" s="148">
        <f>W195*H195</f>
        <v>0</v>
      </c>
      <c r="AR195" s="149" t="s">
        <v>170</v>
      </c>
      <c r="AT195" s="149" t="s">
        <v>129</v>
      </c>
      <c r="AU195" s="149" t="s">
        <v>84</v>
      </c>
      <c r="AY195" s="17" t="s">
        <v>126</v>
      </c>
      <c r="BE195" s="150">
        <f>IF(O195="základní",K195,0)</f>
        <v>0</v>
      </c>
      <c r="BF195" s="150">
        <f>IF(O195="snížená",K195,0)</f>
        <v>0</v>
      </c>
      <c r="BG195" s="150">
        <f>IF(O195="zákl. přenesená",K195,0)</f>
        <v>0</v>
      </c>
      <c r="BH195" s="150">
        <f>IF(O195="sníž. přenesená",K195,0)</f>
        <v>0</v>
      </c>
      <c r="BI195" s="150">
        <f>IF(O195="nulová",K195,0)</f>
        <v>0</v>
      </c>
      <c r="BJ195" s="17" t="s">
        <v>84</v>
      </c>
      <c r="BK195" s="150">
        <f>ROUND(P195*H195,2)</f>
        <v>0</v>
      </c>
      <c r="BL195" s="17" t="s">
        <v>170</v>
      </c>
      <c r="BM195" s="149" t="s">
        <v>269</v>
      </c>
    </row>
    <row r="196" spans="2:65" s="11" customFormat="1" ht="25.95" customHeight="1">
      <c r="B196" s="123"/>
      <c r="D196" s="124" t="s">
        <v>74</v>
      </c>
      <c r="E196" s="125" t="s">
        <v>270</v>
      </c>
      <c r="F196" s="125" t="s">
        <v>271</v>
      </c>
      <c r="I196" s="126"/>
      <c r="J196" s="126"/>
      <c r="K196" s="127">
        <f>BK196</f>
        <v>0</v>
      </c>
      <c r="M196" s="123"/>
      <c r="N196" s="128"/>
      <c r="Q196" s="129">
        <f>Q197</f>
        <v>0</v>
      </c>
      <c r="R196" s="129">
        <f>R197</f>
        <v>0</v>
      </c>
      <c r="T196" s="130">
        <f>T197</f>
        <v>0</v>
      </c>
      <c r="V196" s="130">
        <f>V197</f>
        <v>0</v>
      </c>
      <c r="X196" s="131">
        <f>X197</f>
        <v>0</v>
      </c>
      <c r="AR196" s="124" t="s">
        <v>133</v>
      </c>
      <c r="AT196" s="132" t="s">
        <v>74</v>
      </c>
      <c r="AU196" s="132" t="s">
        <v>75</v>
      </c>
      <c r="AY196" s="124" t="s">
        <v>126</v>
      </c>
      <c r="BK196" s="133">
        <f>BK197</f>
        <v>0</v>
      </c>
    </row>
    <row r="197" spans="2:65" s="1" customFormat="1" ht="16.5" customHeight="1">
      <c r="B197" s="32"/>
      <c r="C197" s="136" t="s">
        <v>272</v>
      </c>
      <c r="D197" s="136" t="s">
        <v>129</v>
      </c>
      <c r="E197" s="137" t="s">
        <v>273</v>
      </c>
      <c r="F197" s="138" t="s">
        <v>274</v>
      </c>
      <c r="G197" s="139" t="s">
        <v>275</v>
      </c>
      <c r="H197" s="140">
        <v>5</v>
      </c>
      <c r="I197" s="141"/>
      <c r="J197" s="141"/>
      <c r="K197" s="142">
        <f>ROUND(P197*H197,2)</f>
        <v>0</v>
      </c>
      <c r="L197" s="143"/>
      <c r="M197" s="32"/>
      <c r="N197" s="179" t="s">
        <v>1</v>
      </c>
      <c r="O197" s="180" t="s">
        <v>39</v>
      </c>
      <c r="P197" s="181">
        <f>I197+J197</f>
        <v>0</v>
      </c>
      <c r="Q197" s="181">
        <f>ROUND(I197*H197,2)</f>
        <v>0</v>
      </c>
      <c r="R197" s="181">
        <f>ROUND(J197*H197,2)</f>
        <v>0</v>
      </c>
      <c r="S197" s="182"/>
      <c r="T197" s="183">
        <f>S197*H197</f>
        <v>0</v>
      </c>
      <c r="U197" s="183">
        <v>0</v>
      </c>
      <c r="V197" s="183">
        <f>U197*H197</f>
        <v>0</v>
      </c>
      <c r="W197" s="183">
        <v>0</v>
      </c>
      <c r="X197" s="184">
        <f>W197*H197</f>
        <v>0</v>
      </c>
      <c r="AR197" s="149" t="s">
        <v>276</v>
      </c>
      <c r="AT197" s="149" t="s">
        <v>129</v>
      </c>
      <c r="AU197" s="149" t="s">
        <v>80</v>
      </c>
      <c r="AY197" s="17" t="s">
        <v>126</v>
      </c>
      <c r="BE197" s="150">
        <f>IF(O197="základní",K197,0)</f>
        <v>0</v>
      </c>
      <c r="BF197" s="150">
        <f>IF(O197="snížená",K197,0)</f>
        <v>0</v>
      </c>
      <c r="BG197" s="150">
        <f>IF(O197="zákl. přenesená",K197,0)</f>
        <v>0</v>
      </c>
      <c r="BH197" s="150">
        <f>IF(O197="sníž. přenesená",K197,0)</f>
        <v>0</v>
      </c>
      <c r="BI197" s="150">
        <f>IF(O197="nulová",K197,0)</f>
        <v>0</v>
      </c>
      <c r="BJ197" s="17" t="s">
        <v>84</v>
      </c>
      <c r="BK197" s="150">
        <f>ROUND(P197*H197,2)</f>
        <v>0</v>
      </c>
      <c r="BL197" s="17" t="s">
        <v>276</v>
      </c>
      <c r="BM197" s="149" t="s">
        <v>277</v>
      </c>
    </row>
    <row r="198" spans="2:65" s="1" customFormat="1" ht="6.9" customHeight="1">
      <c r="B198" s="44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32"/>
    </row>
  </sheetData>
  <sheetProtection algorithmName="SHA-512" hashValue="h/o+1K6khxi7+X+8w4HjknK+WHha7pJtmKSBclEGmi7bnjqkUQvqz3qGTT8gy83GLq3nYLKJmmakdZdw1hP8oQ==" saltValue="Qj/YHdt1zNBszUV1iD5CMLAsUQw81cbrr1KimqpYNKFzEuuj1ijET/kxf5vpYd/Vl5rf8bHNtiFDQXXLzOKA+Q==" spinCount="100000" sheet="1" objects="1" scenarios="1" formatColumns="0" formatRows="0" autoFilter="0"/>
  <autoFilter ref="C123:L197" xr:uid="{00000000-0009-0000-0000-000001000000}"/>
  <mergeCells count="9">
    <mergeCell ref="E87:H87"/>
    <mergeCell ref="E114:H114"/>
    <mergeCell ref="E116:H116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77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15.42578125" hidden="1" customWidth="1"/>
    <col min="13" max="13" width="9.28515625" customWidth="1"/>
    <col min="14" max="14" width="10.85546875" hidden="1" customWidth="1"/>
    <col min="15" max="15" width="9.28515625" hidden="1"/>
    <col min="16" max="24" width="14.140625" hidden="1" customWidth="1"/>
    <col min="25" max="25" width="12.28515625" hidden="1" customWidth="1"/>
    <col min="26" max="26" width="16.28515625" customWidth="1"/>
    <col min="27" max="27" width="12.28515625" customWidth="1"/>
    <col min="28" max="28" width="1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T2" s="17" t="s">
        <v>86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80</v>
      </c>
    </row>
    <row r="4" spans="2:46" ht="24.9" customHeight="1">
      <c r="B4" s="20"/>
      <c r="D4" s="21" t="s">
        <v>87</v>
      </c>
      <c r="M4" s="20"/>
      <c r="N4" s="89" t="s">
        <v>11</v>
      </c>
      <c r="AT4" s="17" t="s">
        <v>4</v>
      </c>
    </row>
    <row r="5" spans="2:46" ht="6.9" customHeight="1">
      <c r="B5" s="20"/>
      <c r="M5" s="20"/>
    </row>
    <row r="6" spans="2:46" ht="12" customHeight="1">
      <c r="B6" s="20"/>
      <c r="D6" s="27" t="s">
        <v>17</v>
      </c>
      <c r="M6" s="20"/>
    </row>
    <row r="7" spans="2:46" ht="16.5" customHeight="1">
      <c r="B7" s="20"/>
      <c r="E7" s="237" t="str">
        <f>'Rekapitulace stavby'!K6</f>
        <v>Modernizace provozních a hygienických prostor</v>
      </c>
      <c r="F7" s="238"/>
      <c r="G7" s="238"/>
      <c r="H7" s="238"/>
      <c r="M7" s="20"/>
    </row>
    <row r="8" spans="2:46" s="1" customFormat="1" ht="12" customHeight="1">
      <c r="B8" s="32"/>
      <c r="D8" s="27" t="s">
        <v>88</v>
      </c>
      <c r="M8" s="32"/>
    </row>
    <row r="9" spans="2:46" s="1" customFormat="1" ht="16.5" customHeight="1">
      <c r="B9" s="32"/>
      <c r="E9" s="218" t="s">
        <v>278</v>
      </c>
      <c r="F9" s="239"/>
      <c r="G9" s="239"/>
      <c r="H9" s="239"/>
      <c r="M9" s="32"/>
    </row>
    <row r="10" spans="2:46" s="1" customFormat="1" ht="10.199999999999999">
      <c r="B10" s="32"/>
      <c r="M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M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2. 7. 2025</v>
      </c>
      <c r="M12" s="32"/>
    </row>
    <row r="13" spans="2:46" s="1" customFormat="1" ht="10.8" customHeight="1">
      <c r="B13" s="32"/>
      <c r="M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M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M15" s="32"/>
    </row>
    <row r="16" spans="2:46" s="1" customFormat="1" ht="6.9" customHeight="1">
      <c r="B16" s="32"/>
      <c r="M16" s="32"/>
    </row>
    <row r="17" spans="2:13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M17" s="32"/>
    </row>
    <row r="18" spans="2:13" s="1" customFormat="1" ht="18" customHeight="1">
      <c r="B18" s="32"/>
      <c r="E18" s="240" t="str">
        <f>'Rekapitulace stavby'!E14</f>
        <v>Vyplň údaj</v>
      </c>
      <c r="F18" s="202"/>
      <c r="G18" s="202"/>
      <c r="H18" s="202"/>
      <c r="I18" s="27" t="s">
        <v>27</v>
      </c>
      <c r="J18" s="28" t="str">
        <f>'Rekapitulace stavby'!AN14</f>
        <v>Vyplň údaj</v>
      </c>
      <c r="M18" s="32"/>
    </row>
    <row r="19" spans="2:13" s="1" customFormat="1" ht="6.9" customHeight="1">
      <c r="B19" s="32"/>
      <c r="M19" s="32"/>
    </row>
    <row r="20" spans="2:13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M20" s="32"/>
    </row>
    <row r="21" spans="2:13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M21" s="32"/>
    </row>
    <row r="22" spans="2:13" s="1" customFormat="1" ht="6.9" customHeight="1">
      <c r="B22" s="32"/>
      <c r="M22" s="32"/>
    </row>
    <row r="23" spans="2:13" s="1" customFormat="1" ht="12" customHeight="1">
      <c r="B23" s="32"/>
      <c r="D23" s="27" t="s">
        <v>31</v>
      </c>
      <c r="I23" s="27" t="s">
        <v>26</v>
      </c>
      <c r="J23" s="25" t="str">
        <f>IF('Rekapitulace stavby'!AN19="","",'Rekapitulace stavby'!AN19)</f>
        <v/>
      </c>
      <c r="M23" s="32"/>
    </row>
    <row r="24" spans="2:13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M24" s="32"/>
    </row>
    <row r="25" spans="2:13" s="1" customFormat="1" ht="6.9" customHeight="1">
      <c r="B25" s="32"/>
      <c r="M25" s="32"/>
    </row>
    <row r="26" spans="2:13" s="1" customFormat="1" ht="12" customHeight="1">
      <c r="B26" s="32"/>
      <c r="D26" s="27" t="s">
        <v>32</v>
      </c>
      <c r="M26" s="32"/>
    </row>
    <row r="27" spans="2:13" s="7" customFormat="1" ht="16.5" customHeight="1">
      <c r="B27" s="90"/>
      <c r="E27" s="207" t="s">
        <v>1</v>
      </c>
      <c r="F27" s="207"/>
      <c r="G27" s="207"/>
      <c r="H27" s="207"/>
      <c r="M27" s="90"/>
    </row>
    <row r="28" spans="2:13" s="1" customFormat="1" ht="6.9" customHeight="1">
      <c r="B28" s="32"/>
      <c r="M28" s="32"/>
    </row>
    <row r="29" spans="2:13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13.2">
      <c r="B30" s="32"/>
      <c r="E30" s="27" t="s">
        <v>90</v>
      </c>
      <c r="K30" s="91">
        <f>I96</f>
        <v>0</v>
      </c>
      <c r="M30" s="32"/>
    </row>
    <row r="31" spans="2:13" s="1" customFormat="1" ht="13.2">
      <c r="B31" s="32"/>
      <c r="E31" s="27" t="s">
        <v>91</v>
      </c>
      <c r="K31" s="91">
        <f>J96</f>
        <v>0</v>
      </c>
      <c r="M31" s="32"/>
    </row>
    <row r="32" spans="2:13" s="1" customFormat="1" ht="25.35" customHeight="1">
      <c r="B32" s="32"/>
      <c r="D32" s="92" t="s">
        <v>33</v>
      </c>
      <c r="K32" s="66">
        <f>ROUND(K153, 2)</f>
        <v>0</v>
      </c>
      <c r="M32" s="32"/>
    </row>
    <row r="33" spans="2:13" s="1" customFormat="1" ht="6.9" customHeight="1">
      <c r="B33" s="32"/>
      <c r="D33" s="53"/>
      <c r="E33" s="53"/>
      <c r="F33" s="53"/>
      <c r="G33" s="53"/>
      <c r="H33" s="53"/>
      <c r="I33" s="53"/>
      <c r="J33" s="53"/>
      <c r="K33" s="53"/>
      <c r="L33" s="53"/>
      <c r="M33" s="32"/>
    </row>
    <row r="34" spans="2:13" s="1" customFormat="1" ht="14.4" customHeight="1">
      <c r="B34" s="32"/>
      <c r="F34" s="35" t="s">
        <v>35</v>
      </c>
      <c r="I34" s="35" t="s">
        <v>34</v>
      </c>
      <c r="K34" s="35" t="s">
        <v>36</v>
      </c>
      <c r="M34" s="32"/>
    </row>
    <row r="35" spans="2:13" s="1" customFormat="1" ht="14.4" customHeight="1">
      <c r="B35" s="32"/>
      <c r="D35" s="55" t="s">
        <v>37</v>
      </c>
      <c r="E35" s="27" t="s">
        <v>38</v>
      </c>
      <c r="F35" s="91">
        <f>ROUND((SUM(BE153:BE778)),  2)</f>
        <v>0</v>
      </c>
      <c r="I35" s="93">
        <v>0.21</v>
      </c>
      <c r="K35" s="91">
        <f>ROUND(((SUM(BE153:BE778))*I35),  2)</f>
        <v>0</v>
      </c>
      <c r="M35" s="32"/>
    </row>
    <row r="36" spans="2:13" s="1" customFormat="1" ht="14.4" customHeight="1">
      <c r="B36" s="32"/>
      <c r="E36" s="27" t="s">
        <v>39</v>
      </c>
      <c r="F36" s="91">
        <f>ROUND((SUM(BF153:BF778)),  2)</f>
        <v>0</v>
      </c>
      <c r="I36" s="93">
        <v>0.12</v>
      </c>
      <c r="K36" s="91">
        <f>ROUND(((SUM(BF153:BF778))*I36),  2)</f>
        <v>0</v>
      </c>
      <c r="M36" s="32"/>
    </row>
    <row r="37" spans="2:13" s="1" customFormat="1" ht="14.4" hidden="1" customHeight="1">
      <c r="B37" s="32"/>
      <c r="E37" s="27" t="s">
        <v>40</v>
      </c>
      <c r="F37" s="91">
        <f>ROUND((SUM(BG153:BG778)),  2)</f>
        <v>0</v>
      </c>
      <c r="I37" s="93">
        <v>0.21</v>
      </c>
      <c r="K37" s="91">
        <f>0</f>
        <v>0</v>
      </c>
      <c r="M37" s="32"/>
    </row>
    <row r="38" spans="2:13" s="1" customFormat="1" ht="14.4" hidden="1" customHeight="1">
      <c r="B38" s="32"/>
      <c r="E38" s="27" t="s">
        <v>41</v>
      </c>
      <c r="F38" s="91">
        <f>ROUND((SUM(BH153:BH778)),  2)</f>
        <v>0</v>
      </c>
      <c r="I38" s="93">
        <v>0.12</v>
      </c>
      <c r="K38" s="91">
        <f>0</f>
        <v>0</v>
      </c>
      <c r="M38" s="32"/>
    </row>
    <row r="39" spans="2:13" s="1" customFormat="1" ht="14.4" hidden="1" customHeight="1">
      <c r="B39" s="32"/>
      <c r="E39" s="27" t="s">
        <v>42</v>
      </c>
      <c r="F39" s="91">
        <f>ROUND((SUM(BI153:BI778)),  2)</f>
        <v>0</v>
      </c>
      <c r="I39" s="93">
        <v>0</v>
      </c>
      <c r="K39" s="91">
        <f>0</f>
        <v>0</v>
      </c>
      <c r="M39" s="32"/>
    </row>
    <row r="40" spans="2:13" s="1" customFormat="1" ht="6.9" customHeight="1">
      <c r="B40" s="32"/>
      <c r="M40" s="32"/>
    </row>
    <row r="41" spans="2:13" s="1" customFormat="1" ht="25.35" customHeight="1">
      <c r="B41" s="32"/>
      <c r="C41" s="94"/>
      <c r="D41" s="95" t="s">
        <v>43</v>
      </c>
      <c r="E41" s="57"/>
      <c r="F41" s="57"/>
      <c r="G41" s="96" t="s">
        <v>44</v>
      </c>
      <c r="H41" s="97" t="s">
        <v>45</v>
      </c>
      <c r="I41" s="57"/>
      <c r="J41" s="57"/>
      <c r="K41" s="98">
        <f>SUM(K32:K39)</f>
        <v>0</v>
      </c>
      <c r="L41" s="99"/>
      <c r="M41" s="32"/>
    </row>
    <row r="42" spans="2:13" s="1" customFormat="1" ht="14.4" customHeight="1">
      <c r="B42" s="32"/>
      <c r="M42" s="32"/>
    </row>
    <row r="43" spans="2:13" ht="14.4" customHeight="1">
      <c r="B43" s="20"/>
      <c r="M43" s="20"/>
    </row>
    <row r="44" spans="2:13" ht="14.4" customHeight="1">
      <c r="B44" s="20"/>
      <c r="M44" s="20"/>
    </row>
    <row r="45" spans="2:13" ht="14.4" customHeight="1">
      <c r="B45" s="20"/>
      <c r="M45" s="20"/>
    </row>
    <row r="46" spans="2:13" ht="14.4" customHeight="1">
      <c r="B46" s="20"/>
      <c r="M46" s="20"/>
    </row>
    <row r="47" spans="2:13" ht="14.4" customHeight="1">
      <c r="B47" s="20"/>
      <c r="M47" s="20"/>
    </row>
    <row r="48" spans="2:13" ht="14.4" customHeight="1">
      <c r="B48" s="20"/>
      <c r="M48" s="20"/>
    </row>
    <row r="49" spans="2:13" ht="14.4" customHeight="1">
      <c r="B49" s="20"/>
      <c r="M49" s="20"/>
    </row>
    <row r="50" spans="2:13" s="1" customFormat="1" ht="14.4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2"/>
      <c r="M50" s="32"/>
    </row>
    <row r="51" spans="2:13" ht="10.199999999999999">
      <c r="B51" s="20"/>
      <c r="M51" s="20"/>
    </row>
    <row r="52" spans="2:13" ht="10.199999999999999">
      <c r="B52" s="20"/>
      <c r="M52" s="20"/>
    </row>
    <row r="53" spans="2:13" ht="10.199999999999999">
      <c r="B53" s="20"/>
      <c r="M53" s="20"/>
    </row>
    <row r="54" spans="2:13" ht="10.199999999999999">
      <c r="B54" s="20"/>
      <c r="M54" s="20"/>
    </row>
    <row r="55" spans="2:13" ht="10.199999999999999">
      <c r="B55" s="20"/>
      <c r="M55" s="20"/>
    </row>
    <row r="56" spans="2:13" ht="10.199999999999999">
      <c r="B56" s="20"/>
      <c r="M56" s="20"/>
    </row>
    <row r="57" spans="2:13" ht="10.199999999999999">
      <c r="B57" s="20"/>
      <c r="M57" s="20"/>
    </row>
    <row r="58" spans="2:13" ht="10.199999999999999">
      <c r="B58" s="20"/>
      <c r="M58" s="20"/>
    </row>
    <row r="59" spans="2:13" ht="10.199999999999999">
      <c r="B59" s="20"/>
      <c r="M59" s="20"/>
    </row>
    <row r="60" spans="2:13" ht="10.199999999999999">
      <c r="B60" s="20"/>
      <c r="M60" s="20"/>
    </row>
    <row r="61" spans="2:13" s="1" customFormat="1" ht="13.2">
      <c r="B61" s="32"/>
      <c r="D61" s="43" t="s">
        <v>48</v>
      </c>
      <c r="E61" s="34"/>
      <c r="F61" s="100" t="s">
        <v>49</v>
      </c>
      <c r="G61" s="43" t="s">
        <v>48</v>
      </c>
      <c r="H61" s="34"/>
      <c r="I61" s="34"/>
      <c r="J61" s="101" t="s">
        <v>49</v>
      </c>
      <c r="K61" s="34"/>
      <c r="L61" s="34"/>
      <c r="M61" s="32"/>
    </row>
    <row r="62" spans="2:13" ht="10.199999999999999">
      <c r="B62" s="20"/>
      <c r="M62" s="20"/>
    </row>
    <row r="63" spans="2:13" ht="10.199999999999999">
      <c r="B63" s="20"/>
      <c r="M63" s="20"/>
    </row>
    <row r="64" spans="2:13" ht="10.199999999999999">
      <c r="B64" s="20"/>
      <c r="M64" s="20"/>
    </row>
    <row r="65" spans="2:13" s="1" customFormat="1" ht="13.2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42"/>
      <c r="M65" s="32"/>
    </row>
    <row r="66" spans="2:13" ht="10.199999999999999">
      <c r="B66" s="20"/>
      <c r="M66" s="20"/>
    </row>
    <row r="67" spans="2:13" ht="10.199999999999999">
      <c r="B67" s="20"/>
      <c r="M67" s="20"/>
    </row>
    <row r="68" spans="2:13" ht="10.199999999999999">
      <c r="B68" s="20"/>
      <c r="M68" s="20"/>
    </row>
    <row r="69" spans="2:13" ht="10.199999999999999">
      <c r="B69" s="20"/>
      <c r="M69" s="20"/>
    </row>
    <row r="70" spans="2:13" ht="10.199999999999999">
      <c r="B70" s="20"/>
      <c r="M70" s="20"/>
    </row>
    <row r="71" spans="2:13" ht="10.199999999999999">
      <c r="B71" s="20"/>
      <c r="M71" s="20"/>
    </row>
    <row r="72" spans="2:13" ht="10.199999999999999">
      <c r="B72" s="20"/>
      <c r="M72" s="20"/>
    </row>
    <row r="73" spans="2:13" ht="10.199999999999999">
      <c r="B73" s="20"/>
      <c r="M73" s="20"/>
    </row>
    <row r="74" spans="2:13" ht="10.199999999999999">
      <c r="B74" s="20"/>
      <c r="M74" s="20"/>
    </row>
    <row r="75" spans="2:13" ht="10.199999999999999">
      <c r="B75" s="20"/>
      <c r="M75" s="20"/>
    </row>
    <row r="76" spans="2:13" s="1" customFormat="1" ht="13.2">
      <c r="B76" s="32"/>
      <c r="D76" s="43" t="s">
        <v>48</v>
      </c>
      <c r="E76" s="34"/>
      <c r="F76" s="100" t="s">
        <v>49</v>
      </c>
      <c r="G76" s="43" t="s">
        <v>48</v>
      </c>
      <c r="H76" s="34"/>
      <c r="I76" s="34"/>
      <c r="J76" s="101" t="s">
        <v>49</v>
      </c>
      <c r="K76" s="34"/>
      <c r="L76" s="34"/>
      <c r="M76" s="32"/>
    </row>
    <row r="77" spans="2:13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7" s="1" customFormat="1" ht="24.9" customHeight="1">
      <c r="B82" s="32"/>
      <c r="C82" s="21" t="s">
        <v>92</v>
      </c>
      <c r="M82" s="32"/>
    </row>
    <row r="83" spans="2:47" s="1" customFormat="1" ht="6.9" customHeight="1">
      <c r="B83" s="32"/>
      <c r="M83" s="32"/>
    </row>
    <row r="84" spans="2:47" s="1" customFormat="1" ht="12" customHeight="1">
      <c r="B84" s="32"/>
      <c r="C84" s="27" t="s">
        <v>17</v>
      </c>
      <c r="M84" s="32"/>
    </row>
    <row r="85" spans="2:47" s="1" customFormat="1" ht="16.5" customHeight="1">
      <c r="B85" s="32"/>
      <c r="E85" s="237" t="str">
        <f>E7</f>
        <v>Modernizace provozních a hygienických prostor</v>
      </c>
      <c r="F85" s="238"/>
      <c r="G85" s="238"/>
      <c r="H85" s="238"/>
      <c r="M85" s="32"/>
    </row>
    <row r="86" spans="2:47" s="1" customFormat="1" ht="12" customHeight="1">
      <c r="B86" s="32"/>
      <c r="C86" s="27" t="s">
        <v>88</v>
      </c>
      <c r="M86" s="32"/>
    </row>
    <row r="87" spans="2:47" s="1" customFormat="1" ht="16.5" customHeight="1">
      <c r="B87" s="32"/>
      <c r="E87" s="218" t="str">
        <f>E9</f>
        <v>2 - STAVEBNÍ PRÁCE_MÍSTNOSTI</v>
      </c>
      <c r="F87" s="239"/>
      <c r="G87" s="239"/>
      <c r="H87" s="239"/>
      <c r="M87" s="32"/>
    </row>
    <row r="88" spans="2:47" s="1" customFormat="1" ht="6.9" customHeight="1">
      <c r="B88" s="32"/>
      <c r="M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2. 7. 2025</v>
      </c>
      <c r="M89" s="32"/>
    </row>
    <row r="90" spans="2:47" s="1" customFormat="1" ht="6.9" customHeight="1">
      <c r="B90" s="32"/>
      <c r="M90" s="32"/>
    </row>
    <row r="91" spans="2:47" s="1" customFormat="1" ht="15.15" customHeight="1">
      <c r="B91" s="32"/>
      <c r="C91" s="27" t="s">
        <v>25</v>
      </c>
      <c r="F91" s="25" t="str">
        <f>E15</f>
        <v xml:space="preserve"> </v>
      </c>
      <c r="I91" s="27" t="s">
        <v>30</v>
      </c>
      <c r="J91" s="30" t="str">
        <f>E21</f>
        <v xml:space="preserve"> </v>
      </c>
      <c r="M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M92" s="32"/>
    </row>
    <row r="93" spans="2:47" s="1" customFormat="1" ht="10.35" customHeight="1">
      <c r="B93" s="32"/>
      <c r="M93" s="32"/>
    </row>
    <row r="94" spans="2:47" s="1" customFormat="1" ht="29.25" customHeight="1">
      <c r="B94" s="32"/>
      <c r="C94" s="102" t="s">
        <v>93</v>
      </c>
      <c r="D94" s="94"/>
      <c r="E94" s="94"/>
      <c r="F94" s="94"/>
      <c r="G94" s="94"/>
      <c r="H94" s="94"/>
      <c r="I94" s="103" t="s">
        <v>94</v>
      </c>
      <c r="J94" s="103" t="s">
        <v>95</v>
      </c>
      <c r="K94" s="103" t="s">
        <v>96</v>
      </c>
      <c r="L94" s="94"/>
      <c r="M94" s="32"/>
    </row>
    <row r="95" spans="2:47" s="1" customFormat="1" ht="10.35" customHeight="1">
      <c r="B95" s="32"/>
      <c r="M95" s="32"/>
    </row>
    <row r="96" spans="2:47" s="1" customFormat="1" ht="22.8" customHeight="1">
      <c r="B96" s="32"/>
      <c r="C96" s="104" t="s">
        <v>97</v>
      </c>
      <c r="I96" s="66">
        <f t="shared" ref="I96:J98" si="0">Q153</f>
        <v>0</v>
      </c>
      <c r="J96" s="66">
        <f t="shared" si="0"/>
        <v>0</v>
      </c>
      <c r="K96" s="66">
        <f>K153</f>
        <v>0</v>
      </c>
      <c r="M96" s="32"/>
      <c r="AU96" s="17" t="s">
        <v>98</v>
      </c>
    </row>
    <row r="97" spans="2:13" s="8" customFormat="1" ht="24.9" customHeight="1">
      <c r="B97" s="105"/>
      <c r="D97" s="106" t="s">
        <v>99</v>
      </c>
      <c r="E97" s="107"/>
      <c r="F97" s="107"/>
      <c r="G97" s="107"/>
      <c r="H97" s="107"/>
      <c r="I97" s="108">
        <f t="shared" si="0"/>
        <v>0</v>
      </c>
      <c r="J97" s="108">
        <f t="shared" si="0"/>
        <v>0</v>
      </c>
      <c r="K97" s="108">
        <f>K154</f>
        <v>0</v>
      </c>
      <c r="M97" s="105"/>
    </row>
    <row r="98" spans="2:13" s="9" customFormat="1" ht="19.95" customHeight="1">
      <c r="B98" s="109"/>
      <c r="D98" s="110" t="s">
        <v>279</v>
      </c>
      <c r="E98" s="111"/>
      <c r="F98" s="111"/>
      <c r="G98" s="111"/>
      <c r="H98" s="111"/>
      <c r="I98" s="112">
        <f t="shared" si="0"/>
        <v>0</v>
      </c>
      <c r="J98" s="112">
        <f t="shared" si="0"/>
        <v>0</v>
      </c>
      <c r="K98" s="112">
        <f>K155</f>
        <v>0</v>
      </c>
      <c r="M98" s="109"/>
    </row>
    <row r="99" spans="2:13" s="9" customFormat="1" ht="19.95" customHeight="1">
      <c r="B99" s="109"/>
      <c r="D99" s="110" t="s">
        <v>280</v>
      </c>
      <c r="E99" s="111"/>
      <c r="F99" s="111"/>
      <c r="G99" s="111"/>
      <c r="H99" s="111"/>
      <c r="I99" s="112">
        <f>Q178</f>
        <v>0</v>
      </c>
      <c r="J99" s="112">
        <f>R178</f>
        <v>0</v>
      </c>
      <c r="K99" s="112">
        <f>K178</f>
        <v>0</v>
      </c>
      <c r="M99" s="109"/>
    </row>
    <row r="100" spans="2:13" s="9" customFormat="1" ht="19.95" customHeight="1">
      <c r="B100" s="109"/>
      <c r="D100" s="110" t="s">
        <v>281</v>
      </c>
      <c r="E100" s="111"/>
      <c r="F100" s="111"/>
      <c r="G100" s="111"/>
      <c r="H100" s="111"/>
      <c r="I100" s="112">
        <f>Q242</f>
        <v>0</v>
      </c>
      <c r="J100" s="112">
        <f>R242</f>
        <v>0</v>
      </c>
      <c r="K100" s="112">
        <f>K242</f>
        <v>0</v>
      </c>
      <c r="M100" s="109"/>
    </row>
    <row r="101" spans="2:13" s="9" customFormat="1" ht="19.95" customHeight="1">
      <c r="B101" s="109"/>
      <c r="D101" s="110" t="s">
        <v>282</v>
      </c>
      <c r="E101" s="111"/>
      <c r="F101" s="111"/>
      <c r="G101" s="111"/>
      <c r="H101" s="111"/>
      <c r="I101" s="112">
        <f>Q248</f>
        <v>0</v>
      </c>
      <c r="J101" s="112">
        <f>R248</f>
        <v>0</v>
      </c>
      <c r="K101" s="112">
        <f>K248</f>
        <v>0</v>
      </c>
      <c r="M101" s="109"/>
    </row>
    <row r="102" spans="2:13" s="9" customFormat="1" ht="19.95" customHeight="1">
      <c r="B102" s="109"/>
      <c r="D102" s="110" t="s">
        <v>100</v>
      </c>
      <c r="E102" s="111"/>
      <c r="F102" s="111"/>
      <c r="G102" s="111"/>
      <c r="H102" s="111"/>
      <c r="I102" s="112">
        <f>Q288</f>
        <v>0</v>
      </c>
      <c r="J102" s="112">
        <f>R288</f>
        <v>0</v>
      </c>
      <c r="K102" s="112">
        <f>K288</f>
        <v>0</v>
      </c>
      <c r="M102" s="109"/>
    </row>
    <row r="103" spans="2:13" s="9" customFormat="1" ht="19.95" customHeight="1">
      <c r="B103" s="109"/>
      <c r="D103" s="110" t="s">
        <v>283</v>
      </c>
      <c r="E103" s="111"/>
      <c r="F103" s="111"/>
      <c r="G103" s="111"/>
      <c r="H103" s="111"/>
      <c r="I103" s="112">
        <f>Q294</f>
        <v>0</v>
      </c>
      <c r="J103" s="112">
        <f>R294</f>
        <v>0</v>
      </c>
      <c r="K103" s="112">
        <f>K294</f>
        <v>0</v>
      </c>
      <c r="M103" s="109"/>
    </row>
    <row r="104" spans="2:13" s="8" customFormat="1" ht="24.9" customHeight="1">
      <c r="B104" s="105"/>
      <c r="D104" s="106" t="s">
        <v>101</v>
      </c>
      <c r="E104" s="107"/>
      <c r="F104" s="107"/>
      <c r="G104" s="107"/>
      <c r="H104" s="107"/>
      <c r="I104" s="108">
        <f>Q296</f>
        <v>0</v>
      </c>
      <c r="J104" s="108">
        <f>R296</f>
        <v>0</v>
      </c>
      <c r="K104" s="108">
        <f>K296</f>
        <v>0</v>
      </c>
      <c r="M104" s="105"/>
    </row>
    <row r="105" spans="2:13" s="9" customFormat="1" ht="19.95" customHeight="1">
      <c r="B105" s="109"/>
      <c r="D105" s="110" t="s">
        <v>102</v>
      </c>
      <c r="E105" s="111"/>
      <c r="F105" s="111"/>
      <c r="G105" s="111"/>
      <c r="H105" s="111"/>
      <c r="I105" s="112">
        <f>Q297</f>
        <v>0</v>
      </c>
      <c r="J105" s="112">
        <f>R297</f>
        <v>0</v>
      </c>
      <c r="K105" s="112">
        <f>K297</f>
        <v>0</v>
      </c>
      <c r="M105" s="109"/>
    </row>
    <row r="106" spans="2:13" s="8" customFormat="1" ht="24.9" customHeight="1">
      <c r="B106" s="105"/>
      <c r="D106" s="106" t="s">
        <v>103</v>
      </c>
      <c r="E106" s="107"/>
      <c r="F106" s="107"/>
      <c r="G106" s="107"/>
      <c r="H106" s="107"/>
      <c r="I106" s="108">
        <f>Q326</f>
        <v>0</v>
      </c>
      <c r="J106" s="108">
        <f>R326</f>
        <v>0</v>
      </c>
      <c r="K106" s="108">
        <f>K326</f>
        <v>0</v>
      </c>
      <c r="M106" s="105"/>
    </row>
    <row r="107" spans="2:13" s="9" customFormat="1" ht="19.95" customHeight="1">
      <c r="B107" s="109"/>
      <c r="D107" s="110" t="s">
        <v>284</v>
      </c>
      <c r="E107" s="111"/>
      <c r="F107" s="111"/>
      <c r="G107" s="111"/>
      <c r="H107" s="111"/>
      <c r="I107" s="112">
        <f>Q327</f>
        <v>0</v>
      </c>
      <c r="J107" s="112">
        <f>R327</f>
        <v>0</v>
      </c>
      <c r="K107" s="112">
        <f>K327</f>
        <v>0</v>
      </c>
      <c r="M107" s="109"/>
    </row>
    <row r="108" spans="2:13" s="9" customFormat="1" ht="19.95" customHeight="1">
      <c r="B108" s="109"/>
      <c r="D108" s="110" t="s">
        <v>285</v>
      </c>
      <c r="E108" s="111"/>
      <c r="F108" s="111"/>
      <c r="G108" s="111"/>
      <c r="H108" s="111"/>
      <c r="I108" s="112">
        <f>Q361</f>
        <v>0</v>
      </c>
      <c r="J108" s="112">
        <f>R361</f>
        <v>0</v>
      </c>
      <c r="K108" s="112">
        <f>K361</f>
        <v>0</v>
      </c>
      <c r="M108" s="109"/>
    </row>
    <row r="109" spans="2:13" s="9" customFormat="1" ht="19.95" customHeight="1">
      <c r="B109" s="109"/>
      <c r="D109" s="110" t="s">
        <v>286</v>
      </c>
      <c r="E109" s="111"/>
      <c r="F109" s="111"/>
      <c r="G109" s="111"/>
      <c r="H109" s="111"/>
      <c r="I109" s="112">
        <f>Q372</f>
        <v>0</v>
      </c>
      <c r="J109" s="112">
        <f>R372</f>
        <v>0</v>
      </c>
      <c r="K109" s="112">
        <f>K372</f>
        <v>0</v>
      </c>
      <c r="M109" s="109"/>
    </row>
    <row r="110" spans="2:13" s="9" customFormat="1" ht="19.95" customHeight="1">
      <c r="B110" s="109"/>
      <c r="D110" s="110" t="s">
        <v>287</v>
      </c>
      <c r="E110" s="111"/>
      <c r="F110" s="111"/>
      <c r="G110" s="111"/>
      <c r="H110" s="111"/>
      <c r="I110" s="112">
        <f>Q383</f>
        <v>0</v>
      </c>
      <c r="J110" s="112">
        <f>R383</f>
        <v>0</v>
      </c>
      <c r="K110" s="112">
        <f>K383</f>
        <v>0</v>
      </c>
      <c r="M110" s="109"/>
    </row>
    <row r="111" spans="2:13" s="9" customFormat="1" ht="19.95" customHeight="1">
      <c r="B111" s="109"/>
      <c r="D111" s="110" t="s">
        <v>288</v>
      </c>
      <c r="E111" s="111"/>
      <c r="F111" s="111"/>
      <c r="G111" s="111"/>
      <c r="H111" s="111"/>
      <c r="I111" s="112">
        <f>Q407</f>
        <v>0</v>
      </c>
      <c r="J111" s="112">
        <f>R407</f>
        <v>0</v>
      </c>
      <c r="K111" s="112">
        <f>K407</f>
        <v>0</v>
      </c>
      <c r="M111" s="109"/>
    </row>
    <row r="112" spans="2:13" s="9" customFormat="1" ht="19.95" customHeight="1">
      <c r="B112" s="109"/>
      <c r="D112" s="110" t="s">
        <v>289</v>
      </c>
      <c r="E112" s="111"/>
      <c r="F112" s="111"/>
      <c r="G112" s="111"/>
      <c r="H112" s="111"/>
      <c r="I112" s="112">
        <f>Q413</f>
        <v>0</v>
      </c>
      <c r="J112" s="112">
        <f>R413</f>
        <v>0</v>
      </c>
      <c r="K112" s="112">
        <f>K413</f>
        <v>0</v>
      </c>
      <c r="M112" s="109"/>
    </row>
    <row r="113" spans="2:13" s="9" customFormat="1" ht="19.95" customHeight="1">
      <c r="B113" s="109"/>
      <c r="D113" s="110" t="s">
        <v>290</v>
      </c>
      <c r="E113" s="111"/>
      <c r="F113" s="111"/>
      <c r="G113" s="111"/>
      <c r="H113" s="111"/>
      <c r="I113" s="112">
        <f>Q416</f>
        <v>0</v>
      </c>
      <c r="J113" s="112">
        <f>R416</f>
        <v>0</v>
      </c>
      <c r="K113" s="112">
        <f>K416</f>
        <v>0</v>
      </c>
      <c r="M113" s="109"/>
    </row>
    <row r="114" spans="2:13" s="9" customFormat="1" ht="19.95" customHeight="1">
      <c r="B114" s="109"/>
      <c r="D114" s="110" t="s">
        <v>291</v>
      </c>
      <c r="E114" s="111"/>
      <c r="F114" s="111"/>
      <c r="G114" s="111"/>
      <c r="H114" s="111"/>
      <c r="I114" s="112">
        <f>Q428</f>
        <v>0</v>
      </c>
      <c r="J114" s="112">
        <f>R428</f>
        <v>0</v>
      </c>
      <c r="K114" s="112">
        <f>K428</f>
        <v>0</v>
      </c>
      <c r="M114" s="109"/>
    </row>
    <row r="115" spans="2:13" s="9" customFormat="1" ht="19.95" customHeight="1">
      <c r="B115" s="109"/>
      <c r="D115" s="110" t="s">
        <v>292</v>
      </c>
      <c r="E115" s="111"/>
      <c r="F115" s="111"/>
      <c r="G115" s="111"/>
      <c r="H115" s="111"/>
      <c r="I115" s="112">
        <f>Q484</f>
        <v>0</v>
      </c>
      <c r="J115" s="112">
        <f>R484</f>
        <v>0</v>
      </c>
      <c r="K115" s="112">
        <f>K484</f>
        <v>0</v>
      </c>
      <c r="M115" s="109"/>
    </row>
    <row r="116" spans="2:13" s="9" customFormat="1" ht="19.95" customHeight="1">
      <c r="B116" s="109"/>
      <c r="D116" s="110" t="s">
        <v>293</v>
      </c>
      <c r="E116" s="111"/>
      <c r="F116" s="111"/>
      <c r="G116" s="111"/>
      <c r="H116" s="111"/>
      <c r="I116" s="112">
        <f>Q505</f>
        <v>0</v>
      </c>
      <c r="J116" s="112">
        <f>R505</f>
        <v>0</v>
      </c>
      <c r="K116" s="112">
        <f>K505</f>
        <v>0</v>
      </c>
      <c r="M116" s="109"/>
    </row>
    <row r="117" spans="2:13" s="9" customFormat="1" ht="19.95" customHeight="1">
      <c r="B117" s="109"/>
      <c r="D117" s="110" t="s">
        <v>294</v>
      </c>
      <c r="E117" s="111"/>
      <c r="F117" s="111"/>
      <c r="G117" s="111"/>
      <c r="H117" s="111"/>
      <c r="I117" s="112">
        <f>Q509</f>
        <v>0</v>
      </c>
      <c r="J117" s="112">
        <f>R509</f>
        <v>0</v>
      </c>
      <c r="K117" s="112">
        <f>K509</f>
        <v>0</v>
      </c>
      <c r="M117" s="109"/>
    </row>
    <row r="118" spans="2:13" s="9" customFormat="1" ht="19.95" customHeight="1">
      <c r="B118" s="109"/>
      <c r="D118" s="110" t="s">
        <v>295</v>
      </c>
      <c r="E118" s="111"/>
      <c r="F118" s="111"/>
      <c r="G118" s="111"/>
      <c r="H118" s="111"/>
      <c r="I118" s="112">
        <f>Q550</f>
        <v>0</v>
      </c>
      <c r="J118" s="112">
        <f>R550</f>
        <v>0</v>
      </c>
      <c r="K118" s="112">
        <f>K550</f>
        <v>0</v>
      </c>
      <c r="M118" s="109"/>
    </row>
    <row r="119" spans="2:13" s="9" customFormat="1" ht="19.95" customHeight="1">
      <c r="B119" s="109"/>
      <c r="D119" s="110" t="s">
        <v>296</v>
      </c>
      <c r="E119" s="111"/>
      <c r="F119" s="111"/>
      <c r="G119" s="111"/>
      <c r="H119" s="111"/>
      <c r="I119" s="112">
        <f>Q566</f>
        <v>0</v>
      </c>
      <c r="J119" s="112">
        <f>R566</f>
        <v>0</v>
      </c>
      <c r="K119" s="112">
        <f>K566</f>
        <v>0</v>
      </c>
      <c r="M119" s="109"/>
    </row>
    <row r="120" spans="2:13" s="9" customFormat="1" ht="19.95" customHeight="1">
      <c r="B120" s="109"/>
      <c r="D120" s="110" t="s">
        <v>105</v>
      </c>
      <c r="E120" s="111"/>
      <c r="F120" s="111"/>
      <c r="G120" s="111"/>
      <c r="H120" s="111"/>
      <c r="I120" s="112">
        <f>Q595</f>
        <v>0</v>
      </c>
      <c r="J120" s="112">
        <f>R595</f>
        <v>0</v>
      </c>
      <c r="K120" s="112">
        <f>K595</f>
        <v>0</v>
      </c>
      <c r="M120" s="109"/>
    </row>
    <row r="121" spans="2:13" s="9" customFormat="1" ht="19.95" customHeight="1">
      <c r="B121" s="109"/>
      <c r="D121" s="110" t="s">
        <v>297</v>
      </c>
      <c r="E121" s="111"/>
      <c r="F121" s="111"/>
      <c r="G121" s="111"/>
      <c r="H121" s="111"/>
      <c r="I121" s="112">
        <f>Q658</f>
        <v>0</v>
      </c>
      <c r="J121" s="112">
        <f>R658</f>
        <v>0</v>
      </c>
      <c r="K121" s="112">
        <f>K658</f>
        <v>0</v>
      </c>
      <c r="M121" s="109"/>
    </row>
    <row r="122" spans="2:13" s="9" customFormat="1" ht="19.95" customHeight="1">
      <c r="B122" s="109"/>
      <c r="D122" s="110" t="s">
        <v>298</v>
      </c>
      <c r="E122" s="111"/>
      <c r="F122" s="111"/>
      <c r="G122" s="111"/>
      <c r="H122" s="111"/>
      <c r="I122" s="112">
        <f>Q680</f>
        <v>0</v>
      </c>
      <c r="J122" s="112">
        <f>R680</f>
        <v>0</v>
      </c>
      <c r="K122" s="112">
        <f>K680</f>
        <v>0</v>
      </c>
      <c r="M122" s="109"/>
    </row>
    <row r="123" spans="2:13" s="9" customFormat="1" ht="19.95" customHeight="1">
      <c r="B123" s="109"/>
      <c r="D123" s="110" t="s">
        <v>299</v>
      </c>
      <c r="E123" s="111"/>
      <c r="F123" s="111"/>
      <c r="G123" s="111"/>
      <c r="H123" s="111"/>
      <c r="I123" s="112">
        <f>Q684</f>
        <v>0</v>
      </c>
      <c r="J123" s="112">
        <f>R684</f>
        <v>0</v>
      </c>
      <c r="K123" s="112">
        <f>K684</f>
        <v>0</v>
      </c>
      <c r="M123" s="109"/>
    </row>
    <row r="124" spans="2:13" s="8" customFormat="1" ht="24.9" customHeight="1">
      <c r="B124" s="105"/>
      <c r="D124" s="106" t="s">
        <v>106</v>
      </c>
      <c r="E124" s="107"/>
      <c r="F124" s="107"/>
      <c r="G124" s="107"/>
      <c r="H124" s="107"/>
      <c r="I124" s="108">
        <f>Q746</f>
        <v>0</v>
      </c>
      <c r="J124" s="108">
        <f>R746</f>
        <v>0</v>
      </c>
      <c r="K124" s="108">
        <f>K746</f>
        <v>0</v>
      </c>
      <c r="M124" s="105"/>
    </row>
    <row r="125" spans="2:13" s="8" customFormat="1" ht="24.9" customHeight="1">
      <c r="B125" s="105"/>
      <c r="D125" s="106" t="s">
        <v>300</v>
      </c>
      <c r="E125" s="107"/>
      <c r="F125" s="107"/>
      <c r="G125" s="107"/>
      <c r="H125" s="107"/>
      <c r="I125" s="108">
        <f>Q754</f>
        <v>0</v>
      </c>
      <c r="J125" s="108">
        <f>R754</f>
        <v>0</v>
      </c>
      <c r="K125" s="108">
        <f>K754</f>
        <v>0</v>
      </c>
      <c r="M125" s="105"/>
    </row>
    <row r="126" spans="2:13" s="9" customFormat="1" ht="19.95" customHeight="1">
      <c r="B126" s="109"/>
      <c r="D126" s="110" t="s">
        <v>301</v>
      </c>
      <c r="E126" s="111"/>
      <c r="F126" s="111"/>
      <c r="G126" s="111"/>
      <c r="H126" s="111"/>
      <c r="I126" s="112">
        <f>Q755</f>
        <v>0</v>
      </c>
      <c r="J126" s="112">
        <f>R755</f>
        <v>0</v>
      </c>
      <c r="K126" s="112">
        <f>K755</f>
        <v>0</v>
      </c>
      <c r="M126" s="109"/>
    </row>
    <row r="127" spans="2:13" s="8" customFormat="1" ht="24.9" customHeight="1">
      <c r="B127" s="105"/>
      <c r="D127" s="106" t="s">
        <v>302</v>
      </c>
      <c r="E127" s="107"/>
      <c r="F127" s="107"/>
      <c r="G127" s="107"/>
      <c r="H127" s="107"/>
      <c r="I127" s="108">
        <f>Q764</f>
        <v>0</v>
      </c>
      <c r="J127" s="108">
        <f>R764</f>
        <v>0</v>
      </c>
      <c r="K127" s="108">
        <f>K764</f>
        <v>0</v>
      </c>
      <c r="M127" s="105"/>
    </row>
    <row r="128" spans="2:13" s="9" customFormat="1" ht="19.95" customHeight="1">
      <c r="B128" s="109"/>
      <c r="D128" s="110" t="s">
        <v>303</v>
      </c>
      <c r="E128" s="111"/>
      <c r="F128" s="111"/>
      <c r="G128" s="111"/>
      <c r="H128" s="111"/>
      <c r="I128" s="112">
        <f>Q765</f>
        <v>0</v>
      </c>
      <c r="J128" s="112">
        <f>R765</f>
        <v>0</v>
      </c>
      <c r="K128" s="112">
        <f>K765</f>
        <v>0</v>
      </c>
      <c r="M128" s="109"/>
    </row>
    <row r="129" spans="2:13" s="9" customFormat="1" ht="19.95" customHeight="1">
      <c r="B129" s="109"/>
      <c r="D129" s="110" t="s">
        <v>304</v>
      </c>
      <c r="E129" s="111"/>
      <c r="F129" s="111"/>
      <c r="G129" s="111"/>
      <c r="H129" s="111"/>
      <c r="I129" s="112">
        <f>Q768</f>
        <v>0</v>
      </c>
      <c r="J129" s="112">
        <f>R768</f>
        <v>0</v>
      </c>
      <c r="K129" s="112">
        <f>K768</f>
        <v>0</v>
      </c>
      <c r="M129" s="109"/>
    </row>
    <row r="130" spans="2:13" s="9" customFormat="1" ht="19.95" customHeight="1">
      <c r="B130" s="109"/>
      <c r="D130" s="110" t="s">
        <v>305</v>
      </c>
      <c r="E130" s="111"/>
      <c r="F130" s="111"/>
      <c r="G130" s="111"/>
      <c r="H130" s="111"/>
      <c r="I130" s="112">
        <f>Q770</f>
        <v>0</v>
      </c>
      <c r="J130" s="112">
        <f>R770</f>
        <v>0</v>
      </c>
      <c r="K130" s="112">
        <f>K770</f>
        <v>0</v>
      </c>
      <c r="M130" s="109"/>
    </row>
    <row r="131" spans="2:13" s="9" customFormat="1" ht="19.95" customHeight="1">
      <c r="B131" s="109"/>
      <c r="D131" s="110" t="s">
        <v>306</v>
      </c>
      <c r="E131" s="111"/>
      <c r="F131" s="111"/>
      <c r="G131" s="111"/>
      <c r="H131" s="111"/>
      <c r="I131" s="112">
        <f>Q772</f>
        <v>0</v>
      </c>
      <c r="J131" s="112">
        <f>R772</f>
        <v>0</v>
      </c>
      <c r="K131" s="112">
        <f>K772</f>
        <v>0</v>
      </c>
      <c r="M131" s="109"/>
    </row>
    <row r="132" spans="2:13" s="9" customFormat="1" ht="19.95" customHeight="1">
      <c r="B132" s="109"/>
      <c r="D132" s="110" t="s">
        <v>307</v>
      </c>
      <c r="E132" s="111"/>
      <c r="F132" s="111"/>
      <c r="G132" s="111"/>
      <c r="H132" s="111"/>
      <c r="I132" s="112">
        <f>Q775</f>
        <v>0</v>
      </c>
      <c r="J132" s="112">
        <f>R775</f>
        <v>0</v>
      </c>
      <c r="K132" s="112">
        <f>K775</f>
        <v>0</v>
      </c>
      <c r="M132" s="109"/>
    </row>
    <row r="133" spans="2:13" s="9" customFormat="1" ht="19.95" customHeight="1">
      <c r="B133" s="109"/>
      <c r="D133" s="110" t="s">
        <v>308</v>
      </c>
      <c r="E133" s="111"/>
      <c r="F133" s="111"/>
      <c r="G133" s="111"/>
      <c r="H133" s="111"/>
      <c r="I133" s="112">
        <f>Q777</f>
        <v>0</v>
      </c>
      <c r="J133" s="112">
        <f>R777</f>
        <v>0</v>
      </c>
      <c r="K133" s="112">
        <f>K777</f>
        <v>0</v>
      </c>
      <c r="M133" s="109"/>
    </row>
    <row r="134" spans="2:13" s="1" customFormat="1" ht="21.75" customHeight="1">
      <c r="B134" s="32"/>
      <c r="M134" s="32"/>
    </row>
    <row r="135" spans="2:13" s="1" customFormat="1" ht="6.9" customHeight="1">
      <c r="B135" s="44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32"/>
    </row>
    <row r="139" spans="2:13" s="1" customFormat="1" ht="6.9" customHeight="1">
      <c r="B139" s="46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32"/>
    </row>
    <row r="140" spans="2:13" s="1" customFormat="1" ht="24.9" customHeight="1">
      <c r="B140" s="32"/>
      <c r="C140" s="21" t="s">
        <v>107</v>
      </c>
      <c r="M140" s="32"/>
    </row>
    <row r="141" spans="2:13" s="1" customFormat="1" ht="6.9" customHeight="1">
      <c r="B141" s="32"/>
      <c r="M141" s="32"/>
    </row>
    <row r="142" spans="2:13" s="1" customFormat="1" ht="12" customHeight="1">
      <c r="B142" s="32"/>
      <c r="C142" s="27" t="s">
        <v>17</v>
      </c>
      <c r="M142" s="32"/>
    </row>
    <row r="143" spans="2:13" s="1" customFormat="1" ht="16.5" customHeight="1">
      <c r="B143" s="32"/>
      <c r="E143" s="237" t="str">
        <f>E7</f>
        <v>Modernizace provozních a hygienických prostor</v>
      </c>
      <c r="F143" s="238"/>
      <c r="G143" s="238"/>
      <c r="H143" s="238"/>
      <c r="M143" s="32"/>
    </row>
    <row r="144" spans="2:13" s="1" customFormat="1" ht="12" customHeight="1">
      <c r="B144" s="32"/>
      <c r="C144" s="27" t="s">
        <v>88</v>
      </c>
      <c r="M144" s="32"/>
    </row>
    <row r="145" spans="2:65" s="1" customFormat="1" ht="16.5" customHeight="1">
      <c r="B145" s="32"/>
      <c r="E145" s="218" t="str">
        <f>E9</f>
        <v>2 - STAVEBNÍ PRÁCE_MÍSTNOSTI</v>
      </c>
      <c r="F145" s="239"/>
      <c r="G145" s="239"/>
      <c r="H145" s="239"/>
      <c r="M145" s="32"/>
    </row>
    <row r="146" spans="2:65" s="1" customFormat="1" ht="6.9" customHeight="1">
      <c r="B146" s="32"/>
      <c r="M146" s="32"/>
    </row>
    <row r="147" spans="2:65" s="1" customFormat="1" ht="12" customHeight="1">
      <c r="B147" s="32"/>
      <c r="C147" s="27" t="s">
        <v>21</v>
      </c>
      <c r="F147" s="25" t="str">
        <f>F12</f>
        <v xml:space="preserve"> </v>
      </c>
      <c r="I147" s="27" t="s">
        <v>23</v>
      </c>
      <c r="J147" s="52" t="str">
        <f>IF(J12="","",J12)</f>
        <v>2. 7. 2025</v>
      </c>
      <c r="M147" s="32"/>
    </row>
    <row r="148" spans="2:65" s="1" customFormat="1" ht="6.9" customHeight="1">
      <c r="B148" s="32"/>
      <c r="M148" s="32"/>
    </row>
    <row r="149" spans="2:65" s="1" customFormat="1" ht="15.15" customHeight="1">
      <c r="B149" s="32"/>
      <c r="C149" s="27" t="s">
        <v>25</v>
      </c>
      <c r="F149" s="25" t="str">
        <f>E15</f>
        <v xml:space="preserve"> </v>
      </c>
      <c r="I149" s="27" t="s">
        <v>30</v>
      </c>
      <c r="J149" s="30" t="str">
        <f>E21</f>
        <v xml:space="preserve"> </v>
      </c>
      <c r="M149" s="32"/>
    </row>
    <row r="150" spans="2:65" s="1" customFormat="1" ht="15.15" customHeight="1">
      <c r="B150" s="32"/>
      <c r="C150" s="27" t="s">
        <v>28</v>
      </c>
      <c r="F150" s="25" t="str">
        <f>IF(E18="","",E18)</f>
        <v>Vyplň údaj</v>
      </c>
      <c r="I150" s="27" t="s">
        <v>31</v>
      </c>
      <c r="J150" s="30" t="str">
        <f>E24</f>
        <v xml:space="preserve"> </v>
      </c>
      <c r="M150" s="32"/>
    </row>
    <row r="151" spans="2:65" s="1" customFormat="1" ht="10.35" customHeight="1">
      <c r="B151" s="32"/>
      <c r="M151" s="32"/>
    </row>
    <row r="152" spans="2:65" s="10" customFormat="1" ht="29.25" customHeight="1">
      <c r="B152" s="113"/>
      <c r="C152" s="114" t="s">
        <v>108</v>
      </c>
      <c r="D152" s="115" t="s">
        <v>58</v>
      </c>
      <c r="E152" s="115" t="s">
        <v>54</v>
      </c>
      <c r="F152" s="115" t="s">
        <v>55</v>
      </c>
      <c r="G152" s="115" t="s">
        <v>109</v>
      </c>
      <c r="H152" s="115" t="s">
        <v>110</v>
      </c>
      <c r="I152" s="115" t="s">
        <v>111</v>
      </c>
      <c r="J152" s="115" t="s">
        <v>112</v>
      </c>
      <c r="K152" s="116" t="s">
        <v>96</v>
      </c>
      <c r="L152" s="117" t="s">
        <v>113</v>
      </c>
      <c r="M152" s="113"/>
      <c r="N152" s="59" t="s">
        <v>1</v>
      </c>
      <c r="O152" s="60" t="s">
        <v>37</v>
      </c>
      <c r="P152" s="60" t="s">
        <v>114</v>
      </c>
      <c r="Q152" s="60" t="s">
        <v>115</v>
      </c>
      <c r="R152" s="60" t="s">
        <v>116</v>
      </c>
      <c r="S152" s="60" t="s">
        <v>117</v>
      </c>
      <c r="T152" s="60" t="s">
        <v>118</v>
      </c>
      <c r="U152" s="60" t="s">
        <v>119</v>
      </c>
      <c r="V152" s="60" t="s">
        <v>120</v>
      </c>
      <c r="W152" s="60" t="s">
        <v>121</v>
      </c>
      <c r="X152" s="61" t="s">
        <v>122</v>
      </c>
    </row>
    <row r="153" spans="2:65" s="1" customFormat="1" ht="22.8" customHeight="1">
      <c r="B153" s="32"/>
      <c r="C153" s="64" t="s">
        <v>123</v>
      </c>
      <c r="K153" s="118">
        <f>BK153</f>
        <v>0</v>
      </c>
      <c r="M153" s="32"/>
      <c r="N153" s="62"/>
      <c r="O153" s="53"/>
      <c r="P153" s="53"/>
      <c r="Q153" s="119">
        <f>Q154+Q296+Q326+Q746+Q754+Q764</f>
        <v>0</v>
      </c>
      <c r="R153" s="119">
        <f>R154+R296+R326+R746+R754+R764</f>
        <v>0</v>
      </c>
      <c r="S153" s="53"/>
      <c r="T153" s="120">
        <f>T154+T296+T326+T746+T754+T764</f>
        <v>0</v>
      </c>
      <c r="U153" s="53"/>
      <c r="V153" s="120">
        <f>V154+V296+V326+V746+V754+V764</f>
        <v>17.592555105599999</v>
      </c>
      <c r="W153" s="53"/>
      <c r="X153" s="121">
        <f>X154+X296+X326+X746+X754+X764</f>
        <v>25.216012340000006</v>
      </c>
      <c r="AT153" s="17" t="s">
        <v>74</v>
      </c>
      <c r="AU153" s="17" t="s">
        <v>98</v>
      </c>
      <c r="BK153" s="122">
        <f>BK154+BK296+BK326+BK746+BK754+BK764</f>
        <v>0</v>
      </c>
    </row>
    <row r="154" spans="2:65" s="11" customFormat="1" ht="25.95" customHeight="1">
      <c r="B154" s="123"/>
      <c r="D154" s="124" t="s">
        <v>74</v>
      </c>
      <c r="E154" s="125" t="s">
        <v>124</v>
      </c>
      <c r="F154" s="125" t="s">
        <v>125</v>
      </c>
      <c r="I154" s="126"/>
      <c r="J154" s="126"/>
      <c r="K154" s="127">
        <f>BK154</f>
        <v>0</v>
      </c>
      <c r="M154" s="123"/>
      <c r="N154" s="128"/>
      <c r="Q154" s="129">
        <f>Q155+Q178+Q242+Q248+Q288+Q294</f>
        <v>0</v>
      </c>
      <c r="R154" s="129">
        <f>R155+R178+R242+R248+R288+R294</f>
        <v>0</v>
      </c>
      <c r="T154" s="130">
        <f>T155+T178+T242+T248+T288+T294</f>
        <v>0</v>
      </c>
      <c r="V154" s="130">
        <f>V155+V178+V242+V248+V288+V294</f>
        <v>10.971206151999997</v>
      </c>
      <c r="X154" s="131">
        <f>X155+X178+X242+X248+X288+X294</f>
        <v>21.088164800000005</v>
      </c>
      <c r="AR154" s="124" t="s">
        <v>80</v>
      </c>
      <c r="AT154" s="132" t="s">
        <v>74</v>
      </c>
      <c r="AU154" s="132" t="s">
        <v>75</v>
      </c>
      <c r="AY154" s="124" t="s">
        <v>126</v>
      </c>
      <c r="BK154" s="133">
        <f>BK155+BK178+BK242+BK248+BK288+BK294</f>
        <v>0</v>
      </c>
    </row>
    <row r="155" spans="2:65" s="11" customFormat="1" ht="22.8" customHeight="1">
      <c r="B155" s="123"/>
      <c r="D155" s="124" t="s">
        <v>74</v>
      </c>
      <c r="E155" s="134" t="s">
        <v>138</v>
      </c>
      <c r="F155" s="134" t="s">
        <v>309</v>
      </c>
      <c r="I155" s="126"/>
      <c r="J155" s="126"/>
      <c r="K155" s="135">
        <f>BK155</f>
        <v>0</v>
      </c>
      <c r="M155" s="123"/>
      <c r="N155" s="128"/>
      <c r="Q155" s="129">
        <f>SUM(Q156:Q177)</f>
        <v>0</v>
      </c>
      <c r="R155" s="129">
        <f>SUM(R156:R177)</f>
        <v>0</v>
      </c>
      <c r="T155" s="130">
        <f>SUM(T156:T177)</f>
        <v>0</v>
      </c>
      <c r="V155" s="130">
        <f>SUM(V156:V177)</f>
        <v>1.6445889360000001</v>
      </c>
      <c r="X155" s="131">
        <f>SUM(X156:X177)</f>
        <v>0</v>
      </c>
      <c r="AR155" s="124" t="s">
        <v>80</v>
      </c>
      <c r="AT155" s="132" t="s">
        <v>74</v>
      </c>
      <c r="AU155" s="132" t="s">
        <v>80</v>
      </c>
      <c r="AY155" s="124" t="s">
        <v>126</v>
      </c>
      <c r="BK155" s="133">
        <f>SUM(BK156:BK177)</f>
        <v>0</v>
      </c>
    </row>
    <row r="156" spans="2:65" s="1" customFormat="1" ht="33" customHeight="1">
      <c r="B156" s="32"/>
      <c r="C156" s="136" t="s">
        <v>80</v>
      </c>
      <c r="D156" s="136" t="s">
        <v>129</v>
      </c>
      <c r="E156" s="137" t="s">
        <v>310</v>
      </c>
      <c r="F156" s="138" t="s">
        <v>311</v>
      </c>
      <c r="G156" s="139" t="s">
        <v>156</v>
      </c>
      <c r="H156" s="140">
        <v>2</v>
      </c>
      <c r="I156" s="141"/>
      <c r="J156" s="141"/>
      <c r="K156" s="142">
        <f>ROUND(P156*H156,2)</f>
        <v>0</v>
      </c>
      <c r="L156" s="143"/>
      <c r="M156" s="32"/>
      <c r="N156" s="144" t="s">
        <v>1</v>
      </c>
      <c r="O156" s="145" t="s">
        <v>39</v>
      </c>
      <c r="P156" s="146">
        <f>I156+J156</f>
        <v>0</v>
      </c>
      <c r="Q156" s="146">
        <f>ROUND(I156*H156,2)</f>
        <v>0</v>
      </c>
      <c r="R156" s="146">
        <f>ROUND(J156*H156,2)</f>
        <v>0</v>
      </c>
      <c r="T156" s="147">
        <f>S156*H156</f>
        <v>0</v>
      </c>
      <c r="U156" s="147">
        <v>2.6550000000000001E-2</v>
      </c>
      <c r="V156" s="147">
        <f>U156*H156</f>
        <v>5.3100000000000001E-2</v>
      </c>
      <c r="W156" s="147">
        <v>0</v>
      </c>
      <c r="X156" s="148">
        <f>W156*H156</f>
        <v>0</v>
      </c>
      <c r="AR156" s="149" t="s">
        <v>133</v>
      </c>
      <c r="AT156" s="149" t="s">
        <v>129</v>
      </c>
      <c r="AU156" s="149" t="s">
        <v>84</v>
      </c>
      <c r="AY156" s="17" t="s">
        <v>126</v>
      </c>
      <c r="BE156" s="150">
        <f>IF(O156="základní",K156,0)</f>
        <v>0</v>
      </c>
      <c r="BF156" s="150">
        <f>IF(O156="snížená",K156,0)</f>
        <v>0</v>
      </c>
      <c r="BG156" s="150">
        <f>IF(O156="zákl. přenesená",K156,0)</f>
        <v>0</v>
      </c>
      <c r="BH156" s="150">
        <f>IF(O156="sníž. přenesená",K156,0)</f>
        <v>0</v>
      </c>
      <c r="BI156" s="150">
        <f>IF(O156="nulová",K156,0)</f>
        <v>0</v>
      </c>
      <c r="BJ156" s="17" t="s">
        <v>84</v>
      </c>
      <c r="BK156" s="150">
        <f>ROUND(P156*H156,2)</f>
        <v>0</v>
      </c>
      <c r="BL156" s="17" t="s">
        <v>133</v>
      </c>
      <c r="BM156" s="149" t="s">
        <v>312</v>
      </c>
    </row>
    <row r="157" spans="2:65" s="1" customFormat="1" ht="33" customHeight="1">
      <c r="B157" s="32"/>
      <c r="C157" s="136" t="s">
        <v>84</v>
      </c>
      <c r="D157" s="136" t="s">
        <v>129</v>
      </c>
      <c r="E157" s="137" t="s">
        <v>313</v>
      </c>
      <c r="F157" s="138" t="s">
        <v>314</v>
      </c>
      <c r="G157" s="139" t="s">
        <v>156</v>
      </c>
      <c r="H157" s="140">
        <v>1</v>
      </c>
      <c r="I157" s="141"/>
      <c r="J157" s="141"/>
      <c r="K157" s="142">
        <f>ROUND(P157*H157,2)</f>
        <v>0</v>
      </c>
      <c r="L157" s="143"/>
      <c r="M157" s="32"/>
      <c r="N157" s="144" t="s">
        <v>1</v>
      </c>
      <c r="O157" s="145" t="s">
        <v>39</v>
      </c>
      <c r="P157" s="146">
        <f>I157+J157</f>
        <v>0</v>
      </c>
      <c r="Q157" s="146">
        <f>ROUND(I157*H157,2)</f>
        <v>0</v>
      </c>
      <c r="R157" s="146">
        <f>ROUND(J157*H157,2)</f>
        <v>0</v>
      </c>
      <c r="T157" s="147">
        <f>S157*H157</f>
        <v>0</v>
      </c>
      <c r="U157" s="147">
        <v>4.5949999999999998E-2</v>
      </c>
      <c r="V157" s="147">
        <f>U157*H157</f>
        <v>4.5949999999999998E-2</v>
      </c>
      <c r="W157" s="147">
        <v>0</v>
      </c>
      <c r="X157" s="148">
        <f>W157*H157</f>
        <v>0</v>
      </c>
      <c r="AR157" s="149" t="s">
        <v>133</v>
      </c>
      <c r="AT157" s="149" t="s">
        <v>129</v>
      </c>
      <c r="AU157" s="149" t="s">
        <v>84</v>
      </c>
      <c r="AY157" s="17" t="s">
        <v>126</v>
      </c>
      <c r="BE157" s="150">
        <f>IF(O157="základní",K157,0)</f>
        <v>0</v>
      </c>
      <c r="BF157" s="150">
        <f>IF(O157="snížená",K157,0)</f>
        <v>0</v>
      </c>
      <c r="BG157" s="150">
        <f>IF(O157="zákl. přenesená",K157,0)</f>
        <v>0</v>
      </c>
      <c r="BH157" s="150">
        <f>IF(O157="sníž. přenesená",K157,0)</f>
        <v>0</v>
      </c>
      <c r="BI157" s="150">
        <f>IF(O157="nulová",K157,0)</f>
        <v>0</v>
      </c>
      <c r="BJ157" s="17" t="s">
        <v>84</v>
      </c>
      <c r="BK157" s="150">
        <f>ROUND(P157*H157,2)</f>
        <v>0</v>
      </c>
      <c r="BL157" s="17" t="s">
        <v>133</v>
      </c>
      <c r="BM157" s="149" t="s">
        <v>315</v>
      </c>
    </row>
    <row r="158" spans="2:65" s="12" customFormat="1" ht="10.199999999999999">
      <c r="B158" s="155"/>
      <c r="D158" s="151" t="s">
        <v>160</v>
      </c>
      <c r="E158" s="156" t="s">
        <v>1</v>
      </c>
      <c r="F158" s="157" t="s">
        <v>316</v>
      </c>
      <c r="H158" s="156" t="s">
        <v>1</v>
      </c>
      <c r="I158" s="158"/>
      <c r="J158" s="158"/>
      <c r="M158" s="155"/>
      <c r="N158" s="159"/>
      <c r="X158" s="160"/>
      <c r="AT158" s="156" t="s">
        <v>160</v>
      </c>
      <c r="AU158" s="156" t="s">
        <v>84</v>
      </c>
      <c r="AV158" s="12" t="s">
        <v>80</v>
      </c>
      <c r="AW158" s="12" t="s">
        <v>5</v>
      </c>
      <c r="AX158" s="12" t="s">
        <v>75</v>
      </c>
      <c r="AY158" s="156" t="s">
        <v>126</v>
      </c>
    </row>
    <row r="159" spans="2:65" s="13" customFormat="1" ht="10.199999999999999">
      <c r="B159" s="161"/>
      <c r="D159" s="151" t="s">
        <v>160</v>
      </c>
      <c r="E159" s="162" t="s">
        <v>1</v>
      </c>
      <c r="F159" s="163" t="s">
        <v>80</v>
      </c>
      <c r="H159" s="164">
        <v>1</v>
      </c>
      <c r="I159" s="165"/>
      <c r="J159" s="165"/>
      <c r="M159" s="161"/>
      <c r="N159" s="166"/>
      <c r="X159" s="167"/>
      <c r="AT159" s="162" t="s">
        <v>160</v>
      </c>
      <c r="AU159" s="162" t="s">
        <v>84</v>
      </c>
      <c r="AV159" s="13" t="s">
        <v>84</v>
      </c>
      <c r="AW159" s="13" t="s">
        <v>5</v>
      </c>
      <c r="AX159" s="13" t="s">
        <v>80</v>
      </c>
      <c r="AY159" s="162" t="s">
        <v>126</v>
      </c>
    </row>
    <row r="160" spans="2:65" s="1" customFormat="1" ht="24.15" customHeight="1">
      <c r="B160" s="32"/>
      <c r="C160" s="136" t="s">
        <v>138</v>
      </c>
      <c r="D160" s="136" t="s">
        <v>129</v>
      </c>
      <c r="E160" s="137" t="s">
        <v>317</v>
      </c>
      <c r="F160" s="138" t="s">
        <v>318</v>
      </c>
      <c r="G160" s="139" t="s">
        <v>176</v>
      </c>
      <c r="H160" s="140">
        <v>22.033999999999999</v>
      </c>
      <c r="I160" s="141"/>
      <c r="J160" s="141"/>
      <c r="K160" s="142">
        <f>ROUND(P160*H160,2)</f>
        <v>0</v>
      </c>
      <c r="L160" s="143"/>
      <c r="M160" s="32"/>
      <c r="N160" s="144" t="s">
        <v>1</v>
      </c>
      <c r="O160" s="145" t="s">
        <v>39</v>
      </c>
      <c r="P160" s="146">
        <f>I160+J160</f>
        <v>0</v>
      </c>
      <c r="Q160" s="146">
        <f>ROUND(I160*H160,2)</f>
        <v>0</v>
      </c>
      <c r="R160" s="146">
        <f>ROUND(J160*H160,2)</f>
        <v>0</v>
      </c>
      <c r="T160" s="147">
        <f>S160*H160</f>
        <v>0</v>
      </c>
      <c r="U160" s="147">
        <v>6.9980000000000001E-2</v>
      </c>
      <c r="V160" s="147">
        <f>U160*H160</f>
        <v>1.54193932</v>
      </c>
      <c r="W160" s="147">
        <v>0</v>
      </c>
      <c r="X160" s="148">
        <f>W160*H160</f>
        <v>0</v>
      </c>
      <c r="AR160" s="149" t="s">
        <v>133</v>
      </c>
      <c r="AT160" s="149" t="s">
        <v>129</v>
      </c>
      <c r="AU160" s="149" t="s">
        <v>84</v>
      </c>
      <c r="AY160" s="17" t="s">
        <v>126</v>
      </c>
      <c r="BE160" s="150">
        <f>IF(O160="základní",K160,0)</f>
        <v>0</v>
      </c>
      <c r="BF160" s="150">
        <f>IF(O160="snížená",K160,0)</f>
        <v>0</v>
      </c>
      <c r="BG160" s="150">
        <f>IF(O160="zákl. přenesená",K160,0)</f>
        <v>0</v>
      </c>
      <c r="BH160" s="150">
        <f>IF(O160="sníž. přenesená",K160,0)</f>
        <v>0</v>
      </c>
      <c r="BI160" s="150">
        <f>IF(O160="nulová",K160,0)</f>
        <v>0</v>
      </c>
      <c r="BJ160" s="17" t="s">
        <v>84</v>
      </c>
      <c r="BK160" s="150">
        <f>ROUND(P160*H160,2)</f>
        <v>0</v>
      </c>
      <c r="BL160" s="17" t="s">
        <v>133</v>
      </c>
      <c r="BM160" s="149" t="s">
        <v>319</v>
      </c>
    </row>
    <row r="161" spans="2:65" s="12" customFormat="1" ht="10.199999999999999">
      <c r="B161" s="155"/>
      <c r="D161" s="151" t="s">
        <v>160</v>
      </c>
      <c r="E161" s="156" t="s">
        <v>1</v>
      </c>
      <c r="F161" s="157" t="s">
        <v>320</v>
      </c>
      <c r="H161" s="156" t="s">
        <v>1</v>
      </c>
      <c r="I161" s="158"/>
      <c r="J161" s="158"/>
      <c r="M161" s="155"/>
      <c r="N161" s="159"/>
      <c r="X161" s="160"/>
      <c r="AT161" s="156" t="s">
        <v>160</v>
      </c>
      <c r="AU161" s="156" t="s">
        <v>84</v>
      </c>
      <c r="AV161" s="12" t="s">
        <v>80</v>
      </c>
      <c r="AW161" s="12" t="s">
        <v>5</v>
      </c>
      <c r="AX161" s="12" t="s">
        <v>75</v>
      </c>
      <c r="AY161" s="156" t="s">
        <v>126</v>
      </c>
    </row>
    <row r="162" spans="2:65" s="13" customFormat="1" ht="10.199999999999999">
      <c r="B162" s="161"/>
      <c r="D162" s="151" t="s">
        <v>160</v>
      </c>
      <c r="E162" s="162" t="s">
        <v>1</v>
      </c>
      <c r="F162" s="163" t="s">
        <v>321</v>
      </c>
      <c r="H162" s="164">
        <v>11.808</v>
      </c>
      <c r="I162" s="165"/>
      <c r="J162" s="165"/>
      <c r="M162" s="161"/>
      <c r="N162" s="166"/>
      <c r="X162" s="167"/>
      <c r="AT162" s="162" t="s">
        <v>160</v>
      </c>
      <c r="AU162" s="162" t="s">
        <v>84</v>
      </c>
      <c r="AV162" s="13" t="s">
        <v>84</v>
      </c>
      <c r="AW162" s="13" t="s">
        <v>5</v>
      </c>
      <c r="AX162" s="13" t="s">
        <v>75</v>
      </c>
      <c r="AY162" s="162" t="s">
        <v>126</v>
      </c>
    </row>
    <row r="163" spans="2:65" s="12" customFormat="1" ht="10.199999999999999">
      <c r="B163" s="155"/>
      <c r="D163" s="151" t="s">
        <v>160</v>
      </c>
      <c r="E163" s="156" t="s">
        <v>1</v>
      </c>
      <c r="F163" s="157" t="s">
        <v>322</v>
      </c>
      <c r="H163" s="156" t="s">
        <v>1</v>
      </c>
      <c r="I163" s="158"/>
      <c r="J163" s="158"/>
      <c r="M163" s="155"/>
      <c r="N163" s="159"/>
      <c r="X163" s="160"/>
      <c r="AT163" s="156" t="s">
        <v>160</v>
      </c>
      <c r="AU163" s="156" t="s">
        <v>84</v>
      </c>
      <c r="AV163" s="12" t="s">
        <v>80</v>
      </c>
      <c r="AW163" s="12" t="s">
        <v>5</v>
      </c>
      <c r="AX163" s="12" t="s">
        <v>75</v>
      </c>
      <c r="AY163" s="156" t="s">
        <v>126</v>
      </c>
    </row>
    <row r="164" spans="2:65" s="13" customFormat="1" ht="10.199999999999999">
      <c r="B164" s="161"/>
      <c r="D164" s="151" t="s">
        <v>160</v>
      </c>
      <c r="E164" s="162" t="s">
        <v>1</v>
      </c>
      <c r="F164" s="163" t="s">
        <v>323</v>
      </c>
      <c r="H164" s="164">
        <v>4.8380000000000001</v>
      </c>
      <c r="I164" s="165"/>
      <c r="J164" s="165"/>
      <c r="M164" s="161"/>
      <c r="N164" s="166"/>
      <c r="X164" s="167"/>
      <c r="AT164" s="162" t="s">
        <v>160</v>
      </c>
      <c r="AU164" s="162" t="s">
        <v>84</v>
      </c>
      <c r="AV164" s="13" t="s">
        <v>84</v>
      </c>
      <c r="AW164" s="13" t="s">
        <v>5</v>
      </c>
      <c r="AX164" s="13" t="s">
        <v>75</v>
      </c>
      <c r="AY164" s="162" t="s">
        <v>126</v>
      </c>
    </row>
    <row r="165" spans="2:65" s="12" customFormat="1" ht="10.199999999999999">
      <c r="B165" s="155"/>
      <c r="D165" s="151" t="s">
        <v>160</v>
      </c>
      <c r="E165" s="156" t="s">
        <v>1</v>
      </c>
      <c r="F165" s="157" t="s">
        <v>324</v>
      </c>
      <c r="H165" s="156" t="s">
        <v>1</v>
      </c>
      <c r="I165" s="158"/>
      <c r="J165" s="158"/>
      <c r="M165" s="155"/>
      <c r="N165" s="159"/>
      <c r="X165" s="160"/>
      <c r="AT165" s="156" t="s">
        <v>160</v>
      </c>
      <c r="AU165" s="156" t="s">
        <v>84</v>
      </c>
      <c r="AV165" s="12" t="s">
        <v>80</v>
      </c>
      <c r="AW165" s="12" t="s">
        <v>5</v>
      </c>
      <c r="AX165" s="12" t="s">
        <v>75</v>
      </c>
      <c r="AY165" s="156" t="s">
        <v>126</v>
      </c>
    </row>
    <row r="166" spans="2:65" s="13" customFormat="1" ht="10.199999999999999">
      <c r="B166" s="161"/>
      <c r="D166" s="151" t="s">
        <v>160</v>
      </c>
      <c r="E166" s="162" t="s">
        <v>1</v>
      </c>
      <c r="F166" s="163" t="s">
        <v>325</v>
      </c>
      <c r="H166" s="164">
        <v>3</v>
      </c>
      <c r="I166" s="165"/>
      <c r="J166" s="165"/>
      <c r="M166" s="161"/>
      <c r="N166" s="166"/>
      <c r="X166" s="167"/>
      <c r="AT166" s="162" t="s">
        <v>160</v>
      </c>
      <c r="AU166" s="162" t="s">
        <v>84</v>
      </c>
      <c r="AV166" s="13" t="s">
        <v>84</v>
      </c>
      <c r="AW166" s="13" t="s">
        <v>5</v>
      </c>
      <c r="AX166" s="13" t="s">
        <v>75</v>
      </c>
      <c r="AY166" s="162" t="s">
        <v>126</v>
      </c>
    </row>
    <row r="167" spans="2:65" s="12" customFormat="1" ht="10.199999999999999">
      <c r="B167" s="155"/>
      <c r="D167" s="151" t="s">
        <v>160</v>
      </c>
      <c r="E167" s="156" t="s">
        <v>1</v>
      </c>
      <c r="F167" s="157" t="s">
        <v>326</v>
      </c>
      <c r="H167" s="156" t="s">
        <v>1</v>
      </c>
      <c r="I167" s="158"/>
      <c r="J167" s="158"/>
      <c r="M167" s="155"/>
      <c r="N167" s="159"/>
      <c r="X167" s="160"/>
      <c r="AT167" s="156" t="s">
        <v>160</v>
      </c>
      <c r="AU167" s="156" t="s">
        <v>84</v>
      </c>
      <c r="AV167" s="12" t="s">
        <v>80</v>
      </c>
      <c r="AW167" s="12" t="s">
        <v>5</v>
      </c>
      <c r="AX167" s="12" t="s">
        <v>75</v>
      </c>
      <c r="AY167" s="156" t="s">
        <v>126</v>
      </c>
    </row>
    <row r="168" spans="2:65" s="13" customFormat="1" ht="10.199999999999999">
      <c r="B168" s="161"/>
      <c r="D168" s="151" t="s">
        <v>160</v>
      </c>
      <c r="E168" s="162" t="s">
        <v>1</v>
      </c>
      <c r="F168" s="163" t="s">
        <v>327</v>
      </c>
      <c r="H168" s="164">
        <v>1.6160000000000001</v>
      </c>
      <c r="I168" s="165"/>
      <c r="J168" s="165"/>
      <c r="M168" s="161"/>
      <c r="N168" s="166"/>
      <c r="X168" s="167"/>
      <c r="AT168" s="162" t="s">
        <v>160</v>
      </c>
      <c r="AU168" s="162" t="s">
        <v>84</v>
      </c>
      <c r="AV168" s="13" t="s">
        <v>84</v>
      </c>
      <c r="AW168" s="13" t="s">
        <v>5</v>
      </c>
      <c r="AX168" s="13" t="s">
        <v>75</v>
      </c>
      <c r="AY168" s="162" t="s">
        <v>126</v>
      </c>
    </row>
    <row r="169" spans="2:65" s="12" customFormat="1" ht="10.199999999999999">
      <c r="B169" s="155"/>
      <c r="D169" s="151" t="s">
        <v>160</v>
      </c>
      <c r="E169" s="156" t="s">
        <v>1</v>
      </c>
      <c r="F169" s="157" t="s">
        <v>328</v>
      </c>
      <c r="H169" s="156" t="s">
        <v>1</v>
      </c>
      <c r="I169" s="158"/>
      <c r="J169" s="158"/>
      <c r="M169" s="155"/>
      <c r="N169" s="159"/>
      <c r="X169" s="160"/>
      <c r="AT169" s="156" t="s">
        <v>160</v>
      </c>
      <c r="AU169" s="156" t="s">
        <v>84</v>
      </c>
      <c r="AV169" s="12" t="s">
        <v>80</v>
      </c>
      <c r="AW169" s="12" t="s">
        <v>5</v>
      </c>
      <c r="AX169" s="12" t="s">
        <v>75</v>
      </c>
      <c r="AY169" s="156" t="s">
        <v>126</v>
      </c>
    </row>
    <row r="170" spans="2:65" s="13" customFormat="1" ht="10.199999999999999">
      <c r="B170" s="161"/>
      <c r="D170" s="151" t="s">
        <v>160</v>
      </c>
      <c r="E170" s="162" t="s">
        <v>1</v>
      </c>
      <c r="F170" s="163" t="s">
        <v>329</v>
      </c>
      <c r="H170" s="164">
        <v>0.77200000000000002</v>
      </c>
      <c r="I170" s="165"/>
      <c r="J170" s="165"/>
      <c r="M170" s="161"/>
      <c r="N170" s="166"/>
      <c r="X170" s="167"/>
      <c r="AT170" s="162" t="s">
        <v>160</v>
      </c>
      <c r="AU170" s="162" t="s">
        <v>84</v>
      </c>
      <c r="AV170" s="13" t="s">
        <v>84</v>
      </c>
      <c r="AW170" s="13" t="s">
        <v>5</v>
      </c>
      <c r="AX170" s="13" t="s">
        <v>75</v>
      </c>
      <c r="AY170" s="162" t="s">
        <v>126</v>
      </c>
    </row>
    <row r="171" spans="2:65" s="14" customFormat="1" ht="10.199999999999999">
      <c r="B171" s="185"/>
      <c r="D171" s="151" t="s">
        <v>160</v>
      </c>
      <c r="E171" s="186" t="s">
        <v>1</v>
      </c>
      <c r="F171" s="187" t="s">
        <v>330</v>
      </c>
      <c r="H171" s="188">
        <v>22.033999999999999</v>
      </c>
      <c r="I171" s="189"/>
      <c r="J171" s="189"/>
      <c r="M171" s="185"/>
      <c r="N171" s="190"/>
      <c r="X171" s="191"/>
      <c r="AT171" s="186" t="s">
        <v>160</v>
      </c>
      <c r="AU171" s="186" t="s">
        <v>84</v>
      </c>
      <c r="AV171" s="14" t="s">
        <v>133</v>
      </c>
      <c r="AW171" s="14" t="s">
        <v>5</v>
      </c>
      <c r="AX171" s="14" t="s">
        <v>80</v>
      </c>
      <c r="AY171" s="186" t="s">
        <v>126</v>
      </c>
    </row>
    <row r="172" spans="2:65" s="1" customFormat="1" ht="24.15" customHeight="1">
      <c r="B172" s="32"/>
      <c r="C172" s="136" t="s">
        <v>133</v>
      </c>
      <c r="D172" s="136" t="s">
        <v>129</v>
      </c>
      <c r="E172" s="137" t="s">
        <v>331</v>
      </c>
      <c r="F172" s="138" t="s">
        <v>332</v>
      </c>
      <c r="G172" s="139" t="s">
        <v>231</v>
      </c>
      <c r="H172" s="140">
        <v>26.16</v>
      </c>
      <c r="I172" s="141"/>
      <c r="J172" s="141"/>
      <c r="K172" s="142">
        <f>ROUND(P172*H172,2)</f>
        <v>0</v>
      </c>
      <c r="L172" s="143"/>
      <c r="M172" s="32"/>
      <c r="N172" s="144" t="s">
        <v>1</v>
      </c>
      <c r="O172" s="145" t="s">
        <v>39</v>
      </c>
      <c r="P172" s="146">
        <f>I172+J172</f>
        <v>0</v>
      </c>
      <c r="Q172" s="146">
        <f>ROUND(I172*H172,2)</f>
        <v>0</v>
      </c>
      <c r="R172" s="146">
        <f>ROUND(J172*H172,2)</f>
        <v>0</v>
      </c>
      <c r="T172" s="147">
        <f>S172*H172</f>
        <v>0</v>
      </c>
      <c r="U172" s="147">
        <v>1.3760000000000001E-4</v>
      </c>
      <c r="V172" s="147">
        <f>U172*H172</f>
        <v>3.5996160000000004E-3</v>
      </c>
      <c r="W172" s="147">
        <v>0</v>
      </c>
      <c r="X172" s="148">
        <f>W172*H172</f>
        <v>0</v>
      </c>
      <c r="AR172" s="149" t="s">
        <v>133</v>
      </c>
      <c r="AT172" s="149" t="s">
        <v>129</v>
      </c>
      <c r="AU172" s="149" t="s">
        <v>84</v>
      </c>
      <c r="AY172" s="17" t="s">
        <v>126</v>
      </c>
      <c r="BE172" s="150">
        <f>IF(O172="základní",K172,0)</f>
        <v>0</v>
      </c>
      <c r="BF172" s="150">
        <f>IF(O172="snížená",K172,0)</f>
        <v>0</v>
      </c>
      <c r="BG172" s="150">
        <f>IF(O172="zákl. přenesená",K172,0)</f>
        <v>0</v>
      </c>
      <c r="BH172" s="150">
        <f>IF(O172="sníž. přenesená",K172,0)</f>
        <v>0</v>
      </c>
      <c r="BI172" s="150">
        <f>IF(O172="nulová",K172,0)</f>
        <v>0</v>
      </c>
      <c r="BJ172" s="17" t="s">
        <v>84</v>
      </c>
      <c r="BK172" s="150">
        <f>ROUND(P172*H172,2)</f>
        <v>0</v>
      </c>
      <c r="BL172" s="17" t="s">
        <v>133</v>
      </c>
      <c r="BM172" s="149" t="s">
        <v>333</v>
      </c>
    </row>
    <row r="173" spans="2:65" s="12" customFormat="1" ht="10.199999999999999">
      <c r="B173" s="155"/>
      <c r="D173" s="151" t="s">
        <v>160</v>
      </c>
      <c r="E173" s="156" t="s">
        <v>1</v>
      </c>
      <c r="F173" s="157" t="s">
        <v>334</v>
      </c>
      <c r="H173" s="156" t="s">
        <v>1</v>
      </c>
      <c r="I173" s="158"/>
      <c r="J173" s="158"/>
      <c r="M173" s="155"/>
      <c r="N173" s="159"/>
      <c r="X173" s="160"/>
      <c r="AT173" s="156" t="s">
        <v>160</v>
      </c>
      <c r="AU173" s="156" t="s">
        <v>84</v>
      </c>
      <c r="AV173" s="12" t="s">
        <v>80</v>
      </c>
      <c r="AW173" s="12" t="s">
        <v>5</v>
      </c>
      <c r="AX173" s="12" t="s">
        <v>75</v>
      </c>
      <c r="AY173" s="156" t="s">
        <v>126</v>
      </c>
    </row>
    <row r="174" spans="2:65" s="13" customFormat="1" ht="10.199999999999999">
      <c r="B174" s="161"/>
      <c r="D174" s="151" t="s">
        <v>160</v>
      </c>
      <c r="E174" s="162" t="s">
        <v>1</v>
      </c>
      <c r="F174" s="163" t="s">
        <v>335</v>
      </c>
      <c r="H174" s="164">
        <v>20.16</v>
      </c>
      <c r="I174" s="165"/>
      <c r="J174" s="165"/>
      <c r="M174" s="161"/>
      <c r="N174" s="166"/>
      <c r="X174" s="167"/>
      <c r="AT174" s="162" t="s">
        <v>160</v>
      </c>
      <c r="AU174" s="162" t="s">
        <v>84</v>
      </c>
      <c r="AV174" s="13" t="s">
        <v>84</v>
      </c>
      <c r="AW174" s="13" t="s">
        <v>5</v>
      </c>
      <c r="AX174" s="13" t="s">
        <v>75</v>
      </c>
      <c r="AY174" s="162" t="s">
        <v>126</v>
      </c>
    </row>
    <row r="175" spans="2:65" s="12" customFormat="1" ht="10.199999999999999">
      <c r="B175" s="155"/>
      <c r="D175" s="151" t="s">
        <v>160</v>
      </c>
      <c r="E175" s="156" t="s">
        <v>1</v>
      </c>
      <c r="F175" s="157" t="s">
        <v>336</v>
      </c>
      <c r="H175" s="156" t="s">
        <v>1</v>
      </c>
      <c r="I175" s="158"/>
      <c r="J175" s="158"/>
      <c r="M175" s="155"/>
      <c r="N175" s="159"/>
      <c r="X175" s="160"/>
      <c r="AT175" s="156" t="s">
        <v>160</v>
      </c>
      <c r="AU175" s="156" t="s">
        <v>84</v>
      </c>
      <c r="AV175" s="12" t="s">
        <v>80</v>
      </c>
      <c r="AW175" s="12" t="s">
        <v>5</v>
      </c>
      <c r="AX175" s="12" t="s">
        <v>75</v>
      </c>
      <c r="AY175" s="156" t="s">
        <v>126</v>
      </c>
    </row>
    <row r="176" spans="2:65" s="13" customFormat="1" ht="10.199999999999999">
      <c r="B176" s="161"/>
      <c r="D176" s="151" t="s">
        <v>160</v>
      </c>
      <c r="E176" s="162" t="s">
        <v>1</v>
      </c>
      <c r="F176" s="163" t="s">
        <v>337</v>
      </c>
      <c r="H176" s="164">
        <v>6</v>
      </c>
      <c r="I176" s="165"/>
      <c r="J176" s="165"/>
      <c r="M176" s="161"/>
      <c r="N176" s="166"/>
      <c r="X176" s="167"/>
      <c r="AT176" s="162" t="s">
        <v>160</v>
      </c>
      <c r="AU176" s="162" t="s">
        <v>84</v>
      </c>
      <c r="AV176" s="13" t="s">
        <v>84</v>
      </c>
      <c r="AW176" s="13" t="s">
        <v>5</v>
      </c>
      <c r="AX176" s="13" t="s">
        <v>75</v>
      </c>
      <c r="AY176" s="162" t="s">
        <v>126</v>
      </c>
    </row>
    <row r="177" spans="2:65" s="14" customFormat="1" ht="10.199999999999999">
      <c r="B177" s="185"/>
      <c r="D177" s="151" t="s">
        <v>160</v>
      </c>
      <c r="E177" s="186" t="s">
        <v>1</v>
      </c>
      <c r="F177" s="187" t="s">
        <v>330</v>
      </c>
      <c r="H177" s="188">
        <v>26.16</v>
      </c>
      <c r="I177" s="189"/>
      <c r="J177" s="189"/>
      <c r="M177" s="185"/>
      <c r="N177" s="190"/>
      <c r="X177" s="191"/>
      <c r="AT177" s="186" t="s">
        <v>160</v>
      </c>
      <c r="AU177" s="186" t="s">
        <v>84</v>
      </c>
      <c r="AV177" s="14" t="s">
        <v>133</v>
      </c>
      <c r="AW177" s="14" t="s">
        <v>5</v>
      </c>
      <c r="AX177" s="14" t="s">
        <v>80</v>
      </c>
      <c r="AY177" s="186" t="s">
        <v>126</v>
      </c>
    </row>
    <row r="178" spans="2:65" s="11" customFormat="1" ht="22.8" customHeight="1">
      <c r="B178" s="123"/>
      <c r="D178" s="124" t="s">
        <v>74</v>
      </c>
      <c r="E178" s="134" t="s">
        <v>153</v>
      </c>
      <c r="F178" s="134" t="s">
        <v>338</v>
      </c>
      <c r="I178" s="126"/>
      <c r="J178" s="126"/>
      <c r="K178" s="135">
        <f>BK178</f>
        <v>0</v>
      </c>
      <c r="M178" s="123"/>
      <c r="N178" s="128"/>
      <c r="Q178" s="129">
        <f>SUM(Q179:Q241)</f>
        <v>0</v>
      </c>
      <c r="R178" s="129">
        <f>SUM(R179:R241)</f>
        <v>0</v>
      </c>
      <c r="T178" s="130">
        <f>SUM(T179:T241)</f>
        <v>0</v>
      </c>
      <c r="V178" s="130">
        <f>SUM(V179:V241)</f>
        <v>9.2930828159999983</v>
      </c>
      <c r="X178" s="131">
        <f>SUM(X179:X241)</f>
        <v>5.8468000000000001E-3</v>
      </c>
      <c r="AR178" s="124" t="s">
        <v>80</v>
      </c>
      <c r="AT178" s="132" t="s">
        <v>74</v>
      </c>
      <c r="AU178" s="132" t="s">
        <v>80</v>
      </c>
      <c r="AY178" s="124" t="s">
        <v>126</v>
      </c>
      <c r="BK178" s="133">
        <f>SUM(BK179:BK241)</f>
        <v>0</v>
      </c>
    </row>
    <row r="179" spans="2:65" s="1" customFormat="1" ht="21.75" customHeight="1">
      <c r="B179" s="32"/>
      <c r="C179" s="136" t="s">
        <v>145</v>
      </c>
      <c r="D179" s="136" t="s">
        <v>129</v>
      </c>
      <c r="E179" s="137" t="s">
        <v>339</v>
      </c>
      <c r="F179" s="138" t="s">
        <v>340</v>
      </c>
      <c r="G179" s="139" t="s">
        <v>176</v>
      </c>
      <c r="H179" s="140">
        <v>58.65</v>
      </c>
      <c r="I179" s="141"/>
      <c r="J179" s="141"/>
      <c r="K179" s="142">
        <f>ROUND(P179*H179,2)</f>
        <v>0</v>
      </c>
      <c r="L179" s="143"/>
      <c r="M179" s="32"/>
      <c r="N179" s="144" t="s">
        <v>1</v>
      </c>
      <c r="O179" s="145" t="s">
        <v>39</v>
      </c>
      <c r="P179" s="146">
        <f>I179+J179</f>
        <v>0</v>
      </c>
      <c r="Q179" s="146">
        <f>ROUND(I179*H179,2)</f>
        <v>0</v>
      </c>
      <c r="R179" s="146">
        <f>ROUND(J179*H179,2)</f>
        <v>0</v>
      </c>
      <c r="T179" s="147">
        <f>S179*H179</f>
        <v>0</v>
      </c>
      <c r="U179" s="147">
        <v>4.3800000000000002E-3</v>
      </c>
      <c r="V179" s="147">
        <f>U179*H179</f>
        <v>0.25688700000000003</v>
      </c>
      <c r="W179" s="147">
        <v>0</v>
      </c>
      <c r="X179" s="148">
        <f>W179*H179</f>
        <v>0</v>
      </c>
      <c r="AR179" s="149" t="s">
        <v>133</v>
      </c>
      <c r="AT179" s="149" t="s">
        <v>129</v>
      </c>
      <c r="AU179" s="149" t="s">
        <v>84</v>
      </c>
      <c r="AY179" s="17" t="s">
        <v>126</v>
      </c>
      <c r="BE179" s="150">
        <f>IF(O179="základní",K179,0)</f>
        <v>0</v>
      </c>
      <c r="BF179" s="150">
        <f>IF(O179="snížená",K179,0)</f>
        <v>0</v>
      </c>
      <c r="BG179" s="150">
        <f>IF(O179="zákl. přenesená",K179,0)</f>
        <v>0</v>
      </c>
      <c r="BH179" s="150">
        <f>IF(O179="sníž. přenesená",K179,0)</f>
        <v>0</v>
      </c>
      <c r="BI179" s="150">
        <f>IF(O179="nulová",K179,0)</f>
        <v>0</v>
      </c>
      <c r="BJ179" s="17" t="s">
        <v>84</v>
      </c>
      <c r="BK179" s="150">
        <f>ROUND(P179*H179,2)</f>
        <v>0</v>
      </c>
      <c r="BL179" s="17" t="s">
        <v>133</v>
      </c>
      <c r="BM179" s="149" t="s">
        <v>341</v>
      </c>
    </row>
    <row r="180" spans="2:65" s="13" customFormat="1" ht="10.199999999999999">
      <c r="B180" s="161"/>
      <c r="D180" s="151" t="s">
        <v>160</v>
      </c>
      <c r="E180" s="162" t="s">
        <v>1</v>
      </c>
      <c r="F180" s="163" t="s">
        <v>342</v>
      </c>
      <c r="H180" s="164">
        <v>0</v>
      </c>
      <c r="I180" s="165"/>
      <c r="J180" s="165"/>
      <c r="M180" s="161"/>
      <c r="N180" s="166"/>
      <c r="X180" s="167"/>
      <c r="AT180" s="162" t="s">
        <v>160</v>
      </c>
      <c r="AU180" s="162" t="s">
        <v>84</v>
      </c>
      <c r="AV180" s="13" t="s">
        <v>84</v>
      </c>
      <c r="AW180" s="13" t="s">
        <v>5</v>
      </c>
      <c r="AX180" s="13" t="s">
        <v>75</v>
      </c>
      <c r="AY180" s="162" t="s">
        <v>126</v>
      </c>
    </row>
    <row r="181" spans="2:65" s="13" customFormat="1" ht="10.199999999999999">
      <c r="B181" s="161"/>
      <c r="D181" s="151" t="s">
        <v>160</v>
      </c>
      <c r="E181" s="162" t="s">
        <v>1</v>
      </c>
      <c r="F181" s="163" t="s">
        <v>343</v>
      </c>
      <c r="H181" s="164">
        <v>20.91</v>
      </c>
      <c r="I181" s="165"/>
      <c r="J181" s="165"/>
      <c r="M181" s="161"/>
      <c r="N181" s="166"/>
      <c r="X181" s="167"/>
      <c r="AT181" s="162" t="s">
        <v>160</v>
      </c>
      <c r="AU181" s="162" t="s">
        <v>84</v>
      </c>
      <c r="AV181" s="13" t="s">
        <v>84</v>
      </c>
      <c r="AW181" s="13" t="s">
        <v>5</v>
      </c>
      <c r="AX181" s="13" t="s">
        <v>75</v>
      </c>
      <c r="AY181" s="162" t="s">
        <v>126</v>
      </c>
    </row>
    <row r="182" spans="2:65" s="13" customFormat="1" ht="10.199999999999999">
      <c r="B182" s="161"/>
      <c r="D182" s="151" t="s">
        <v>160</v>
      </c>
      <c r="E182" s="162" t="s">
        <v>1</v>
      </c>
      <c r="F182" s="163" t="s">
        <v>344</v>
      </c>
      <c r="H182" s="164">
        <v>2.06</v>
      </c>
      <c r="I182" s="165"/>
      <c r="J182" s="165"/>
      <c r="M182" s="161"/>
      <c r="N182" s="166"/>
      <c r="X182" s="167"/>
      <c r="AT182" s="162" t="s">
        <v>160</v>
      </c>
      <c r="AU182" s="162" t="s">
        <v>84</v>
      </c>
      <c r="AV182" s="13" t="s">
        <v>84</v>
      </c>
      <c r="AW182" s="13" t="s">
        <v>5</v>
      </c>
      <c r="AX182" s="13" t="s">
        <v>75</v>
      </c>
      <c r="AY182" s="162" t="s">
        <v>126</v>
      </c>
    </row>
    <row r="183" spans="2:65" s="13" customFormat="1" ht="10.199999999999999">
      <c r="B183" s="161"/>
      <c r="D183" s="151" t="s">
        <v>160</v>
      </c>
      <c r="E183" s="162" t="s">
        <v>1</v>
      </c>
      <c r="F183" s="163" t="s">
        <v>345</v>
      </c>
      <c r="H183" s="164">
        <v>4.72</v>
      </c>
      <c r="I183" s="165"/>
      <c r="J183" s="165"/>
      <c r="M183" s="161"/>
      <c r="N183" s="166"/>
      <c r="X183" s="167"/>
      <c r="AT183" s="162" t="s">
        <v>160</v>
      </c>
      <c r="AU183" s="162" t="s">
        <v>84</v>
      </c>
      <c r="AV183" s="13" t="s">
        <v>84</v>
      </c>
      <c r="AW183" s="13" t="s">
        <v>5</v>
      </c>
      <c r="AX183" s="13" t="s">
        <v>75</v>
      </c>
      <c r="AY183" s="162" t="s">
        <v>126</v>
      </c>
    </row>
    <row r="184" spans="2:65" s="13" customFormat="1" ht="10.199999999999999">
      <c r="B184" s="161"/>
      <c r="D184" s="151" t="s">
        <v>160</v>
      </c>
      <c r="E184" s="162" t="s">
        <v>1</v>
      </c>
      <c r="F184" s="163" t="s">
        <v>346</v>
      </c>
      <c r="H184" s="164">
        <v>12.71</v>
      </c>
      <c r="I184" s="165"/>
      <c r="J184" s="165"/>
      <c r="M184" s="161"/>
      <c r="N184" s="166"/>
      <c r="X184" s="167"/>
      <c r="AT184" s="162" t="s">
        <v>160</v>
      </c>
      <c r="AU184" s="162" t="s">
        <v>84</v>
      </c>
      <c r="AV184" s="13" t="s">
        <v>84</v>
      </c>
      <c r="AW184" s="13" t="s">
        <v>5</v>
      </c>
      <c r="AX184" s="13" t="s">
        <v>75</v>
      </c>
      <c r="AY184" s="162" t="s">
        <v>126</v>
      </c>
    </row>
    <row r="185" spans="2:65" s="13" customFormat="1" ht="10.199999999999999">
      <c r="B185" s="161"/>
      <c r="D185" s="151" t="s">
        <v>160</v>
      </c>
      <c r="E185" s="162" t="s">
        <v>1</v>
      </c>
      <c r="F185" s="163" t="s">
        <v>347</v>
      </c>
      <c r="H185" s="164">
        <v>6.66</v>
      </c>
      <c r="I185" s="165"/>
      <c r="J185" s="165"/>
      <c r="M185" s="161"/>
      <c r="N185" s="166"/>
      <c r="X185" s="167"/>
      <c r="AT185" s="162" t="s">
        <v>160</v>
      </c>
      <c r="AU185" s="162" t="s">
        <v>84</v>
      </c>
      <c r="AV185" s="13" t="s">
        <v>84</v>
      </c>
      <c r="AW185" s="13" t="s">
        <v>5</v>
      </c>
      <c r="AX185" s="13" t="s">
        <v>75</v>
      </c>
      <c r="AY185" s="162" t="s">
        <v>126</v>
      </c>
    </row>
    <row r="186" spans="2:65" s="13" customFormat="1" ht="10.199999999999999">
      <c r="B186" s="161"/>
      <c r="D186" s="151" t="s">
        <v>160</v>
      </c>
      <c r="E186" s="162" t="s">
        <v>1</v>
      </c>
      <c r="F186" s="163" t="s">
        <v>348</v>
      </c>
      <c r="H186" s="164">
        <v>11.59</v>
      </c>
      <c r="I186" s="165"/>
      <c r="J186" s="165"/>
      <c r="M186" s="161"/>
      <c r="N186" s="166"/>
      <c r="X186" s="167"/>
      <c r="AT186" s="162" t="s">
        <v>160</v>
      </c>
      <c r="AU186" s="162" t="s">
        <v>84</v>
      </c>
      <c r="AV186" s="13" t="s">
        <v>84</v>
      </c>
      <c r="AW186" s="13" t="s">
        <v>5</v>
      </c>
      <c r="AX186" s="13" t="s">
        <v>75</v>
      </c>
      <c r="AY186" s="162" t="s">
        <v>126</v>
      </c>
    </row>
    <row r="187" spans="2:65" s="14" customFormat="1" ht="10.199999999999999">
      <c r="B187" s="185"/>
      <c r="D187" s="151" t="s">
        <v>160</v>
      </c>
      <c r="E187" s="186" t="s">
        <v>1</v>
      </c>
      <c r="F187" s="187" t="s">
        <v>330</v>
      </c>
      <c r="H187" s="188">
        <v>58.65</v>
      </c>
      <c r="I187" s="189"/>
      <c r="J187" s="189"/>
      <c r="M187" s="185"/>
      <c r="N187" s="190"/>
      <c r="X187" s="191"/>
      <c r="AT187" s="186" t="s">
        <v>160</v>
      </c>
      <c r="AU187" s="186" t="s">
        <v>84</v>
      </c>
      <c r="AV187" s="14" t="s">
        <v>133</v>
      </c>
      <c r="AW187" s="14" t="s">
        <v>5</v>
      </c>
      <c r="AX187" s="14" t="s">
        <v>80</v>
      </c>
      <c r="AY187" s="186" t="s">
        <v>126</v>
      </c>
    </row>
    <row r="188" spans="2:65" s="1" customFormat="1" ht="24.15" customHeight="1">
      <c r="B188" s="32"/>
      <c r="C188" s="136" t="s">
        <v>153</v>
      </c>
      <c r="D188" s="136" t="s">
        <v>129</v>
      </c>
      <c r="E188" s="137" t="s">
        <v>349</v>
      </c>
      <c r="F188" s="138" t="s">
        <v>350</v>
      </c>
      <c r="G188" s="139" t="s">
        <v>176</v>
      </c>
      <c r="H188" s="140">
        <v>58.65</v>
      </c>
      <c r="I188" s="141"/>
      <c r="J188" s="141"/>
      <c r="K188" s="142">
        <f>ROUND(P188*H188,2)</f>
        <v>0</v>
      </c>
      <c r="L188" s="143"/>
      <c r="M188" s="32"/>
      <c r="N188" s="144" t="s">
        <v>1</v>
      </c>
      <c r="O188" s="145" t="s">
        <v>39</v>
      </c>
      <c r="P188" s="146">
        <f>I188+J188</f>
        <v>0</v>
      </c>
      <c r="Q188" s="146">
        <f>ROUND(I188*H188,2)</f>
        <v>0</v>
      </c>
      <c r="R188" s="146">
        <f>ROUND(J188*H188,2)</f>
        <v>0</v>
      </c>
      <c r="T188" s="147">
        <f>S188*H188</f>
        <v>0</v>
      </c>
      <c r="U188" s="147">
        <v>3.0000000000000001E-3</v>
      </c>
      <c r="V188" s="147">
        <f>U188*H188</f>
        <v>0.17595</v>
      </c>
      <c r="W188" s="147">
        <v>0</v>
      </c>
      <c r="X188" s="148">
        <f>W188*H188</f>
        <v>0</v>
      </c>
      <c r="AR188" s="149" t="s">
        <v>133</v>
      </c>
      <c r="AT188" s="149" t="s">
        <v>129</v>
      </c>
      <c r="AU188" s="149" t="s">
        <v>84</v>
      </c>
      <c r="AY188" s="17" t="s">
        <v>126</v>
      </c>
      <c r="BE188" s="150">
        <f>IF(O188="základní",K188,0)</f>
        <v>0</v>
      </c>
      <c r="BF188" s="150">
        <f>IF(O188="snížená",K188,0)</f>
        <v>0</v>
      </c>
      <c r="BG188" s="150">
        <f>IF(O188="zákl. přenesená",K188,0)</f>
        <v>0</v>
      </c>
      <c r="BH188" s="150">
        <f>IF(O188="sníž. přenesená",K188,0)</f>
        <v>0</v>
      </c>
      <c r="BI188" s="150">
        <f>IF(O188="nulová",K188,0)</f>
        <v>0</v>
      </c>
      <c r="BJ188" s="17" t="s">
        <v>84</v>
      </c>
      <c r="BK188" s="150">
        <f>ROUND(P188*H188,2)</f>
        <v>0</v>
      </c>
      <c r="BL188" s="17" t="s">
        <v>133</v>
      </c>
      <c r="BM188" s="149" t="s">
        <v>351</v>
      </c>
    </row>
    <row r="189" spans="2:65" s="13" customFormat="1" ht="10.199999999999999">
      <c r="B189" s="161"/>
      <c r="D189" s="151" t="s">
        <v>160</v>
      </c>
      <c r="E189" s="162" t="s">
        <v>1</v>
      </c>
      <c r="F189" s="163" t="s">
        <v>342</v>
      </c>
      <c r="H189" s="164">
        <v>0</v>
      </c>
      <c r="I189" s="165"/>
      <c r="J189" s="165"/>
      <c r="M189" s="161"/>
      <c r="N189" s="166"/>
      <c r="X189" s="167"/>
      <c r="AT189" s="162" t="s">
        <v>160</v>
      </c>
      <c r="AU189" s="162" t="s">
        <v>84</v>
      </c>
      <c r="AV189" s="13" t="s">
        <v>84</v>
      </c>
      <c r="AW189" s="13" t="s">
        <v>5</v>
      </c>
      <c r="AX189" s="13" t="s">
        <v>75</v>
      </c>
      <c r="AY189" s="162" t="s">
        <v>126</v>
      </c>
    </row>
    <row r="190" spans="2:65" s="13" customFormat="1" ht="10.199999999999999">
      <c r="B190" s="161"/>
      <c r="D190" s="151" t="s">
        <v>160</v>
      </c>
      <c r="E190" s="162" t="s">
        <v>1</v>
      </c>
      <c r="F190" s="163" t="s">
        <v>343</v>
      </c>
      <c r="H190" s="164">
        <v>20.91</v>
      </c>
      <c r="I190" s="165"/>
      <c r="J190" s="165"/>
      <c r="M190" s="161"/>
      <c r="N190" s="166"/>
      <c r="X190" s="167"/>
      <c r="AT190" s="162" t="s">
        <v>160</v>
      </c>
      <c r="AU190" s="162" t="s">
        <v>84</v>
      </c>
      <c r="AV190" s="13" t="s">
        <v>84</v>
      </c>
      <c r="AW190" s="13" t="s">
        <v>5</v>
      </c>
      <c r="AX190" s="13" t="s">
        <v>75</v>
      </c>
      <c r="AY190" s="162" t="s">
        <v>126</v>
      </c>
    </row>
    <row r="191" spans="2:65" s="13" customFormat="1" ht="10.199999999999999">
      <c r="B191" s="161"/>
      <c r="D191" s="151" t="s">
        <v>160</v>
      </c>
      <c r="E191" s="162" t="s">
        <v>1</v>
      </c>
      <c r="F191" s="163" t="s">
        <v>344</v>
      </c>
      <c r="H191" s="164">
        <v>2.06</v>
      </c>
      <c r="I191" s="165"/>
      <c r="J191" s="165"/>
      <c r="M191" s="161"/>
      <c r="N191" s="166"/>
      <c r="X191" s="167"/>
      <c r="AT191" s="162" t="s">
        <v>160</v>
      </c>
      <c r="AU191" s="162" t="s">
        <v>84</v>
      </c>
      <c r="AV191" s="13" t="s">
        <v>84</v>
      </c>
      <c r="AW191" s="13" t="s">
        <v>5</v>
      </c>
      <c r="AX191" s="13" t="s">
        <v>75</v>
      </c>
      <c r="AY191" s="162" t="s">
        <v>126</v>
      </c>
    </row>
    <row r="192" spans="2:65" s="13" customFormat="1" ht="10.199999999999999">
      <c r="B192" s="161"/>
      <c r="D192" s="151" t="s">
        <v>160</v>
      </c>
      <c r="E192" s="162" t="s">
        <v>1</v>
      </c>
      <c r="F192" s="163" t="s">
        <v>345</v>
      </c>
      <c r="H192" s="164">
        <v>4.72</v>
      </c>
      <c r="I192" s="165"/>
      <c r="J192" s="165"/>
      <c r="M192" s="161"/>
      <c r="N192" s="166"/>
      <c r="X192" s="167"/>
      <c r="AT192" s="162" t="s">
        <v>160</v>
      </c>
      <c r="AU192" s="162" t="s">
        <v>84</v>
      </c>
      <c r="AV192" s="13" t="s">
        <v>84</v>
      </c>
      <c r="AW192" s="13" t="s">
        <v>5</v>
      </c>
      <c r="AX192" s="13" t="s">
        <v>75</v>
      </c>
      <c r="AY192" s="162" t="s">
        <v>126</v>
      </c>
    </row>
    <row r="193" spans="2:65" s="13" customFormat="1" ht="10.199999999999999">
      <c r="B193" s="161"/>
      <c r="D193" s="151" t="s">
        <v>160</v>
      </c>
      <c r="E193" s="162" t="s">
        <v>1</v>
      </c>
      <c r="F193" s="163" t="s">
        <v>346</v>
      </c>
      <c r="H193" s="164">
        <v>12.71</v>
      </c>
      <c r="I193" s="165"/>
      <c r="J193" s="165"/>
      <c r="M193" s="161"/>
      <c r="N193" s="166"/>
      <c r="X193" s="167"/>
      <c r="AT193" s="162" t="s">
        <v>160</v>
      </c>
      <c r="AU193" s="162" t="s">
        <v>84</v>
      </c>
      <c r="AV193" s="13" t="s">
        <v>84</v>
      </c>
      <c r="AW193" s="13" t="s">
        <v>5</v>
      </c>
      <c r="AX193" s="13" t="s">
        <v>75</v>
      </c>
      <c r="AY193" s="162" t="s">
        <v>126</v>
      </c>
    </row>
    <row r="194" spans="2:65" s="13" customFormat="1" ht="10.199999999999999">
      <c r="B194" s="161"/>
      <c r="D194" s="151" t="s">
        <v>160</v>
      </c>
      <c r="E194" s="162" t="s">
        <v>1</v>
      </c>
      <c r="F194" s="163" t="s">
        <v>347</v>
      </c>
      <c r="H194" s="164">
        <v>6.66</v>
      </c>
      <c r="I194" s="165"/>
      <c r="J194" s="165"/>
      <c r="M194" s="161"/>
      <c r="N194" s="166"/>
      <c r="X194" s="167"/>
      <c r="AT194" s="162" t="s">
        <v>160</v>
      </c>
      <c r="AU194" s="162" t="s">
        <v>84</v>
      </c>
      <c r="AV194" s="13" t="s">
        <v>84</v>
      </c>
      <c r="AW194" s="13" t="s">
        <v>5</v>
      </c>
      <c r="AX194" s="13" t="s">
        <v>75</v>
      </c>
      <c r="AY194" s="162" t="s">
        <v>126</v>
      </c>
    </row>
    <row r="195" spans="2:65" s="13" customFormat="1" ht="10.199999999999999">
      <c r="B195" s="161"/>
      <c r="D195" s="151" t="s">
        <v>160</v>
      </c>
      <c r="E195" s="162" t="s">
        <v>1</v>
      </c>
      <c r="F195" s="163" t="s">
        <v>348</v>
      </c>
      <c r="H195" s="164">
        <v>11.59</v>
      </c>
      <c r="I195" s="165"/>
      <c r="J195" s="165"/>
      <c r="M195" s="161"/>
      <c r="N195" s="166"/>
      <c r="X195" s="167"/>
      <c r="AT195" s="162" t="s">
        <v>160</v>
      </c>
      <c r="AU195" s="162" t="s">
        <v>84</v>
      </c>
      <c r="AV195" s="13" t="s">
        <v>84</v>
      </c>
      <c r="AW195" s="13" t="s">
        <v>5</v>
      </c>
      <c r="AX195" s="13" t="s">
        <v>75</v>
      </c>
      <c r="AY195" s="162" t="s">
        <v>126</v>
      </c>
    </row>
    <row r="196" spans="2:65" s="14" customFormat="1" ht="10.199999999999999">
      <c r="B196" s="185"/>
      <c r="D196" s="151" t="s">
        <v>160</v>
      </c>
      <c r="E196" s="186" t="s">
        <v>1</v>
      </c>
      <c r="F196" s="187" t="s">
        <v>330</v>
      </c>
      <c r="H196" s="188">
        <v>58.65</v>
      </c>
      <c r="I196" s="189"/>
      <c r="J196" s="189"/>
      <c r="M196" s="185"/>
      <c r="N196" s="190"/>
      <c r="X196" s="191"/>
      <c r="AT196" s="186" t="s">
        <v>160</v>
      </c>
      <c r="AU196" s="186" t="s">
        <v>84</v>
      </c>
      <c r="AV196" s="14" t="s">
        <v>133</v>
      </c>
      <c r="AW196" s="14" t="s">
        <v>5</v>
      </c>
      <c r="AX196" s="14" t="s">
        <v>80</v>
      </c>
      <c r="AY196" s="186" t="s">
        <v>126</v>
      </c>
    </row>
    <row r="197" spans="2:65" s="1" customFormat="1" ht="21.75" customHeight="1">
      <c r="B197" s="32"/>
      <c r="C197" s="136" t="s">
        <v>167</v>
      </c>
      <c r="D197" s="136" t="s">
        <v>129</v>
      </c>
      <c r="E197" s="137" t="s">
        <v>352</v>
      </c>
      <c r="F197" s="138" t="s">
        <v>353</v>
      </c>
      <c r="G197" s="139" t="s">
        <v>176</v>
      </c>
      <c r="H197" s="140">
        <v>139.482</v>
      </c>
      <c r="I197" s="141"/>
      <c r="J197" s="141"/>
      <c r="K197" s="142">
        <f>ROUND(P197*H197,2)</f>
        <v>0</v>
      </c>
      <c r="L197" s="143"/>
      <c r="M197" s="32"/>
      <c r="N197" s="144" t="s">
        <v>1</v>
      </c>
      <c r="O197" s="145" t="s">
        <v>39</v>
      </c>
      <c r="P197" s="146">
        <f>I197+J197</f>
        <v>0</v>
      </c>
      <c r="Q197" s="146">
        <f>ROUND(I197*H197,2)</f>
        <v>0</v>
      </c>
      <c r="R197" s="146">
        <f>ROUND(J197*H197,2)</f>
        <v>0</v>
      </c>
      <c r="T197" s="147">
        <f>S197*H197</f>
        <v>0</v>
      </c>
      <c r="U197" s="147">
        <v>4.3800000000000002E-3</v>
      </c>
      <c r="V197" s="147">
        <f>U197*H197</f>
        <v>0.61093116000000003</v>
      </c>
      <c r="W197" s="147">
        <v>0</v>
      </c>
      <c r="X197" s="148">
        <f>W197*H197</f>
        <v>0</v>
      </c>
      <c r="AR197" s="149" t="s">
        <v>133</v>
      </c>
      <c r="AT197" s="149" t="s">
        <v>129</v>
      </c>
      <c r="AU197" s="149" t="s">
        <v>84</v>
      </c>
      <c r="AY197" s="17" t="s">
        <v>126</v>
      </c>
      <c r="BE197" s="150">
        <f>IF(O197="základní",K197,0)</f>
        <v>0</v>
      </c>
      <c r="BF197" s="150">
        <f>IF(O197="snížená",K197,0)</f>
        <v>0</v>
      </c>
      <c r="BG197" s="150">
        <f>IF(O197="zákl. přenesená",K197,0)</f>
        <v>0</v>
      </c>
      <c r="BH197" s="150">
        <f>IF(O197="sníž. přenesená",K197,0)</f>
        <v>0</v>
      </c>
      <c r="BI197" s="150">
        <f>IF(O197="nulová",K197,0)</f>
        <v>0</v>
      </c>
      <c r="BJ197" s="17" t="s">
        <v>84</v>
      </c>
      <c r="BK197" s="150">
        <f>ROUND(P197*H197,2)</f>
        <v>0</v>
      </c>
      <c r="BL197" s="17" t="s">
        <v>133</v>
      </c>
      <c r="BM197" s="149" t="s">
        <v>354</v>
      </c>
    </row>
    <row r="198" spans="2:65" s="13" customFormat="1" ht="10.199999999999999">
      <c r="B198" s="161"/>
      <c r="D198" s="151" t="s">
        <v>160</v>
      </c>
      <c r="E198" s="162" t="s">
        <v>1</v>
      </c>
      <c r="F198" s="163" t="s">
        <v>355</v>
      </c>
      <c r="H198" s="164">
        <v>10</v>
      </c>
      <c r="I198" s="165"/>
      <c r="J198" s="165"/>
      <c r="M198" s="161"/>
      <c r="N198" s="166"/>
      <c r="X198" s="167"/>
      <c r="AT198" s="162" t="s">
        <v>160</v>
      </c>
      <c r="AU198" s="162" t="s">
        <v>84</v>
      </c>
      <c r="AV198" s="13" t="s">
        <v>84</v>
      </c>
      <c r="AW198" s="13" t="s">
        <v>5</v>
      </c>
      <c r="AX198" s="13" t="s">
        <v>75</v>
      </c>
      <c r="AY198" s="162" t="s">
        <v>126</v>
      </c>
    </row>
    <row r="199" spans="2:65" s="13" customFormat="1" ht="10.199999999999999">
      <c r="B199" s="161"/>
      <c r="D199" s="151" t="s">
        <v>160</v>
      </c>
      <c r="E199" s="162" t="s">
        <v>1</v>
      </c>
      <c r="F199" s="163" t="s">
        <v>356</v>
      </c>
      <c r="H199" s="164">
        <v>10</v>
      </c>
      <c r="I199" s="165"/>
      <c r="J199" s="165"/>
      <c r="M199" s="161"/>
      <c r="N199" s="166"/>
      <c r="X199" s="167"/>
      <c r="AT199" s="162" t="s">
        <v>160</v>
      </c>
      <c r="AU199" s="162" t="s">
        <v>84</v>
      </c>
      <c r="AV199" s="13" t="s">
        <v>84</v>
      </c>
      <c r="AW199" s="13" t="s">
        <v>5</v>
      </c>
      <c r="AX199" s="13" t="s">
        <v>75</v>
      </c>
      <c r="AY199" s="162" t="s">
        <v>126</v>
      </c>
    </row>
    <row r="200" spans="2:65" s="13" customFormat="1" ht="20.399999999999999">
      <c r="B200" s="161"/>
      <c r="D200" s="151" t="s">
        <v>160</v>
      </c>
      <c r="E200" s="162" t="s">
        <v>1</v>
      </c>
      <c r="F200" s="163" t="s">
        <v>357</v>
      </c>
      <c r="H200" s="164">
        <v>16.588999999999999</v>
      </c>
      <c r="I200" s="165"/>
      <c r="J200" s="165"/>
      <c r="M200" s="161"/>
      <c r="N200" s="166"/>
      <c r="X200" s="167"/>
      <c r="AT200" s="162" t="s">
        <v>160</v>
      </c>
      <c r="AU200" s="162" t="s">
        <v>84</v>
      </c>
      <c r="AV200" s="13" t="s">
        <v>84</v>
      </c>
      <c r="AW200" s="13" t="s">
        <v>5</v>
      </c>
      <c r="AX200" s="13" t="s">
        <v>75</v>
      </c>
      <c r="AY200" s="162" t="s">
        <v>126</v>
      </c>
    </row>
    <row r="201" spans="2:65" s="13" customFormat="1" ht="30.6">
      <c r="B201" s="161"/>
      <c r="D201" s="151" t="s">
        <v>160</v>
      </c>
      <c r="E201" s="162" t="s">
        <v>1</v>
      </c>
      <c r="F201" s="163" t="s">
        <v>358</v>
      </c>
      <c r="H201" s="164">
        <v>25.661000000000001</v>
      </c>
      <c r="I201" s="165"/>
      <c r="J201" s="165"/>
      <c r="M201" s="161"/>
      <c r="N201" s="166"/>
      <c r="X201" s="167"/>
      <c r="AT201" s="162" t="s">
        <v>160</v>
      </c>
      <c r="AU201" s="162" t="s">
        <v>84</v>
      </c>
      <c r="AV201" s="13" t="s">
        <v>84</v>
      </c>
      <c r="AW201" s="13" t="s">
        <v>5</v>
      </c>
      <c r="AX201" s="13" t="s">
        <v>75</v>
      </c>
      <c r="AY201" s="162" t="s">
        <v>126</v>
      </c>
    </row>
    <row r="202" spans="2:65" s="13" customFormat="1" ht="10.199999999999999">
      <c r="B202" s="161"/>
      <c r="D202" s="151" t="s">
        <v>160</v>
      </c>
      <c r="E202" s="162" t="s">
        <v>1</v>
      </c>
      <c r="F202" s="163" t="s">
        <v>359</v>
      </c>
      <c r="H202" s="164">
        <v>10</v>
      </c>
      <c r="I202" s="165"/>
      <c r="J202" s="165"/>
      <c r="M202" s="161"/>
      <c r="N202" s="166"/>
      <c r="X202" s="167"/>
      <c r="AT202" s="162" t="s">
        <v>160</v>
      </c>
      <c r="AU202" s="162" t="s">
        <v>84</v>
      </c>
      <c r="AV202" s="13" t="s">
        <v>84</v>
      </c>
      <c r="AW202" s="13" t="s">
        <v>5</v>
      </c>
      <c r="AX202" s="13" t="s">
        <v>75</v>
      </c>
      <c r="AY202" s="162" t="s">
        <v>126</v>
      </c>
    </row>
    <row r="203" spans="2:65" s="13" customFormat="1" ht="10.199999999999999">
      <c r="B203" s="161"/>
      <c r="D203" s="151" t="s">
        <v>160</v>
      </c>
      <c r="E203" s="162" t="s">
        <v>1</v>
      </c>
      <c r="F203" s="163" t="s">
        <v>360</v>
      </c>
      <c r="H203" s="164">
        <v>33.616</v>
      </c>
      <c r="I203" s="165"/>
      <c r="J203" s="165"/>
      <c r="M203" s="161"/>
      <c r="N203" s="166"/>
      <c r="X203" s="167"/>
      <c r="AT203" s="162" t="s">
        <v>160</v>
      </c>
      <c r="AU203" s="162" t="s">
        <v>84</v>
      </c>
      <c r="AV203" s="13" t="s">
        <v>84</v>
      </c>
      <c r="AW203" s="13" t="s">
        <v>5</v>
      </c>
      <c r="AX203" s="13" t="s">
        <v>75</v>
      </c>
      <c r="AY203" s="162" t="s">
        <v>126</v>
      </c>
    </row>
    <row r="204" spans="2:65" s="13" customFormat="1" ht="10.199999999999999">
      <c r="B204" s="161"/>
      <c r="D204" s="151" t="s">
        <v>160</v>
      </c>
      <c r="E204" s="162" t="s">
        <v>1</v>
      </c>
      <c r="F204" s="163" t="s">
        <v>361</v>
      </c>
      <c r="H204" s="164">
        <v>33.616</v>
      </c>
      <c r="I204" s="165"/>
      <c r="J204" s="165"/>
      <c r="M204" s="161"/>
      <c r="N204" s="166"/>
      <c r="X204" s="167"/>
      <c r="AT204" s="162" t="s">
        <v>160</v>
      </c>
      <c r="AU204" s="162" t="s">
        <v>84</v>
      </c>
      <c r="AV204" s="13" t="s">
        <v>84</v>
      </c>
      <c r="AW204" s="13" t="s">
        <v>5</v>
      </c>
      <c r="AX204" s="13" t="s">
        <v>75</v>
      </c>
      <c r="AY204" s="162" t="s">
        <v>126</v>
      </c>
    </row>
    <row r="205" spans="2:65" s="14" customFormat="1" ht="10.199999999999999">
      <c r="B205" s="185"/>
      <c r="D205" s="151" t="s">
        <v>160</v>
      </c>
      <c r="E205" s="186" t="s">
        <v>1</v>
      </c>
      <c r="F205" s="187" t="s">
        <v>330</v>
      </c>
      <c r="H205" s="188">
        <v>139.482</v>
      </c>
      <c r="I205" s="189"/>
      <c r="J205" s="189"/>
      <c r="M205" s="185"/>
      <c r="N205" s="190"/>
      <c r="X205" s="191"/>
      <c r="AT205" s="186" t="s">
        <v>160</v>
      </c>
      <c r="AU205" s="186" t="s">
        <v>84</v>
      </c>
      <c r="AV205" s="14" t="s">
        <v>133</v>
      </c>
      <c r="AW205" s="14" t="s">
        <v>5</v>
      </c>
      <c r="AX205" s="14" t="s">
        <v>80</v>
      </c>
      <c r="AY205" s="186" t="s">
        <v>126</v>
      </c>
    </row>
    <row r="206" spans="2:65" s="1" customFormat="1" ht="21.75" customHeight="1">
      <c r="B206" s="32"/>
      <c r="C206" s="136" t="s">
        <v>172</v>
      </c>
      <c r="D206" s="136" t="s">
        <v>129</v>
      </c>
      <c r="E206" s="137" t="s">
        <v>362</v>
      </c>
      <c r="F206" s="138" t="s">
        <v>363</v>
      </c>
      <c r="G206" s="139" t="s">
        <v>176</v>
      </c>
      <c r="H206" s="140">
        <v>139.482</v>
      </c>
      <c r="I206" s="141"/>
      <c r="J206" s="141"/>
      <c r="K206" s="142">
        <f>ROUND(P206*H206,2)</f>
        <v>0</v>
      </c>
      <c r="L206" s="143"/>
      <c r="M206" s="32"/>
      <c r="N206" s="144" t="s">
        <v>1</v>
      </c>
      <c r="O206" s="145" t="s">
        <v>39</v>
      </c>
      <c r="P206" s="146">
        <f>I206+J206</f>
        <v>0</v>
      </c>
      <c r="Q206" s="146">
        <f>ROUND(I206*H206,2)</f>
        <v>0</v>
      </c>
      <c r="R206" s="146">
        <f>ROUND(J206*H206,2)</f>
        <v>0</v>
      </c>
      <c r="T206" s="147">
        <f>S206*H206</f>
        <v>0</v>
      </c>
      <c r="U206" s="147">
        <v>3.0000000000000001E-3</v>
      </c>
      <c r="V206" s="147">
        <f>U206*H206</f>
        <v>0.41844599999999998</v>
      </c>
      <c r="W206" s="147">
        <v>0</v>
      </c>
      <c r="X206" s="148">
        <f>W206*H206</f>
        <v>0</v>
      </c>
      <c r="AR206" s="149" t="s">
        <v>133</v>
      </c>
      <c r="AT206" s="149" t="s">
        <v>129</v>
      </c>
      <c r="AU206" s="149" t="s">
        <v>84</v>
      </c>
      <c r="AY206" s="17" t="s">
        <v>126</v>
      </c>
      <c r="BE206" s="150">
        <f>IF(O206="základní",K206,0)</f>
        <v>0</v>
      </c>
      <c r="BF206" s="150">
        <f>IF(O206="snížená",K206,0)</f>
        <v>0</v>
      </c>
      <c r="BG206" s="150">
        <f>IF(O206="zákl. přenesená",K206,0)</f>
        <v>0</v>
      </c>
      <c r="BH206" s="150">
        <f>IF(O206="sníž. přenesená",K206,0)</f>
        <v>0</v>
      </c>
      <c r="BI206" s="150">
        <f>IF(O206="nulová",K206,0)</f>
        <v>0</v>
      </c>
      <c r="BJ206" s="17" t="s">
        <v>84</v>
      </c>
      <c r="BK206" s="150">
        <f>ROUND(P206*H206,2)</f>
        <v>0</v>
      </c>
      <c r="BL206" s="17" t="s">
        <v>133</v>
      </c>
      <c r="BM206" s="149" t="s">
        <v>364</v>
      </c>
    </row>
    <row r="207" spans="2:65" s="13" customFormat="1" ht="10.199999999999999">
      <c r="B207" s="161"/>
      <c r="D207" s="151" t="s">
        <v>160</v>
      </c>
      <c r="E207" s="162" t="s">
        <v>1</v>
      </c>
      <c r="F207" s="163" t="s">
        <v>355</v>
      </c>
      <c r="H207" s="164">
        <v>10</v>
      </c>
      <c r="I207" s="165"/>
      <c r="J207" s="165"/>
      <c r="M207" s="161"/>
      <c r="N207" s="166"/>
      <c r="X207" s="167"/>
      <c r="AT207" s="162" t="s">
        <v>160</v>
      </c>
      <c r="AU207" s="162" t="s">
        <v>84</v>
      </c>
      <c r="AV207" s="13" t="s">
        <v>84</v>
      </c>
      <c r="AW207" s="13" t="s">
        <v>5</v>
      </c>
      <c r="AX207" s="13" t="s">
        <v>75</v>
      </c>
      <c r="AY207" s="162" t="s">
        <v>126</v>
      </c>
    </row>
    <row r="208" spans="2:65" s="13" customFormat="1" ht="10.199999999999999">
      <c r="B208" s="161"/>
      <c r="D208" s="151" t="s">
        <v>160</v>
      </c>
      <c r="E208" s="162" t="s">
        <v>1</v>
      </c>
      <c r="F208" s="163" t="s">
        <v>356</v>
      </c>
      <c r="H208" s="164">
        <v>10</v>
      </c>
      <c r="I208" s="165"/>
      <c r="J208" s="165"/>
      <c r="M208" s="161"/>
      <c r="N208" s="166"/>
      <c r="X208" s="167"/>
      <c r="AT208" s="162" t="s">
        <v>160</v>
      </c>
      <c r="AU208" s="162" t="s">
        <v>84</v>
      </c>
      <c r="AV208" s="13" t="s">
        <v>84</v>
      </c>
      <c r="AW208" s="13" t="s">
        <v>5</v>
      </c>
      <c r="AX208" s="13" t="s">
        <v>75</v>
      </c>
      <c r="AY208" s="162" t="s">
        <v>126</v>
      </c>
    </row>
    <row r="209" spans="2:65" s="13" customFormat="1" ht="20.399999999999999">
      <c r="B209" s="161"/>
      <c r="D209" s="151" t="s">
        <v>160</v>
      </c>
      <c r="E209" s="162" t="s">
        <v>1</v>
      </c>
      <c r="F209" s="163" t="s">
        <v>357</v>
      </c>
      <c r="H209" s="164">
        <v>16.588999999999999</v>
      </c>
      <c r="I209" s="165"/>
      <c r="J209" s="165"/>
      <c r="M209" s="161"/>
      <c r="N209" s="166"/>
      <c r="X209" s="167"/>
      <c r="AT209" s="162" t="s">
        <v>160</v>
      </c>
      <c r="AU209" s="162" t="s">
        <v>84</v>
      </c>
      <c r="AV209" s="13" t="s">
        <v>84</v>
      </c>
      <c r="AW209" s="13" t="s">
        <v>5</v>
      </c>
      <c r="AX209" s="13" t="s">
        <v>75</v>
      </c>
      <c r="AY209" s="162" t="s">
        <v>126</v>
      </c>
    </row>
    <row r="210" spans="2:65" s="13" customFormat="1" ht="30.6">
      <c r="B210" s="161"/>
      <c r="D210" s="151" t="s">
        <v>160</v>
      </c>
      <c r="E210" s="162" t="s">
        <v>1</v>
      </c>
      <c r="F210" s="163" t="s">
        <v>358</v>
      </c>
      <c r="H210" s="164">
        <v>25.661000000000001</v>
      </c>
      <c r="I210" s="165"/>
      <c r="J210" s="165"/>
      <c r="M210" s="161"/>
      <c r="N210" s="166"/>
      <c r="X210" s="167"/>
      <c r="AT210" s="162" t="s">
        <v>160</v>
      </c>
      <c r="AU210" s="162" t="s">
        <v>84</v>
      </c>
      <c r="AV210" s="13" t="s">
        <v>84</v>
      </c>
      <c r="AW210" s="13" t="s">
        <v>5</v>
      </c>
      <c r="AX210" s="13" t="s">
        <v>75</v>
      </c>
      <c r="AY210" s="162" t="s">
        <v>126</v>
      </c>
    </row>
    <row r="211" spans="2:65" s="13" customFormat="1" ht="10.199999999999999">
      <c r="B211" s="161"/>
      <c r="D211" s="151" t="s">
        <v>160</v>
      </c>
      <c r="E211" s="162" t="s">
        <v>1</v>
      </c>
      <c r="F211" s="163" t="s">
        <v>359</v>
      </c>
      <c r="H211" s="164">
        <v>10</v>
      </c>
      <c r="I211" s="165"/>
      <c r="J211" s="165"/>
      <c r="M211" s="161"/>
      <c r="N211" s="166"/>
      <c r="X211" s="167"/>
      <c r="AT211" s="162" t="s">
        <v>160</v>
      </c>
      <c r="AU211" s="162" t="s">
        <v>84</v>
      </c>
      <c r="AV211" s="13" t="s">
        <v>84</v>
      </c>
      <c r="AW211" s="13" t="s">
        <v>5</v>
      </c>
      <c r="AX211" s="13" t="s">
        <v>75</v>
      </c>
      <c r="AY211" s="162" t="s">
        <v>126</v>
      </c>
    </row>
    <row r="212" spans="2:65" s="13" customFormat="1" ht="10.199999999999999">
      <c r="B212" s="161"/>
      <c r="D212" s="151" t="s">
        <v>160</v>
      </c>
      <c r="E212" s="162" t="s">
        <v>1</v>
      </c>
      <c r="F212" s="163" t="s">
        <v>360</v>
      </c>
      <c r="H212" s="164">
        <v>33.616</v>
      </c>
      <c r="I212" s="165"/>
      <c r="J212" s="165"/>
      <c r="M212" s="161"/>
      <c r="N212" s="166"/>
      <c r="X212" s="167"/>
      <c r="AT212" s="162" t="s">
        <v>160</v>
      </c>
      <c r="AU212" s="162" t="s">
        <v>84</v>
      </c>
      <c r="AV212" s="13" t="s">
        <v>84</v>
      </c>
      <c r="AW212" s="13" t="s">
        <v>5</v>
      </c>
      <c r="AX212" s="13" t="s">
        <v>75</v>
      </c>
      <c r="AY212" s="162" t="s">
        <v>126</v>
      </c>
    </row>
    <row r="213" spans="2:65" s="13" customFormat="1" ht="10.199999999999999">
      <c r="B213" s="161"/>
      <c r="D213" s="151" t="s">
        <v>160</v>
      </c>
      <c r="E213" s="162" t="s">
        <v>1</v>
      </c>
      <c r="F213" s="163" t="s">
        <v>361</v>
      </c>
      <c r="H213" s="164">
        <v>33.616</v>
      </c>
      <c r="I213" s="165"/>
      <c r="J213" s="165"/>
      <c r="M213" s="161"/>
      <c r="N213" s="166"/>
      <c r="X213" s="167"/>
      <c r="AT213" s="162" t="s">
        <v>160</v>
      </c>
      <c r="AU213" s="162" t="s">
        <v>84</v>
      </c>
      <c r="AV213" s="13" t="s">
        <v>84</v>
      </c>
      <c r="AW213" s="13" t="s">
        <v>5</v>
      </c>
      <c r="AX213" s="13" t="s">
        <v>75</v>
      </c>
      <c r="AY213" s="162" t="s">
        <v>126</v>
      </c>
    </row>
    <row r="214" spans="2:65" s="14" customFormat="1" ht="10.199999999999999">
      <c r="B214" s="185"/>
      <c r="D214" s="151" t="s">
        <v>160</v>
      </c>
      <c r="E214" s="186" t="s">
        <v>1</v>
      </c>
      <c r="F214" s="187" t="s">
        <v>330</v>
      </c>
      <c r="H214" s="188">
        <v>139.482</v>
      </c>
      <c r="I214" s="189"/>
      <c r="J214" s="189"/>
      <c r="M214" s="185"/>
      <c r="N214" s="190"/>
      <c r="X214" s="191"/>
      <c r="AT214" s="186" t="s">
        <v>160</v>
      </c>
      <c r="AU214" s="186" t="s">
        <v>84</v>
      </c>
      <c r="AV214" s="14" t="s">
        <v>133</v>
      </c>
      <c r="AW214" s="14" t="s">
        <v>5</v>
      </c>
      <c r="AX214" s="14" t="s">
        <v>80</v>
      </c>
      <c r="AY214" s="186" t="s">
        <v>126</v>
      </c>
    </row>
    <row r="215" spans="2:65" s="1" customFormat="1" ht="33" customHeight="1">
      <c r="B215" s="32"/>
      <c r="C215" s="136" t="s">
        <v>181</v>
      </c>
      <c r="D215" s="136" t="s">
        <v>129</v>
      </c>
      <c r="E215" s="137" t="s">
        <v>365</v>
      </c>
      <c r="F215" s="138" t="s">
        <v>366</v>
      </c>
      <c r="G215" s="139" t="s">
        <v>176</v>
      </c>
      <c r="H215" s="140">
        <v>80</v>
      </c>
      <c r="I215" s="141"/>
      <c r="J215" s="141"/>
      <c r="K215" s="142">
        <f>ROUND(P215*H215,2)</f>
        <v>0</v>
      </c>
      <c r="L215" s="143"/>
      <c r="M215" s="32"/>
      <c r="N215" s="144" t="s">
        <v>1</v>
      </c>
      <c r="O215" s="145" t="s">
        <v>39</v>
      </c>
      <c r="P215" s="146">
        <f>I215+J215</f>
        <v>0</v>
      </c>
      <c r="Q215" s="146">
        <f>ROUND(I215*H215,2)</f>
        <v>0</v>
      </c>
      <c r="R215" s="146">
        <f>ROUND(J215*H215,2)</f>
        <v>0</v>
      </c>
      <c r="T215" s="147">
        <f>S215*H215</f>
        <v>0</v>
      </c>
      <c r="U215" s="147">
        <v>1.6299999999999999E-2</v>
      </c>
      <c r="V215" s="147">
        <f>U215*H215</f>
        <v>1.3039999999999998</v>
      </c>
      <c r="W215" s="147">
        <v>0</v>
      </c>
      <c r="X215" s="148">
        <f>W215*H215</f>
        <v>0</v>
      </c>
      <c r="AR215" s="149" t="s">
        <v>133</v>
      </c>
      <c r="AT215" s="149" t="s">
        <v>129</v>
      </c>
      <c r="AU215" s="149" t="s">
        <v>84</v>
      </c>
      <c r="AY215" s="17" t="s">
        <v>126</v>
      </c>
      <c r="BE215" s="150">
        <f>IF(O215="základní",K215,0)</f>
        <v>0</v>
      </c>
      <c r="BF215" s="150">
        <f>IF(O215="snížená",K215,0)</f>
        <v>0</v>
      </c>
      <c r="BG215" s="150">
        <f>IF(O215="zákl. přenesená",K215,0)</f>
        <v>0</v>
      </c>
      <c r="BH215" s="150">
        <f>IF(O215="sníž. přenesená",K215,0)</f>
        <v>0</v>
      </c>
      <c r="BI215" s="150">
        <f>IF(O215="nulová",K215,0)</f>
        <v>0</v>
      </c>
      <c r="BJ215" s="17" t="s">
        <v>84</v>
      </c>
      <c r="BK215" s="150">
        <f>ROUND(P215*H215,2)</f>
        <v>0</v>
      </c>
      <c r="BL215" s="17" t="s">
        <v>133</v>
      </c>
      <c r="BM215" s="149" t="s">
        <v>367</v>
      </c>
    </row>
    <row r="216" spans="2:65" s="1" customFormat="1" ht="16.5" customHeight="1">
      <c r="B216" s="32"/>
      <c r="C216" s="136" t="s">
        <v>188</v>
      </c>
      <c r="D216" s="136" t="s">
        <v>129</v>
      </c>
      <c r="E216" s="137" t="s">
        <v>368</v>
      </c>
      <c r="F216" s="138" t="s">
        <v>369</v>
      </c>
      <c r="G216" s="139" t="s">
        <v>176</v>
      </c>
      <c r="H216" s="140">
        <v>96.58</v>
      </c>
      <c r="I216" s="141"/>
      <c r="J216" s="141"/>
      <c r="K216" s="142">
        <f>ROUND(P216*H216,2)</f>
        <v>0</v>
      </c>
      <c r="L216" s="143"/>
      <c r="M216" s="32"/>
      <c r="N216" s="144" t="s">
        <v>1</v>
      </c>
      <c r="O216" s="145" t="s">
        <v>39</v>
      </c>
      <c r="P216" s="146">
        <f>I216+J216</f>
        <v>0</v>
      </c>
      <c r="Q216" s="146">
        <f>ROUND(I216*H216,2)</f>
        <v>0</v>
      </c>
      <c r="R216" s="146">
        <f>ROUND(J216*H216,2)</f>
        <v>0</v>
      </c>
      <c r="T216" s="147">
        <f>S216*H216</f>
        <v>0</v>
      </c>
      <c r="U216" s="147">
        <v>1.2320000000000001E-4</v>
      </c>
      <c r="V216" s="147">
        <f>U216*H216</f>
        <v>1.1898656000000001E-2</v>
      </c>
      <c r="W216" s="147">
        <v>6.0000000000000002E-5</v>
      </c>
      <c r="X216" s="148">
        <f>W216*H216</f>
        <v>5.7948000000000001E-3</v>
      </c>
      <c r="AR216" s="149" t="s">
        <v>133</v>
      </c>
      <c r="AT216" s="149" t="s">
        <v>129</v>
      </c>
      <c r="AU216" s="149" t="s">
        <v>84</v>
      </c>
      <c r="AY216" s="17" t="s">
        <v>126</v>
      </c>
      <c r="BE216" s="150">
        <f>IF(O216="základní",K216,0)</f>
        <v>0</v>
      </c>
      <c r="BF216" s="150">
        <f>IF(O216="snížená",K216,0)</f>
        <v>0</v>
      </c>
      <c r="BG216" s="150">
        <f>IF(O216="zákl. přenesená",K216,0)</f>
        <v>0</v>
      </c>
      <c r="BH216" s="150">
        <f>IF(O216="sníž. přenesená",K216,0)</f>
        <v>0</v>
      </c>
      <c r="BI216" s="150">
        <f>IF(O216="nulová",K216,0)</f>
        <v>0</v>
      </c>
      <c r="BJ216" s="17" t="s">
        <v>84</v>
      </c>
      <c r="BK216" s="150">
        <f>ROUND(P216*H216,2)</f>
        <v>0</v>
      </c>
      <c r="BL216" s="17" t="s">
        <v>133</v>
      </c>
      <c r="BM216" s="149" t="s">
        <v>370</v>
      </c>
    </row>
    <row r="217" spans="2:65" s="13" customFormat="1" ht="10.199999999999999">
      <c r="B217" s="161"/>
      <c r="D217" s="151" t="s">
        <v>160</v>
      </c>
      <c r="E217" s="162" t="s">
        <v>1</v>
      </c>
      <c r="F217" s="163" t="s">
        <v>371</v>
      </c>
      <c r="H217" s="164">
        <v>37.93</v>
      </c>
      <c r="I217" s="165"/>
      <c r="J217" s="165"/>
      <c r="M217" s="161"/>
      <c r="N217" s="166"/>
      <c r="X217" s="167"/>
      <c r="AT217" s="162" t="s">
        <v>160</v>
      </c>
      <c r="AU217" s="162" t="s">
        <v>84</v>
      </c>
      <c r="AV217" s="13" t="s">
        <v>84</v>
      </c>
      <c r="AW217" s="13" t="s">
        <v>5</v>
      </c>
      <c r="AX217" s="13" t="s">
        <v>75</v>
      </c>
      <c r="AY217" s="162" t="s">
        <v>126</v>
      </c>
    </row>
    <row r="218" spans="2:65" s="13" customFormat="1" ht="10.199999999999999">
      <c r="B218" s="161"/>
      <c r="D218" s="151" t="s">
        <v>160</v>
      </c>
      <c r="E218" s="162" t="s">
        <v>1</v>
      </c>
      <c r="F218" s="163" t="s">
        <v>343</v>
      </c>
      <c r="H218" s="164">
        <v>20.91</v>
      </c>
      <c r="I218" s="165"/>
      <c r="J218" s="165"/>
      <c r="M218" s="161"/>
      <c r="N218" s="166"/>
      <c r="X218" s="167"/>
      <c r="AT218" s="162" t="s">
        <v>160</v>
      </c>
      <c r="AU218" s="162" t="s">
        <v>84</v>
      </c>
      <c r="AV218" s="13" t="s">
        <v>84</v>
      </c>
      <c r="AW218" s="13" t="s">
        <v>5</v>
      </c>
      <c r="AX218" s="13" t="s">
        <v>75</v>
      </c>
      <c r="AY218" s="162" t="s">
        <v>126</v>
      </c>
    </row>
    <row r="219" spans="2:65" s="13" customFormat="1" ht="10.199999999999999">
      <c r="B219" s="161"/>
      <c r="D219" s="151" t="s">
        <v>160</v>
      </c>
      <c r="E219" s="162" t="s">
        <v>1</v>
      </c>
      <c r="F219" s="163" t="s">
        <v>344</v>
      </c>
      <c r="H219" s="164">
        <v>2.06</v>
      </c>
      <c r="I219" s="165"/>
      <c r="J219" s="165"/>
      <c r="M219" s="161"/>
      <c r="N219" s="166"/>
      <c r="X219" s="167"/>
      <c r="AT219" s="162" t="s">
        <v>160</v>
      </c>
      <c r="AU219" s="162" t="s">
        <v>84</v>
      </c>
      <c r="AV219" s="13" t="s">
        <v>84</v>
      </c>
      <c r="AW219" s="13" t="s">
        <v>5</v>
      </c>
      <c r="AX219" s="13" t="s">
        <v>75</v>
      </c>
      <c r="AY219" s="162" t="s">
        <v>126</v>
      </c>
    </row>
    <row r="220" spans="2:65" s="13" customFormat="1" ht="10.199999999999999">
      <c r="B220" s="161"/>
      <c r="D220" s="151" t="s">
        <v>160</v>
      </c>
      <c r="E220" s="162" t="s">
        <v>1</v>
      </c>
      <c r="F220" s="163" t="s">
        <v>345</v>
      </c>
      <c r="H220" s="164">
        <v>4.72</v>
      </c>
      <c r="I220" s="165"/>
      <c r="J220" s="165"/>
      <c r="M220" s="161"/>
      <c r="N220" s="166"/>
      <c r="X220" s="167"/>
      <c r="AT220" s="162" t="s">
        <v>160</v>
      </c>
      <c r="AU220" s="162" t="s">
        <v>84</v>
      </c>
      <c r="AV220" s="13" t="s">
        <v>84</v>
      </c>
      <c r="AW220" s="13" t="s">
        <v>5</v>
      </c>
      <c r="AX220" s="13" t="s">
        <v>75</v>
      </c>
      <c r="AY220" s="162" t="s">
        <v>126</v>
      </c>
    </row>
    <row r="221" spans="2:65" s="13" customFormat="1" ht="10.199999999999999">
      <c r="B221" s="161"/>
      <c r="D221" s="151" t="s">
        <v>160</v>
      </c>
      <c r="E221" s="162" t="s">
        <v>1</v>
      </c>
      <c r="F221" s="163" t="s">
        <v>346</v>
      </c>
      <c r="H221" s="164">
        <v>12.71</v>
      </c>
      <c r="I221" s="165"/>
      <c r="J221" s="165"/>
      <c r="M221" s="161"/>
      <c r="N221" s="166"/>
      <c r="X221" s="167"/>
      <c r="AT221" s="162" t="s">
        <v>160</v>
      </c>
      <c r="AU221" s="162" t="s">
        <v>84</v>
      </c>
      <c r="AV221" s="13" t="s">
        <v>84</v>
      </c>
      <c r="AW221" s="13" t="s">
        <v>5</v>
      </c>
      <c r="AX221" s="13" t="s">
        <v>75</v>
      </c>
      <c r="AY221" s="162" t="s">
        <v>126</v>
      </c>
    </row>
    <row r="222" spans="2:65" s="13" customFormat="1" ht="10.199999999999999">
      <c r="B222" s="161"/>
      <c r="D222" s="151" t="s">
        <v>160</v>
      </c>
      <c r="E222" s="162" t="s">
        <v>1</v>
      </c>
      <c r="F222" s="163" t="s">
        <v>347</v>
      </c>
      <c r="H222" s="164">
        <v>6.66</v>
      </c>
      <c r="I222" s="165"/>
      <c r="J222" s="165"/>
      <c r="M222" s="161"/>
      <c r="N222" s="166"/>
      <c r="X222" s="167"/>
      <c r="AT222" s="162" t="s">
        <v>160</v>
      </c>
      <c r="AU222" s="162" t="s">
        <v>84</v>
      </c>
      <c r="AV222" s="13" t="s">
        <v>84</v>
      </c>
      <c r="AW222" s="13" t="s">
        <v>5</v>
      </c>
      <c r="AX222" s="13" t="s">
        <v>75</v>
      </c>
      <c r="AY222" s="162" t="s">
        <v>126</v>
      </c>
    </row>
    <row r="223" spans="2:65" s="13" customFormat="1" ht="10.199999999999999">
      <c r="B223" s="161"/>
      <c r="D223" s="151" t="s">
        <v>160</v>
      </c>
      <c r="E223" s="162" t="s">
        <v>1</v>
      </c>
      <c r="F223" s="163" t="s">
        <v>348</v>
      </c>
      <c r="H223" s="164">
        <v>11.59</v>
      </c>
      <c r="I223" s="165"/>
      <c r="J223" s="165"/>
      <c r="M223" s="161"/>
      <c r="N223" s="166"/>
      <c r="X223" s="167"/>
      <c r="AT223" s="162" t="s">
        <v>160</v>
      </c>
      <c r="AU223" s="162" t="s">
        <v>84</v>
      </c>
      <c r="AV223" s="13" t="s">
        <v>84</v>
      </c>
      <c r="AW223" s="13" t="s">
        <v>5</v>
      </c>
      <c r="AX223" s="13" t="s">
        <v>75</v>
      </c>
      <c r="AY223" s="162" t="s">
        <v>126</v>
      </c>
    </row>
    <row r="224" spans="2:65" s="14" customFormat="1" ht="10.199999999999999">
      <c r="B224" s="185"/>
      <c r="D224" s="151" t="s">
        <v>160</v>
      </c>
      <c r="E224" s="186" t="s">
        <v>1</v>
      </c>
      <c r="F224" s="187" t="s">
        <v>330</v>
      </c>
      <c r="H224" s="188">
        <v>96.58</v>
      </c>
      <c r="I224" s="189"/>
      <c r="J224" s="189"/>
      <c r="M224" s="185"/>
      <c r="N224" s="190"/>
      <c r="X224" s="191"/>
      <c r="AT224" s="186" t="s">
        <v>160</v>
      </c>
      <c r="AU224" s="186" t="s">
        <v>84</v>
      </c>
      <c r="AV224" s="14" t="s">
        <v>133</v>
      </c>
      <c r="AW224" s="14" t="s">
        <v>5</v>
      </c>
      <c r="AX224" s="14" t="s">
        <v>80</v>
      </c>
      <c r="AY224" s="186" t="s">
        <v>126</v>
      </c>
    </row>
    <row r="225" spans="2:65" s="1" customFormat="1" ht="24.15" customHeight="1">
      <c r="B225" s="32"/>
      <c r="C225" s="136" t="s">
        <v>194</v>
      </c>
      <c r="D225" s="136" t="s">
        <v>129</v>
      </c>
      <c r="E225" s="137" t="s">
        <v>372</v>
      </c>
      <c r="F225" s="138" t="s">
        <v>373</v>
      </c>
      <c r="G225" s="139" t="s">
        <v>176</v>
      </c>
      <c r="H225" s="140">
        <v>5.2</v>
      </c>
      <c r="I225" s="141"/>
      <c r="J225" s="141"/>
      <c r="K225" s="142">
        <f>ROUND(P225*H225,2)</f>
        <v>0</v>
      </c>
      <c r="L225" s="143"/>
      <c r="M225" s="32"/>
      <c r="N225" s="144" t="s">
        <v>1</v>
      </c>
      <c r="O225" s="145" t="s">
        <v>39</v>
      </c>
      <c r="P225" s="146">
        <f>I225+J225</f>
        <v>0</v>
      </c>
      <c r="Q225" s="146">
        <f>ROUND(I225*H225,2)</f>
        <v>0</v>
      </c>
      <c r="R225" s="146">
        <f>ROUND(J225*H225,2)</f>
        <v>0</v>
      </c>
      <c r="T225" s="147">
        <f>S225*H225</f>
        <v>0</v>
      </c>
      <c r="U225" s="147">
        <v>0</v>
      </c>
      <c r="V225" s="147">
        <f>U225*H225</f>
        <v>0</v>
      </c>
      <c r="W225" s="147">
        <v>1.0000000000000001E-5</v>
      </c>
      <c r="X225" s="148">
        <f>W225*H225</f>
        <v>5.2000000000000004E-5</v>
      </c>
      <c r="AR225" s="149" t="s">
        <v>133</v>
      </c>
      <c r="AT225" s="149" t="s">
        <v>129</v>
      </c>
      <c r="AU225" s="149" t="s">
        <v>84</v>
      </c>
      <c r="AY225" s="17" t="s">
        <v>126</v>
      </c>
      <c r="BE225" s="150">
        <f>IF(O225="základní",K225,0)</f>
        <v>0</v>
      </c>
      <c r="BF225" s="150">
        <f>IF(O225="snížená",K225,0)</f>
        <v>0</v>
      </c>
      <c r="BG225" s="150">
        <f>IF(O225="zákl. přenesená",K225,0)</f>
        <v>0</v>
      </c>
      <c r="BH225" s="150">
        <f>IF(O225="sníž. přenesená",K225,0)</f>
        <v>0</v>
      </c>
      <c r="BI225" s="150">
        <f>IF(O225="nulová",K225,0)</f>
        <v>0</v>
      </c>
      <c r="BJ225" s="17" t="s">
        <v>84</v>
      </c>
      <c r="BK225" s="150">
        <f>ROUND(P225*H225,2)</f>
        <v>0</v>
      </c>
      <c r="BL225" s="17" t="s">
        <v>133</v>
      </c>
      <c r="BM225" s="149" t="s">
        <v>374</v>
      </c>
    </row>
    <row r="226" spans="2:65" s="13" customFormat="1" ht="10.199999999999999">
      <c r="B226" s="161"/>
      <c r="D226" s="151" t="s">
        <v>160</v>
      </c>
      <c r="E226" s="162" t="s">
        <v>1</v>
      </c>
      <c r="F226" s="163" t="s">
        <v>375</v>
      </c>
      <c r="H226" s="164">
        <v>4.08</v>
      </c>
      <c r="I226" s="165"/>
      <c r="J226" s="165"/>
      <c r="M226" s="161"/>
      <c r="N226" s="166"/>
      <c r="X226" s="167"/>
      <c r="AT226" s="162" t="s">
        <v>160</v>
      </c>
      <c r="AU226" s="162" t="s">
        <v>84</v>
      </c>
      <c r="AV226" s="13" t="s">
        <v>84</v>
      </c>
      <c r="AW226" s="13" t="s">
        <v>5</v>
      </c>
      <c r="AX226" s="13" t="s">
        <v>75</v>
      </c>
      <c r="AY226" s="162" t="s">
        <v>126</v>
      </c>
    </row>
    <row r="227" spans="2:65" s="13" customFormat="1" ht="10.199999999999999">
      <c r="B227" s="161"/>
      <c r="D227" s="151" t="s">
        <v>160</v>
      </c>
      <c r="E227" s="162" t="s">
        <v>1</v>
      </c>
      <c r="F227" s="163" t="s">
        <v>376</v>
      </c>
      <c r="H227" s="164">
        <v>1.1200000000000001</v>
      </c>
      <c r="I227" s="165"/>
      <c r="J227" s="165"/>
      <c r="M227" s="161"/>
      <c r="N227" s="166"/>
      <c r="X227" s="167"/>
      <c r="AT227" s="162" t="s">
        <v>160</v>
      </c>
      <c r="AU227" s="162" t="s">
        <v>84</v>
      </c>
      <c r="AV227" s="13" t="s">
        <v>84</v>
      </c>
      <c r="AW227" s="13" t="s">
        <v>5</v>
      </c>
      <c r="AX227" s="13" t="s">
        <v>75</v>
      </c>
      <c r="AY227" s="162" t="s">
        <v>126</v>
      </c>
    </row>
    <row r="228" spans="2:65" s="14" customFormat="1" ht="10.199999999999999">
      <c r="B228" s="185"/>
      <c r="D228" s="151" t="s">
        <v>160</v>
      </c>
      <c r="E228" s="186" t="s">
        <v>1</v>
      </c>
      <c r="F228" s="187" t="s">
        <v>330</v>
      </c>
      <c r="H228" s="188">
        <v>5.2</v>
      </c>
      <c r="I228" s="189"/>
      <c r="J228" s="189"/>
      <c r="M228" s="185"/>
      <c r="N228" s="190"/>
      <c r="X228" s="191"/>
      <c r="AT228" s="186" t="s">
        <v>160</v>
      </c>
      <c r="AU228" s="186" t="s">
        <v>84</v>
      </c>
      <c r="AV228" s="14" t="s">
        <v>133</v>
      </c>
      <c r="AW228" s="14" t="s">
        <v>5</v>
      </c>
      <c r="AX228" s="14" t="s">
        <v>80</v>
      </c>
      <c r="AY228" s="186" t="s">
        <v>126</v>
      </c>
    </row>
    <row r="229" spans="2:65" s="1" customFormat="1" ht="24.15" customHeight="1">
      <c r="B229" s="32"/>
      <c r="C229" s="136" t="s">
        <v>9</v>
      </c>
      <c r="D229" s="136" t="s">
        <v>129</v>
      </c>
      <c r="E229" s="137" t="s">
        <v>377</v>
      </c>
      <c r="F229" s="138" t="s">
        <v>378</v>
      </c>
      <c r="G229" s="139" t="s">
        <v>176</v>
      </c>
      <c r="H229" s="140">
        <v>58.65</v>
      </c>
      <c r="I229" s="141"/>
      <c r="J229" s="141"/>
      <c r="K229" s="142">
        <f>ROUND(P229*H229,2)</f>
        <v>0</v>
      </c>
      <c r="L229" s="143"/>
      <c r="M229" s="32"/>
      <c r="N229" s="144" t="s">
        <v>1</v>
      </c>
      <c r="O229" s="145" t="s">
        <v>39</v>
      </c>
      <c r="P229" s="146">
        <f>I229+J229</f>
        <v>0</v>
      </c>
      <c r="Q229" s="146">
        <f>ROUND(I229*H229,2)</f>
        <v>0</v>
      </c>
      <c r="R229" s="146">
        <f>ROUND(J229*H229,2)</f>
        <v>0</v>
      </c>
      <c r="T229" s="147">
        <f>S229*H229</f>
        <v>0</v>
      </c>
      <c r="U229" s="147">
        <v>0.11</v>
      </c>
      <c r="V229" s="147">
        <f>U229*H229</f>
        <v>6.4515000000000002</v>
      </c>
      <c r="W229" s="147">
        <v>0</v>
      </c>
      <c r="X229" s="148">
        <f>W229*H229</f>
        <v>0</v>
      </c>
      <c r="AR229" s="149" t="s">
        <v>133</v>
      </c>
      <c r="AT229" s="149" t="s">
        <v>129</v>
      </c>
      <c r="AU229" s="149" t="s">
        <v>84</v>
      </c>
      <c r="AY229" s="17" t="s">
        <v>126</v>
      </c>
      <c r="BE229" s="150">
        <f>IF(O229="základní",K229,0)</f>
        <v>0</v>
      </c>
      <c r="BF229" s="150">
        <f>IF(O229="snížená",K229,0)</f>
        <v>0</v>
      </c>
      <c r="BG229" s="150">
        <f>IF(O229="zákl. přenesená",K229,0)</f>
        <v>0</v>
      </c>
      <c r="BH229" s="150">
        <f>IF(O229="sníž. přenesená",K229,0)</f>
        <v>0</v>
      </c>
      <c r="BI229" s="150">
        <f>IF(O229="nulová",K229,0)</f>
        <v>0</v>
      </c>
      <c r="BJ229" s="17" t="s">
        <v>84</v>
      </c>
      <c r="BK229" s="150">
        <f>ROUND(P229*H229,2)</f>
        <v>0</v>
      </c>
      <c r="BL229" s="17" t="s">
        <v>133</v>
      </c>
      <c r="BM229" s="149" t="s">
        <v>379</v>
      </c>
    </row>
    <row r="230" spans="2:65" s="13" customFormat="1" ht="10.199999999999999">
      <c r="B230" s="161"/>
      <c r="D230" s="151" t="s">
        <v>160</v>
      </c>
      <c r="E230" s="162" t="s">
        <v>1</v>
      </c>
      <c r="F230" s="163" t="s">
        <v>342</v>
      </c>
      <c r="H230" s="164">
        <v>0</v>
      </c>
      <c r="I230" s="165"/>
      <c r="J230" s="165"/>
      <c r="M230" s="161"/>
      <c r="N230" s="166"/>
      <c r="X230" s="167"/>
      <c r="AT230" s="162" t="s">
        <v>160</v>
      </c>
      <c r="AU230" s="162" t="s">
        <v>84</v>
      </c>
      <c r="AV230" s="13" t="s">
        <v>84</v>
      </c>
      <c r="AW230" s="13" t="s">
        <v>5</v>
      </c>
      <c r="AX230" s="13" t="s">
        <v>75</v>
      </c>
      <c r="AY230" s="162" t="s">
        <v>126</v>
      </c>
    </row>
    <row r="231" spans="2:65" s="13" customFormat="1" ht="10.199999999999999">
      <c r="B231" s="161"/>
      <c r="D231" s="151" t="s">
        <v>160</v>
      </c>
      <c r="E231" s="162" t="s">
        <v>1</v>
      </c>
      <c r="F231" s="163" t="s">
        <v>343</v>
      </c>
      <c r="H231" s="164">
        <v>20.91</v>
      </c>
      <c r="I231" s="165"/>
      <c r="J231" s="165"/>
      <c r="M231" s="161"/>
      <c r="N231" s="166"/>
      <c r="X231" s="167"/>
      <c r="AT231" s="162" t="s">
        <v>160</v>
      </c>
      <c r="AU231" s="162" t="s">
        <v>84</v>
      </c>
      <c r="AV231" s="13" t="s">
        <v>84</v>
      </c>
      <c r="AW231" s="13" t="s">
        <v>5</v>
      </c>
      <c r="AX231" s="13" t="s">
        <v>75</v>
      </c>
      <c r="AY231" s="162" t="s">
        <v>126</v>
      </c>
    </row>
    <row r="232" spans="2:65" s="13" customFormat="1" ht="10.199999999999999">
      <c r="B232" s="161"/>
      <c r="D232" s="151" t="s">
        <v>160</v>
      </c>
      <c r="E232" s="162" t="s">
        <v>1</v>
      </c>
      <c r="F232" s="163" t="s">
        <v>344</v>
      </c>
      <c r="H232" s="164">
        <v>2.06</v>
      </c>
      <c r="I232" s="165"/>
      <c r="J232" s="165"/>
      <c r="M232" s="161"/>
      <c r="N232" s="166"/>
      <c r="X232" s="167"/>
      <c r="AT232" s="162" t="s">
        <v>160</v>
      </c>
      <c r="AU232" s="162" t="s">
        <v>84</v>
      </c>
      <c r="AV232" s="13" t="s">
        <v>84</v>
      </c>
      <c r="AW232" s="13" t="s">
        <v>5</v>
      </c>
      <c r="AX232" s="13" t="s">
        <v>75</v>
      </c>
      <c r="AY232" s="162" t="s">
        <v>126</v>
      </c>
    </row>
    <row r="233" spans="2:65" s="13" customFormat="1" ht="10.199999999999999">
      <c r="B233" s="161"/>
      <c r="D233" s="151" t="s">
        <v>160</v>
      </c>
      <c r="E233" s="162" t="s">
        <v>1</v>
      </c>
      <c r="F233" s="163" t="s">
        <v>345</v>
      </c>
      <c r="H233" s="164">
        <v>4.72</v>
      </c>
      <c r="I233" s="165"/>
      <c r="J233" s="165"/>
      <c r="M233" s="161"/>
      <c r="N233" s="166"/>
      <c r="X233" s="167"/>
      <c r="AT233" s="162" t="s">
        <v>160</v>
      </c>
      <c r="AU233" s="162" t="s">
        <v>84</v>
      </c>
      <c r="AV233" s="13" t="s">
        <v>84</v>
      </c>
      <c r="AW233" s="13" t="s">
        <v>5</v>
      </c>
      <c r="AX233" s="13" t="s">
        <v>75</v>
      </c>
      <c r="AY233" s="162" t="s">
        <v>126</v>
      </c>
    </row>
    <row r="234" spans="2:65" s="13" customFormat="1" ht="10.199999999999999">
      <c r="B234" s="161"/>
      <c r="D234" s="151" t="s">
        <v>160</v>
      </c>
      <c r="E234" s="162" t="s">
        <v>1</v>
      </c>
      <c r="F234" s="163" t="s">
        <v>346</v>
      </c>
      <c r="H234" s="164">
        <v>12.71</v>
      </c>
      <c r="I234" s="165"/>
      <c r="J234" s="165"/>
      <c r="M234" s="161"/>
      <c r="N234" s="166"/>
      <c r="X234" s="167"/>
      <c r="AT234" s="162" t="s">
        <v>160</v>
      </c>
      <c r="AU234" s="162" t="s">
        <v>84</v>
      </c>
      <c r="AV234" s="13" t="s">
        <v>84</v>
      </c>
      <c r="AW234" s="13" t="s">
        <v>5</v>
      </c>
      <c r="AX234" s="13" t="s">
        <v>75</v>
      </c>
      <c r="AY234" s="162" t="s">
        <v>126</v>
      </c>
    </row>
    <row r="235" spans="2:65" s="13" customFormat="1" ht="10.199999999999999">
      <c r="B235" s="161"/>
      <c r="D235" s="151" t="s">
        <v>160</v>
      </c>
      <c r="E235" s="162" t="s">
        <v>1</v>
      </c>
      <c r="F235" s="163" t="s">
        <v>347</v>
      </c>
      <c r="H235" s="164">
        <v>6.66</v>
      </c>
      <c r="I235" s="165"/>
      <c r="J235" s="165"/>
      <c r="M235" s="161"/>
      <c r="N235" s="166"/>
      <c r="X235" s="167"/>
      <c r="AT235" s="162" t="s">
        <v>160</v>
      </c>
      <c r="AU235" s="162" t="s">
        <v>84</v>
      </c>
      <c r="AV235" s="13" t="s">
        <v>84</v>
      </c>
      <c r="AW235" s="13" t="s">
        <v>5</v>
      </c>
      <c r="AX235" s="13" t="s">
        <v>75</v>
      </c>
      <c r="AY235" s="162" t="s">
        <v>126</v>
      </c>
    </row>
    <row r="236" spans="2:65" s="13" customFormat="1" ht="10.199999999999999">
      <c r="B236" s="161"/>
      <c r="D236" s="151" t="s">
        <v>160</v>
      </c>
      <c r="E236" s="162" t="s">
        <v>1</v>
      </c>
      <c r="F236" s="163" t="s">
        <v>348</v>
      </c>
      <c r="H236" s="164">
        <v>11.59</v>
      </c>
      <c r="I236" s="165"/>
      <c r="J236" s="165"/>
      <c r="M236" s="161"/>
      <c r="N236" s="166"/>
      <c r="X236" s="167"/>
      <c r="AT236" s="162" t="s">
        <v>160</v>
      </c>
      <c r="AU236" s="162" t="s">
        <v>84</v>
      </c>
      <c r="AV236" s="13" t="s">
        <v>84</v>
      </c>
      <c r="AW236" s="13" t="s">
        <v>5</v>
      </c>
      <c r="AX236" s="13" t="s">
        <v>75</v>
      </c>
      <c r="AY236" s="162" t="s">
        <v>126</v>
      </c>
    </row>
    <row r="237" spans="2:65" s="14" customFormat="1" ht="10.199999999999999">
      <c r="B237" s="185"/>
      <c r="D237" s="151" t="s">
        <v>160</v>
      </c>
      <c r="E237" s="186" t="s">
        <v>1</v>
      </c>
      <c r="F237" s="187" t="s">
        <v>330</v>
      </c>
      <c r="H237" s="188">
        <v>58.65</v>
      </c>
      <c r="I237" s="189"/>
      <c r="J237" s="189"/>
      <c r="M237" s="185"/>
      <c r="N237" s="190"/>
      <c r="X237" s="191"/>
      <c r="AT237" s="186" t="s">
        <v>160</v>
      </c>
      <c r="AU237" s="186" t="s">
        <v>84</v>
      </c>
      <c r="AV237" s="14" t="s">
        <v>133</v>
      </c>
      <c r="AW237" s="14" t="s">
        <v>5</v>
      </c>
      <c r="AX237" s="14" t="s">
        <v>80</v>
      </c>
      <c r="AY237" s="186" t="s">
        <v>126</v>
      </c>
    </row>
    <row r="238" spans="2:65" s="1" customFormat="1" ht="24.15" customHeight="1">
      <c r="B238" s="32"/>
      <c r="C238" s="136" t="s">
        <v>201</v>
      </c>
      <c r="D238" s="136" t="s">
        <v>129</v>
      </c>
      <c r="E238" s="137" t="s">
        <v>380</v>
      </c>
      <c r="F238" s="138" t="s">
        <v>381</v>
      </c>
      <c r="G238" s="139" t="s">
        <v>156</v>
      </c>
      <c r="H238" s="140">
        <v>4</v>
      </c>
      <c r="I238" s="141"/>
      <c r="J238" s="141"/>
      <c r="K238" s="142">
        <f>ROUND(P238*H238,2)</f>
        <v>0</v>
      </c>
      <c r="L238" s="143"/>
      <c r="M238" s="32"/>
      <c r="N238" s="144" t="s">
        <v>1</v>
      </c>
      <c r="O238" s="145" t="s">
        <v>39</v>
      </c>
      <c r="P238" s="146">
        <f>I238+J238</f>
        <v>0</v>
      </c>
      <c r="Q238" s="146">
        <f>ROUND(I238*H238,2)</f>
        <v>0</v>
      </c>
      <c r="R238" s="146">
        <f>ROUND(J238*H238,2)</f>
        <v>0</v>
      </c>
      <c r="T238" s="147">
        <f>S238*H238</f>
        <v>0</v>
      </c>
      <c r="U238" s="147">
        <v>4.8000000000000001E-4</v>
      </c>
      <c r="V238" s="147">
        <f>U238*H238</f>
        <v>1.92E-3</v>
      </c>
      <c r="W238" s="147">
        <v>0</v>
      </c>
      <c r="X238" s="148">
        <f>W238*H238</f>
        <v>0</v>
      </c>
      <c r="AR238" s="149" t="s">
        <v>133</v>
      </c>
      <c r="AT238" s="149" t="s">
        <v>129</v>
      </c>
      <c r="AU238" s="149" t="s">
        <v>84</v>
      </c>
      <c r="AY238" s="17" t="s">
        <v>126</v>
      </c>
      <c r="BE238" s="150">
        <f>IF(O238="základní",K238,0)</f>
        <v>0</v>
      </c>
      <c r="BF238" s="150">
        <f>IF(O238="snížená",K238,0)</f>
        <v>0</v>
      </c>
      <c r="BG238" s="150">
        <f>IF(O238="zákl. přenesená",K238,0)</f>
        <v>0</v>
      </c>
      <c r="BH238" s="150">
        <f>IF(O238="sníž. přenesená",K238,0)</f>
        <v>0</v>
      </c>
      <c r="BI238" s="150">
        <f>IF(O238="nulová",K238,0)</f>
        <v>0</v>
      </c>
      <c r="BJ238" s="17" t="s">
        <v>84</v>
      </c>
      <c r="BK238" s="150">
        <f>ROUND(P238*H238,2)</f>
        <v>0</v>
      </c>
      <c r="BL238" s="17" t="s">
        <v>133</v>
      </c>
      <c r="BM238" s="149" t="s">
        <v>382</v>
      </c>
    </row>
    <row r="239" spans="2:65" s="1" customFormat="1" ht="24.15" customHeight="1">
      <c r="B239" s="32"/>
      <c r="C239" s="168" t="s">
        <v>205</v>
      </c>
      <c r="D239" s="168" t="s">
        <v>173</v>
      </c>
      <c r="E239" s="169" t="s">
        <v>383</v>
      </c>
      <c r="F239" s="170" t="s">
        <v>384</v>
      </c>
      <c r="G239" s="171" t="s">
        <v>156</v>
      </c>
      <c r="H239" s="172">
        <v>1</v>
      </c>
      <c r="I239" s="173"/>
      <c r="J239" s="174"/>
      <c r="K239" s="175">
        <f>ROUND(P239*H239,2)</f>
        <v>0</v>
      </c>
      <c r="L239" s="174"/>
      <c r="M239" s="176"/>
      <c r="N239" s="177" t="s">
        <v>1</v>
      </c>
      <c r="O239" s="145" t="s">
        <v>39</v>
      </c>
      <c r="P239" s="146">
        <f>I239+J239</f>
        <v>0</v>
      </c>
      <c r="Q239" s="146">
        <f>ROUND(I239*H239,2)</f>
        <v>0</v>
      </c>
      <c r="R239" s="146">
        <f>ROUND(J239*H239,2)</f>
        <v>0</v>
      </c>
      <c r="T239" s="147">
        <f>S239*H239</f>
        <v>0</v>
      </c>
      <c r="U239" s="147">
        <v>1.489E-2</v>
      </c>
      <c r="V239" s="147">
        <f>U239*H239</f>
        <v>1.489E-2</v>
      </c>
      <c r="W239" s="147">
        <v>0</v>
      </c>
      <c r="X239" s="148">
        <f>W239*H239</f>
        <v>0</v>
      </c>
      <c r="AR239" s="149" t="s">
        <v>172</v>
      </c>
      <c r="AT239" s="149" t="s">
        <v>173</v>
      </c>
      <c r="AU239" s="149" t="s">
        <v>84</v>
      </c>
      <c r="AY239" s="17" t="s">
        <v>126</v>
      </c>
      <c r="BE239" s="150">
        <f>IF(O239="základní",K239,0)</f>
        <v>0</v>
      </c>
      <c r="BF239" s="150">
        <f>IF(O239="snížená",K239,0)</f>
        <v>0</v>
      </c>
      <c r="BG239" s="150">
        <f>IF(O239="zákl. přenesená",K239,0)</f>
        <v>0</v>
      </c>
      <c r="BH239" s="150">
        <f>IF(O239="sníž. přenesená",K239,0)</f>
        <v>0</v>
      </c>
      <c r="BI239" s="150">
        <f>IF(O239="nulová",K239,0)</f>
        <v>0</v>
      </c>
      <c r="BJ239" s="17" t="s">
        <v>84</v>
      </c>
      <c r="BK239" s="150">
        <f>ROUND(P239*H239,2)</f>
        <v>0</v>
      </c>
      <c r="BL239" s="17" t="s">
        <v>133</v>
      </c>
      <c r="BM239" s="149" t="s">
        <v>385</v>
      </c>
    </row>
    <row r="240" spans="2:65" s="1" customFormat="1" ht="24.15" customHeight="1">
      <c r="B240" s="32"/>
      <c r="C240" s="168" t="s">
        <v>209</v>
      </c>
      <c r="D240" s="168" t="s">
        <v>173</v>
      </c>
      <c r="E240" s="169" t="s">
        <v>386</v>
      </c>
      <c r="F240" s="170" t="s">
        <v>387</v>
      </c>
      <c r="G240" s="171" t="s">
        <v>156</v>
      </c>
      <c r="H240" s="172">
        <v>1</v>
      </c>
      <c r="I240" s="173"/>
      <c r="J240" s="174"/>
      <c r="K240" s="175">
        <f>ROUND(P240*H240,2)</f>
        <v>0</v>
      </c>
      <c r="L240" s="174"/>
      <c r="M240" s="176"/>
      <c r="N240" s="177" t="s">
        <v>1</v>
      </c>
      <c r="O240" s="145" t="s">
        <v>39</v>
      </c>
      <c r="P240" s="146">
        <f>I240+J240</f>
        <v>0</v>
      </c>
      <c r="Q240" s="146">
        <f>ROUND(I240*H240,2)</f>
        <v>0</v>
      </c>
      <c r="R240" s="146">
        <f>ROUND(J240*H240,2)</f>
        <v>0</v>
      </c>
      <c r="T240" s="147">
        <f>S240*H240</f>
        <v>0</v>
      </c>
      <c r="U240" s="147">
        <v>1.6240000000000001E-2</v>
      </c>
      <c r="V240" s="147">
        <f>U240*H240</f>
        <v>1.6240000000000001E-2</v>
      </c>
      <c r="W240" s="147">
        <v>0</v>
      </c>
      <c r="X240" s="148">
        <f>W240*H240</f>
        <v>0</v>
      </c>
      <c r="AR240" s="149" t="s">
        <v>172</v>
      </c>
      <c r="AT240" s="149" t="s">
        <v>173</v>
      </c>
      <c r="AU240" s="149" t="s">
        <v>84</v>
      </c>
      <c r="AY240" s="17" t="s">
        <v>126</v>
      </c>
      <c r="BE240" s="150">
        <f>IF(O240="základní",K240,0)</f>
        <v>0</v>
      </c>
      <c r="BF240" s="150">
        <f>IF(O240="snížená",K240,0)</f>
        <v>0</v>
      </c>
      <c r="BG240" s="150">
        <f>IF(O240="zákl. přenesená",K240,0)</f>
        <v>0</v>
      </c>
      <c r="BH240" s="150">
        <f>IF(O240="sníž. přenesená",K240,0)</f>
        <v>0</v>
      </c>
      <c r="BI240" s="150">
        <f>IF(O240="nulová",K240,0)</f>
        <v>0</v>
      </c>
      <c r="BJ240" s="17" t="s">
        <v>84</v>
      </c>
      <c r="BK240" s="150">
        <f>ROUND(P240*H240,2)</f>
        <v>0</v>
      </c>
      <c r="BL240" s="17" t="s">
        <v>133</v>
      </c>
      <c r="BM240" s="149" t="s">
        <v>388</v>
      </c>
    </row>
    <row r="241" spans="2:65" s="1" customFormat="1" ht="24.15" customHeight="1">
      <c r="B241" s="32"/>
      <c r="C241" s="168" t="s">
        <v>170</v>
      </c>
      <c r="D241" s="168" t="s">
        <v>173</v>
      </c>
      <c r="E241" s="169" t="s">
        <v>389</v>
      </c>
      <c r="F241" s="170" t="s">
        <v>390</v>
      </c>
      <c r="G241" s="171" t="s">
        <v>156</v>
      </c>
      <c r="H241" s="172">
        <v>2</v>
      </c>
      <c r="I241" s="173"/>
      <c r="J241" s="174"/>
      <c r="K241" s="175">
        <f>ROUND(P241*H241,2)</f>
        <v>0</v>
      </c>
      <c r="L241" s="174"/>
      <c r="M241" s="176"/>
      <c r="N241" s="177" t="s">
        <v>1</v>
      </c>
      <c r="O241" s="145" t="s">
        <v>39</v>
      </c>
      <c r="P241" s="146">
        <f>I241+J241</f>
        <v>0</v>
      </c>
      <c r="Q241" s="146">
        <f>ROUND(I241*H241,2)</f>
        <v>0</v>
      </c>
      <c r="R241" s="146">
        <f>ROUND(J241*H241,2)</f>
        <v>0</v>
      </c>
      <c r="T241" s="147">
        <f>S241*H241</f>
        <v>0</v>
      </c>
      <c r="U241" s="147">
        <v>1.521E-2</v>
      </c>
      <c r="V241" s="147">
        <f>U241*H241</f>
        <v>3.0419999999999999E-2</v>
      </c>
      <c r="W241" s="147">
        <v>0</v>
      </c>
      <c r="X241" s="148">
        <f>W241*H241</f>
        <v>0</v>
      </c>
      <c r="AR241" s="149" t="s">
        <v>172</v>
      </c>
      <c r="AT241" s="149" t="s">
        <v>173</v>
      </c>
      <c r="AU241" s="149" t="s">
        <v>84</v>
      </c>
      <c r="AY241" s="17" t="s">
        <v>126</v>
      </c>
      <c r="BE241" s="150">
        <f>IF(O241="základní",K241,0)</f>
        <v>0</v>
      </c>
      <c r="BF241" s="150">
        <f>IF(O241="snížená",K241,0)</f>
        <v>0</v>
      </c>
      <c r="BG241" s="150">
        <f>IF(O241="zákl. přenesená",K241,0)</f>
        <v>0</v>
      </c>
      <c r="BH241" s="150">
        <f>IF(O241="sníž. přenesená",K241,0)</f>
        <v>0</v>
      </c>
      <c r="BI241" s="150">
        <f>IF(O241="nulová",K241,0)</f>
        <v>0</v>
      </c>
      <c r="BJ241" s="17" t="s">
        <v>84</v>
      </c>
      <c r="BK241" s="150">
        <f>ROUND(P241*H241,2)</f>
        <v>0</v>
      </c>
      <c r="BL241" s="17" t="s">
        <v>133</v>
      </c>
      <c r="BM241" s="149" t="s">
        <v>391</v>
      </c>
    </row>
    <row r="242" spans="2:65" s="11" customFormat="1" ht="22.8" customHeight="1">
      <c r="B242" s="123"/>
      <c r="D242" s="124" t="s">
        <v>74</v>
      </c>
      <c r="E242" s="134" t="s">
        <v>392</v>
      </c>
      <c r="F242" s="134" t="s">
        <v>393</v>
      </c>
      <c r="I242" s="126"/>
      <c r="J242" s="126"/>
      <c r="K242" s="135">
        <f>BK242</f>
        <v>0</v>
      </c>
      <c r="M242" s="123"/>
      <c r="N242" s="128"/>
      <c r="Q242" s="129">
        <f>SUM(Q243:Q247)</f>
        <v>0</v>
      </c>
      <c r="R242" s="129">
        <f>SUM(R243:R247)</f>
        <v>0</v>
      </c>
      <c r="T242" s="130">
        <f>SUM(T243:T247)</f>
        <v>0</v>
      </c>
      <c r="V242" s="130">
        <f>SUM(V243:V247)</f>
        <v>2.8589999999999997E-2</v>
      </c>
      <c r="X242" s="131">
        <f>SUM(X243:X247)</f>
        <v>0</v>
      </c>
      <c r="AR242" s="124" t="s">
        <v>80</v>
      </c>
      <c r="AT242" s="132" t="s">
        <v>74</v>
      </c>
      <c r="AU242" s="132" t="s">
        <v>80</v>
      </c>
      <c r="AY242" s="124" t="s">
        <v>126</v>
      </c>
      <c r="BK242" s="133">
        <f>SUM(BK243:BK247)</f>
        <v>0</v>
      </c>
    </row>
    <row r="243" spans="2:65" s="1" customFormat="1" ht="24.15" customHeight="1">
      <c r="B243" s="32"/>
      <c r="C243" s="136" t="s">
        <v>216</v>
      </c>
      <c r="D243" s="136" t="s">
        <v>129</v>
      </c>
      <c r="E243" s="137" t="s">
        <v>394</v>
      </c>
      <c r="F243" s="138" t="s">
        <v>395</v>
      </c>
      <c r="G243" s="139" t="s">
        <v>231</v>
      </c>
      <c r="H243" s="140">
        <v>19.059999999999999</v>
      </c>
      <c r="I243" s="141"/>
      <c r="J243" s="141"/>
      <c r="K243" s="142">
        <f>ROUND(P243*H243,2)</f>
        <v>0</v>
      </c>
      <c r="L243" s="143"/>
      <c r="M243" s="32"/>
      <c r="N243" s="144" t="s">
        <v>1</v>
      </c>
      <c r="O243" s="145" t="s">
        <v>39</v>
      </c>
      <c r="P243" s="146">
        <f>I243+J243</f>
        <v>0</v>
      </c>
      <c r="Q243" s="146">
        <f>ROUND(I243*H243,2)</f>
        <v>0</v>
      </c>
      <c r="R243" s="146">
        <f>ROUND(J243*H243,2)</f>
        <v>0</v>
      </c>
      <c r="T243" s="147">
        <f>S243*H243</f>
        <v>0</v>
      </c>
      <c r="U243" s="147">
        <v>1.5E-3</v>
      </c>
      <c r="V243" s="147">
        <f>U243*H243</f>
        <v>2.8589999999999997E-2</v>
      </c>
      <c r="W243" s="147">
        <v>0</v>
      </c>
      <c r="X243" s="148">
        <f>W243*H243</f>
        <v>0</v>
      </c>
      <c r="AR243" s="149" t="s">
        <v>133</v>
      </c>
      <c r="AT243" s="149" t="s">
        <v>129</v>
      </c>
      <c r="AU243" s="149" t="s">
        <v>84</v>
      </c>
      <c r="AY243" s="17" t="s">
        <v>126</v>
      </c>
      <c r="BE243" s="150">
        <f>IF(O243="základní",K243,0)</f>
        <v>0</v>
      </c>
      <c r="BF243" s="150">
        <f>IF(O243="snížená",K243,0)</f>
        <v>0</v>
      </c>
      <c r="BG243" s="150">
        <f>IF(O243="zákl. přenesená",K243,0)</f>
        <v>0</v>
      </c>
      <c r="BH243" s="150">
        <f>IF(O243="sníž. přenesená",K243,0)</f>
        <v>0</v>
      </c>
      <c r="BI243" s="150">
        <f>IF(O243="nulová",K243,0)</f>
        <v>0</v>
      </c>
      <c r="BJ243" s="17" t="s">
        <v>84</v>
      </c>
      <c r="BK243" s="150">
        <f>ROUND(P243*H243,2)</f>
        <v>0</v>
      </c>
      <c r="BL243" s="17" t="s">
        <v>133</v>
      </c>
      <c r="BM243" s="149" t="s">
        <v>396</v>
      </c>
    </row>
    <row r="244" spans="2:65" s="13" customFormat="1" ht="10.199999999999999">
      <c r="B244" s="161"/>
      <c r="D244" s="151" t="s">
        <v>160</v>
      </c>
      <c r="E244" s="162" t="s">
        <v>1</v>
      </c>
      <c r="F244" s="163" t="s">
        <v>397</v>
      </c>
      <c r="H244" s="164">
        <v>9.48</v>
      </c>
      <c r="I244" s="165"/>
      <c r="J244" s="165"/>
      <c r="M244" s="161"/>
      <c r="N244" s="166"/>
      <c r="X244" s="167"/>
      <c r="AT244" s="162" t="s">
        <v>160</v>
      </c>
      <c r="AU244" s="162" t="s">
        <v>84</v>
      </c>
      <c r="AV244" s="13" t="s">
        <v>84</v>
      </c>
      <c r="AW244" s="13" t="s">
        <v>5</v>
      </c>
      <c r="AX244" s="13" t="s">
        <v>75</v>
      </c>
      <c r="AY244" s="162" t="s">
        <v>126</v>
      </c>
    </row>
    <row r="245" spans="2:65" s="13" customFormat="1" ht="10.199999999999999">
      <c r="B245" s="161"/>
      <c r="D245" s="151" t="s">
        <v>160</v>
      </c>
      <c r="E245" s="162" t="s">
        <v>1</v>
      </c>
      <c r="F245" s="163" t="s">
        <v>398</v>
      </c>
      <c r="H245" s="164">
        <v>4.9400000000000004</v>
      </c>
      <c r="I245" s="165"/>
      <c r="J245" s="165"/>
      <c r="M245" s="161"/>
      <c r="N245" s="166"/>
      <c r="X245" s="167"/>
      <c r="AT245" s="162" t="s">
        <v>160</v>
      </c>
      <c r="AU245" s="162" t="s">
        <v>84</v>
      </c>
      <c r="AV245" s="13" t="s">
        <v>84</v>
      </c>
      <c r="AW245" s="13" t="s">
        <v>5</v>
      </c>
      <c r="AX245" s="13" t="s">
        <v>75</v>
      </c>
      <c r="AY245" s="162" t="s">
        <v>126</v>
      </c>
    </row>
    <row r="246" spans="2:65" s="13" customFormat="1" ht="10.199999999999999">
      <c r="B246" s="161"/>
      <c r="D246" s="151" t="s">
        <v>160</v>
      </c>
      <c r="E246" s="162" t="s">
        <v>1</v>
      </c>
      <c r="F246" s="163" t="s">
        <v>399</v>
      </c>
      <c r="H246" s="164">
        <v>4.6399999999999997</v>
      </c>
      <c r="I246" s="165"/>
      <c r="J246" s="165"/>
      <c r="M246" s="161"/>
      <c r="N246" s="166"/>
      <c r="X246" s="167"/>
      <c r="AT246" s="162" t="s">
        <v>160</v>
      </c>
      <c r="AU246" s="162" t="s">
        <v>84</v>
      </c>
      <c r="AV246" s="13" t="s">
        <v>84</v>
      </c>
      <c r="AW246" s="13" t="s">
        <v>5</v>
      </c>
      <c r="AX246" s="13" t="s">
        <v>75</v>
      </c>
      <c r="AY246" s="162" t="s">
        <v>126</v>
      </c>
    </row>
    <row r="247" spans="2:65" s="14" customFormat="1" ht="10.199999999999999">
      <c r="B247" s="185"/>
      <c r="D247" s="151" t="s">
        <v>160</v>
      </c>
      <c r="E247" s="186" t="s">
        <v>1</v>
      </c>
      <c r="F247" s="187" t="s">
        <v>330</v>
      </c>
      <c r="H247" s="188">
        <v>19.059999999999999</v>
      </c>
      <c r="I247" s="189"/>
      <c r="J247" s="189"/>
      <c r="M247" s="185"/>
      <c r="N247" s="190"/>
      <c r="X247" s="191"/>
      <c r="AT247" s="186" t="s">
        <v>160</v>
      </c>
      <c r="AU247" s="186" t="s">
        <v>84</v>
      </c>
      <c r="AV247" s="14" t="s">
        <v>133</v>
      </c>
      <c r="AW247" s="14" t="s">
        <v>5</v>
      </c>
      <c r="AX247" s="14" t="s">
        <v>80</v>
      </c>
      <c r="AY247" s="186" t="s">
        <v>126</v>
      </c>
    </row>
    <row r="248" spans="2:65" s="11" customFormat="1" ht="22.8" customHeight="1">
      <c r="B248" s="123"/>
      <c r="D248" s="124" t="s">
        <v>74</v>
      </c>
      <c r="E248" s="134" t="s">
        <v>181</v>
      </c>
      <c r="F248" s="134" t="s">
        <v>400</v>
      </c>
      <c r="I248" s="126"/>
      <c r="J248" s="126"/>
      <c r="K248" s="135">
        <f>BK248</f>
        <v>0</v>
      </c>
      <c r="M248" s="123"/>
      <c r="N248" s="128"/>
      <c r="Q248" s="129">
        <f>SUM(Q249:Q287)</f>
        <v>0</v>
      </c>
      <c r="R248" s="129">
        <f>SUM(R249:R287)</f>
        <v>0</v>
      </c>
      <c r="T248" s="130">
        <f>SUM(T249:T287)</f>
        <v>0</v>
      </c>
      <c r="V248" s="130">
        <f>SUM(V249:V287)</f>
        <v>4.9444000000000007E-3</v>
      </c>
      <c r="X248" s="131">
        <f>SUM(X249:X287)</f>
        <v>21.082318000000004</v>
      </c>
      <c r="AR248" s="124" t="s">
        <v>80</v>
      </c>
      <c r="AT248" s="132" t="s">
        <v>74</v>
      </c>
      <c r="AU248" s="132" t="s">
        <v>80</v>
      </c>
      <c r="AY248" s="124" t="s">
        <v>126</v>
      </c>
      <c r="BK248" s="133">
        <f>SUM(BK249:BK287)</f>
        <v>0</v>
      </c>
    </row>
    <row r="249" spans="2:65" s="1" customFormat="1" ht="33" customHeight="1">
      <c r="B249" s="32"/>
      <c r="C249" s="136" t="s">
        <v>228</v>
      </c>
      <c r="D249" s="136" t="s">
        <v>129</v>
      </c>
      <c r="E249" s="137" t="s">
        <v>401</v>
      </c>
      <c r="F249" s="138" t="s">
        <v>402</v>
      </c>
      <c r="G249" s="139" t="s">
        <v>176</v>
      </c>
      <c r="H249" s="140">
        <v>58.65</v>
      </c>
      <c r="I249" s="141"/>
      <c r="J249" s="141"/>
      <c r="K249" s="142">
        <f>ROUND(P249*H249,2)</f>
        <v>0</v>
      </c>
      <c r="L249" s="143"/>
      <c r="M249" s="32"/>
      <c r="N249" s="144" t="s">
        <v>1</v>
      </c>
      <c r="O249" s="145" t="s">
        <v>39</v>
      </c>
      <c r="P249" s="146">
        <f>I249+J249</f>
        <v>0</v>
      </c>
      <c r="Q249" s="146">
        <f>ROUND(I249*H249,2)</f>
        <v>0</v>
      </c>
      <c r="R249" s="146">
        <f>ROUND(J249*H249,2)</f>
        <v>0</v>
      </c>
      <c r="T249" s="147">
        <f>S249*H249</f>
        <v>0</v>
      </c>
      <c r="U249" s="147">
        <v>0</v>
      </c>
      <c r="V249" s="147">
        <f>U249*H249</f>
        <v>0</v>
      </c>
      <c r="W249" s="147">
        <v>0</v>
      </c>
      <c r="X249" s="148">
        <f>W249*H249</f>
        <v>0</v>
      </c>
      <c r="AR249" s="149" t="s">
        <v>133</v>
      </c>
      <c r="AT249" s="149" t="s">
        <v>129</v>
      </c>
      <c r="AU249" s="149" t="s">
        <v>84</v>
      </c>
      <c r="AY249" s="17" t="s">
        <v>126</v>
      </c>
      <c r="BE249" s="150">
        <f>IF(O249="základní",K249,0)</f>
        <v>0</v>
      </c>
      <c r="BF249" s="150">
        <f>IF(O249="snížená",K249,0)</f>
        <v>0</v>
      </c>
      <c r="BG249" s="150">
        <f>IF(O249="zákl. přenesená",K249,0)</f>
        <v>0</v>
      </c>
      <c r="BH249" s="150">
        <f>IF(O249="sníž. přenesená",K249,0)</f>
        <v>0</v>
      </c>
      <c r="BI249" s="150">
        <f>IF(O249="nulová",K249,0)</f>
        <v>0</v>
      </c>
      <c r="BJ249" s="17" t="s">
        <v>84</v>
      </c>
      <c r="BK249" s="150">
        <f>ROUND(P249*H249,2)</f>
        <v>0</v>
      </c>
      <c r="BL249" s="17" t="s">
        <v>133</v>
      </c>
      <c r="BM249" s="149" t="s">
        <v>403</v>
      </c>
    </row>
    <row r="250" spans="2:65" s="13" customFormat="1" ht="10.199999999999999">
      <c r="B250" s="161"/>
      <c r="D250" s="151" t="s">
        <v>160</v>
      </c>
      <c r="E250" s="162" t="s">
        <v>1</v>
      </c>
      <c r="F250" s="163" t="s">
        <v>342</v>
      </c>
      <c r="H250" s="164">
        <v>0</v>
      </c>
      <c r="I250" s="165"/>
      <c r="J250" s="165"/>
      <c r="M250" s="161"/>
      <c r="N250" s="166"/>
      <c r="X250" s="167"/>
      <c r="AT250" s="162" t="s">
        <v>160</v>
      </c>
      <c r="AU250" s="162" t="s">
        <v>84</v>
      </c>
      <c r="AV250" s="13" t="s">
        <v>84</v>
      </c>
      <c r="AW250" s="13" t="s">
        <v>5</v>
      </c>
      <c r="AX250" s="13" t="s">
        <v>75</v>
      </c>
      <c r="AY250" s="162" t="s">
        <v>126</v>
      </c>
    </row>
    <row r="251" spans="2:65" s="13" customFormat="1" ht="10.199999999999999">
      <c r="B251" s="161"/>
      <c r="D251" s="151" t="s">
        <v>160</v>
      </c>
      <c r="E251" s="162" t="s">
        <v>1</v>
      </c>
      <c r="F251" s="163" t="s">
        <v>343</v>
      </c>
      <c r="H251" s="164">
        <v>20.91</v>
      </c>
      <c r="I251" s="165"/>
      <c r="J251" s="165"/>
      <c r="M251" s="161"/>
      <c r="N251" s="166"/>
      <c r="X251" s="167"/>
      <c r="AT251" s="162" t="s">
        <v>160</v>
      </c>
      <c r="AU251" s="162" t="s">
        <v>84</v>
      </c>
      <c r="AV251" s="13" t="s">
        <v>84</v>
      </c>
      <c r="AW251" s="13" t="s">
        <v>5</v>
      </c>
      <c r="AX251" s="13" t="s">
        <v>75</v>
      </c>
      <c r="AY251" s="162" t="s">
        <v>126</v>
      </c>
    </row>
    <row r="252" spans="2:65" s="13" customFormat="1" ht="10.199999999999999">
      <c r="B252" s="161"/>
      <c r="D252" s="151" t="s">
        <v>160</v>
      </c>
      <c r="E252" s="162" t="s">
        <v>1</v>
      </c>
      <c r="F252" s="163" t="s">
        <v>344</v>
      </c>
      <c r="H252" s="164">
        <v>2.06</v>
      </c>
      <c r="I252" s="165"/>
      <c r="J252" s="165"/>
      <c r="M252" s="161"/>
      <c r="N252" s="166"/>
      <c r="X252" s="167"/>
      <c r="AT252" s="162" t="s">
        <v>160</v>
      </c>
      <c r="AU252" s="162" t="s">
        <v>84</v>
      </c>
      <c r="AV252" s="13" t="s">
        <v>84</v>
      </c>
      <c r="AW252" s="13" t="s">
        <v>5</v>
      </c>
      <c r="AX252" s="13" t="s">
        <v>75</v>
      </c>
      <c r="AY252" s="162" t="s">
        <v>126</v>
      </c>
    </row>
    <row r="253" spans="2:65" s="13" customFormat="1" ht="10.199999999999999">
      <c r="B253" s="161"/>
      <c r="D253" s="151" t="s">
        <v>160</v>
      </c>
      <c r="E253" s="162" t="s">
        <v>1</v>
      </c>
      <c r="F253" s="163" t="s">
        <v>345</v>
      </c>
      <c r="H253" s="164">
        <v>4.72</v>
      </c>
      <c r="I253" s="165"/>
      <c r="J253" s="165"/>
      <c r="M253" s="161"/>
      <c r="N253" s="166"/>
      <c r="X253" s="167"/>
      <c r="AT253" s="162" t="s">
        <v>160</v>
      </c>
      <c r="AU253" s="162" t="s">
        <v>84</v>
      </c>
      <c r="AV253" s="13" t="s">
        <v>84</v>
      </c>
      <c r="AW253" s="13" t="s">
        <v>5</v>
      </c>
      <c r="AX253" s="13" t="s">
        <v>75</v>
      </c>
      <c r="AY253" s="162" t="s">
        <v>126</v>
      </c>
    </row>
    <row r="254" spans="2:65" s="13" customFormat="1" ht="10.199999999999999">
      <c r="B254" s="161"/>
      <c r="D254" s="151" t="s">
        <v>160</v>
      </c>
      <c r="E254" s="162" t="s">
        <v>1</v>
      </c>
      <c r="F254" s="163" t="s">
        <v>346</v>
      </c>
      <c r="H254" s="164">
        <v>12.71</v>
      </c>
      <c r="I254" s="165"/>
      <c r="J254" s="165"/>
      <c r="M254" s="161"/>
      <c r="N254" s="166"/>
      <c r="X254" s="167"/>
      <c r="AT254" s="162" t="s">
        <v>160</v>
      </c>
      <c r="AU254" s="162" t="s">
        <v>84</v>
      </c>
      <c r="AV254" s="13" t="s">
        <v>84</v>
      </c>
      <c r="AW254" s="13" t="s">
        <v>5</v>
      </c>
      <c r="AX254" s="13" t="s">
        <v>75</v>
      </c>
      <c r="AY254" s="162" t="s">
        <v>126</v>
      </c>
    </row>
    <row r="255" spans="2:65" s="13" customFormat="1" ht="10.199999999999999">
      <c r="B255" s="161"/>
      <c r="D255" s="151" t="s">
        <v>160</v>
      </c>
      <c r="E255" s="162" t="s">
        <v>1</v>
      </c>
      <c r="F255" s="163" t="s">
        <v>347</v>
      </c>
      <c r="H255" s="164">
        <v>6.66</v>
      </c>
      <c r="I255" s="165"/>
      <c r="J255" s="165"/>
      <c r="M255" s="161"/>
      <c r="N255" s="166"/>
      <c r="X255" s="167"/>
      <c r="AT255" s="162" t="s">
        <v>160</v>
      </c>
      <c r="AU255" s="162" t="s">
        <v>84</v>
      </c>
      <c r="AV255" s="13" t="s">
        <v>84</v>
      </c>
      <c r="AW255" s="13" t="s">
        <v>5</v>
      </c>
      <c r="AX255" s="13" t="s">
        <v>75</v>
      </c>
      <c r="AY255" s="162" t="s">
        <v>126</v>
      </c>
    </row>
    <row r="256" spans="2:65" s="13" customFormat="1" ht="10.199999999999999">
      <c r="B256" s="161"/>
      <c r="D256" s="151" t="s">
        <v>160</v>
      </c>
      <c r="E256" s="162" t="s">
        <v>1</v>
      </c>
      <c r="F256" s="163" t="s">
        <v>348</v>
      </c>
      <c r="H256" s="164">
        <v>11.59</v>
      </c>
      <c r="I256" s="165"/>
      <c r="J256" s="165"/>
      <c r="M256" s="161"/>
      <c r="N256" s="166"/>
      <c r="X256" s="167"/>
      <c r="AT256" s="162" t="s">
        <v>160</v>
      </c>
      <c r="AU256" s="162" t="s">
        <v>84</v>
      </c>
      <c r="AV256" s="13" t="s">
        <v>84</v>
      </c>
      <c r="AW256" s="13" t="s">
        <v>5</v>
      </c>
      <c r="AX256" s="13" t="s">
        <v>75</v>
      </c>
      <c r="AY256" s="162" t="s">
        <v>126</v>
      </c>
    </row>
    <row r="257" spans="2:65" s="14" customFormat="1" ht="10.199999999999999">
      <c r="B257" s="185"/>
      <c r="D257" s="151" t="s">
        <v>160</v>
      </c>
      <c r="E257" s="186" t="s">
        <v>1</v>
      </c>
      <c r="F257" s="187" t="s">
        <v>330</v>
      </c>
      <c r="H257" s="188">
        <v>58.65</v>
      </c>
      <c r="I257" s="189"/>
      <c r="J257" s="189"/>
      <c r="M257" s="185"/>
      <c r="N257" s="190"/>
      <c r="X257" s="191"/>
      <c r="AT257" s="186" t="s">
        <v>160</v>
      </c>
      <c r="AU257" s="186" t="s">
        <v>84</v>
      </c>
      <c r="AV257" s="14" t="s">
        <v>133</v>
      </c>
      <c r="AW257" s="14" t="s">
        <v>5</v>
      </c>
      <c r="AX257" s="14" t="s">
        <v>80</v>
      </c>
      <c r="AY257" s="186" t="s">
        <v>126</v>
      </c>
    </row>
    <row r="258" spans="2:65" s="1" customFormat="1" ht="24.15" customHeight="1">
      <c r="B258" s="32"/>
      <c r="C258" s="136" t="s">
        <v>233</v>
      </c>
      <c r="D258" s="136" t="s">
        <v>129</v>
      </c>
      <c r="E258" s="137" t="s">
        <v>404</v>
      </c>
      <c r="F258" s="138" t="s">
        <v>405</v>
      </c>
      <c r="G258" s="139" t="s">
        <v>176</v>
      </c>
      <c r="H258" s="140">
        <v>123.61</v>
      </c>
      <c r="I258" s="141"/>
      <c r="J258" s="141"/>
      <c r="K258" s="142">
        <f>ROUND(P258*H258,2)</f>
        <v>0</v>
      </c>
      <c r="L258" s="143"/>
      <c r="M258" s="32"/>
      <c r="N258" s="144" t="s">
        <v>1</v>
      </c>
      <c r="O258" s="145" t="s">
        <v>39</v>
      </c>
      <c r="P258" s="146">
        <f>I258+J258</f>
        <v>0</v>
      </c>
      <c r="Q258" s="146">
        <f>ROUND(I258*H258,2)</f>
        <v>0</v>
      </c>
      <c r="R258" s="146">
        <f>ROUND(J258*H258,2)</f>
        <v>0</v>
      </c>
      <c r="T258" s="147">
        <f>S258*H258</f>
        <v>0</v>
      </c>
      <c r="U258" s="147">
        <v>4.0000000000000003E-5</v>
      </c>
      <c r="V258" s="147">
        <f>U258*H258</f>
        <v>4.9444000000000007E-3</v>
      </c>
      <c r="W258" s="147">
        <v>0</v>
      </c>
      <c r="X258" s="148">
        <f>W258*H258</f>
        <v>0</v>
      </c>
      <c r="AR258" s="149" t="s">
        <v>133</v>
      </c>
      <c r="AT258" s="149" t="s">
        <v>129</v>
      </c>
      <c r="AU258" s="149" t="s">
        <v>84</v>
      </c>
      <c r="AY258" s="17" t="s">
        <v>126</v>
      </c>
      <c r="BE258" s="150">
        <f>IF(O258="základní",K258,0)</f>
        <v>0</v>
      </c>
      <c r="BF258" s="150">
        <f>IF(O258="snížená",K258,0)</f>
        <v>0</v>
      </c>
      <c r="BG258" s="150">
        <f>IF(O258="zákl. přenesená",K258,0)</f>
        <v>0</v>
      </c>
      <c r="BH258" s="150">
        <f>IF(O258="sníž. přenesená",K258,0)</f>
        <v>0</v>
      </c>
      <c r="BI258" s="150">
        <f>IF(O258="nulová",K258,0)</f>
        <v>0</v>
      </c>
      <c r="BJ258" s="17" t="s">
        <v>84</v>
      </c>
      <c r="BK258" s="150">
        <f>ROUND(P258*H258,2)</f>
        <v>0</v>
      </c>
      <c r="BL258" s="17" t="s">
        <v>133</v>
      </c>
      <c r="BM258" s="149" t="s">
        <v>406</v>
      </c>
    </row>
    <row r="259" spans="2:65" s="13" customFormat="1" ht="10.199999999999999">
      <c r="B259" s="161"/>
      <c r="D259" s="151" t="s">
        <v>160</v>
      </c>
      <c r="E259" s="162" t="s">
        <v>1</v>
      </c>
      <c r="F259" s="163" t="s">
        <v>407</v>
      </c>
      <c r="H259" s="164">
        <v>64.959999999999994</v>
      </c>
      <c r="I259" s="165"/>
      <c r="J259" s="165"/>
      <c r="M259" s="161"/>
      <c r="N259" s="166"/>
      <c r="X259" s="167"/>
      <c r="AT259" s="162" t="s">
        <v>160</v>
      </c>
      <c r="AU259" s="162" t="s">
        <v>84</v>
      </c>
      <c r="AV259" s="13" t="s">
        <v>84</v>
      </c>
      <c r="AW259" s="13" t="s">
        <v>5</v>
      </c>
      <c r="AX259" s="13" t="s">
        <v>75</v>
      </c>
      <c r="AY259" s="162" t="s">
        <v>126</v>
      </c>
    </row>
    <row r="260" spans="2:65" s="13" customFormat="1" ht="10.199999999999999">
      <c r="B260" s="161"/>
      <c r="D260" s="151" t="s">
        <v>160</v>
      </c>
      <c r="E260" s="162" t="s">
        <v>1</v>
      </c>
      <c r="F260" s="163" t="s">
        <v>343</v>
      </c>
      <c r="H260" s="164">
        <v>20.91</v>
      </c>
      <c r="I260" s="165"/>
      <c r="J260" s="165"/>
      <c r="M260" s="161"/>
      <c r="N260" s="166"/>
      <c r="X260" s="167"/>
      <c r="AT260" s="162" t="s">
        <v>160</v>
      </c>
      <c r="AU260" s="162" t="s">
        <v>84</v>
      </c>
      <c r="AV260" s="13" t="s">
        <v>84</v>
      </c>
      <c r="AW260" s="13" t="s">
        <v>5</v>
      </c>
      <c r="AX260" s="13" t="s">
        <v>75</v>
      </c>
      <c r="AY260" s="162" t="s">
        <v>126</v>
      </c>
    </row>
    <row r="261" spans="2:65" s="13" customFormat="1" ht="10.199999999999999">
      <c r="B261" s="161"/>
      <c r="D261" s="151" t="s">
        <v>160</v>
      </c>
      <c r="E261" s="162" t="s">
        <v>1</v>
      </c>
      <c r="F261" s="163" t="s">
        <v>344</v>
      </c>
      <c r="H261" s="164">
        <v>2.06</v>
      </c>
      <c r="I261" s="165"/>
      <c r="J261" s="165"/>
      <c r="M261" s="161"/>
      <c r="N261" s="166"/>
      <c r="X261" s="167"/>
      <c r="AT261" s="162" t="s">
        <v>160</v>
      </c>
      <c r="AU261" s="162" t="s">
        <v>84</v>
      </c>
      <c r="AV261" s="13" t="s">
        <v>84</v>
      </c>
      <c r="AW261" s="13" t="s">
        <v>5</v>
      </c>
      <c r="AX261" s="13" t="s">
        <v>75</v>
      </c>
      <c r="AY261" s="162" t="s">
        <v>126</v>
      </c>
    </row>
    <row r="262" spans="2:65" s="13" customFormat="1" ht="10.199999999999999">
      <c r="B262" s="161"/>
      <c r="D262" s="151" t="s">
        <v>160</v>
      </c>
      <c r="E262" s="162" t="s">
        <v>1</v>
      </c>
      <c r="F262" s="163" t="s">
        <v>345</v>
      </c>
      <c r="H262" s="164">
        <v>4.72</v>
      </c>
      <c r="I262" s="165"/>
      <c r="J262" s="165"/>
      <c r="M262" s="161"/>
      <c r="N262" s="166"/>
      <c r="X262" s="167"/>
      <c r="AT262" s="162" t="s">
        <v>160</v>
      </c>
      <c r="AU262" s="162" t="s">
        <v>84</v>
      </c>
      <c r="AV262" s="13" t="s">
        <v>84</v>
      </c>
      <c r="AW262" s="13" t="s">
        <v>5</v>
      </c>
      <c r="AX262" s="13" t="s">
        <v>75</v>
      </c>
      <c r="AY262" s="162" t="s">
        <v>126</v>
      </c>
    </row>
    <row r="263" spans="2:65" s="13" customFormat="1" ht="10.199999999999999">
      <c r="B263" s="161"/>
      <c r="D263" s="151" t="s">
        <v>160</v>
      </c>
      <c r="E263" s="162" t="s">
        <v>1</v>
      </c>
      <c r="F263" s="163" t="s">
        <v>346</v>
      </c>
      <c r="H263" s="164">
        <v>12.71</v>
      </c>
      <c r="I263" s="165"/>
      <c r="J263" s="165"/>
      <c r="M263" s="161"/>
      <c r="N263" s="166"/>
      <c r="X263" s="167"/>
      <c r="AT263" s="162" t="s">
        <v>160</v>
      </c>
      <c r="AU263" s="162" t="s">
        <v>84</v>
      </c>
      <c r="AV263" s="13" t="s">
        <v>84</v>
      </c>
      <c r="AW263" s="13" t="s">
        <v>5</v>
      </c>
      <c r="AX263" s="13" t="s">
        <v>75</v>
      </c>
      <c r="AY263" s="162" t="s">
        <v>126</v>
      </c>
    </row>
    <row r="264" spans="2:65" s="13" customFormat="1" ht="10.199999999999999">
      <c r="B264" s="161"/>
      <c r="D264" s="151" t="s">
        <v>160</v>
      </c>
      <c r="E264" s="162" t="s">
        <v>1</v>
      </c>
      <c r="F264" s="163" t="s">
        <v>347</v>
      </c>
      <c r="H264" s="164">
        <v>6.66</v>
      </c>
      <c r="I264" s="165"/>
      <c r="J264" s="165"/>
      <c r="M264" s="161"/>
      <c r="N264" s="166"/>
      <c r="X264" s="167"/>
      <c r="AT264" s="162" t="s">
        <v>160</v>
      </c>
      <c r="AU264" s="162" t="s">
        <v>84</v>
      </c>
      <c r="AV264" s="13" t="s">
        <v>84</v>
      </c>
      <c r="AW264" s="13" t="s">
        <v>5</v>
      </c>
      <c r="AX264" s="13" t="s">
        <v>75</v>
      </c>
      <c r="AY264" s="162" t="s">
        <v>126</v>
      </c>
    </row>
    <row r="265" spans="2:65" s="13" customFormat="1" ht="10.199999999999999">
      <c r="B265" s="161"/>
      <c r="D265" s="151" t="s">
        <v>160</v>
      </c>
      <c r="E265" s="162" t="s">
        <v>1</v>
      </c>
      <c r="F265" s="163" t="s">
        <v>348</v>
      </c>
      <c r="H265" s="164">
        <v>11.59</v>
      </c>
      <c r="I265" s="165"/>
      <c r="J265" s="165"/>
      <c r="M265" s="161"/>
      <c r="N265" s="166"/>
      <c r="X265" s="167"/>
      <c r="AT265" s="162" t="s">
        <v>160</v>
      </c>
      <c r="AU265" s="162" t="s">
        <v>84</v>
      </c>
      <c r="AV265" s="13" t="s">
        <v>84</v>
      </c>
      <c r="AW265" s="13" t="s">
        <v>5</v>
      </c>
      <c r="AX265" s="13" t="s">
        <v>75</v>
      </c>
      <c r="AY265" s="162" t="s">
        <v>126</v>
      </c>
    </row>
    <row r="266" spans="2:65" s="14" customFormat="1" ht="10.199999999999999">
      <c r="B266" s="185"/>
      <c r="D266" s="151" t="s">
        <v>160</v>
      </c>
      <c r="E266" s="186" t="s">
        <v>1</v>
      </c>
      <c r="F266" s="187" t="s">
        <v>330</v>
      </c>
      <c r="H266" s="188">
        <v>123.61</v>
      </c>
      <c r="I266" s="189"/>
      <c r="J266" s="189"/>
      <c r="M266" s="185"/>
      <c r="N266" s="190"/>
      <c r="X266" s="191"/>
      <c r="AT266" s="186" t="s">
        <v>160</v>
      </c>
      <c r="AU266" s="186" t="s">
        <v>84</v>
      </c>
      <c r="AV266" s="14" t="s">
        <v>133</v>
      </c>
      <c r="AW266" s="14" t="s">
        <v>5</v>
      </c>
      <c r="AX266" s="14" t="s">
        <v>80</v>
      </c>
      <c r="AY266" s="186" t="s">
        <v>126</v>
      </c>
    </row>
    <row r="267" spans="2:65" s="1" customFormat="1" ht="24.15" customHeight="1">
      <c r="B267" s="32"/>
      <c r="C267" s="136" t="s">
        <v>238</v>
      </c>
      <c r="D267" s="136" t="s">
        <v>129</v>
      </c>
      <c r="E267" s="137" t="s">
        <v>408</v>
      </c>
      <c r="F267" s="138" t="s">
        <v>409</v>
      </c>
      <c r="G267" s="139" t="s">
        <v>176</v>
      </c>
      <c r="H267" s="140">
        <v>11.736000000000001</v>
      </c>
      <c r="I267" s="141"/>
      <c r="J267" s="141"/>
      <c r="K267" s="142">
        <f>ROUND(P267*H267,2)</f>
        <v>0</v>
      </c>
      <c r="L267" s="143"/>
      <c r="M267" s="32"/>
      <c r="N267" s="144" t="s">
        <v>1</v>
      </c>
      <c r="O267" s="145" t="s">
        <v>39</v>
      </c>
      <c r="P267" s="146">
        <f>I267+J267</f>
        <v>0</v>
      </c>
      <c r="Q267" s="146">
        <f>ROUND(I267*H267,2)</f>
        <v>0</v>
      </c>
      <c r="R267" s="146">
        <f>ROUND(J267*H267,2)</f>
        <v>0</v>
      </c>
      <c r="T267" s="147">
        <f>S267*H267</f>
        <v>0</v>
      </c>
      <c r="U267" s="147">
        <v>0</v>
      </c>
      <c r="V267" s="147">
        <f>U267*H267</f>
        <v>0</v>
      </c>
      <c r="W267" s="147">
        <v>0.188</v>
      </c>
      <c r="X267" s="148">
        <f>W267*H267</f>
        <v>2.2063680000000003</v>
      </c>
      <c r="AR267" s="149" t="s">
        <v>133</v>
      </c>
      <c r="AT267" s="149" t="s">
        <v>129</v>
      </c>
      <c r="AU267" s="149" t="s">
        <v>84</v>
      </c>
      <c r="AY267" s="17" t="s">
        <v>126</v>
      </c>
      <c r="BE267" s="150">
        <f>IF(O267="základní",K267,0)</f>
        <v>0</v>
      </c>
      <c r="BF267" s="150">
        <f>IF(O267="snížená",K267,0)</f>
        <v>0</v>
      </c>
      <c r="BG267" s="150">
        <f>IF(O267="zákl. přenesená",K267,0)</f>
        <v>0</v>
      </c>
      <c r="BH267" s="150">
        <f>IF(O267="sníž. přenesená",K267,0)</f>
        <v>0</v>
      </c>
      <c r="BI267" s="150">
        <f>IF(O267="nulová",K267,0)</f>
        <v>0</v>
      </c>
      <c r="BJ267" s="17" t="s">
        <v>84</v>
      </c>
      <c r="BK267" s="150">
        <f>ROUND(P267*H267,2)</f>
        <v>0</v>
      </c>
      <c r="BL267" s="17" t="s">
        <v>133</v>
      </c>
      <c r="BM267" s="149" t="s">
        <v>410</v>
      </c>
    </row>
    <row r="268" spans="2:65" s="12" customFormat="1" ht="10.199999999999999">
      <c r="B268" s="155"/>
      <c r="D268" s="151" t="s">
        <v>160</v>
      </c>
      <c r="E268" s="156" t="s">
        <v>1</v>
      </c>
      <c r="F268" s="157" t="s">
        <v>411</v>
      </c>
      <c r="H268" s="156" t="s">
        <v>1</v>
      </c>
      <c r="I268" s="158"/>
      <c r="J268" s="158"/>
      <c r="M268" s="155"/>
      <c r="N268" s="159"/>
      <c r="X268" s="160"/>
      <c r="AT268" s="156" t="s">
        <v>160</v>
      </c>
      <c r="AU268" s="156" t="s">
        <v>84</v>
      </c>
      <c r="AV268" s="12" t="s">
        <v>80</v>
      </c>
      <c r="AW268" s="12" t="s">
        <v>5</v>
      </c>
      <c r="AX268" s="12" t="s">
        <v>75</v>
      </c>
      <c r="AY268" s="156" t="s">
        <v>126</v>
      </c>
    </row>
    <row r="269" spans="2:65" s="13" customFormat="1" ht="10.199999999999999">
      <c r="B269" s="161"/>
      <c r="D269" s="151" t="s">
        <v>160</v>
      </c>
      <c r="E269" s="162" t="s">
        <v>1</v>
      </c>
      <c r="F269" s="163" t="s">
        <v>412</v>
      </c>
      <c r="H269" s="164">
        <v>11.736000000000001</v>
      </c>
      <c r="I269" s="165"/>
      <c r="J269" s="165"/>
      <c r="M269" s="161"/>
      <c r="N269" s="166"/>
      <c r="X269" s="167"/>
      <c r="AT269" s="162" t="s">
        <v>160</v>
      </c>
      <c r="AU269" s="162" t="s">
        <v>84</v>
      </c>
      <c r="AV269" s="13" t="s">
        <v>84</v>
      </c>
      <c r="AW269" s="13" t="s">
        <v>5</v>
      </c>
      <c r="AX269" s="13" t="s">
        <v>80</v>
      </c>
      <c r="AY269" s="162" t="s">
        <v>126</v>
      </c>
    </row>
    <row r="270" spans="2:65" s="1" customFormat="1" ht="24.15" customHeight="1">
      <c r="B270" s="32"/>
      <c r="C270" s="136" t="s">
        <v>8</v>
      </c>
      <c r="D270" s="136" t="s">
        <v>129</v>
      </c>
      <c r="E270" s="137" t="s">
        <v>413</v>
      </c>
      <c r="F270" s="138" t="s">
        <v>414</v>
      </c>
      <c r="G270" s="139" t="s">
        <v>176</v>
      </c>
      <c r="H270" s="140">
        <v>58.65</v>
      </c>
      <c r="I270" s="141"/>
      <c r="J270" s="141"/>
      <c r="K270" s="142">
        <f>ROUND(P270*H270,2)</f>
        <v>0</v>
      </c>
      <c r="L270" s="143"/>
      <c r="M270" s="32"/>
      <c r="N270" s="144" t="s">
        <v>1</v>
      </c>
      <c r="O270" s="145" t="s">
        <v>39</v>
      </c>
      <c r="P270" s="146">
        <f>I270+J270</f>
        <v>0</v>
      </c>
      <c r="Q270" s="146">
        <f>ROUND(I270*H270,2)</f>
        <v>0</v>
      </c>
      <c r="R270" s="146">
        <f>ROUND(J270*H270,2)</f>
        <v>0</v>
      </c>
      <c r="T270" s="147">
        <f>S270*H270</f>
        <v>0</v>
      </c>
      <c r="U270" s="147">
        <v>0</v>
      </c>
      <c r="V270" s="147">
        <f>U270*H270</f>
        <v>0</v>
      </c>
      <c r="W270" s="147">
        <v>0.27200000000000002</v>
      </c>
      <c r="X270" s="148">
        <f>W270*H270</f>
        <v>15.952800000000002</v>
      </c>
      <c r="AR270" s="149" t="s">
        <v>133</v>
      </c>
      <c r="AT270" s="149" t="s">
        <v>129</v>
      </c>
      <c r="AU270" s="149" t="s">
        <v>84</v>
      </c>
      <c r="AY270" s="17" t="s">
        <v>126</v>
      </c>
      <c r="BE270" s="150">
        <f>IF(O270="základní",K270,0)</f>
        <v>0</v>
      </c>
      <c r="BF270" s="150">
        <f>IF(O270="snížená",K270,0)</f>
        <v>0</v>
      </c>
      <c r="BG270" s="150">
        <f>IF(O270="zákl. přenesená",K270,0)</f>
        <v>0</v>
      </c>
      <c r="BH270" s="150">
        <f>IF(O270="sníž. přenesená",K270,0)</f>
        <v>0</v>
      </c>
      <c r="BI270" s="150">
        <f>IF(O270="nulová",K270,0)</f>
        <v>0</v>
      </c>
      <c r="BJ270" s="17" t="s">
        <v>84</v>
      </c>
      <c r="BK270" s="150">
        <f>ROUND(P270*H270,2)</f>
        <v>0</v>
      </c>
      <c r="BL270" s="17" t="s">
        <v>133</v>
      </c>
      <c r="BM270" s="149" t="s">
        <v>415</v>
      </c>
    </row>
    <row r="271" spans="2:65" s="13" customFormat="1" ht="10.199999999999999">
      <c r="B271" s="161"/>
      <c r="D271" s="151" t="s">
        <v>160</v>
      </c>
      <c r="E271" s="162" t="s">
        <v>1</v>
      </c>
      <c r="F271" s="163" t="s">
        <v>342</v>
      </c>
      <c r="H271" s="164">
        <v>0</v>
      </c>
      <c r="I271" s="165"/>
      <c r="J271" s="165"/>
      <c r="M271" s="161"/>
      <c r="N271" s="166"/>
      <c r="X271" s="167"/>
      <c r="AT271" s="162" t="s">
        <v>160</v>
      </c>
      <c r="AU271" s="162" t="s">
        <v>84</v>
      </c>
      <c r="AV271" s="13" t="s">
        <v>84</v>
      </c>
      <c r="AW271" s="13" t="s">
        <v>5</v>
      </c>
      <c r="AX271" s="13" t="s">
        <v>75</v>
      </c>
      <c r="AY271" s="162" t="s">
        <v>126</v>
      </c>
    </row>
    <row r="272" spans="2:65" s="13" customFormat="1" ht="10.199999999999999">
      <c r="B272" s="161"/>
      <c r="D272" s="151" t="s">
        <v>160</v>
      </c>
      <c r="E272" s="162" t="s">
        <v>1</v>
      </c>
      <c r="F272" s="163" t="s">
        <v>343</v>
      </c>
      <c r="H272" s="164">
        <v>20.91</v>
      </c>
      <c r="I272" s="165"/>
      <c r="J272" s="165"/>
      <c r="M272" s="161"/>
      <c r="N272" s="166"/>
      <c r="X272" s="167"/>
      <c r="AT272" s="162" t="s">
        <v>160</v>
      </c>
      <c r="AU272" s="162" t="s">
        <v>84</v>
      </c>
      <c r="AV272" s="13" t="s">
        <v>84</v>
      </c>
      <c r="AW272" s="13" t="s">
        <v>5</v>
      </c>
      <c r="AX272" s="13" t="s">
        <v>75</v>
      </c>
      <c r="AY272" s="162" t="s">
        <v>126</v>
      </c>
    </row>
    <row r="273" spans="2:65" s="13" customFormat="1" ht="10.199999999999999">
      <c r="B273" s="161"/>
      <c r="D273" s="151" t="s">
        <v>160</v>
      </c>
      <c r="E273" s="162" t="s">
        <v>1</v>
      </c>
      <c r="F273" s="163" t="s">
        <v>344</v>
      </c>
      <c r="H273" s="164">
        <v>2.06</v>
      </c>
      <c r="I273" s="165"/>
      <c r="J273" s="165"/>
      <c r="M273" s="161"/>
      <c r="N273" s="166"/>
      <c r="X273" s="167"/>
      <c r="AT273" s="162" t="s">
        <v>160</v>
      </c>
      <c r="AU273" s="162" t="s">
        <v>84</v>
      </c>
      <c r="AV273" s="13" t="s">
        <v>84</v>
      </c>
      <c r="AW273" s="13" t="s">
        <v>5</v>
      </c>
      <c r="AX273" s="13" t="s">
        <v>75</v>
      </c>
      <c r="AY273" s="162" t="s">
        <v>126</v>
      </c>
    </row>
    <row r="274" spans="2:65" s="13" customFormat="1" ht="10.199999999999999">
      <c r="B274" s="161"/>
      <c r="D274" s="151" t="s">
        <v>160</v>
      </c>
      <c r="E274" s="162" t="s">
        <v>1</v>
      </c>
      <c r="F274" s="163" t="s">
        <v>345</v>
      </c>
      <c r="H274" s="164">
        <v>4.72</v>
      </c>
      <c r="I274" s="165"/>
      <c r="J274" s="165"/>
      <c r="M274" s="161"/>
      <c r="N274" s="166"/>
      <c r="X274" s="167"/>
      <c r="AT274" s="162" t="s">
        <v>160</v>
      </c>
      <c r="AU274" s="162" t="s">
        <v>84</v>
      </c>
      <c r="AV274" s="13" t="s">
        <v>84</v>
      </c>
      <c r="AW274" s="13" t="s">
        <v>5</v>
      </c>
      <c r="AX274" s="13" t="s">
        <v>75</v>
      </c>
      <c r="AY274" s="162" t="s">
        <v>126</v>
      </c>
    </row>
    <row r="275" spans="2:65" s="13" customFormat="1" ht="10.199999999999999">
      <c r="B275" s="161"/>
      <c r="D275" s="151" t="s">
        <v>160</v>
      </c>
      <c r="E275" s="162" t="s">
        <v>1</v>
      </c>
      <c r="F275" s="163" t="s">
        <v>346</v>
      </c>
      <c r="H275" s="164">
        <v>12.71</v>
      </c>
      <c r="I275" s="165"/>
      <c r="J275" s="165"/>
      <c r="M275" s="161"/>
      <c r="N275" s="166"/>
      <c r="X275" s="167"/>
      <c r="AT275" s="162" t="s">
        <v>160</v>
      </c>
      <c r="AU275" s="162" t="s">
        <v>84</v>
      </c>
      <c r="AV275" s="13" t="s">
        <v>84</v>
      </c>
      <c r="AW275" s="13" t="s">
        <v>5</v>
      </c>
      <c r="AX275" s="13" t="s">
        <v>75</v>
      </c>
      <c r="AY275" s="162" t="s">
        <v>126</v>
      </c>
    </row>
    <row r="276" spans="2:65" s="13" customFormat="1" ht="10.199999999999999">
      <c r="B276" s="161"/>
      <c r="D276" s="151" t="s">
        <v>160</v>
      </c>
      <c r="E276" s="162" t="s">
        <v>1</v>
      </c>
      <c r="F276" s="163" t="s">
        <v>347</v>
      </c>
      <c r="H276" s="164">
        <v>6.66</v>
      </c>
      <c r="I276" s="165"/>
      <c r="J276" s="165"/>
      <c r="M276" s="161"/>
      <c r="N276" s="166"/>
      <c r="X276" s="167"/>
      <c r="AT276" s="162" t="s">
        <v>160</v>
      </c>
      <c r="AU276" s="162" t="s">
        <v>84</v>
      </c>
      <c r="AV276" s="13" t="s">
        <v>84</v>
      </c>
      <c r="AW276" s="13" t="s">
        <v>5</v>
      </c>
      <c r="AX276" s="13" t="s">
        <v>75</v>
      </c>
      <c r="AY276" s="162" t="s">
        <v>126</v>
      </c>
    </row>
    <row r="277" spans="2:65" s="13" customFormat="1" ht="10.199999999999999">
      <c r="B277" s="161"/>
      <c r="D277" s="151" t="s">
        <v>160</v>
      </c>
      <c r="E277" s="162" t="s">
        <v>1</v>
      </c>
      <c r="F277" s="163" t="s">
        <v>348</v>
      </c>
      <c r="H277" s="164">
        <v>11.59</v>
      </c>
      <c r="I277" s="165"/>
      <c r="J277" s="165"/>
      <c r="M277" s="161"/>
      <c r="N277" s="166"/>
      <c r="X277" s="167"/>
      <c r="AT277" s="162" t="s">
        <v>160</v>
      </c>
      <c r="AU277" s="162" t="s">
        <v>84</v>
      </c>
      <c r="AV277" s="13" t="s">
        <v>84</v>
      </c>
      <c r="AW277" s="13" t="s">
        <v>5</v>
      </c>
      <c r="AX277" s="13" t="s">
        <v>75</v>
      </c>
      <c r="AY277" s="162" t="s">
        <v>126</v>
      </c>
    </row>
    <row r="278" spans="2:65" s="14" customFormat="1" ht="10.199999999999999">
      <c r="B278" s="185"/>
      <c r="D278" s="151" t="s">
        <v>160</v>
      </c>
      <c r="E278" s="186" t="s">
        <v>1</v>
      </c>
      <c r="F278" s="187" t="s">
        <v>330</v>
      </c>
      <c r="H278" s="188">
        <v>58.65</v>
      </c>
      <c r="I278" s="189"/>
      <c r="J278" s="189"/>
      <c r="M278" s="185"/>
      <c r="N278" s="190"/>
      <c r="X278" s="191"/>
      <c r="AT278" s="186" t="s">
        <v>160</v>
      </c>
      <c r="AU278" s="186" t="s">
        <v>84</v>
      </c>
      <c r="AV278" s="14" t="s">
        <v>133</v>
      </c>
      <c r="AW278" s="14" t="s">
        <v>5</v>
      </c>
      <c r="AX278" s="14" t="s">
        <v>80</v>
      </c>
      <c r="AY278" s="186" t="s">
        <v>126</v>
      </c>
    </row>
    <row r="279" spans="2:65" s="1" customFormat="1" ht="21.75" customHeight="1">
      <c r="B279" s="32"/>
      <c r="C279" s="136" t="s">
        <v>246</v>
      </c>
      <c r="D279" s="136" t="s">
        <v>129</v>
      </c>
      <c r="E279" s="137" t="s">
        <v>416</v>
      </c>
      <c r="F279" s="138" t="s">
        <v>417</v>
      </c>
      <c r="G279" s="139" t="s">
        <v>176</v>
      </c>
      <c r="H279" s="140">
        <v>1</v>
      </c>
      <c r="I279" s="141"/>
      <c r="J279" s="141"/>
      <c r="K279" s="142">
        <f>ROUND(P279*H279,2)</f>
        <v>0</v>
      </c>
      <c r="L279" s="143"/>
      <c r="M279" s="32"/>
      <c r="N279" s="144" t="s">
        <v>1</v>
      </c>
      <c r="O279" s="145" t="s">
        <v>39</v>
      </c>
      <c r="P279" s="146">
        <f>I279+J279</f>
        <v>0</v>
      </c>
      <c r="Q279" s="146">
        <f>ROUND(I279*H279,2)</f>
        <v>0</v>
      </c>
      <c r="R279" s="146">
        <f>ROUND(J279*H279,2)</f>
        <v>0</v>
      </c>
      <c r="T279" s="147">
        <f>S279*H279</f>
        <v>0</v>
      </c>
      <c r="U279" s="147">
        <v>0</v>
      </c>
      <c r="V279" s="147">
        <f>U279*H279</f>
        <v>0</v>
      </c>
      <c r="W279" s="147">
        <v>7.5999999999999998E-2</v>
      </c>
      <c r="X279" s="148">
        <f>W279*H279</f>
        <v>7.5999999999999998E-2</v>
      </c>
      <c r="AR279" s="149" t="s">
        <v>133</v>
      </c>
      <c r="AT279" s="149" t="s">
        <v>129</v>
      </c>
      <c r="AU279" s="149" t="s">
        <v>84</v>
      </c>
      <c r="AY279" s="17" t="s">
        <v>126</v>
      </c>
      <c r="BE279" s="150">
        <f>IF(O279="základní",K279,0)</f>
        <v>0</v>
      </c>
      <c r="BF279" s="150">
        <f>IF(O279="snížená",K279,0)</f>
        <v>0</v>
      </c>
      <c r="BG279" s="150">
        <f>IF(O279="zákl. přenesená",K279,0)</f>
        <v>0</v>
      </c>
      <c r="BH279" s="150">
        <f>IF(O279="sníž. přenesená",K279,0)</f>
        <v>0</v>
      </c>
      <c r="BI279" s="150">
        <f>IF(O279="nulová",K279,0)</f>
        <v>0</v>
      </c>
      <c r="BJ279" s="17" t="s">
        <v>84</v>
      </c>
      <c r="BK279" s="150">
        <f>ROUND(P279*H279,2)</f>
        <v>0</v>
      </c>
      <c r="BL279" s="17" t="s">
        <v>133</v>
      </c>
      <c r="BM279" s="149" t="s">
        <v>418</v>
      </c>
    </row>
    <row r="280" spans="2:65" s="1" customFormat="1" ht="24.15" customHeight="1">
      <c r="B280" s="32"/>
      <c r="C280" s="136" t="s">
        <v>250</v>
      </c>
      <c r="D280" s="136" t="s">
        <v>129</v>
      </c>
      <c r="E280" s="137" t="s">
        <v>419</v>
      </c>
      <c r="F280" s="138" t="s">
        <v>420</v>
      </c>
      <c r="G280" s="139" t="s">
        <v>176</v>
      </c>
      <c r="H280" s="140">
        <v>4.5449999999999999</v>
      </c>
      <c r="I280" s="141"/>
      <c r="J280" s="141"/>
      <c r="K280" s="142">
        <f>ROUND(P280*H280,2)</f>
        <v>0</v>
      </c>
      <c r="L280" s="143"/>
      <c r="M280" s="32"/>
      <c r="N280" s="144" t="s">
        <v>1</v>
      </c>
      <c r="O280" s="145" t="s">
        <v>39</v>
      </c>
      <c r="P280" s="146">
        <f>I280+J280</f>
        <v>0</v>
      </c>
      <c r="Q280" s="146">
        <f>ROUND(I280*H280,2)</f>
        <v>0</v>
      </c>
      <c r="R280" s="146">
        <f>ROUND(J280*H280,2)</f>
        <v>0</v>
      </c>
      <c r="T280" s="147">
        <f>S280*H280</f>
        <v>0</v>
      </c>
      <c r="U280" s="147">
        <v>0</v>
      </c>
      <c r="V280" s="147">
        <f>U280*H280</f>
        <v>0</v>
      </c>
      <c r="W280" s="147">
        <v>0.27</v>
      </c>
      <c r="X280" s="148">
        <f>W280*H280</f>
        <v>1.22715</v>
      </c>
      <c r="AR280" s="149" t="s">
        <v>133</v>
      </c>
      <c r="AT280" s="149" t="s">
        <v>129</v>
      </c>
      <c r="AU280" s="149" t="s">
        <v>84</v>
      </c>
      <c r="AY280" s="17" t="s">
        <v>126</v>
      </c>
      <c r="BE280" s="150">
        <f>IF(O280="základní",K280,0)</f>
        <v>0</v>
      </c>
      <c r="BF280" s="150">
        <f>IF(O280="snížená",K280,0)</f>
        <v>0</v>
      </c>
      <c r="BG280" s="150">
        <f>IF(O280="zákl. přenesená",K280,0)</f>
        <v>0</v>
      </c>
      <c r="BH280" s="150">
        <f>IF(O280="sníž. přenesená",K280,0)</f>
        <v>0</v>
      </c>
      <c r="BI280" s="150">
        <f>IF(O280="nulová",K280,0)</f>
        <v>0</v>
      </c>
      <c r="BJ280" s="17" t="s">
        <v>84</v>
      </c>
      <c r="BK280" s="150">
        <f>ROUND(P280*H280,2)</f>
        <v>0</v>
      </c>
      <c r="BL280" s="17" t="s">
        <v>133</v>
      </c>
      <c r="BM280" s="149" t="s">
        <v>421</v>
      </c>
    </row>
    <row r="281" spans="2:65" s="12" customFormat="1" ht="10.199999999999999">
      <c r="B281" s="155"/>
      <c r="D281" s="151" t="s">
        <v>160</v>
      </c>
      <c r="E281" s="156" t="s">
        <v>1</v>
      </c>
      <c r="F281" s="157" t="s">
        <v>422</v>
      </c>
      <c r="H281" s="156" t="s">
        <v>1</v>
      </c>
      <c r="I281" s="158"/>
      <c r="J281" s="158"/>
      <c r="M281" s="155"/>
      <c r="N281" s="159"/>
      <c r="X281" s="160"/>
      <c r="AT281" s="156" t="s">
        <v>160</v>
      </c>
      <c r="AU281" s="156" t="s">
        <v>84</v>
      </c>
      <c r="AV281" s="12" t="s">
        <v>80</v>
      </c>
      <c r="AW281" s="12" t="s">
        <v>5</v>
      </c>
      <c r="AX281" s="12" t="s">
        <v>75</v>
      </c>
      <c r="AY281" s="156" t="s">
        <v>126</v>
      </c>
    </row>
    <row r="282" spans="2:65" s="13" customFormat="1" ht="10.199999999999999">
      <c r="B282" s="161"/>
      <c r="D282" s="151" t="s">
        <v>160</v>
      </c>
      <c r="E282" s="162" t="s">
        <v>1</v>
      </c>
      <c r="F282" s="163" t="s">
        <v>423</v>
      </c>
      <c r="H282" s="164">
        <v>3.6360000000000001</v>
      </c>
      <c r="I282" s="165"/>
      <c r="J282" s="165"/>
      <c r="M282" s="161"/>
      <c r="N282" s="166"/>
      <c r="X282" s="167"/>
      <c r="AT282" s="162" t="s">
        <v>160</v>
      </c>
      <c r="AU282" s="162" t="s">
        <v>84</v>
      </c>
      <c r="AV282" s="13" t="s">
        <v>84</v>
      </c>
      <c r="AW282" s="13" t="s">
        <v>5</v>
      </c>
      <c r="AX282" s="13" t="s">
        <v>75</v>
      </c>
      <c r="AY282" s="162" t="s">
        <v>126</v>
      </c>
    </row>
    <row r="283" spans="2:65" s="12" customFormat="1" ht="10.199999999999999">
      <c r="B283" s="155"/>
      <c r="D283" s="151" t="s">
        <v>160</v>
      </c>
      <c r="E283" s="156" t="s">
        <v>1</v>
      </c>
      <c r="F283" s="157" t="s">
        <v>328</v>
      </c>
      <c r="H283" s="156" t="s">
        <v>1</v>
      </c>
      <c r="I283" s="158"/>
      <c r="J283" s="158"/>
      <c r="M283" s="155"/>
      <c r="N283" s="159"/>
      <c r="X283" s="160"/>
      <c r="AT283" s="156" t="s">
        <v>160</v>
      </c>
      <c r="AU283" s="156" t="s">
        <v>84</v>
      </c>
      <c r="AV283" s="12" t="s">
        <v>80</v>
      </c>
      <c r="AW283" s="12" t="s">
        <v>5</v>
      </c>
      <c r="AX283" s="12" t="s">
        <v>75</v>
      </c>
      <c r="AY283" s="156" t="s">
        <v>126</v>
      </c>
    </row>
    <row r="284" spans="2:65" s="13" customFormat="1" ht="10.199999999999999">
      <c r="B284" s="161"/>
      <c r="D284" s="151" t="s">
        <v>160</v>
      </c>
      <c r="E284" s="162" t="s">
        <v>1</v>
      </c>
      <c r="F284" s="163" t="s">
        <v>424</v>
      </c>
      <c r="H284" s="164">
        <v>0.90900000000000003</v>
      </c>
      <c r="I284" s="165"/>
      <c r="J284" s="165"/>
      <c r="M284" s="161"/>
      <c r="N284" s="166"/>
      <c r="X284" s="167"/>
      <c r="AT284" s="162" t="s">
        <v>160</v>
      </c>
      <c r="AU284" s="162" t="s">
        <v>84</v>
      </c>
      <c r="AV284" s="13" t="s">
        <v>84</v>
      </c>
      <c r="AW284" s="13" t="s">
        <v>5</v>
      </c>
      <c r="AX284" s="13" t="s">
        <v>75</v>
      </c>
      <c r="AY284" s="162" t="s">
        <v>126</v>
      </c>
    </row>
    <row r="285" spans="2:65" s="14" customFormat="1" ht="10.199999999999999">
      <c r="B285" s="185"/>
      <c r="D285" s="151" t="s">
        <v>160</v>
      </c>
      <c r="E285" s="186" t="s">
        <v>1</v>
      </c>
      <c r="F285" s="187" t="s">
        <v>330</v>
      </c>
      <c r="H285" s="188">
        <v>4.5449999999999999</v>
      </c>
      <c r="I285" s="189"/>
      <c r="J285" s="189"/>
      <c r="M285" s="185"/>
      <c r="N285" s="190"/>
      <c r="X285" s="191"/>
      <c r="AT285" s="186" t="s">
        <v>160</v>
      </c>
      <c r="AU285" s="186" t="s">
        <v>84</v>
      </c>
      <c r="AV285" s="14" t="s">
        <v>133</v>
      </c>
      <c r="AW285" s="14" t="s">
        <v>5</v>
      </c>
      <c r="AX285" s="14" t="s">
        <v>80</v>
      </c>
      <c r="AY285" s="186" t="s">
        <v>126</v>
      </c>
    </row>
    <row r="286" spans="2:65" s="1" customFormat="1" ht="24.15" customHeight="1">
      <c r="B286" s="32"/>
      <c r="C286" s="136" t="s">
        <v>254</v>
      </c>
      <c r="D286" s="136" t="s">
        <v>129</v>
      </c>
      <c r="E286" s="137" t="s">
        <v>425</v>
      </c>
      <c r="F286" s="138" t="s">
        <v>426</v>
      </c>
      <c r="G286" s="139" t="s">
        <v>156</v>
      </c>
      <c r="H286" s="140">
        <v>40</v>
      </c>
      <c r="I286" s="141"/>
      <c r="J286" s="141"/>
      <c r="K286" s="142">
        <f>ROUND(P286*H286,2)</f>
        <v>0</v>
      </c>
      <c r="L286" s="143"/>
      <c r="M286" s="32"/>
      <c r="N286" s="144" t="s">
        <v>1</v>
      </c>
      <c r="O286" s="145" t="s">
        <v>39</v>
      </c>
      <c r="P286" s="146">
        <f>I286+J286</f>
        <v>0</v>
      </c>
      <c r="Q286" s="146">
        <f>ROUND(I286*H286,2)</f>
        <v>0</v>
      </c>
      <c r="R286" s="146">
        <f>ROUND(J286*H286,2)</f>
        <v>0</v>
      </c>
      <c r="T286" s="147">
        <f>S286*H286</f>
        <v>0</v>
      </c>
      <c r="U286" s="147">
        <v>0</v>
      </c>
      <c r="V286" s="147">
        <f>U286*H286</f>
        <v>0</v>
      </c>
      <c r="W286" s="147">
        <v>1.4999999999999999E-2</v>
      </c>
      <c r="X286" s="148">
        <f>W286*H286</f>
        <v>0.6</v>
      </c>
      <c r="AR286" s="149" t="s">
        <v>133</v>
      </c>
      <c r="AT286" s="149" t="s">
        <v>129</v>
      </c>
      <c r="AU286" s="149" t="s">
        <v>84</v>
      </c>
      <c r="AY286" s="17" t="s">
        <v>126</v>
      </c>
      <c r="BE286" s="150">
        <f>IF(O286="základní",K286,0)</f>
        <v>0</v>
      </c>
      <c r="BF286" s="150">
        <f>IF(O286="snížená",K286,0)</f>
        <v>0</v>
      </c>
      <c r="BG286" s="150">
        <f>IF(O286="zákl. přenesená",K286,0)</f>
        <v>0</v>
      </c>
      <c r="BH286" s="150">
        <f>IF(O286="sníž. přenesená",K286,0)</f>
        <v>0</v>
      </c>
      <c r="BI286" s="150">
        <f>IF(O286="nulová",K286,0)</f>
        <v>0</v>
      </c>
      <c r="BJ286" s="17" t="s">
        <v>84</v>
      </c>
      <c r="BK286" s="150">
        <f>ROUND(P286*H286,2)</f>
        <v>0</v>
      </c>
      <c r="BL286" s="17" t="s">
        <v>133</v>
      </c>
      <c r="BM286" s="149" t="s">
        <v>427</v>
      </c>
    </row>
    <row r="287" spans="2:65" s="1" customFormat="1" ht="33" customHeight="1">
      <c r="B287" s="32"/>
      <c r="C287" s="136" t="s">
        <v>258</v>
      </c>
      <c r="D287" s="136" t="s">
        <v>129</v>
      </c>
      <c r="E287" s="137" t="s">
        <v>428</v>
      </c>
      <c r="F287" s="138" t="s">
        <v>429</v>
      </c>
      <c r="G287" s="139" t="s">
        <v>231</v>
      </c>
      <c r="H287" s="140">
        <v>30</v>
      </c>
      <c r="I287" s="141"/>
      <c r="J287" s="141"/>
      <c r="K287" s="142">
        <f>ROUND(P287*H287,2)</f>
        <v>0</v>
      </c>
      <c r="L287" s="143"/>
      <c r="M287" s="32"/>
      <c r="N287" s="144" t="s">
        <v>1</v>
      </c>
      <c r="O287" s="145" t="s">
        <v>39</v>
      </c>
      <c r="P287" s="146">
        <f>I287+J287</f>
        <v>0</v>
      </c>
      <c r="Q287" s="146">
        <f>ROUND(I287*H287,2)</f>
        <v>0</v>
      </c>
      <c r="R287" s="146">
        <f>ROUND(J287*H287,2)</f>
        <v>0</v>
      </c>
      <c r="T287" s="147">
        <f>S287*H287</f>
        <v>0</v>
      </c>
      <c r="U287" s="147">
        <v>0</v>
      </c>
      <c r="V287" s="147">
        <f>U287*H287</f>
        <v>0</v>
      </c>
      <c r="W287" s="147">
        <v>3.4000000000000002E-2</v>
      </c>
      <c r="X287" s="148">
        <f>W287*H287</f>
        <v>1.02</v>
      </c>
      <c r="AR287" s="149" t="s">
        <v>133</v>
      </c>
      <c r="AT287" s="149" t="s">
        <v>129</v>
      </c>
      <c r="AU287" s="149" t="s">
        <v>84</v>
      </c>
      <c r="AY287" s="17" t="s">
        <v>126</v>
      </c>
      <c r="BE287" s="150">
        <f>IF(O287="základní",K287,0)</f>
        <v>0</v>
      </c>
      <c r="BF287" s="150">
        <f>IF(O287="snížená",K287,0)</f>
        <v>0</v>
      </c>
      <c r="BG287" s="150">
        <f>IF(O287="zákl. přenesená",K287,0)</f>
        <v>0</v>
      </c>
      <c r="BH287" s="150">
        <f>IF(O287="sníž. přenesená",K287,0)</f>
        <v>0</v>
      </c>
      <c r="BI287" s="150">
        <f>IF(O287="nulová",K287,0)</f>
        <v>0</v>
      </c>
      <c r="BJ287" s="17" t="s">
        <v>84</v>
      </c>
      <c r="BK287" s="150">
        <f>ROUND(P287*H287,2)</f>
        <v>0</v>
      </c>
      <c r="BL287" s="17" t="s">
        <v>133</v>
      </c>
      <c r="BM287" s="149" t="s">
        <v>430</v>
      </c>
    </row>
    <row r="288" spans="2:65" s="11" customFormat="1" ht="22.8" customHeight="1">
      <c r="B288" s="123"/>
      <c r="D288" s="124" t="s">
        <v>74</v>
      </c>
      <c r="E288" s="134" t="s">
        <v>127</v>
      </c>
      <c r="F288" s="134" t="s">
        <v>128</v>
      </c>
      <c r="I288" s="126"/>
      <c r="J288" s="126"/>
      <c r="K288" s="135">
        <f>BK288</f>
        <v>0</v>
      </c>
      <c r="M288" s="123"/>
      <c r="N288" s="128"/>
      <c r="Q288" s="129">
        <f>SUM(Q289:Q293)</f>
        <v>0</v>
      </c>
      <c r="R288" s="129">
        <f>SUM(R289:R293)</f>
        <v>0</v>
      </c>
      <c r="T288" s="130">
        <f>SUM(T289:T293)</f>
        <v>0</v>
      </c>
      <c r="V288" s="130">
        <f>SUM(V289:V293)</f>
        <v>0</v>
      </c>
      <c r="X288" s="131">
        <f>SUM(X289:X293)</f>
        <v>0</v>
      </c>
      <c r="AR288" s="124" t="s">
        <v>80</v>
      </c>
      <c r="AT288" s="132" t="s">
        <v>74</v>
      </c>
      <c r="AU288" s="132" t="s">
        <v>80</v>
      </c>
      <c r="AY288" s="124" t="s">
        <v>126</v>
      </c>
      <c r="BK288" s="133">
        <f>SUM(BK289:BK293)</f>
        <v>0</v>
      </c>
    </row>
    <row r="289" spans="2:65" s="1" customFormat="1" ht="16.5" customHeight="1">
      <c r="B289" s="32"/>
      <c r="C289" s="136" t="s">
        <v>262</v>
      </c>
      <c r="D289" s="136" t="s">
        <v>129</v>
      </c>
      <c r="E289" s="137" t="s">
        <v>130</v>
      </c>
      <c r="F289" s="138" t="s">
        <v>131</v>
      </c>
      <c r="G289" s="139" t="s">
        <v>132</v>
      </c>
      <c r="H289" s="140">
        <v>25.216000000000001</v>
      </c>
      <c r="I289" s="141"/>
      <c r="J289" s="141"/>
      <c r="K289" s="142">
        <f>ROUND(P289*H289,2)</f>
        <v>0</v>
      </c>
      <c r="L289" s="143"/>
      <c r="M289" s="32"/>
      <c r="N289" s="144" t="s">
        <v>1</v>
      </c>
      <c r="O289" s="145" t="s">
        <v>39</v>
      </c>
      <c r="P289" s="146">
        <f>I289+J289</f>
        <v>0</v>
      </c>
      <c r="Q289" s="146">
        <f>ROUND(I289*H289,2)</f>
        <v>0</v>
      </c>
      <c r="R289" s="146">
        <f>ROUND(J289*H289,2)</f>
        <v>0</v>
      </c>
      <c r="T289" s="147">
        <f>S289*H289</f>
        <v>0</v>
      </c>
      <c r="U289" s="147">
        <v>0</v>
      </c>
      <c r="V289" s="147">
        <f>U289*H289</f>
        <v>0</v>
      </c>
      <c r="W289" s="147">
        <v>0</v>
      </c>
      <c r="X289" s="148">
        <f>W289*H289</f>
        <v>0</v>
      </c>
      <c r="AR289" s="149" t="s">
        <v>133</v>
      </c>
      <c r="AT289" s="149" t="s">
        <v>129</v>
      </c>
      <c r="AU289" s="149" t="s">
        <v>84</v>
      </c>
      <c r="AY289" s="17" t="s">
        <v>126</v>
      </c>
      <c r="BE289" s="150">
        <f>IF(O289="základní",K289,0)</f>
        <v>0</v>
      </c>
      <c r="BF289" s="150">
        <f>IF(O289="snížená",K289,0)</f>
        <v>0</v>
      </c>
      <c r="BG289" s="150">
        <f>IF(O289="zákl. přenesená",K289,0)</f>
        <v>0</v>
      </c>
      <c r="BH289" s="150">
        <f>IF(O289="sníž. přenesená",K289,0)</f>
        <v>0</v>
      </c>
      <c r="BI289" s="150">
        <f>IF(O289="nulová",K289,0)</f>
        <v>0</v>
      </c>
      <c r="BJ289" s="17" t="s">
        <v>84</v>
      </c>
      <c r="BK289" s="150">
        <f>ROUND(P289*H289,2)</f>
        <v>0</v>
      </c>
      <c r="BL289" s="17" t="s">
        <v>133</v>
      </c>
      <c r="BM289" s="149" t="s">
        <v>431</v>
      </c>
    </row>
    <row r="290" spans="2:65" s="1" customFormat="1" ht="24.15" customHeight="1">
      <c r="B290" s="32"/>
      <c r="C290" s="136" t="s">
        <v>266</v>
      </c>
      <c r="D290" s="136" t="s">
        <v>129</v>
      </c>
      <c r="E290" s="137" t="s">
        <v>135</v>
      </c>
      <c r="F290" s="138" t="s">
        <v>136</v>
      </c>
      <c r="G290" s="139" t="s">
        <v>132</v>
      </c>
      <c r="H290" s="140">
        <v>25.216000000000001</v>
      </c>
      <c r="I290" s="141"/>
      <c r="J290" s="141"/>
      <c r="K290" s="142">
        <f>ROUND(P290*H290,2)</f>
        <v>0</v>
      </c>
      <c r="L290" s="143"/>
      <c r="M290" s="32"/>
      <c r="N290" s="144" t="s">
        <v>1</v>
      </c>
      <c r="O290" s="145" t="s">
        <v>39</v>
      </c>
      <c r="P290" s="146">
        <f>I290+J290</f>
        <v>0</v>
      </c>
      <c r="Q290" s="146">
        <f>ROUND(I290*H290,2)</f>
        <v>0</v>
      </c>
      <c r="R290" s="146">
        <f>ROUND(J290*H290,2)</f>
        <v>0</v>
      </c>
      <c r="T290" s="147">
        <f>S290*H290</f>
        <v>0</v>
      </c>
      <c r="U290" s="147">
        <v>0</v>
      </c>
      <c r="V290" s="147">
        <f>U290*H290</f>
        <v>0</v>
      </c>
      <c r="W290" s="147">
        <v>0</v>
      </c>
      <c r="X290" s="148">
        <f>W290*H290</f>
        <v>0</v>
      </c>
      <c r="AR290" s="149" t="s">
        <v>133</v>
      </c>
      <c r="AT290" s="149" t="s">
        <v>129</v>
      </c>
      <c r="AU290" s="149" t="s">
        <v>84</v>
      </c>
      <c r="AY290" s="17" t="s">
        <v>126</v>
      </c>
      <c r="BE290" s="150">
        <f>IF(O290="základní",K290,0)</f>
        <v>0</v>
      </c>
      <c r="BF290" s="150">
        <f>IF(O290="snížená",K290,0)</f>
        <v>0</v>
      </c>
      <c r="BG290" s="150">
        <f>IF(O290="zákl. přenesená",K290,0)</f>
        <v>0</v>
      </c>
      <c r="BH290" s="150">
        <f>IF(O290="sníž. přenesená",K290,0)</f>
        <v>0</v>
      </c>
      <c r="BI290" s="150">
        <f>IF(O290="nulová",K290,0)</f>
        <v>0</v>
      </c>
      <c r="BJ290" s="17" t="s">
        <v>84</v>
      </c>
      <c r="BK290" s="150">
        <f>ROUND(P290*H290,2)</f>
        <v>0</v>
      </c>
      <c r="BL290" s="17" t="s">
        <v>133</v>
      </c>
      <c r="BM290" s="149" t="s">
        <v>432</v>
      </c>
    </row>
    <row r="291" spans="2:65" s="1" customFormat="1" ht="37.799999999999997" customHeight="1">
      <c r="B291" s="32"/>
      <c r="C291" s="136" t="s">
        <v>272</v>
      </c>
      <c r="D291" s="136" t="s">
        <v>129</v>
      </c>
      <c r="E291" s="137" t="s">
        <v>139</v>
      </c>
      <c r="F291" s="138" t="s">
        <v>140</v>
      </c>
      <c r="G291" s="139" t="s">
        <v>132</v>
      </c>
      <c r="H291" s="140">
        <v>25.216000000000001</v>
      </c>
      <c r="I291" s="141"/>
      <c r="J291" s="141"/>
      <c r="K291" s="142">
        <f>ROUND(P291*H291,2)</f>
        <v>0</v>
      </c>
      <c r="L291" s="143"/>
      <c r="M291" s="32"/>
      <c r="N291" s="144" t="s">
        <v>1</v>
      </c>
      <c r="O291" s="145" t="s">
        <v>39</v>
      </c>
      <c r="P291" s="146">
        <f>I291+J291</f>
        <v>0</v>
      </c>
      <c r="Q291" s="146">
        <f>ROUND(I291*H291,2)</f>
        <v>0</v>
      </c>
      <c r="R291" s="146">
        <f>ROUND(J291*H291,2)</f>
        <v>0</v>
      </c>
      <c r="T291" s="147">
        <f>S291*H291</f>
        <v>0</v>
      </c>
      <c r="U291" s="147">
        <v>0</v>
      </c>
      <c r="V291" s="147">
        <f>U291*H291</f>
        <v>0</v>
      </c>
      <c r="W291" s="147">
        <v>0</v>
      </c>
      <c r="X291" s="148">
        <f>W291*H291</f>
        <v>0</v>
      </c>
      <c r="AR291" s="149" t="s">
        <v>133</v>
      </c>
      <c r="AT291" s="149" t="s">
        <v>129</v>
      </c>
      <c r="AU291" s="149" t="s">
        <v>84</v>
      </c>
      <c r="AY291" s="17" t="s">
        <v>126</v>
      </c>
      <c r="BE291" s="150">
        <f>IF(O291="základní",K291,0)</f>
        <v>0</v>
      </c>
      <c r="BF291" s="150">
        <f>IF(O291="snížená",K291,0)</f>
        <v>0</v>
      </c>
      <c r="BG291" s="150">
        <f>IF(O291="zákl. přenesená",K291,0)</f>
        <v>0</v>
      </c>
      <c r="BH291" s="150">
        <f>IF(O291="sníž. přenesená",K291,0)</f>
        <v>0</v>
      </c>
      <c r="BI291" s="150">
        <f>IF(O291="nulová",K291,0)</f>
        <v>0</v>
      </c>
      <c r="BJ291" s="17" t="s">
        <v>84</v>
      </c>
      <c r="BK291" s="150">
        <f>ROUND(P291*H291,2)</f>
        <v>0</v>
      </c>
      <c r="BL291" s="17" t="s">
        <v>133</v>
      </c>
      <c r="BM291" s="149" t="s">
        <v>433</v>
      </c>
    </row>
    <row r="292" spans="2:65" s="1" customFormat="1" ht="24.15" customHeight="1">
      <c r="B292" s="32"/>
      <c r="C292" s="136" t="s">
        <v>434</v>
      </c>
      <c r="D292" s="136" t="s">
        <v>129</v>
      </c>
      <c r="E292" s="137" t="s">
        <v>435</v>
      </c>
      <c r="F292" s="138" t="s">
        <v>436</v>
      </c>
      <c r="G292" s="139" t="s">
        <v>132</v>
      </c>
      <c r="H292" s="140">
        <v>25.216000000000001</v>
      </c>
      <c r="I292" s="141"/>
      <c r="J292" s="141"/>
      <c r="K292" s="142">
        <f>ROUND(P292*H292,2)</f>
        <v>0</v>
      </c>
      <c r="L292" s="143"/>
      <c r="M292" s="32"/>
      <c r="N292" s="144" t="s">
        <v>1</v>
      </c>
      <c r="O292" s="145" t="s">
        <v>39</v>
      </c>
      <c r="P292" s="146">
        <f>I292+J292</f>
        <v>0</v>
      </c>
      <c r="Q292" s="146">
        <f>ROUND(I292*H292,2)</f>
        <v>0</v>
      </c>
      <c r="R292" s="146">
        <f>ROUND(J292*H292,2)</f>
        <v>0</v>
      </c>
      <c r="T292" s="147">
        <f>S292*H292</f>
        <v>0</v>
      </c>
      <c r="U292" s="147">
        <v>0</v>
      </c>
      <c r="V292" s="147">
        <f>U292*H292</f>
        <v>0</v>
      </c>
      <c r="W292" s="147">
        <v>0</v>
      </c>
      <c r="X292" s="148">
        <f>W292*H292</f>
        <v>0</v>
      </c>
      <c r="AR292" s="149" t="s">
        <v>133</v>
      </c>
      <c r="AT292" s="149" t="s">
        <v>129</v>
      </c>
      <c r="AU292" s="149" t="s">
        <v>84</v>
      </c>
      <c r="AY292" s="17" t="s">
        <v>126</v>
      </c>
      <c r="BE292" s="150">
        <f>IF(O292="základní",K292,0)</f>
        <v>0</v>
      </c>
      <c r="BF292" s="150">
        <f>IF(O292="snížená",K292,0)</f>
        <v>0</v>
      </c>
      <c r="BG292" s="150">
        <f>IF(O292="zákl. přenesená",K292,0)</f>
        <v>0</v>
      </c>
      <c r="BH292" s="150">
        <f>IF(O292="sníž. přenesená",K292,0)</f>
        <v>0</v>
      </c>
      <c r="BI292" s="150">
        <f>IF(O292="nulová",K292,0)</f>
        <v>0</v>
      </c>
      <c r="BJ292" s="17" t="s">
        <v>84</v>
      </c>
      <c r="BK292" s="150">
        <f>ROUND(P292*H292,2)</f>
        <v>0</v>
      </c>
      <c r="BL292" s="17" t="s">
        <v>133</v>
      </c>
      <c r="BM292" s="149" t="s">
        <v>437</v>
      </c>
    </row>
    <row r="293" spans="2:65" s="1" customFormat="1" ht="33" customHeight="1">
      <c r="B293" s="32"/>
      <c r="C293" s="136" t="s">
        <v>438</v>
      </c>
      <c r="D293" s="136" t="s">
        <v>129</v>
      </c>
      <c r="E293" s="137" t="s">
        <v>146</v>
      </c>
      <c r="F293" s="138" t="s">
        <v>147</v>
      </c>
      <c r="G293" s="139" t="s">
        <v>132</v>
      </c>
      <c r="H293" s="140">
        <v>21.234000000000002</v>
      </c>
      <c r="I293" s="141"/>
      <c r="J293" s="141"/>
      <c r="K293" s="142">
        <f>ROUND(P293*H293,2)</f>
        <v>0</v>
      </c>
      <c r="L293" s="143"/>
      <c r="M293" s="32"/>
      <c r="N293" s="144" t="s">
        <v>1</v>
      </c>
      <c r="O293" s="145" t="s">
        <v>39</v>
      </c>
      <c r="P293" s="146">
        <f>I293+J293</f>
        <v>0</v>
      </c>
      <c r="Q293" s="146">
        <f>ROUND(I293*H293,2)</f>
        <v>0</v>
      </c>
      <c r="R293" s="146">
        <f>ROUND(J293*H293,2)</f>
        <v>0</v>
      </c>
      <c r="T293" s="147">
        <f>S293*H293</f>
        <v>0</v>
      </c>
      <c r="U293" s="147">
        <v>0</v>
      </c>
      <c r="V293" s="147">
        <f>U293*H293</f>
        <v>0</v>
      </c>
      <c r="W293" s="147">
        <v>0</v>
      </c>
      <c r="X293" s="148">
        <f>W293*H293</f>
        <v>0</v>
      </c>
      <c r="AR293" s="149" t="s">
        <v>133</v>
      </c>
      <c r="AT293" s="149" t="s">
        <v>129</v>
      </c>
      <c r="AU293" s="149" t="s">
        <v>84</v>
      </c>
      <c r="AY293" s="17" t="s">
        <v>126</v>
      </c>
      <c r="BE293" s="150">
        <f>IF(O293="základní",K293,0)</f>
        <v>0</v>
      </c>
      <c r="BF293" s="150">
        <f>IF(O293="snížená",K293,0)</f>
        <v>0</v>
      </c>
      <c r="BG293" s="150">
        <f>IF(O293="zákl. přenesená",K293,0)</f>
        <v>0</v>
      </c>
      <c r="BH293" s="150">
        <f>IF(O293="sníž. přenesená",K293,0)</f>
        <v>0</v>
      </c>
      <c r="BI293" s="150">
        <f>IF(O293="nulová",K293,0)</f>
        <v>0</v>
      </c>
      <c r="BJ293" s="17" t="s">
        <v>84</v>
      </c>
      <c r="BK293" s="150">
        <f>ROUND(P293*H293,2)</f>
        <v>0</v>
      </c>
      <c r="BL293" s="17" t="s">
        <v>133</v>
      </c>
      <c r="BM293" s="149" t="s">
        <v>439</v>
      </c>
    </row>
    <row r="294" spans="2:65" s="11" customFormat="1" ht="22.8" customHeight="1">
      <c r="B294" s="123"/>
      <c r="D294" s="124" t="s">
        <v>74</v>
      </c>
      <c r="E294" s="134" t="s">
        <v>440</v>
      </c>
      <c r="F294" s="134" t="s">
        <v>441</v>
      </c>
      <c r="I294" s="126"/>
      <c r="J294" s="126"/>
      <c r="K294" s="135">
        <f>BK294</f>
        <v>0</v>
      </c>
      <c r="M294" s="123"/>
      <c r="N294" s="128"/>
      <c r="Q294" s="129">
        <f>Q295</f>
        <v>0</v>
      </c>
      <c r="R294" s="129">
        <f>R295</f>
        <v>0</v>
      </c>
      <c r="T294" s="130">
        <f>T295</f>
        <v>0</v>
      </c>
      <c r="V294" s="130">
        <f>V295</f>
        <v>0</v>
      </c>
      <c r="X294" s="131">
        <f>X295</f>
        <v>0</v>
      </c>
      <c r="AR294" s="124" t="s">
        <v>80</v>
      </c>
      <c r="AT294" s="132" t="s">
        <v>74</v>
      </c>
      <c r="AU294" s="132" t="s">
        <v>80</v>
      </c>
      <c r="AY294" s="124" t="s">
        <v>126</v>
      </c>
      <c r="BK294" s="133">
        <f>BK295</f>
        <v>0</v>
      </c>
    </row>
    <row r="295" spans="2:65" s="1" customFormat="1" ht="24.15" customHeight="1">
      <c r="B295" s="32"/>
      <c r="C295" s="136" t="s">
        <v>442</v>
      </c>
      <c r="D295" s="136" t="s">
        <v>129</v>
      </c>
      <c r="E295" s="137" t="s">
        <v>443</v>
      </c>
      <c r="F295" s="138" t="s">
        <v>444</v>
      </c>
      <c r="G295" s="139" t="s">
        <v>132</v>
      </c>
      <c r="H295" s="140">
        <v>10.971</v>
      </c>
      <c r="I295" s="141"/>
      <c r="J295" s="141"/>
      <c r="K295" s="142">
        <f>ROUND(P295*H295,2)</f>
        <v>0</v>
      </c>
      <c r="L295" s="143"/>
      <c r="M295" s="32"/>
      <c r="N295" s="144" t="s">
        <v>1</v>
      </c>
      <c r="O295" s="145" t="s">
        <v>39</v>
      </c>
      <c r="P295" s="146">
        <f>I295+J295</f>
        <v>0</v>
      </c>
      <c r="Q295" s="146">
        <f>ROUND(I295*H295,2)</f>
        <v>0</v>
      </c>
      <c r="R295" s="146">
        <f>ROUND(J295*H295,2)</f>
        <v>0</v>
      </c>
      <c r="T295" s="147">
        <f>S295*H295</f>
        <v>0</v>
      </c>
      <c r="U295" s="147">
        <v>0</v>
      </c>
      <c r="V295" s="147">
        <f>U295*H295</f>
        <v>0</v>
      </c>
      <c r="W295" s="147">
        <v>0</v>
      </c>
      <c r="X295" s="148">
        <f>W295*H295</f>
        <v>0</v>
      </c>
      <c r="AR295" s="149" t="s">
        <v>133</v>
      </c>
      <c r="AT295" s="149" t="s">
        <v>129</v>
      </c>
      <c r="AU295" s="149" t="s">
        <v>84</v>
      </c>
      <c r="AY295" s="17" t="s">
        <v>126</v>
      </c>
      <c r="BE295" s="150">
        <f>IF(O295="základní",K295,0)</f>
        <v>0</v>
      </c>
      <c r="BF295" s="150">
        <f>IF(O295="snížená",K295,0)</f>
        <v>0</v>
      </c>
      <c r="BG295" s="150">
        <f>IF(O295="zákl. přenesená",K295,0)</f>
        <v>0</v>
      </c>
      <c r="BH295" s="150">
        <f>IF(O295="sníž. přenesená",K295,0)</f>
        <v>0</v>
      </c>
      <c r="BI295" s="150">
        <f>IF(O295="nulová",K295,0)</f>
        <v>0</v>
      </c>
      <c r="BJ295" s="17" t="s">
        <v>84</v>
      </c>
      <c r="BK295" s="150">
        <f>ROUND(P295*H295,2)</f>
        <v>0</v>
      </c>
      <c r="BL295" s="17" t="s">
        <v>133</v>
      </c>
      <c r="BM295" s="149" t="s">
        <v>445</v>
      </c>
    </row>
    <row r="296" spans="2:65" s="11" customFormat="1" ht="25.95" customHeight="1">
      <c r="B296" s="123"/>
      <c r="D296" s="124" t="s">
        <v>74</v>
      </c>
      <c r="E296" s="125" t="s">
        <v>149</v>
      </c>
      <c r="F296" s="125" t="s">
        <v>150</v>
      </c>
      <c r="I296" s="126"/>
      <c r="J296" s="126"/>
      <c r="K296" s="127">
        <f>BK296</f>
        <v>0</v>
      </c>
      <c r="M296" s="123"/>
      <c r="N296" s="128"/>
      <c r="Q296" s="129">
        <f>Q297</f>
        <v>0</v>
      </c>
      <c r="R296" s="129">
        <f>R297</f>
        <v>0</v>
      </c>
      <c r="T296" s="130">
        <f>T297</f>
        <v>0</v>
      </c>
      <c r="V296" s="130">
        <f>V297</f>
        <v>0</v>
      </c>
      <c r="X296" s="131">
        <f>X297</f>
        <v>0</v>
      </c>
      <c r="AR296" s="124" t="s">
        <v>80</v>
      </c>
      <c r="AT296" s="132" t="s">
        <v>74</v>
      </c>
      <c r="AU296" s="132" t="s">
        <v>75</v>
      </c>
      <c r="AY296" s="124" t="s">
        <v>126</v>
      </c>
      <c r="BK296" s="133">
        <f>BK297</f>
        <v>0</v>
      </c>
    </row>
    <row r="297" spans="2:65" s="11" customFormat="1" ht="22.8" customHeight="1">
      <c r="B297" s="123"/>
      <c r="D297" s="124" t="s">
        <v>74</v>
      </c>
      <c r="E297" s="134" t="s">
        <v>151</v>
      </c>
      <c r="F297" s="134" t="s">
        <v>152</v>
      </c>
      <c r="I297" s="126"/>
      <c r="J297" s="126"/>
      <c r="K297" s="135">
        <f>BK297</f>
        <v>0</v>
      </c>
      <c r="M297" s="123"/>
      <c r="N297" s="128"/>
      <c r="Q297" s="129">
        <f>SUM(Q298:Q325)</f>
        <v>0</v>
      </c>
      <c r="R297" s="129">
        <f>SUM(R298:R325)</f>
        <v>0</v>
      </c>
      <c r="T297" s="130">
        <f>SUM(T298:T325)</f>
        <v>0</v>
      </c>
      <c r="V297" s="130">
        <f>SUM(V298:V325)</f>
        <v>0</v>
      </c>
      <c r="X297" s="131">
        <f>SUM(X298:X325)</f>
        <v>0</v>
      </c>
      <c r="AR297" s="124" t="s">
        <v>80</v>
      </c>
      <c r="AT297" s="132" t="s">
        <v>74</v>
      </c>
      <c r="AU297" s="132" t="s">
        <v>80</v>
      </c>
      <c r="AY297" s="124" t="s">
        <v>126</v>
      </c>
      <c r="BK297" s="133">
        <f>SUM(BK298:BK325)</f>
        <v>0</v>
      </c>
    </row>
    <row r="298" spans="2:65" s="1" customFormat="1" ht="16.5" customHeight="1">
      <c r="B298" s="32"/>
      <c r="C298" s="136" t="s">
        <v>177</v>
      </c>
      <c r="D298" s="136" t="s">
        <v>129</v>
      </c>
      <c r="E298" s="137" t="s">
        <v>446</v>
      </c>
      <c r="F298" s="138" t="s">
        <v>447</v>
      </c>
      <c r="G298" s="139" t="s">
        <v>156</v>
      </c>
      <c r="H298" s="140">
        <v>1</v>
      </c>
      <c r="I298" s="141"/>
      <c r="J298" s="141"/>
      <c r="K298" s="142">
        <f>ROUND(P298*H298,2)</f>
        <v>0</v>
      </c>
      <c r="L298" s="143"/>
      <c r="M298" s="32"/>
      <c r="N298" s="144" t="s">
        <v>1</v>
      </c>
      <c r="O298" s="145" t="s">
        <v>39</v>
      </c>
      <c r="P298" s="146">
        <f>I298+J298</f>
        <v>0</v>
      </c>
      <c r="Q298" s="146">
        <f>ROUND(I298*H298,2)</f>
        <v>0</v>
      </c>
      <c r="R298" s="146">
        <f>ROUND(J298*H298,2)</f>
        <v>0</v>
      </c>
      <c r="T298" s="147">
        <f>S298*H298</f>
        <v>0</v>
      </c>
      <c r="U298" s="147">
        <v>0</v>
      </c>
      <c r="V298" s="147">
        <f>U298*H298</f>
        <v>0</v>
      </c>
      <c r="W298" s="147">
        <v>0</v>
      </c>
      <c r="X298" s="148">
        <f>W298*H298</f>
        <v>0</v>
      </c>
      <c r="AR298" s="149" t="s">
        <v>133</v>
      </c>
      <c r="AT298" s="149" t="s">
        <v>129</v>
      </c>
      <c r="AU298" s="149" t="s">
        <v>84</v>
      </c>
      <c r="AY298" s="17" t="s">
        <v>126</v>
      </c>
      <c r="BE298" s="150">
        <f>IF(O298="základní",K298,0)</f>
        <v>0</v>
      </c>
      <c r="BF298" s="150">
        <f>IF(O298="snížená",K298,0)</f>
        <v>0</v>
      </c>
      <c r="BG298" s="150">
        <f>IF(O298="zákl. přenesená",K298,0)</f>
        <v>0</v>
      </c>
      <c r="BH298" s="150">
        <f>IF(O298="sníž. přenesená",K298,0)</f>
        <v>0</v>
      </c>
      <c r="BI298" s="150">
        <f>IF(O298="nulová",K298,0)</f>
        <v>0</v>
      </c>
      <c r="BJ298" s="17" t="s">
        <v>84</v>
      </c>
      <c r="BK298" s="150">
        <f>ROUND(P298*H298,2)</f>
        <v>0</v>
      </c>
      <c r="BL298" s="17" t="s">
        <v>133</v>
      </c>
      <c r="BM298" s="149" t="s">
        <v>448</v>
      </c>
    </row>
    <row r="299" spans="2:65" s="1" customFormat="1" ht="28.8">
      <c r="B299" s="32"/>
      <c r="D299" s="151" t="s">
        <v>158</v>
      </c>
      <c r="F299" s="152" t="s">
        <v>159</v>
      </c>
      <c r="I299" s="153"/>
      <c r="J299" s="153"/>
      <c r="M299" s="32"/>
      <c r="N299" s="154"/>
      <c r="X299" s="56"/>
      <c r="AT299" s="17" t="s">
        <v>158</v>
      </c>
      <c r="AU299" s="17" t="s">
        <v>84</v>
      </c>
    </row>
    <row r="300" spans="2:65" s="1" customFormat="1" ht="21.75" customHeight="1">
      <c r="B300" s="32"/>
      <c r="C300" s="136" t="s">
        <v>449</v>
      </c>
      <c r="D300" s="136" t="s">
        <v>129</v>
      </c>
      <c r="E300" s="137" t="s">
        <v>450</v>
      </c>
      <c r="F300" s="138" t="s">
        <v>451</v>
      </c>
      <c r="G300" s="139" t="s">
        <v>156</v>
      </c>
      <c r="H300" s="140">
        <v>5</v>
      </c>
      <c r="I300" s="141"/>
      <c r="J300" s="141"/>
      <c r="K300" s="142">
        <f>ROUND(P300*H300,2)</f>
        <v>0</v>
      </c>
      <c r="L300" s="143"/>
      <c r="M300" s="32"/>
      <c r="N300" s="144" t="s">
        <v>1</v>
      </c>
      <c r="O300" s="145" t="s">
        <v>39</v>
      </c>
      <c r="P300" s="146">
        <f>I300+J300</f>
        <v>0</v>
      </c>
      <c r="Q300" s="146">
        <f>ROUND(I300*H300,2)</f>
        <v>0</v>
      </c>
      <c r="R300" s="146">
        <f>ROUND(J300*H300,2)</f>
        <v>0</v>
      </c>
      <c r="T300" s="147">
        <f>S300*H300</f>
        <v>0</v>
      </c>
      <c r="U300" s="147">
        <v>0</v>
      </c>
      <c r="V300" s="147">
        <f>U300*H300</f>
        <v>0</v>
      </c>
      <c r="W300" s="147">
        <v>0</v>
      </c>
      <c r="X300" s="148">
        <f>W300*H300</f>
        <v>0</v>
      </c>
      <c r="AR300" s="149" t="s">
        <v>133</v>
      </c>
      <c r="AT300" s="149" t="s">
        <v>129</v>
      </c>
      <c r="AU300" s="149" t="s">
        <v>84</v>
      </c>
      <c r="AY300" s="17" t="s">
        <v>126</v>
      </c>
      <c r="BE300" s="150">
        <f>IF(O300="základní",K300,0)</f>
        <v>0</v>
      </c>
      <c r="BF300" s="150">
        <f>IF(O300="snížená",K300,0)</f>
        <v>0</v>
      </c>
      <c r="BG300" s="150">
        <f>IF(O300="zákl. přenesená",K300,0)</f>
        <v>0</v>
      </c>
      <c r="BH300" s="150">
        <f>IF(O300="sníž. přenesená",K300,0)</f>
        <v>0</v>
      </c>
      <c r="BI300" s="150">
        <f>IF(O300="nulová",K300,0)</f>
        <v>0</v>
      </c>
      <c r="BJ300" s="17" t="s">
        <v>84</v>
      </c>
      <c r="BK300" s="150">
        <f>ROUND(P300*H300,2)</f>
        <v>0</v>
      </c>
      <c r="BL300" s="17" t="s">
        <v>133</v>
      </c>
      <c r="BM300" s="149" t="s">
        <v>452</v>
      </c>
    </row>
    <row r="301" spans="2:65" s="1" customFormat="1" ht="28.8">
      <c r="B301" s="32"/>
      <c r="D301" s="151" t="s">
        <v>158</v>
      </c>
      <c r="F301" s="152" t="s">
        <v>159</v>
      </c>
      <c r="I301" s="153"/>
      <c r="J301" s="153"/>
      <c r="M301" s="32"/>
      <c r="N301" s="154"/>
      <c r="X301" s="56"/>
      <c r="AT301" s="17" t="s">
        <v>158</v>
      </c>
      <c r="AU301" s="17" t="s">
        <v>84</v>
      </c>
    </row>
    <row r="302" spans="2:65" s="1" customFormat="1" ht="16.5" customHeight="1">
      <c r="B302" s="32"/>
      <c r="C302" s="136" t="s">
        <v>453</v>
      </c>
      <c r="D302" s="136" t="s">
        <v>129</v>
      </c>
      <c r="E302" s="137" t="s">
        <v>454</v>
      </c>
      <c r="F302" s="138" t="s">
        <v>455</v>
      </c>
      <c r="G302" s="139" t="s">
        <v>156</v>
      </c>
      <c r="H302" s="140">
        <v>3</v>
      </c>
      <c r="I302" s="141"/>
      <c r="J302" s="141"/>
      <c r="K302" s="142">
        <f>ROUND(P302*H302,2)</f>
        <v>0</v>
      </c>
      <c r="L302" s="143"/>
      <c r="M302" s="32"/>
      <c r="N302" s="144" t="s">
        <v>1</v>
      </c>
      <c r="O302" s="145" t="s">
        <v>39</v>
      </c>
      <c r="P302" s="146">
        <f>I302+J302</f>
        <v>0</v>
      </c>
      <c r="Q302" s="146">
        <f>ROUND(I302*H302,2)</f>
        <v>0</v>
      </c>
      <c r="R302" s="146">
        <f>ROUND(J302*H302,2)</f>
        <v>0</v>
      </c>
      <c r="T302" s="147">
        <f>S302*H302</f>
        <v>0</v>
      </c>
      <c r="U302" s="147">
        <v>0</v>
      </c>
      <c r="V302" s="147">
        <f>U302*H302</f>
        <v>0</v>
      </c>
      <c r="W302" s="147">
        <v>0</v>
      </c>
      <c r="X302" s="148">
        <f>W302*H302</f>
        <v>0</v>
      </c>
      <c r="AR302" s="149" t="s">
        <v>133</v>
      </c>
      <c r="AT302" s="149" t="s">
        <v>129</v>
      </c>
      <c r="AU302" s="149" t="s">
        <v>84</v>
      </c>
      <c r="AY302" s="17" t="s">
        <v>126</v>
      </c>
      <c r="BE302" s="150">
        <f>IF(O302="základní",K302,0)</f>
        <v>0</v>
      </c>
      <c r="BF302" s="150">
        <f>IF(O302="snížená",K302,0)</f>
        <v>0</v>
      </c>
      <c r="BG302" s="150">
        <f>IF(O302="zákl. přenesená",K302,0)</f>
        <v>0</v>
      </c>
      <c r="BH302" s="150">
        <f>IF(O302="sníž. přenesená",K302,0)</f>
        <v>0</v>
      </c>
      <c r="BI302" s="150">
        <f>IF(O302="nulová",K302,0)</f>
        <v>0</v>
      </c>
      <c r="BJ302" s="17" t="s">
        <v>84</v>
      </c>
      <c r="BK302" s="150">
        <f>ROUND(P302*H302,2)</f>
        <v>0</v>
      </c>
      <c r="BL302" s="17" t="s">
        <v>133</v>
      </c>
      <c r="BM302" s="149" t="s">
        <v>456</v>
      </c>
    </row>
    <row r="303" spans="2:65" s="1" customFormat="1" ht="28.8">
      <c r="B303" s="32"/>
      <c r="D303" s="151" t="s">
        <v>158</v>
      </c>
      <c r="F303" s="152" t="s">
        <v>159</v>
      </c>
      <c r="I303" s="153"/>
      <c r="J303" s="153"/>
      <c r="M303" s="32"/>
      <c r="N303" s="154"/>
      <c r="X303" s="56"/>
      <c r="AT303" s="17" t="s">
        <v>158</v>
      </c>
      <c r="AU303" s="17" t="s">
        <v>84</v>
      </c>
    </row>
    <row r="304" spans="2:65" s="1" customFormat="1" ht="24.15" customHeight="1">
      <c r="B304" s="32"/>
      <c r="C304" s="136" t="s">
        <v>457</v>
      </c>
      <c r="D304" s="136" t="s">
        <v>129</v>
      </c>
      <c r="E304" s="137" t="s">
        <v>458</v>
      </c>
      <c r="F304" s="138" t="s">
        <v>459</v>
      </c>
      <c r="G304" s="139" t="s">
        <v>156</v>
      </c>
      <c r="H304" s="140">
        <v>3</v>
      </c>
      <c r="I304" s="141"/>
      <c r="J304" s="141"/>
      <c r="K304" s="142">
        <f>ROUND(P304*H304,2)</f>
        <v>0</v>
      </c>
      <c r="L304" s="143"/>
      <c r="M304" s="32"/>
      <c r="N304" s="144" t="s">
        <v>1</v>
      </c>
      <c r="O304" s="145" t="s">
        <v>39</v>
      </c>
      <c r="P304" s="146">
        <f>I304+J304</f>
        <v>0</v>
      </c>
      <c r="Q304" s="146">
        <f>ROUND(I304*H304,2)</f>
        <v>0</v>
      </c>
      <c r="R304" s="146">
        <f>ROUND(J304*H304,2)</f>
        <v>0</v>
      </c>
      <c r="T304" s="147">
        <f>S304*H304</f>
        <v>0</v>
      </c>
      <c r="U304" s="147">
        <v>0</v>
      </c>
      <c r="V304" s="147">
        <f>U304*H304</f>
        <v>0</v>
      </c>
      <c r="W304" s="147">
        <v>0</v>
      </c>
      <c r="X304" s="148">
        <f>W304*H304</f>
        <v>0</v>
      </c>
      <c r="AR304" s="149" t="s">
        <v>133</v>
      </c>
      <c r="AT304" s="149" t="s">
        <v>129</v>
      </c>
      <c r="AU304" s="149" t="s">
        <v>84</v>
      </c>
      <c r="AY304" s="17" t="s">
        <v>126</v>
      </c>
      <c r="BE304" s="150">
        <f>IF(O304="základní",K304,0)</f>
        <v>0</v>
      </c>
      <c r="BF304" s="150">
        <f>IF(O304="snížená",K304,0)</f>
        <v>0</v>
      </c>
      <c r="BG304" s="150">
        <f>IF(O304="zákl. přenesená",K304,0)</f>
        <v>0</v>
      </c>
      <c r="BH304" s="150">
        <f>IF(O304="sníž. přenesená",K304,0)</f>
        <v>0</v>
      </c>
      <c r="BI304" s="150">
        <f>IF(O304="nulová",K304,0)</f>
        <v>0</v>
      </c>
      <c r="BJ304" s="17" t="s">
        <v>84</v>
      </c>
      <c r="BK304" s="150">
        <f>ROUND(P304*H304,2)</f>
        <v>0</v>
      </c>
      <c r="BL304" s="17" t="s">
        <v>133</v>
      </c>
      <c r="BM304" s="149" t="s">
        <v>460</v>
      </c>
    </row>
    <row r="305" spans="2:65" s="1" customFormat="1" ht="28.8">
      <c r="B305" s="32"/>
      <c r="D305" s="151" t="s">
        <v>158</v>
      </c>
      <c r="F305" s="152" t="s">
        <v>159</v>
      </c>
      <c r="I305" s="153"/>
      <c r="J305" s="153"/>
      <c r="M305" s="32"/>
      <c r="N305" s="154"/>
      <c r="X305" s="56"/>
      <c r="AT305" s="17" t="s">
        <v>158</v>
      </c>
      <c r="AU305" s="17" t="s">
        <v>84</v>
      </c>
    </row>
    <row r="306" spans="2:65" s="1" customFormat="1" ht="24.15" customHeight="1">
      <c r="B306" s="32"/>
      <c r="C306" s="136" t="s">
        <v>461</v>
      </c>
      <c r="D306" s="136" t="s">
        <v>129</v>
      </c>
      <c r="E306" s="137" t="s">
        <v>462</v>
      </c>
      <c r="F306" s="138" t="s">
        <v>463</v>
      </c>
      <c r="G306" s="139" t="s">
        <v>464</v>
      </c>
      <c r="H306" s="140">
        <v>1</v>
      </c>
      <c r="I306" s="141"/>
      <c r="J306" s="141"/>
      <c r="K306" s="142">
        <f>ROUND(P306*H306,2)</f>
        <v>0</v>
      </c>
      <c r="L306" s="143"/>
      <c r="M306" s="32"/>
      <c r="N306" s="144" t="s">
        <v>1</v>
      </c>
      <c r="O306" s="145" t="s">
        <v>39</v>
      </c>
      <c r="P306" s="146">
        <f>I306+J306</f>
        <v>0</v>
      </c>
      <c r="Q306" s="146">
        <f>ROUND(I306*H306,2)</f>
        <v>0</v>
      </c>
      <c r="R306" s="146">
        <f>ROUND(J306*H306,2)</f>
        <v>0</v>
      </c>
      <c r="T306" s="147">
        <f>S306*H306</f>
        <v>0</v>
      </c>
      <c r="U306" s="147">
        <v>0</v>
      </c>
      <c r="V306" s="147">
        <f>U306*H306</f>
        <v>0</v>
      </c>
      <c r="W306" s="147">
        <v>0</v>
      </c>
      <c r="X306" s="148">
        <f>W306*H306</f>
        <v>0</v>
      </c>
      <c r="AR306" s="149" t="s">
        <v>133</v>
      </c>
      <c r="AT306" s="149" t="s">
        <v>129</v>
      </c>
      <c r="AU306" s="149" t="s">
        <v>84</v>
      </c>
      <c r="AY306" s="17" t="s">
        <v>126</v>
      </c>
      <c r="BE306" s="150">
        <f>IF(O306="základní",K306,0)</f>
        <v>0</v>
      </c>
      <c r="BF306" s="150">
        <f>IF(O306="snížená",K306,0)</f>
        <v>0</v>
      </c>
      <c r="BG306" s="150">
        <f>IF(O306="zákl. přenesená",K306,0)</f>
        <v>0</v>
      </c>
      <c r="BH306" s="150">
        <f>IF(O306="sníž. přenesená",K306,0)</f>
        <v>0</v>
      </c>
      <c r="BI306" s="150">
        <f>IF(O306="nulová",K306,0)</f>
        <v>0</v>
      </c>
      <c r="BJ306" s="17" t="s">
        <v>84</v>
      </c>
      <c r="BK306" s="150">
        <f>ROUND(P306*H306,2)</f>
        <v>0</v>
      </c>
      <c r="BL306" s="17" t="s">
        <v>133</v>
      </c>
      <c r="BM306" s="149" t="s">
        <v>465</v>
      </c>
    </row>
    <row r="307" spans="2:65" s="1" customFormat="1" ht="28.8">
      <c r="B307" s="32"/>
      <c r="D307" s="151" t="s">
        <v>158</v>
      </c>
      <c r="F307" s="152" t="s">
        <v>159</v>
      </c>
      <c r="I307" s="153"/>
      <c r="J307" s="153"/>
      <c r="M307" s="32"/>
      <c r="N307" s="154"/>
      <c r="X307" s="56"/>
      <c r="AT307" s="17" t="s">
        <v>158</v>
      </c>
      <c r="AU307" s="17" t="s">
        <v>84</v>
      </c>
    </row>
    <row r="308" spans="2:65" s="1" customFormat="1" ht="37.799999999999997" customHeight="1">
      <c r="B308" s="32"/>
      <c r="C308" s="136" t="s">
        <v>466</v>
      </c>
      <c r="D308" s="136" t="s">
        <v>129</v>
      </c>
      <c r="E308" s="137" t="s">
        <v>467</v>
      </c>
      <c r="F308" s="138" t="s">
        <v>468</v>
      </c>
      <c r="G308" s="139" t="s">
        <v>464</v>
      </c>
      <c r="H308" s="140">
        <v>1</v>
      </c>
      <c r="I308" s="141"/>
      <c r="J308" s="141"/>
      <c r="K308" s="142">
        <f>ROUND(P308*H308,2)</f>
        <v>0</v>
      </c>
      <c r="L308" s="143"/>
      <c r="M308" s="32"/>
      <c r="N308" s="144" t="s">
        <v>1</v>
      </c>
      <c r="O308" s="145" t="s">
        <v>39</v>
      </c>
      <c r="P308" s="146">
        <f>I308+J308</f>
        <v>0</v>
      </c>
      <c r="Q308" s="146">
        <f>ROUND(I308*H308,2)</f>
        <v>0</v>
      </c>
      <c r="R308" s="146">
        <f>ROUND(J308*H308,2)</f>
        <v>0</v>
      </c>
      <c r="T308" s="147">
        <f>S308*H308</f>
        <v>0</v>
      </c>
      <c r="U308" s="147">
        <v>0</v>
      </c>
      <c r="V308" s="147">
        <f>U308*H308</f>
        <v>0</v>
      </c>
      <c r="W308" s="147">
        <v>0</v>
      </c>
      <c r="X308" s="148">
        <f>W308*H308</f>
        <v>0</v>
      </c>
      <c r="AR308" s="149" t="s">
        <v>133</v>
      </c>
      <c r="AT308" s="149" t="s">
        <v>129</v>
      </c>
      <c r="AU308" s="149" t="s">
        <v>84</v>
      </c>
      <c r="AY308" s="17" t="s">
        <v>126</v>
      </c>
      <c r="BE308" s="150">
        <f>IF(O308="základní",K308,0)</f>
        <v>0</v>
      </c>
      <c r="BF308" s="150">
        <f>IF(O308="snížená",K308,0)</f>
        <v>0</v>
      </c>
      <c r="BG308" s="150">
        <f>IF(O308="zákl. přenesená",K308,0)</f>
        <v>0</v>
      </c>
      <c r="BH308" s="150">
        <f>IF(O308="sníž. přenesená",K308,0)</f>
        <v>0</v>
      </c>
      <c r="BI308" s="150">
        <f>IF(O308="nulová",K308,0)</f>
        <v>0</v>
      </c>
      <c r="BJ308" s="17" t="s">
        <v>84</v>
      </c>
      <c r="BK308" s="150">
        <f>ROUND(P308*H308,2)</f>
        <v>0</v>
      </c>
      <c r="BL308" s="17" t="s">
        <v>133</v>
      </c>
      <c r="BM308" s="149" t="s">
        <v>469</v>
      </c>
    </row>
    <row r="309" spans="2:65" s="1" customFormat="1" ht="28.8">
      <c r="B309" s="32"/>
      <c r="D309" s="151" t="s">
        <v>158</v>
      </c>
      <c r="F309" s="152" t="s">
        <v>159</v>
      </c>
      <c r="I309" s="153"/>
      <c r="J309" s="153"/>
      <c r="M309" s="32"/>
      <c r="N309" s="154"/>
      <c r="X309" s="56"/>
      <c r="AT309" s="17" t="s">
        <v>158</v>
      </c>
      <c r="AU309" s="17" t="s">
        <v>84</v>
      </c>
    </row>
    <row r="310" spans="2:65" s="1" customFormat="1" ht="44.25" customHeight="1">
      <c r="B310" s="32"/>
      <c r="C310" s="136" t="s">
        <v>470</v>
      </c>
      <c r="D310" s="136" t="s">
        <v>129</v>
      </c>
      <c r="E310" s="137" t="s">
        <v>471</v>
      </c>
      <c r="F310" s="138" t="s">
        <v>472</v>
      </c>
      <c r="G310" s="139" t="s">
        <v>464</v>
      </c>
      <c r="H310" s="140">
        <v>1</v>
      </c>
      <c r="I310" s="141"/>
      <c r="J310" s="141"/>
      <c r="K310" s="142">
        <f>ROUND(P310*H310,2)</f>
        <v>0</v>
      </c>
      <c r="L310" s="143"/>
      <c r="M310" s="32"/>
      <c r="N310" s="144" t="s">
        <v>1</v>
      </c>
      <c r="O310" s="145" t="s">
        <v>39</v>
      </c>
      <c r="P310" s="146">
        <f>I310+J310</f>
        <v>0</v>
      </c>
      <c r="Q310" s="146">
        <f>ROUND(I310*H310,2)</f>
        <v>0</v>
      </c>
      <c r="R310" s="146">
        <f>ROUND(J310*H310,2)</f>
        <v>0</v>
      </c>
      <c r="T310" s="147">
        <f>S310*H310</f>
        <v>0</v>
      </c>
      <c r="U310" s="147">
        <v>0</v>
      </c>
      <c r="V310" s="147">
        <f>U310*H310</f>
        <v>0</v>
      </c>
      <c r="W310" s="147">
        <v>0</v>
      </c>
      <c r="X310" s="148">
        <f>W310*H310</f>
        <v>0</v>
      </c>
      <c r="AR310" s="149" t="s">
        <v>133</v>
      </c>
      <c r="AT310" s="149" t="s">
        <v>129</v>
      </c>
      <c r="AU310" s="149" t="s">
        <v>84</v>
      </c>
      <c r="AY310" s="17" t="s">
        <v>126</v>
      </c>
      <c r="BE310" s="150">
        <f>IF(O310="základní",K310,0)</f>
        <v>0</v>
      </c>
      <c r="BF310" s="150">
        <f>IF(O310="snížená",K310,0)</f>
        <v>0</v>
      </c>
      <c r="BG310" s="150">
        <f>IF(O310="zákl. přenesená",K310,0)</f>
        <v>0</v>
      </c>
      <c r="BH310" s="150">
        <f>IF(O310="sníž. přenesená",K310,0)</f>
        <v>0</v>
      </c>
      <c r="BI310" s="150">
        <f>IF(O310="nulová",K310,0)</f>
        <v>0</v>
      </c>
      <c r="BJ310" s="17" t="s">
        <v>84</v>
      </c>
      <c r="BK310" s="150">
        <f>ROUND(P310*H310,2)</f>
        <v>0</v>
      </c>
      <c r="BL310" s="17" t="s">
        <v>133</v>
      </c>
      <c r="BM310" s="149" t="s">
        <v>473</v>
      </c>
    </row>
    <row r="311" spans="2:65" s="1" customFormat="1" ht="28.8">
      <c r="B311" s="32"/>
      <c r="D311" s="151" t="s">
        <v>158</v>
      </c>
      <c r="F311" s="152" t="s">
        <v>159</v>
      </c>
      <c r="I311" s="153"/>
      <c r="J311" s="153"/>
      <c r="M311" s="32"/>
      <c r="N311" s="154"/>
      <c r="X311" s="56"/>
      <c r="AT311" s="17" t="s">
        <v>158</v>
      </c>
      <c r="AU311" s="17" t="s">
        <v>84</v>
      </c>
    </row>
    <row r="312" spans="2:65" s="1" customFormat="1" ht="37.799999999999997" customHeight="1">
      <c r="B312" s="32"/>
      <c r="C312" s="136" t="s">
        <v>474</v>
      </c>
      <c r="D312" s="136" t="s">
        <v>129</v>
      </c>
      <c r="E312" s="137" t="s">
        <v>475</v>
      </c>
      <c r="F312" s="138" t="s">
        <v>476</v>
      </c>
      <c r="G312" s="139" t="s">
        <v>464</v>
      </c>
      <c r="H312" s="140">
        <v>1</v>
      </c>
      <c r="I312" s="141"/>
      <c r="J312" s="141"/>
      <c r="K312" s="142">
        <f>ROUND(P312*H312,2)</f>
        <v>0</v>
      </c>
      <c r="L312" s="143"/>
      <c r="M312" s="32"/>
      <c r="N312" s="144" t="s">
        <v>1</v>
      </c>
      <c r="O312" s="145" t="s">
        <v>39</v>
      </c>
      <c r="P312" s="146">
        <f>I312+J312</f>
        <v>0</v>
      </c>
      <c r="Q312" s="146">
        <f>ROUND(I312*H312,2)</f>
        <v>0</v>
      </c>
      <c r="R312" s="146">
        <f>ROUND(J312*H312,2)</f>
        <v>0</v>
      </c>
      <c r="T312" s="147">
        <f>S312*H312</f>
        <v>0</v>
      </c>
      <c r="U312" s="147">
        <v>0</v>
      </c>
      <c r="V312" s="147">
        <f>U312*H312</f>
        <v>0</v>
      </c>
      <c r="W312" s="147">
        <v>0</v>
      </c>
      <c r="X312" s="148">
        <f>W312*H312</f>
        <v>0</v>
      </c>
      <c r="AR312" s="149" t="s">
        <v>133</v>
      </c>
      <c r="AT312" s="149" t="s">
        <v>129</v>
      </c>
      <c r="AU312" s="149" t="s">
        <v>84</v>
      </c>
      <c r="AY312" s="17" t="s">
        <v>126</v>
      </c>
      <c r="BE312" s="150">
        <f>IF(O312="základní",K312,0)</f>
        <v>0</v>
      </c>
      <c r="BF312" s="150">
        <f>IF(O312="snížená",K312,0)</f>
        <v>0</v>
      </c>
      <c r="BG312" s="150">
        <f>IF(O312="zákl. přenesená",K312,0)</f>
        <v>0</v>
      </c>
      <c r="BH312" s="150">
        <f>IF(O312="sníž. přenesená",K312,0)</f>
        <v>0</v>
      </c>
      <c r="BI312" s="150">
        <f>IF(O312="nulová",K312,0)</f>
        <v>0</v>
      </c>
      <c r="BJ312" s="17" t="s">
        <v>84</v>
      </c>
      <c r="BK312" s="150">
        <f>ROUND(P312*H312,2)</f>
        <v>0</v>
      </c>
      <c r="BL312" s="17" t="s">
        <v>133</v>
      </c>
      <c r="BM312" s="149" t="s">
        <v>477</v>
      </c>
    </row>
    <row r="313" spans="2:65" s="1" customFormat="1" ht="28.8">
      <c r="B313" s="32"/>
      <c r="D313" s="151" t="s">
        <v>158</v>
      </c>
      <c r="F313" s="152" t="s">
        <v>159</v>
      </c>
      <c r="I313" s="153"/>
      <c r="J313" s="153"/>
      <c r="M313" s="32"/>
      <c r="N313" s="154"/>
      <c r="X313" s="56"/>
      <c r="AT313" s="17" t="s">
        <v>158</v>
      </c>
      <c r="AU313" s="17" t="s">
        <v>84</v>
      </c>
    </row>
    <row r="314" spans="2:65" s="1" customFormat="1" ht="16.5" customHeight="1">
      <c r="B314" s="32"/>
      <c r="C314" s="136" t="s">
        <v>478</v>
      </c>
      <c r="D314" s="136" t="s">
        <v>129</v>
      </c>
      <c r="E314" s="137" t="s">
        <v>479</v>
      </c>
      <c r="F314" s="138" t="s">
        <v>480</v>
      </c>
      <c r="G314" s="139" t="s">
        <v>464</v>
      </c>
      <c r="H314" s="140">
        <v>1</v>
      </c>
      <c r="I314" s="141"/>
      <c r="J314" s="141"/>
      <c r="K314" s="142">
        <f>ROUND(P314*H314,2)</f>
        <v>0</v>
      </c>
      <c r="L314" s="143"/>
      <c r="M314" s="32"/>
      <c r="N314" s="144" t="s">
        <v>1</v>
      </c>
      <c r="O314" s="145" t="s">
        <v>39</v>
      </c>
      <c r="P314" s="146">
        <f>I314+J314</f>
        <v>0</v>
      </c>
      <c r="Q314" s="146">
        <f>ROUND(I314*H314,2)</f>
        <v>0</v>
      </c>
      <c r="R314" s="146">
        <f>ROUND(J314*H314,2)</f>
        <v>0</v>
      </c>
      <c r="T314" s="147">
        <f>S314*H314</f>
        <v>0</v>
      </c>
      <c r="U314" s="147">
        <v>0</v>
      </c>
      <c r="V314" s="147">
        <f>U314*H314</f>
        <v>0</v>
      </c>
      <c r="W314" s="147">
        <v>0</v>
      </c>
      <c r="X314" s="148">
        <f>W314*H314</f>
        <v>0</v>
      </c>
      <c r="AR314" s="149" t="s">
        <v>133</v>
      </c>
      <c r="AT314" s="149" t="s">
        <v>129</v>
      </c>
      <c r="AU314" s="149" t="s">
        <v>84</v>
      </c>
      <c r="AY314" s="17" t="s">
        <v>126</v>
      </c>
      <c r="BE314" s="150">
        <f>IF(O314="základní",K314,0)</f>
        <v>0</v>
      </c>
      <c r="BF314" s="150">
        <f>IF(O314="snížená",K314,0)</f>
        <v>0</v>
      </c>
      <c r="BG314" s="150">
        <f>IF(O314="zákl. přenesená",K314,0)</f>
        <v>0</v>
      </c>
      <c r="BH314" s="150">
        <f>IF(O314="sníž. přenesená",K314,0)</f>
        <v>0</v>
      </c>
      <c r="BI314" s="150">
        <f>IF(O314="nulová",K314,0)</f>
        <v>0</v>
      </c>
      <c r="BJ314" s="17" t="s">
        <v>84</v>
      </c>
      <c r="BK314" s="150">
        <f>ROUND(P314*H314,2)</f>
        <v>0</v>
      </c>
      <c r="BL314" s="17" t="s">
        <v>133</v>
      </c>
      <c r="BM314" s="149" t="s">
        <v>481</v>
      </c>
    </row>
    <row r="315" spans="2:65" s="1" customFormat="1" ht="28.8">
      <c r="B315" s="32"/>
      <c r="D315" s="151" t="s">
        <v>158</v>
      </c>
      <c r="F315" s="152" t="s">
        <v>159</v>
      </c>
      <c r="I315" s="153"/>
      <c r="J315" s="153"/>
      <c r="M315" s="32"/>
      <c r="N315" s="154"/>
      <c r="X315" s="56"/>
      <c r="AT315" s="17" t="s">
        <v>158</v>
      </c>
      <c r="AU315" s="17" t="s">
        <v>84</v>
      </c>
    </row>
    <row r="316" spans="2:65" s="1" customFormat="1" ht="44.25" customHeight="1">
      <c r="B316" s="32"/>
      <c r="C316" s="136" t="s">
        <v>482</v>
      </c>
      <c r="D316" s="136" t="s">
        <v>129</v>
      </c>
      <c r="E316" s="137" t="s">
        <v>483</v>
      </c>
      <c r="F316" s="138" t="s">
        <v>484</v>
      </c>
      <c r="G316" s="139" t="s">
        <v>464</v>
      </c>
      <c r="H316" s="140">
        <v>1</v>
      </c>
      <c r="I316" s="141"/>
      <c r="J316" s="141"/>
      <c r="K316" s="142">
        <f>ROUND(P316*H316,2)</f>
        <v>0</v>
      </c>
      <c r="L316" s="143"/>
      <c r="M316" s="32"/>
      <c r="N316" s="144" t="s">
        <v>1</v>
      </c>
      <c r="O316" s="145" t="s">
        <v>39</v>
      </c>
      <c r="P316" s="146">
        <f>I316+J316</f>
        <v>0</v>
      </c>
      <c r="Q316" s="146">
        <f>ROUND(I316*H316,2)</f>
        <v>0</v>
      </c>
      <c r="R316" s="146">
        <f>ROUND(J316*H316,2)</f>
        <v>0</v>
      </c>
      <c r="T316" s="147">
        <f>S316*H316</f>
        <v>0</v>
      </c>
      <c r="U316" s="147">
        <v>0</v>
      </c>
      <c r="V316" s="147">
        <f>U316*H316</f>
        <v>0</v>
      </c>
      <c r="W316" s="147">
        <v>0</v>
      </c>
      <c r="X316" s="148">
        <f>W316*H316</f>
        <v>0</v>
      </c>
      <c r="AR316" s="149" t="s">
        <v>133</v>
      </c>
      <c r="AT316" s="149" t="s">
        <v>129</v>
      </c>
      <c r="AU316" s="149" t="s">
        <v>84</v>
      </c>
      <c r="AY316" s="17" t="s">
        <v>126</v>
      </c>
      <c r="BE316" s="150">
        <f>IF(O316="základní",K316,0)</f>
        <v>0</v>
      </c>
      <c r="BF316" s="150">
        <f>IF(O316="snížená",K316,0)</f>
        <v>0</v>
      </c>
      <c r="BG316" s="150">
        <f>IF(O316="zákl. přenesená",K316,0)</f>
        <v>0</v>
      </c>
      <c r="BH316" s="150">
        <f>IF(O316="sníž. přenesená",K316,0)</f>
        <v>0</v>
      </c>
      <c r="BI316" s="150">
        <f>IF(O316="nulová",K316,0)</f>
        <v>0</v>
      </c>
      <c r="BJ316" s="17" t="s">
        <v>84</v>
      </c>
      <c r="BK316" s="150">
        <f>ROUND(P316*H316,2)</f>
        <v>0</v>
      </c>
      <c r="BL316" s="17" t="s">
        <v>133</v>
      </c>
      <c r="BM316" s="149" t="s">
        <v>485</v>
      </c>
    </row>
    <row r="317" spans="2:65" s="1" customFormat="1" ht="28.8">
      <c r="B317" s="32"/>
      <c r="D317" s="151" t="s">
        <v>158</v>
      </c>
      <c r="F317" s="152" t="s">
        <v>159</v>
      </c>
      <c r="I317" s="153"/>
      <c r="J317" s="153"/>
      <c r="M317" s="32"/>
      <c r="N317" s="154"/>
      <c r="X317" s="56"/>
      <c r="AT317" s="17" t="s">
        <v>158</v>
      </c>
      <c r="AU317" s="17" t="s">
        <v>84</v>
      </c>
    </row>
    <row r="318" spans="2:65" s="1" customFormat="1" ht="37.799999999999997" customHeight="1">
      <c r="B318" s="32"/>
      <c r="C318" s="136" t="s">
        <v>486</v>
      </c>
      <c r="D318" s="136" t="s">
        <v>129</v>
      </c>
      <c r="E318" s="137" t="s">
        <v>487</v>
      </c>
      <c r="F318" s="138" t="s">
        <v>488</v>
      </c>
      <c r="G318" s="139" t="s">
        <v>464</v>
      </c>
      <c r="H318" s="140">
        <v>1</v>
      </c>
      <c r="I318" s="141"/>
      <c r="J318" s="141"/>
      <c r="K318" s="142">
        <f>ROUND(P318*H318,2)</f>
        <v>0</v>
      </c>
      <c r="L318" s="143"/>
      <c r="M318" s="32"/>
      <c r="N318" s="144" t="s">
        <v>1</v>
      </c>
      <c r="O318" s="145" t="s">
        <v>39</v>
      </c>
      <c r="P318" s="146">
        <f>I318+J318</f>
        <v>0</v>
      </c>
      <c r="Q318" s="146">
        <f>ROUND(I318*H318,2)</f>
        <v>0</v>
      </c>
      <c r="R318" s="146">
        <f>ROUND(J318*H318,2)</f>
        <v>0</v>
      </c>
      <c r="T318" s="147">
        <f>S318*H318</f>
        <v>0</v>
      </c>
      <c r="U318" s="147">
        <v>0</v>
      </c>
      <c r="V318" s="147">
        <f>U318*H318</f>
        <v>0</v>
      </c>
      <c r="W318" s="147">
        <v>0</v>
      </c>
      <c r="X318" s="148">
        <f>W318*H318</f>
        <v>0</v>
      </c>
      <c r="AR318" s="149" t="s">
        <v>133</v>
      </c>
      <c r="AT318" s="149" t="s">
        <v>129</v>
      </c>
      <c r="AU318" s="149" t="s">
        <v>84</v>
      </c>
      <c r="AY318" s="17" t="s">
        <v>126</v>
      </c>
      <c r="BE318" s="150">
        <f>IF(O318="základní",K318,0)</f>
        <v>0</v>
      </c>
      <c r="BF318" s="150">
        <f>IF(O318="snížená",K318,0)</f>
        <v>0</v>
      </c>
      <c r="BG318" s="150">
        <f>IF(O318="zákl. přenesená",K318,0)</f>
        <v>0</v>
      </c>
      <c r="BH318" s="150">
        <f>IF(O318="sníž. přenesená",K318,0)</f>
        <v>0</v>
      </c>
      <c r="BI318" s="150">
        <f>IF(O318="nulová",K318,0)</f>
        <v>0</v>
      </c>
      <c r="BJ318" s="17" t="s">
        <v>84</v>
      </c>
      <c r="BK318" s="150">
        <f>ROUND(P318*H318,2)</f>
        <v>0</v>
      </c>
      <c r="BL318" s="17" t="s">
        <v>133</v>
      </c>
      <c r="BM318" s="149" t="s">
        <v>489</v>
      </c>
    </row>
    <row r="319" spans="2:65" s="1" customFormat="1" ht="28.8">
      <c r="B319" s="32"/>
      <c r="D319" s="151" t="s">
        <v>158</v>
      </c>
      <c r="F319" s="152" t="s">
        <v>159</v>
      </c>
      <c r="I319" s="153"/>
      <c r="J319" s="153"/>
      <c r="M319" s="32"/>
      <c r="N319" s="154"/>
      <c r="X319" s="56"/>
      <c r="AT319" s="17" t="s">
        <v>158</v>
      </c>
      <c r="AU319" s="17" t="s">
        <v>84</v>
      </c>
    </row>
    <row r="320" spans="2:65" s="1" customFormat="1" ht="37.799999999999997" customHeight="1">
      <c r="B320" s="32"/>
      <c r="C320" s="136" t="s">
        <v>490</v>
      </c>
      <c r="D320" s="136" t="s">
        <v>129</v>
      </c>
      <c r="E320" s="137" t="s">
        <v>491</v>
      </c>
      <c r="F320" s="138" t="s">
        <v>492</v>
      </c>
      <c r="G320" s="139" t="s">
        <v>464</v>
      </c>
      <c r="H320" s="140">
        <v>1</v>
      </c>
      <c r="I320" s="141"/>
      <c r="J320" s="141"/>
      <c r="K320" s="142">
        <f>ROUND(P320*H320,2)</f>
        <v>0</v>
      </c>
      <c r="L320" s="143"/>
      <c r="M320" s="32"/>
      <c r="N320" s="144" t="s">
        <v>1</v>
      </c>
      <c r="O320" s="145" t="s">
        <v>39</v>
      </c>
      <c r="P320" s="146">
        <f>I320+J320</f>
        <v>0</v>
      </c>
      <c r="Q320" s="146">
        <f>ROUND(I320*H320,2)</f>
        <v>0</v>
      </c>
      <c r="R320" s="146">
        <f>ROUND(J320*H320,2)</f>
        <v>0</v>
      </c>
      <c r="T320" s="147">
        <f>S320*H320</f>
        <v>0</v>
      </c>
      <c r="U320" s="147">
        <v>0</v>
      </c>
      <c r="V320" s="147">
        <f>U320*H320</f>
        <v>0</v>
      </c>
      <c r="W320" s="147">
        <v>0</v>
      </c>
      <c r="X320" s="148">
        <f>W320*H320</f>
        <v>0</v>
      </c>
      <c r="AR320" s="149" t="s">
        <v>133</v>
      </c>
      <c r="AT320" s="149" t="s">
        <v>129</v>
      </c>
      <c r="AU320" s="149" t="s">
        <v>84</v>
      </c>
      <c r="AY320" s="17" t="s">
        <v>126</v>
      </c>
      <c r="BE320" s="150">
        <f>IF(O320="základní",K320,0)</f>
        <v>0</v>
      </c>
      <c r="BF320" s="150">
        <f>IF(O320="snížená",K320,0)</f>
        <v>0</v>
      </c>
      <c r="BG320" s="150">
        <f>IF(O320="zákl. přenesená",K320,0)</f>
        <v>0</v>
      </c>
      <c r="BH320" s="150">
        <f>IF(O320="sníž. přenesená",K320,0)</f>
        <v>0</v>
      </c>
      <c r="BI320" s="150">
        <f>IF(O320="nulová",K320,0)</f>
        <v>0</v>
      </c>
      <c r="BJ320" s="17" t="s">
        <v>84</v>
      </c>
      <c r="BK320" s="150">
        <f>ROUND(P320*H320,2)</f>
        <v>0</v>
      </c>
      <c r="BL320" s="17" t="s">
        <v>133</v>
      </c>
      <c r="BM320" s="149" t="s">
        <v>493</v>
      </c>
    </row>
    <row r="321" spans="2:65" s="1" customFormat="1" ht="28.8">
      <c r="B321" s="32"/>
      <c r="D321" s="151" t="s">
        <v>158</v>
      </c>
      <c r="F321" s="152" t="s">
        <v>159</v>
      </c>
      <c r="I321" s="153"/>
      <c r="J321" s="153"/>
      <c r="M321" s="32"/>
      <c r="N321" s="154"/>
      <c r="X321" s="56"/>
      <c r="AT321" s="17" t="s">
        <v>158</v>
      </c>
      <c r="AU321" s="17" t="s">
        <v>84</v>
      </c>
    </row>
    <row r="322" spans="2:65" s="1" customFormat="1" ht="49.05" customHeight="1">
      <c r="B322" s="32"/>
      <c r="C322" s="136" t="s">
        <v>494</v>
      </c>
      <c r="D322" s="136" t="s">
        <v>129</v>
      </c>
      <c r="E322" s="137" t="s">
        <v>495</v>
      </c>
      <c r="F322" s="138" t="s">
        <v>496</v>
      </c>
      <c r="G322" s="139" t="s">
        <v>464</v>
      </c>
      <c r="H322" s="140">
        <v>1</v>
      </c>
      <c r="I322" s="141"/>
      <c r="J322" s="141"/>
      <c r="K322" s="142">
        <f>ROUND(P322*H322,2)</f>
        <v>0</v>
      </c>
      <c r="L322" s="143"/>
      <c r="M322" s="32"/>
      <c r="N322" s="144" t="s">
        <v>1</v>
      </c>
      <c r="O322" s="145" t="s">
        <v>39</v>
      </c>
      <c r="P322" s="146">
        <f>I322+J322</f>
        <v>0</v>
      </c>
      <c r="Q322" s="146">
        <f>ROUND(I322*H322,2)</f>
        <v>0</v>
      </c>
      <c r="R322" s="146">
        <f>ROUND(J322*H322,2)</f>
        <v>0</v>
      </c>
      <c r="T322" s="147">
        <f>S322*H322</f>
        <v>0</v>
      </c>
      <c r="U322" s="147">
        <v>0</v>
      </c>
      <c r="V322" s="147">
        <f>U322*H322</f>
        <v>0</v>
      </c>
      <c r="W322" s="147">
        <v>0</v>
      </c>
      <c r="X322" s="148">
        <f>W322*H322</f>
        <v>0</v>
      </c>
      <c r="AR322" s="149" t="s">
        <v>133</v>
      </c>
      <c r="AT322" s="149" t="s">
        <v>129</v>
      </c>
      <c r="AU322" s="149" t="s">
        <v>84</v>
      </c>
      <c r="AY322" s="17" t="s">
        <v>126</v>
      </c>
      <c r="BE322" s="150">
        <f>IF(O322="základní",K322,0)</f>
        <v>0</v>
      </c>
      <c r="BF322" s="150">
        <f>IF(O322="snížená",K322,0)</f>
        <v>0</v>
      </c>
      <c r="BG322" s="150">
        <f>IF(O322="zákl. přenesená",K322,0)</f>
        <v>0</v>
      </c>
      <c r="BH322" s="150">
        <f>IF(O322="sníž. přenesená",K322,0)</f>
        <v>0</v>
      </c>
      <c r="BI322" s="150">
        <f>IF(O322="nulová",K322,0)</f>
        <v>0</v>
      </c>
      <c r="BJ322" s="17" t="s">
        <v>84</v>
      </c>
      <c r="BK322" s="150">
        <f>ROUND(P322*H322,2)</f>
        <v>0</v>
      </c>
      <c r="BL322" s="17" t="s">
        <v>133</v>
      </c>
      <c r="BM322" s="149" t="s">
        <v>497</v>
      </c>
    </row>
    <row r="323" spans="2:65" s="1" customFormat="1" ht="28.8">
      <c r="B323" s="32"/>
      <c r="D323" s="151" t="s">
        <v>158</v>
      </c>
      <c r="F323" s="152" t="s">
        <v>159</v>
      </c>
      <c r="I323" s="153"/>
      <c r="J323" s="153"/>
      <c r="M323" s="32"/>
      <c r="N323" s="154"/>
      <c r="X323" s="56"/>
      <c r="AT323" s="17" t="s">
        <v>158</v>
      </c>
      <c r="AU323" s="17" t="s">
        <v>84</v>
      </c>
    </row>
    <row r="324" spans="2:65" s="1" customFormat="1" ht="37.799999999999997" customHeight="1">
      <c r="B324" s="32"/>
      <c r="C324" s="136" t="s">
        <v>498</v>
      </c>
      <c r="D324" s="136" t="s">
        <v>129</v>
      </c>
      <c r="E324" s="137" t="s">
        <v>499</v>
      </c>
      <c r="F324" s="138" t="s">
        <v>500</v>
      </c>
      <c r="G324" s="139" t="s">
        <v>464</v>
      </c>
      <c r="H324" s="140">
        <v>1</v>
      </c>
      <c r="I324" s="141"/>
      <c r="J324" s="141"/>
      <c r="K324" s="142">
        <f>ROUND(P324*H324,2)</f>
        <v>0</v>
      </c>
      <c r="L324" s="143"/>
      <c r="M324" s="32"/>
      <c r="N324" s="144" t="s">
        <v>1</v>
      </c>
      <c r="O324" s="145" t="s">
        <v>39</v>
      </c>
      <c r="P324" s="146">
        <f>I324+J324</f>
        <v>0</v>
      </c>
      <c r="Q324" s="146">
        <f>ROUND(I324*H324,2)</f>
        <v>0</v>
      </c>
      <c r="R324" s="146">
        <f>ROUND(J324*H324,2)</f>
        <v>0</v>
      </c>
      <c r="T324" s="147">
        <f>S324*H324</f>
        <v>0</v>
      </c>
      <c r="U324" s="147">
        <v>0</v>
      </c>
      <c r="V324" s="147">
        <f>U324*H324</f>
        <v>0</v>
      </c>
      <c r="W324" s="147">
        <v>0</v>
      </c>
      <c r="X324" s="148">
        <f>W324*H324</f>
        <v>0</v>
      </c>
      <c r="AR324" s="149" t="s">
        <v>133</v>
      </c>
      <c r="AT324" s="149" t="s">
        <v>129</v>
      </c>
      <c r="AU324" s="149" t="s">
        <v>84</v>
      </c>
      <c r="AY324" s="17" t="s">
        <v>126</v>
      </c>
      <c r="BE324" s="150">
        <f>IF(O324="základní",K324,0)</f>
        <v>0</v>
      </c>
      <c r="BF324" s="150">
        <f>IF(O324="snížená",K324,0)</f>
        <v>0</v>
      </c>
      <c r="BG324" s="150">
        <f>IF(O324="zákl. přenesená",K324,0)</f>
        <v>0</v>
      </c>
      <c r="BH324" s="150">
        <f>IF(O324="sníž. přenesená",K324,0)</f>
        <v>0</v>
      </c>
      <c r="BI324" s="150">
        <f>IF(O324="nulová",K324,0)</f>
        <v>0</v>
      </c>
      <c r="BJ324" s="17" t="s">
        <v>84</v>
      </c>
      <c r="BK324" s="150">
        <f>ROUND(P324*H324,2)</f>
        <v>0</v>
      </c>
      <c r="BL324" s="17" t="s">
        <v>133</v>
      </c>
      <c r="BM324" s="149" t="s">
        <v>501</v>
      </c>
    </row>
    <row r="325" spans="2:65" s="1" customFormat="1" ht="28.8">
      <c r="B325" s="32"/>
      <c r="D325" s="151" t="s">
        <v>158</v>
      </c>
      <c r="F325" s="152" t="s">
        <v>159</v>
      </c>
      <c r="I325" s="153"/>
      <c r="J325" s="153"/>
      <c r="M325" s="32"/>
      <c r="N325" s="154"/>
      <c r="X325" s="56"/>
      <c r="AT325" s="17" t="s">
        <v>158</v>
      </c>
      <c r="AU325" s="17" t="s">
        <v>84</v>
      </c>
    </row>
    <row r="326" spans="2:65" s="11" customFormat="1" ht="25.95" customHeight="1">
      <c r="B326" s="123"/>
      <c r="D326" s="124" t="s">
        <v>74</v>
      </c>
      <c r="E326" s="125" t="s">
        <v>163</v>
      </c>
      <c r="F326" s="125" t="s">
        <v>164</v>
      </c>
      <c r="I326" s="126"/>
      <c r="J326" s="126"/>
      <c r="K326" s="127">
        <f>BK326</f>
        <v>0</v>
      </c>
      <c r="M326" s="123"/>
      <c r="N326" s="128"/>
      <c r="Q326" s="129">
        <f>Q327+Q361+Q372+Q383+Q407+Q413+Q416+Q428+Q484+Q505+Q509+Q550+Q566+Q595+Q658+Q680+Q684</f>
        <v>0</v>
      </c>
      <c r="R326" s="129">
        <f>R327+R361+R372+R383+R407+R413+R416+R428+R484+R505+R509+R550+R566+R595+R658+R680+R684</f>
        <v>0</v>
      </c>
      <c r="T326" s="130">
        <f>T327+T361+T372+T383+T407+T413+T416+T428+T484+T505+T509+T550+T566+T595+T658+T680+T684</f>
        <v>0</v>
      </c>
      <c r="V326" s="130">
        <f>V327+V361+V372+V383+V407+V413+V416+V428+V484+V505+V509+V550+V566+V595+V658+V680+V684</f>
        <v>6.6213489536000001</v>
      </c>
      <c r="X326" s="131">
        <f>X327+X361+X372+X383+X407+X413+X416+X428+X484+X505+X509+X550+X566+X595+X658+X680+X684</f>
        <v>4.1278475399999994</v>
      </c>
      <c r="AR326" s="124" t="s">
        <v>84</v>
      </c>
      <c r="AT326" s="132" t="s">
        <v>74</v>
      </c>
      <c r="AU326" s="132" t="s">
        <v>75</v>
      </c>
      <c r="AY326" s="124" t="s">
        <v>126</v>
      </c>
      <c r="BK326" s="133">
        <f>BK327+BK361+BK372+BK383+BK407+BK413+BK416+BK428+BK484+BK505+BK509+BK550+BK566+BK595+BK658+BK680+BK684</f>
        <v>0</v>
      </c>
    </row>
    <row r="327" spans="2:65" s="11" customFormat="1" ht="22.8" customHeight="1">
      <c r="B327" s="123"/>
      <c r="D327" s="124" t="s">
        <v>74</v>
      </c>
      <c r="E327" s="134" t="s">
        <v>502</v>
      </c>
      <c r="F327" s="134" t="s">
        <v>503</v>
      </c>
      <c r="I327" s="126"/>
      <c r="J327" s="126"/>
      <c r="K327" s="135">
        <f>BK327</f>
        <v>0</v>
      </c>
      <c r="M327" s="123"/>
      <c r="N327" s="128"/>
      <c r="Q327" s="129">
        <f>SUM(Q328:Q360)</f>
        <v>0</v>
      </c>
      <c r="R327" s="129">
        <f>SUM(R328:R360)</f>
        <v>0</v>
      </c>
      <c r="T327" s="130">
        <f>SUM(T328:T360)</f>
        <v>0</v>
      </c>
      <c r="V327" s="130">
        <f>SUM(V328:V360)</f>
        <v>0.58876050999999996</v>
      </c>
      <c r="X327" s="131">
        <f>SUM(X328:X360)</f>
        <v>0</v>
      </c>
      <c r="AR327" s="124" t="s">
        <v>84</v>
      </c>
      <c r="AT327" s="132" t="s">
        <v>74</v>
      </c>
      <c r="AU327" s="132" t="s">
        <v>80</v>
      </c>
      <c r="AY327" s="124" t="s">
        <v>126</v>
      </c>
      <c r="BK327" s="133">
        <f>SUM(BK328:BK360)</f>
        <v>0</v>
      </c>
    </row>
    <row r="328" spans="2:65" s="1" customFormat="1" ht="24.15" customHeight="1">
      <c r="B328" s="32"/>
      <c r="C328" s="136" t="s">
        <v>504</v>
      </c>
      <c r="D328" s="136" t="s">
        <v>129</v>
      </c>
      <c r="E328" s="137" t="s">
        <v>505</v>
      </c>
      <c r="F328" s="138" t="s">
        <v>506</v>
      </c>
      <c r="G328" s="139" t="s">
        <v>176</v>
      </c>
      <c r="H328" s="140">
        <v>58.65</v>
      </c>
      <c r="I328" s="141"/>
      <c r="J328" s="141"/>
      <c r="K328" s="142">
        <f>ROUND(P328*H328,2)</f>
        <v>0</v>
      </c>
      <c r="L328" s="143"/>
      <c r="M328" s="32"/>
      <c r="N328" s="144" t="s">
        <v>1</v>
      </c>
      <c r="O328" s="145" t="s">
        <v>39</v>
      </c>
      <c r="P328" s="146">
        <f>I328+J328</f>
        <v>0</v>
      </c>
      <c r="Q328" s="146">
        <f>ROUND(I328*H328,2)</f>
        <v>0</v>
      </c>
      <c r="R328" s="146">
        <f>ROUND(J328*H328,2)</f>
        <v>0</v>
      </c>
      <c r="T328" s="147">
        <f>S328*H328</f>
        <v>0</v>
      </c>
      <c r="U328" s="147">
        <v>0</v>
      </c>
      <c r="V328" s="147">
        <f>U328*H328</f>
        <v>0</v>
      </c>
      <c r="W328" s="147">
        <v>0</v>
      </c>
      <c r="X328" s="148">
        <f>W328*H328</f>
        <v>0</v>
      </c>
      <c r="AR328" s="149" t="s">
        <v>170</v>
      </c>
      <c r="AT328" s="149" t="s">
        <v>129</v>
      </c>
      <c r="AU328" s="149" t="s">
        <v>84</v>
      </c>
      <c r="AY328" s="17" t="s">
        <v>126</v>
      </c>
      <c r="BE328" s="150">
        <f>IF(O328="základní",K328,0)</f>
        <v>0</v>
      </c>
      <c r="BF328" s="150">
        <f>IF(O328="snížená",K328,0)</f>
        <v>0</v>
      </c>
      <c r="BG328" s="150">
        <f>IF(O328="zákl. přenesená",K328,0)</f>
        <v>0</v>
      </c>
      <c r="BH328" s="150">
        <f>IF(O328="sníž. přenesená",K328,0)</f>
        <v>0</v>
      </c>
      <c r="BI328" s="150">
        <f>IF(O328="nulová",K328,0)</f>
        <v>0</v>
      </c>
      <c r="BJ328" s="17" t="s">
        <v>84</v>
      </c>
      <c r="BK328" s="150">
        <f>ROUND(P328*H328,2)</f>
        <v>0</v>
      </c>
      <c r="BL328" s="17" t="s">
        <v>170</v>
      </c>
      <c r="BM328" s="149" t="s">
        <v>507</v>
      </c>
    </row>
    <row r="329" spans="2:65" s="13" customFormat="1" ht="10.199999999999999">
      <c r="B329" s="161"/>
      <c r="D329" s="151" t="s">
        <v>160</v>
      </c>
      <c r="E329" s="162" t="s">
        <v>1</v>
      </c>
      <c r="F329" s="163" t="s">
        <v>342</v>
      </c>
      <c r="H329" s="164">
        <v>0</v>
      </c>
      <c r="I329" s="165"/>
      <c r="J329" s="165"/>
      <c r="M329" s="161"/>
      <c r="N329" s="166"/>
      <c r="X329" s="167"/>
      <c r="AT329" s="162" t="s">
        <v>160</v>
      </c>
      <c r="AU329" s="162" t="s">
        <v>84</v>
      </c>
      <c r="AV329" s="13" t="s">
        <v>84</v>
      </c>
      <c r="AW329" s="13" t="s">
        <v>5</v>
      </c>
      <c r="AX329" s="13" t="s">
        <v>75</v>
      </c>
      <c r="AY329" s="162" t="s">
        <v>126</v>
      </c>
    </row>
    <row r="330" spans="2:65" s="13" customFormat="1" ht="10.199999999999999">
      <c r="B330" s="161"/>
      <c r="D330" s="151" t="s">
        <v>160</v>
      </c>
      <c r="E330" s="162" t="s">
        <v>1</v>
      </c>
      <c r="F330" s="163" t="s">
        <v>343</v>
      </c>
      <c r="H330" s="164">
        <v>20.91</v>
      </c>
      <c r="I330" s="165"/>
      <c r="J330" s="165"/>
      <c r="M330" s="161"/>
      <c r="N330" s="166"/>
      <c r="X330" s="167"/>
      <c r="AT330" s="162" t="s">
        <v>160</v>
      </c>
      <c r="AU330" s="162" t="s">
        <v>84</v>
      </c>
      <c r="AV330" s="13" t="s">
        <v>84</v>
      </c>
      <c r="AW330" s="13" t="s">
        <v>5</v>
      </c>
      <c r="AX330" s="13" t="s">
        <v>75</v>
      </c>
      <c r="AY330" s="162" t="s">
        <v>126</v>
      </c>
    </row>
    <row r="331" spans="2:65" s="13" customFormat="1" ht="10.199999999999999">
      <c r="B331" s="161"/>
      <c r="D331" s="151" t="s">
        <v>160</v>
      </c>
      <c r="E331" s="162" t="s">
        <v>1</v>
      </c>
      <c r="F331" s="163" t="s">
        <v>344</v>
      </c>
      <c r="H331" s="164">
        <v>2.06</v>
      </c>
      <c r="I331" s="165"/>
      <c r="J331" s="165"/>
      <c r="M331" s="161"/>
      <c r="N331" s="166"/>
      <c r="X331" s="167"/>
      <c r="AT331" s="162" t="s">
        <v>160</v>
      </c>
      <c r="AU331" s="162" t="s">
        <v>84</v>
      </c>
      <c r="AV331" s="13" t="s">
        <v>84</v>
      </c>
      <c r="AW331" s="13" t="s">
        <v>5</v>
      </c>
      <c r="AX331" s="13" t="s">
        <v>75</v>
      </c>
      <c r="AY331" s="162" t="s">
        <v>126</v>
      </c>
    </row>
    <row r="332" spans="2:65" s="13" customFormat="1" ht="10.199999999999999">
      <c r="B332" s="161"/>
      <c r="D332" s="151" t="s">
        <v>160</v>
      </c>
      <c r="E332" s="162" t="s">
        <v>1</v>
      </c>
      <c r="F332" s="163" t="s">
        <v>345</v>
      </c>
      <c r="H332" s="164">
        <v>4.72</v>
      </c>
      <c r="I332" s="165"/>
      <c r="J332" s="165"/>
      <c r="M332" s="161"/>
      <c r="N332" s="166"/>
      <c r="X332" s="167"/>
      <c r="AT332" s="162" t="s">
        <v>160</v>
      </c>
      <c r="AU332" s="162" t="s">
        <v>84</v>
      </c>
      <c r="AV332" s="13" t="s">
        <v>84</v>
      </c>
      <c r="AW332" s="13" t="s">
        <v>5</v>
      </c>
      <c r="AX332" s="13" t="s">
        <v>75</v>
      </c>
      <c r="AY332" s="162" t="s">
        <v>126</v>
      </c>
    </row>
    <row r="333" spans="2:65" s="13" customFormat="1" ht="10.199999999999999">
      <c r="B333" s="161"/>
      <c r="D333" s="151" t="s">
        <v>160</v>
      </c>
      <c r="E333" s="162" t="s">
        <v>1</v>
      </c>
      <c r="F333" s="163" t="s">
        <v>346</v>
      </c>
      <c r="H333" s="164">
        <v>12.71</v>
      </c>
      <c r="I333" s="165"/>
      <c r="J333" s="165"/>
      <c r="M333" s="161"/>
      <c r="N333" s="166"/>
      <c r="X333" s="167"/>
      <c r="AT333" s="162" t="s">
        <v>160</v>
      </c>
      <c r="AU333" s="162" t="s">
        <v>84</v>
      </c>
      <c r="AV333" s="13" t="s">
        <v>84</v>
      </c>
      <c r="AW333" s="13" t="s">
        <v>5</v>
      </c>
      <c r="AX333" s="13" t="s">
        <v>75</v>
      </c>
      <c r="AY333" s="162" t="s">
        <v>126</v>
      </c>
    </row>
    <row r="334" spans="2:65" s="13" customFormat="1" ht="10.199999999999999">
      <c r="B334" s="161"/>
      <c r="D334" s="151" t="s">
        <v>160</v>
      </c>
      <c r="E334" s="162" t="s">
        <v>1</v>
      </c>
      <c r="F334" s="163" t="s">
        <v>347</v>
      </c>
      <c r="H334" s="164">
        <v>6.66</v>
      </c>
      <c r="I334" s="165"/>
      <c r="J334" s="165"/>
      <c r="M334" s="161"/>
      <c r="N334" s="166"/>
      <c r="X334" s="167"/>
      <c r="AT334" s="162" t="s">
        <v>160</v>
      </c>
      <c r="AU334" s="162" t="s">
        <v>84</v>
      </c>
      <c r="AV334" s="13" t="s">
        <v>84</v>
      </c>
      <c r="AW334" s="13" t="s">
        <v>5</v>
      </c>
      <c r="AX334" s="13" t="s">
        <v>75</v>
      </c>
      <c r="AY334" s="162" t="s">
        <v>126</v>
      </c>
    </row>
    <row r="335" spans="2:65" s="13" customFormat="1" ht="10.199999999999999">
      <c r="B335" s="161"/>
      <c r="D335" s="151" t="s">
        <v>160</v>
      </c>
      <c r="E335" s="162" t="s">
        <v>1</v>
      </c>
      <c r="F335" s="163" t="s">
        <v>348</v>
      </c>
      <c r="H335" s="164">
        <v>11.59</v>
      </c>
      <c r="I335" s="165"/>
      <c r="J335" s="165"/>
      <c r="M335" s="161"/>
      <c r="N335" s="166"/>
      <c r="X335" s="167"/>
      <c r="AT335" s="162" t="s">
        <v>160</v>
      </c>
      <c r="AU335" s="162" t="s">
        <v>84</v>
      </c>
      <c r="AV335" s="13" t="s">
        <v>84</v>
      </c>
      <c r="AW335" s="13" t="s">
        <v>5</v>
      </c>
      <c r="AX335" s="13" t="s">
        <v>75</v>
      </c>
      <c r="AY335" s="162" t="s">
        <v>126</v>
      </c>
    </row>
    <row r="336" spans="2:65" s="14" customFormat="1" ht="10.199999999999999">
      <c r="B336" s="185"/>
      <c r="D336" s="151" t="s">
        <v>160</v>
      </c>
      <c r="E336" s="186" t="s">
        <v>1</v>
      </c>
      <c r="F336" s="187" t="s">
        <v>330</v>
      </c>
      <c r="H336" s="188">
        <v>58.65</v>
      </c>
      <c r="I336" s="189"/>
      <c r="J336" s="189"/>
      <c r="M336" s="185"/>
      <c r="N336" s="190"/>
      <c r="X336" s="191"/>
      <c r="AT336" s="186" t="s">
        <v>160</v>
      </c>
      <c r="AU336" s="186" t="s">
        <v>84</v>
      </c>
      <c r="AV336" s="14" t="s">
        <v>133</v>
      </c>
      <c r="AW336" s="14" t="s">
        <v>5</v>
      </c>
      <c r="AX336" s="14" t="s">
        <v>80</v>
      </c>
      <c r="AY336" s="186" t="s">
        <v>126</v>
      </c>
    </row>
    <row r="337" spans="2:65" s="1" customFormat="1" ht="24.15" customHeight="1">
      <c r="B337" s="32"/>
      <c r="C337" s="168" t="s">
        <v>508</v>
      </c>
      <c r="D337" s="168" t="s">
        <v>173</v>
      </c>
      <c r="E337" s="169" t="s">
        <v>509</v>
      </c>
      <c r="F337" s="170" t="s">
        <v>510</v>
      </c>
      <c r="G337" s="171" t="s">
        <v>176</v>
      </c>
      <c r="H337" s="172">
        <v>58.65</v>
      </c>
      <c r="I337" s="173"/>
      <c r="J337" s="174"/>
      <c r="K337" s="175">
        <f>ROUND(P337*H337,2)</f>
        <v>0</v>
      </c>
      <c r="L337" s="174"/>
      <c r="M337" s="176"/>
      <c r="N337" s="177" t="s">
        <v>1</v>
      </c>
      <c r="O337" s="145" t="s">
        <v>39</v>
      </c>
      <c r="P337" s="146">
        <f>I337+J337</f>
        <v>0</v>
      </c>
      <c r="Q337" s="146">
        <f>ROUND(I337*H337,2)</f>
        <v>0</v>
      </c>
      <c r="R337" s="146">
        <f>ROUND(J337*H337,2)</f>
        <v>0</v>
      </c>
      <c r="T337" s="147">
        <f>S337*H337</f>
        <v>0</v>
      </c>
      <c r="U337" s="147">
        <v>4.7999999999999996E-3</v>
      </c>
      <c r="V337" s="147">
        <f>U337*H337</f>
        <v>0.28151999999999999</v>
      </c>
      <c r="W337" s="147">
        <v>0</v>
      </c>
      <c r="X337" s="148">
        <f>W337*H337</f>
        <v>0</v>
      </c>
      <c r="AR337" s="149" t="s">
        <v>177</v>
      </c>
      <c r="AT337" s="149" t="s">
        <v>173</v>
      </c>
      <c r="AU337" s="149" t="s">
        <v>84</v>
      </c>
      <c r="AY337" s="17" t="s">
        <v>126</v>
      </c>
      <c r="BE337" s="150">
        <f>IF(O337="základní",K337,0)</f>
        <v>0</v>
      </c>
      <c r="BF337" s="150">
        <f>IF(O337="snížená",K337,0)</f>
        <v>0</v>
      </c>
      <c r="BG337" s="150">
        <f>IF(O337="zákl. přenesená",K337,0)</f>
        <v>0</v>
      </c>
      <c r="BH337" s="150">
        <f>IF(O337="sníž. přenesená",K337,0)</f>
        <v>0</v>
      </c>
      <c r="BI337" s="150">
        <f>IF(O337="nulová",K337,0)</f>
        <v>0</v>
      </c>
      <c r="BJ337" s="17" t="s">
        <v>84</v>
      </c>
      <c r="BK337" s="150">
        <f>ROUND(P337*H337,2)</f>
        <v>0</v>
      </c>
      <c r="BL337" s="17" t="s">
        <v>170</v>
      </c>
      <c r="BM337" s="149" t="s">
        <v>511</v>
      </c>
    </row>
    <row r="338" spans="2:65" s="1" customFormat="1" ht="24.15" customHeight="1">
      <c r="B338" s="32"/>
      <c r="C338" s="136" t="s">
        <v>512</v>
      </c>
      <c r="D338" s="136" t="s">
        <v>129</v>
      </c>
      <c r="E338" s="137" t="s">
        <v>513</v>
      </c>
      <c r="F338" s="138" t="s">
        <v>514</v>
      </c>
      <c r="G338" s="139" t="s">
        <v>176</v>
      </c>
      <c r="H338" s="140">
        <v>58.65</v>
      </c>
      <c r="I338" s="141"/>
      <c r="J338" s="141"/>
      <c r="K338" s="142">
        <f>ROUND(P338*H338,2)</f>
        <v>0</v>
      </c>
      <c r="L338" s="143"/>
      <c r="M338" s="32"/>
      <c r="N338" s="144" t="s">
        <v>1</v>
      </c>
      <c r="O338" s="145" t="s">
        <v>39</v>
      </c>
      <c r="P338" s="146">
        <f>I338+J338</f>
        <v>0</v>
      </c>
      <c r="Q338" s="146">
        <f>ROUND(I338*H338,2)</f>
        <v>0</v>
      </c>
      <c r="R338" s="146">
        <f>ROUND(J338*H338,2)</f>
        <v>0</v>
      </c>
      <c r="T338" s="147">
        <f>S338*H338</f>
        <v>0</v>
      </c>
      <c r="U338" s="147">
        <v>0</v>
      </c>
      <c r="V338" s="147">
        <f>U338*H338</f>
        <v>0</v>
      </c>
      <c r="W338" s="147">
        <v>0</v>
      </c>
      <c r="X338" s="148">
        <f>W338*H338</f>
        <v>0</v>
      </c>
      <c r="AR338" s="149" t="s">
        <v>170</v>
      </c>
      <c r="AT338" s="149" t="s">
        <v>129</v>
      </c>
      <c r="AU338" s="149" t="s">
        <v>84</v>
      </c>
      <c r="AY338" s="17" t="s">
        <v>126</v>
      </c>
      <c r="BE338" s="150">
        <f>IF(O338="základní",K338,0)</f>
        <v>0</v>
      </c>
      <c r="BF338" s="150">
        <f>IF(O338="snížená",K338,0)</f>
        <v>0</v>
      </c>
      <c r="BG338" s="150">
        <f>IF(O338="zákl. přenesená",K338,0)</f>
        <v>0</v>
      </c>
      <c r="BH338" s="150">
        <f>IF(O338="sníž. přenesená",K338,0)</f>
        <v>0</v>
      </c>
      <c r="BI338" s="150">
        <f>IF(O338="nulová",K338,0)</f>
        <v>0</v>
      </c>
      <c r="BJ338" s="17" t="s">
        <v>84</v>
      </c>
      <c r="BK338" s="150">
        <f>ROUND(P338*H338,2)</f>
        <v>0</v>
      </c>
      <c r="BL338" s="17" t="s">
        <v>170</v>
      </c>
      <c r="BM338" s="149" t="s">
        <v>515</v>
      </c>
    </row>
    <row r="339" spans="2:65" s="13" customFormat="1" ht="10.199999999999999">
      <c r="B339" s="161"/>
      <c r="D339" s="151" t="s">
        <v>160</v>
      </c>
      <c r="E339" s="162" t="s">
        <v>1</v>
      </c>
      <c r="F339" s="163" t="s">
        <v>342</v>
      </c>
      <c r="H339" s="164">
        <v>0</v>
      </c>
      <c r="I339" s="165"/>
      <c r="J339" s="165"/>
      <c r="M339" s="161"/>
      <c r="N339" s="166"/>
      <c r="X339" s="167"/>
      <c r="AT339" s="162" t="s">
        <v>160</v>
      </c>
      <c r="AU339" s="162" t="s">
        <v>84</v>
      </c>
      <c r="AV339" s="13" t="s">
        <v>84</v>
      </c>
      <c r="AW339" s="13" t="s">
        <v>5</v>
      </c>
      <c r="AX339" s="13" t="s">
        <v>75</v>
      </c>
      <c r="AY339" s="162" t="s">
        <v>126</v>
      </c>
    </row>
    <row r="340" spans="2:65" s="13" customFormat="1" ht="10.199999999999999">
      <c r="B340" s="161"/>
      <c r="D340" s="151" t="s">
        <v>160</v>
      </c>
      <c r="E340" s="162" t="s">
        <v>1</v>
      </c>
      <c r="F340" s="163" t="s">
        <v>343</v>
      </c>
      <c r="H340" s="164">
        <v>20.91</v>
      </c>
      <c r="I340" s="165"/>
      <c r="J340" s="165"/>
      <c r="M340" s="161"/>
      <c r="N340" s="166"/>
      <c r="X340" s="167"/>
      <c r="AT340" s="162" t="s">
        <v>160</v>
      </c>
      <c r="AU340" s="162" t="s">
        <v>84</v>
      </c>
      <c r="AV340" s="13" t="s">
        <v>84</v>
      </c>
      <c r="AW340" s="13" t="s">
        <v>5</v>
      </c>
      <c r="AX340" s="13" t="s">
        <v>75</v>
      </c>
      <c r="AY340" s="162" t="s">
        <v>126</v>
      </c>
    </row>
    <row r="341" spans="2:65" s="13" customFormat="1" ht="10.199999999999999">
      <c r="B341" s="161"/>
      <c r="D341" s="151" t="s">
        <v>160</v>
      </c>
      <c r="E341" s="162" t="s">
        <v>1</v>
      </c>
      <c r="F341" s="163" t="s">
        <v>344</v>
      </c>
      <c r="H341" s="164">
        <v>2.06</v>
      </c>
      <c r="I341" s="165"/>
      <c r="J341" s="165"/>
      <c r="M341" s="161"/>
      <c r="N341" s="166"/>
      <c r="X341" s="167"/>
      <c r="AT341" s="162" t="s">
        <v>160</v>
      </c>
      <c r="AU341" s="162" t="s">
        <v>84</v>
      </c>
      <c r="AV341" s="13" t="s">
        <v>84</v>
      </c>
      <c r="AW341" s="13" t="s">
        <v>5</v>
      </c>
      <c r="AX341" s="13" t="s">
        <v>75</v>
      </c>
      <c r="AY341" s="162" t="s">
        <v>126</v>
      </c>
    </row>
    <row r="342" spans="2:65" s="13" customFormat="1" ht="10.199999999999999">
      <c r="B342" s="161"/>
      <c r="D342" s="151" t="s">
        <v>160</v>
      </c>
      <c r="E342" s="162" t="s">
        <v>1</v>
      </c>
      <c r="F342" s="163" t="s">
        <v>345</v>
      </c>
      <c r="H342" s="164">
        <v>4.72</v>
      </c>
      <c r="I342" s="165"/>
      <c r="J342" s="165"/>
      <c r="M342" s="161"/>
      <c r="N342" s="166"/>
      <c r="X342" s="167"/>
      <c r="AT342" s="162" t="s">
        <v>160</v>
      </c>
      <c r="AU342" s="162" t="s">
        <v>84</v>
      </c>
      <c r="AV342" s="13" t="s">
        <v>84</v>
      </c>
      <c r="AW342" s="13" t="s">
        <v>5</v>
      </c>
      <c r="AX342" s="13" t="s">
        <v>75</v>
      </c>
      <c r="AY342" s="162" t="s">
        <v>126</v>
      </c>
    </row>
    <row r="343" spans="2:65" s="13" customFormat="1" ht="10.199999999999999">
      <c r="B343" s="161"/>
      <c r="D343" s="151" t="s">
        <v>160</v>
      </c>
      <c r="E343" s="162" t="s">
        <v>1</v>
      </c>
      <c r="F343" s="163" t="s">
        <v>346</v>
      </c>
      <c r="H343" s="164">
        <v>12.71</v>
      </c>
      <c r="I343" s="165"/>
      <c r="J343" s="165"/>
      <c r="M343" s="161"/>
      <c r="N343" s="166"/>
      <c r="X343" s="167"/>
      <c r="AT343" s="162" t="s">
        <v>160</v>
      </c>
      <c r="AU343" s="162" t="s">
        <v>84</v>
      </c>
      <c r="AV343" s="13" t="s">
        <v>84</v>
      </c>
      <c r="AW343" s="13" t="s">
        <v>5</v>
      </c>
      <c r="AX343" s="13" t="s">
        <v>75</v>
      </c>
      <c r="AY343" s="162" t="s">
        <v>126</v>
      </c>
    </row>
    <row r="344" spans="2:65" s="13" customFormat="1" ht="10.199999999999999">
      <c r="B344" s="161"/>
      <c r="D344" s="151" t="s">
        <v>160</v>
      </c>
      <c r="E344" s="162" t="s">
        <v>1</v>
      </c>
      <c r="F344" s="163" t="s">
        <v>347</v>
      </c>
      <c r="H344" s="164">
        <v>6.66</v>
      </c>
      <c r="I344" s="165"/>
      <c r="J344" s="165"/>
      <c r="M344" s="161"/>
      <c r="N344" s="166"/>
      <c r="X344" s="167"/>
      <c r="AT344" s="162" t="s">
        <v>160</v>
      </c>
      <c r="AU344" s="162" t="s">
        <v>84</v>
      </c>
      <c r="AV344" s="13" t="s">
        <v>84</v>
      </c>
      <c r="AW344" s="13" t="s">
        <v>5</v>
      </c>
      <c r="AX344" s="13" t="s">
        <v>75</v>
      </c>
      <c r="AY344" s="162" t="s">
        <v>126</v>
      </c>
    </row>
    <row r="345" spans="2:65" s="13" customFormat="1" ht="10.199999999999999">
      <c r="B345" s="161"/>
      <c r="D345" s="151" t="s">
        <v>160</v>
      </c>
      <c r="E345" s="162" t="s">
        <v>1</v>
      </c>
      <c r="F345" s="163" t="s">
        <v>348</v>
      </c>
      <c r="H345" s="164">
        <v>11.59</v>
      </c>
      <c r="I345" s="165"/>
      <c r="J345" s="165"/>
      <c r="M345" s="161"/>
      <c r="N345" s="166"/>
      <c r="X345" s="167"/>
      <c r="AT345" s="162" t="s">
        <v>160</v>
      </c>
      <c r="AU345" s="162" t="s">
        <v>84</v>
      </c>
      <c r="AV345" s="13" t="s">
        <v>84</v>
      </c>
      <c r="AW345" s="13" t="s">
        <v>5</v>
      </c>
      <c r="AX345" s="13" t="s">
        <v>75</v>
      </c>
      <c r="AY345" s="162" t="s">
        <v>126</v>
      </c>
    </row>
    <row r="346" spans="2:65" s="14" customFormat="1" ht="10.199999999999999">
      <c r="B346" s="185"/>
      <c r="D346" s="151" t="s">
        <v>160</v>
      </c>
      <c r="E346" s="186" t="s">
        <v>1</v>
      </c>
      <c r="F346" s="187" t="s">
        <v>330</v>
      </c>
      <c r="H346" s="188">
        <v>58.65</v>
      </c>
      <c r="I346" s="189"/>
      <c r="J346" s="189"/>
      <c r="M346" s="185"/>
      <c r="N346" s="190"/>
      <c r="X346" s="191"/>
      <c r="AT346" s="186" t="s">
        <v>160</v>
      </c>
      <c r="AU346" s="186" t="s">
        <v>84</v>
      </c>
      <c r="AV346" s="14" t="s">
        <v>133</v>
      </c>
      <c r="AW346" s="14" t="s">
        <v>5</v>
      </c>
      <c r="AX346" s="14" t="s">
        <v>80</v>
      </c>
      <c r="AY346" s="186" t="s">
        <v>126</v>
      </c>
    </row>
    <row r="347" spans="2:65" s="1" customFormat="1" ht="24.15" customHeight="1">
      <c r="B347" s="32"/>
      <c r="C347" s="168" t="s">
        <v>516</v>
      </c>
      <c r="D347" s="168" t="s">
        <v>173</v>
      </c>
      <c r="E347" s="169" t="s">
        <v>509</v>
      </c>
      <c r="F347" s="170" t="s">
        <v>510</v>
      </c>
      <c r="G347" s="171" t="s">
        <v>176</v>
      </c>
      <c r="H347" s="172">
        <v>61.582999999999998</v>
      </c>
      <c r="I347" s="173"/>
      <c r="J347" s="174"/>
      <c r="K347" s="175">
        <f>ROUND(P347*H347,2)</f>
        <v>0</v>
      </c>
      <c r="L347" s="174"/>
      <c r="M347" s="176"/>
      <c r="N347" s="177" t="s">
        <v>1</v>
      </c>
      <c r="O347" s="145" t="s">
        <v>39</v>
      </c>
      <c r="P347" s="146">
        <f>I347+J347</f>
        <v>0</v>
      </c>
      <c r="Q347" s="146">
        <f>ROUND(I347*H347,2)</f>
        <v>0</v>
      </c>
      <c r="R347" s="146">
        <f>ROUND(J347*H347,2)</f>
        <v>0</v>
      </c>
      <c r="T347" s="147">
        <f>S347*H347</f>
        <v>0</v>
      </c>
      <c r="U347" s="147">
        <v>4.7999999999999996E-3</v>
      </c>
      <c r="V347" s="147">
        <f>U347*H347</f>
        <v>0.29559839999999998</v>
      </c>
      <c r="W347" s="147">
        <v>0</v>
      </c>
      <c r="X347" s="148">
        <f>W347*H347</f>
        <v>0</v>
      </c>
      <c r="AR347" s="149" t="s">
        <v>177</v>
      </c>
      <c r="AT347" s="149" t="s">
        <v>173</v>
      </c>
      <c r="AU347" s="149" t="s">
        <v>84</v>
      </c>
      <c r="AY347" s="17" t="s">
        <v>126</v>
      </c>
      <c r="BE347" s="150">
        <f>IF(O347="základní",K347,0)</f>
        <v>0</v>
      </c>
      <c r="BF347" s="150">
        <f>IF(O347="snížená",K347,0)</f>
        <v>0</v>
      </c>
      <c r="BG347" s="150">
        <f>IF(O347="zákl. přenesená",K347,0)</f>
        <v>0</v>
      </c>
      <c r="BH347" s="150">
        <f>IF(O347="sníž. přenesená",K347,0)</f>
        <v>0</v>
      </c>
      <c r="BI347" s="150">
        <f>IF(O347="nulová",K347,0)</f>
        <v>0</v>
      </c>
      <c r="BJ347" s="17" t="s">
        <v>84</v>
      </c>
      <c r="BK347" s="150">
        <f>ROUND(P347*H347,2)</f>
        <v>0</v>
      </c>
      <c r="BL347" s="17" t="s">
        <v>170</v>
      </c>
      <c r="BM347" s="149" t="s">
        <v>517</v>
      </c>
    </row>
    <row r="348" spans="2:65" s="13" customFormat="1" ht="10.199999999999999">
      <c r="B348" s="161"/>
      <c r="D348" s="151" t="s">
        <v>160</v>
      </c>
      <c r="F348" s="163" t="s">
        <v>518</v>
      </c>
      <c r="H348" s="164">
        <v>61.582999999999998</v>
      </c>
      <c r="I348" s="165"/>
      <c r="J348" s="165"/>
      <c r="M348" s="161"/>
      <c r="N348" s="166"/>
      <c r="X348" s="167"/>
      <c r="AT348" s="162" t="s">
        <v>160</v>
      </c>
      <c r="AU348" s="162" t="s">
        <v>84</v>
      </c>
      <c r="AV348" s="13" t="s">
        <v>84</v>
      </c>
      <c r="AW348" s="13" t="s">
        <v>4</v>
      </c>
      <c r="AX348" s="13" t="s">
        <v>80</v>
      </c>
      <c r="AY348" s="162" t="s">
        <v>126</v>
      </c>
    </row>
    <row r="349" spans="2:65" s="1" customFormat="1" ht="24.15" customHeight="1">
      <c r="B349" s="32"/>
      <c r="C349" s="136" t="s">
        <v>519</v>
      </c>
      <c r="D349" s="136" t="s">
        <v>129</v>
      </c>
      <c r="E349" s="137" t="s">
        <v>520</v>
      </c>
      <c r="F349" s="138" t="s">
        <v>521</v>
      </c>
      <c r="G349" s="139" t="s">
        <v>176</v>
      </c>
      <c r="H349" s="140">
        <v>58.65</v>
      </c>
      <c r="I349" s="141"/>
      <c r="J349" s="141"/>
      <c r="K349" s="142">
        <f>ROUND(P349*H349,2)</f>
        <v>0</v>
      </c>
      <c r="L349" s="143"/>
      <c r="M349" s="32"/>
      <c r="N349" s="144" t="s">
        <v>1</v>
      </c>
      <c r="O349" s="145" t="s">
        <v>39</v>
      </c>
      <c r="P349" s="146">
        <f>I349+J349</f>
        <v>0</v>
      </c>
      <c r="Q349" s="146">
        <f>ROUND(I349*H349,2)</f>
        <v>0</v>
      </c>
      <c r="R349" s="146">
        <f>ROUND(J349*H349,2)</f>
        <v>0</v>
      </c>
      <c r="T349" s="147">
        <f>S349*H349</f>
        <v>0</v>
      </c>
      <c r="U349" s="147">
        <v>2.0000000000000002E-5</v>
      </c>
      <c r="V349" s="147">
        <f>U349*H349</f>
        <v>1.173E-3</v>
      </c>
      <c r="W349" s="147">
        <v>0</v>
      </c>
      <c r="X349" s="148">
        <f>W349*H349</f>
        <v>0</v>
      </c>
      <c r="AR349" s="149" t="s">
        <v>170</v>
      </c>
      <c r="AT349" s="149" t="s">
        <v>129</v>
      </c>
      <c r="AU349" s="149" t="s">
        <v>84</v>
      </c>
      <c r="AY349" s="17" t="s">
        <v>126</v>
      </c>
      <c r="BE349" s="150">
        <f>IF(O349="základní",K349,0)</f>
        <v>0</v>
      </c>
      <c r="BF349" s="150">
        <f>IF(O349="snížená",K349,0)</f>
        <v>0</v>
      </c>
      <c r="BG349" s="150">
        <f>IF(O349="zákl. přenesená",K349,0)</f>
        <v>0</v>
      </c>
      <c r="BH349" s="150">
        <f>IF(O349="sníž. přenesená",K349,0)</f>
        <v>0</v>
      </c>
      <c r="BI349" s="150">
        <f>IF(O349="nulová",K349,0)</f>
        <v>0</v>
      </c>
      <c r="BJ349" s="17" t="s">
        <v>84</v>
      </c>
      <c r="BK349" s="150">
        <f>ROUND(P349*H349,2)</f>
        <v>0</v>
      </c>
      <c r="BL349" s="17" t="s">
        <v>170</v>
      </c>
      <c r="BM349" s="149" t="s">
        <v>522</v>
      </c>
    </row>
    <row r="350" spans="2:65" s="13" customFormat="1" ht="10.199999999999999">
      <c r="B350" s="161"/>
      <c r="D350" s="151" t="s">
        <v>160</v>
      </c>
      <c r="E350" s="162" t="s">
        <v>1</v>
      </c>
      <c r="F350" s="163" t="s">
        <v>342</v>
      </c>
      <c r="H350" s="164">
        <v>0</v>
      </c>
      <c r="I350" s="165"/>
      <c r="J350" s="165"/>
      <c r="M350" s="161"/>
      <c r="N350" s="166"/>
      <c r="X350" s="167"/>
      <c r="AT350" s="162" t="s">
        <v>160</v>
      </c>
      <c r="AU350" s="162" t="s">
        <v>84</v>
      </c>
      <c r="AV350" s="13" t="s">
        <v>84</v>
      </c>
      <c r="AW350" s="13" t="s">
        <v>5</v>
      </c>
      <c r="AX350" s="13" t="s">
        <v>75</v>
      </c>
      <c r="AY350" s="162" t="s">
        <v>126</v>
      </c>
    </row>
    <row r="351" spans="2:65" s="13" customFormat="1" ht="10.199999999999999">
      <c r="B351" s="161"/>
      <c r="D351" s="151" t="s">
        <v>160</v>
      </c>
      <c r="E351" s="162" t="s">
        <v>1</v>
      </c>
      <c r="F351" s="163" t="s">
        <v>343</v>
      </c>
      <c r="H351" s="164">
        <v>20.91</v>
      </c>
      <c r="I351" s="165"/>
      <c r="J351" s="165"/>
      <c r="M351" s="161"/>
      <c r="N351" s="166"/>
      <c r="X351" s="167"/>
      <c r="AT351" s="162" t="s">
        <v>160</v>
      </c>
      <c r="AU351" s="162" t="s">
        <v>84</v>
      </c>
      <c r="AV351" s="13" t="s">
        <v>84</v>
      </c>
      <c r="AW351" s="13" t="s">
        <v>5</v>
      </c>
      <c r="AX351" s="13" t="s">
        <v>75</v>
      </c>
      <c r="AY351" s="162" t="s">
        <v>126</v>
      </c>
    </row>
    <row r="352" spans="2:65" s="13" customFormat="1" ht="10.199999999999999">
      <c r="B352" s="161"/>
      <c r="D352" s="151" t="s">
        <v>160</v>
      </c>
      <c r="E352" s="162" t="s">
        <v>1</v>
      </c>
      <c r="F352" s="163" t="s">
        <v>344</v>
      </c>
      <c r="H352" s="164">
        <v>2.06</v>
      </c>
      <c r="I352" s="165"/>
      <c r="J352" s="165"/>
      <c r="M352" s="161"/>
      <c r="N352" s="166"/>
      <c r="X352" s="167"/>
      <c r="AT352" s="162" t="s">
        <v>160</v>
      </c>
      <c r="AU352" s="162" t="s">
        <v>84</v>
      </c>
      <c r="AV352" s="13" t="s">
        <v>84</v>
      </c>
      <c r="AW352" s="13" t="s">
        <v>5</v>
      </c>
      <c r="AX352" s="13" t="s">
        <v>75</v>
      </c>
      <c r="AY352" s="162" t="s">
        <v>126</v>
      </c>
    </row>
    <row r="353" spans="2:65" s="13" customFormat="1" ht="10.199999999999999">
      <c r="B353" s="161"/>
      <c r="D353" s="151" t="s">
        <v>160</v>
      </c>
      <c r="E353" s="162" t="s">
        <v>1</v>
      </c>
      <c r="F353" s="163" t="s">
        <v>345</v>
      </c>
      <c r="H353" s="164">
        <v>4.72</v>
      </c>
      <c r="I353" s="165"/>
      <c r="J353" s="165"/>
      <c r="M353" s="161"/>
      <c r="N353" s="166"/>
      <c r="X353" s="167"/>
      <c r="AT353" s="162" t="s">
        <v>160</v>
      </c>
      <c r="AU353" s="162" t="s">
        <v>84</v>
      </c>
      <c r="AV353" s="13" t="s">
        <v>84</v>
      </c>
      <c r="AW353" s="13" t="s">
        <v>5</v>
      </c>
      <c r="AX353" s="13" t="s">
        <v>75</v>
      </c>
      <c r="AY353" s="162" t="s">
        <v>126</v>
      </c>
    </row>
    <row r="354" spans="2:65" s="13" customFormat="1" ht="10.199999999999999">
      <c r="B354" s="161"/>
      <c r="D354" s="151" t="s">
        <v>160</v>
      </c>
      <c r="E354" s="162" t="s">
        <v>1</v>
      </c>
      <c r="F354" s="163" t="s">
        <v>346</v>
      </c>
      <c r="H354" s="164">
        <v>12.71</v>
      </c>
      <c r="I354" s="165"/>
      <c r="J354" s="165"/>
      <c r="M354" s="161"/>
      <c r="N354" s="166"/>
      <c r="X354" s="167"/>
      <c r="AT354" s="162" t="s">
        <v>160</v>
      </c>
      <c r="AU354" s="162" t="s">
        <v>84</v>
      </c>
      <c r="AV354" s="13" t="s">
        <v>84</v>
      </c>
      <c r="AW354" s="13" t="s">
        <v>5</v>
      </c>
      <c r="AX354" s="13" t="s">
        <v>75</v>
      </c>
      <c r="AY354" s="162" t="s">
        <v>126</v>
      </c>
    </row>
    <row r="355" spans="2:65" s="13" customFormat="1" ht="10.199999999999999">
      <c r="B355" s="161"/>
      <c r="D355" s="151" t="s">
        <v>160</v>
      </c>
      <c r="E355" s="162" t="s">
        <v>1</v>
      </c>
      <c r="F355" s="163" t="s">
        <v>347</v>
      </c>
      <c r="H355" s="164">
        <v>6.66</v>
      </c>
      <c r="I355" s="165"/>
      <c r="J355" s="165"/>
      <c r="M355" s="161"/>
      <c r="N355" s="166"/>
      <c r="X355" s="167"/>
      <c r="AT355" s="162" t="s">
        <v>160</v>
      </c>
      <c r="AU355" s="162" t="s">
        <v>84</v>
      </c>
      <c r="AV355" s="13" t="s">
        <v>84</v>
      </c>
      <c r="AW355" s="13" t="s">
        <v>5</v>
      </c>
      <c r="AX355" s="13" t="s">
        <v>75</v>
      </c>
      <c r="AY355" s="162" t="s">
        <v>126</v>
      </c>
    </row>
    <row r="356" spans="2:65" s="13" customFormat="1" ht="10.199999999999999">
      <c r="B356" s="161"/>
      <c r="D356" s="151" t="s">
        <v>160</v>
      </c>
      <c r="E356" s="162" t="s">
        <v>1</v>
      </c>
      <c r="F356" s="163" t="s">
        <v>348</v>
      </c>
      <c r="H356" s="164">
        <v>11.59</v>
      </c>
      <c r="I356" s="165"/>
      <c r="J356" s="165"/>
      <c r="M356" s="161"/>
      <c r="N356" s="166"/>
      <c r="X356" s="167"/>
      <c r="AT356" s="162" t="s">
        <v>160</v>
      </c>
      <c r="AU356" s="162" t="s">
        <v>84</v>
      </c>
      <c r="AV356" s="13" t="s">
        <v>84</v>
      </c>
      <c r="AW356" s="13" t="s">
        <v>5</v>
      </c>
      <c r="AX356" s="13" t="s">
        <v>75</v>
      </c>
      <c r="AY356" s="162" t="s">
        <v>126</v>
      </c>
    </row>
    <row r="357" spans="2:65" s="14" customFormat="1" ht="10.199999999999999">
      <c r="B357" s="185"/>
      <c r="D357" s="151" t="s">
        <v>160</v>
      </c>
      <c r="E357" s="186" t="s">
        <v>1</v>
      </c>
      <c r="F357" s="187" t="s">
        <v>330</v>
      </c>
      <c r="H357" s="188">
        <v>58.65</v>
      </c>
      <c r="I357" s="189"/>
      <c r="J357" s="189"/>
      <c r="M357" s="185"/>
      <c r="N357" s="190"/>
      <c r="X357" s="191"/>
      <c r="AT357" s="186" t="s">
        <v>160</v>
      </c>
      <c r="AU357" s="186" t="s">
        <v>84</v>
      </c>
      <c r="AV357" s="14" t="s">
        <v>133</v>
      </c>
      <c r="AW357" s="14" t="s">
        <v>5</v>
      </c>
      <c r="AX357" s="14" t="s">
        <v>80</v>
      </c>
      <c r="AY357" s="186" t="s">
        <v>126</v>
      </c>
    </row>
    <row r="358" spans="2:65" s="1" customFormat="1" ht="24.15" customHeight="1">
      <c r="B358" s="32"/>
      <c r="C358" s="168" t="s">
        <v>523</v>
      </c>
      <c r="D358" s="168" t="s">
        <v>173</v>
      </c>
      <c r="E358" s="169" t="s">
        <v>524</v>
      </c>
      <c r="F358" s="170" t="s">
        <v>525</v>
      </c>
      <c r="G358" s="171" t="s">
        <v>176</v>
      </c>
      <c r="H358" s="172">
        <v>61.582999999999998</v>
      </c>
      <c r="I358" s="173"/>
      <c r="J358" s="174"/>
      <c r="K358" s="175">
        <f>ROUND(P358*H358,2)</f>
        <v>0</v>
      </c>
      <c r="L358" s="174"/>
      <c r="M358" s="176"/>
      <c r="N358" s="177" t="s">
        <v>1</v>
      </c>
      <c r="O358" s="145" t="s">
        <v>39</v>
      </c>
      <c r="P358" s="146">
        <f>I358+J358</f>
        <v>0</v>
      </c>
      <c r="Q358" s="146">
        <f>ROUND(I358*H358,2)</f>
        <v>0</v>
      </c>
      <c r="R358" s="146">
        <f>ROUND(J358*H358,2)</f>
        <v>0</v>
      </c>
      <c r="T358" s="147">
        <f>S358*H358</f>
        <v>0</v>
      </c>
      <c r="U358" s="147">
        <v>1.7000000000000001E-4</v>
      </c>
      <c r="V358" s="147">
        <f>U358*H358</f>
        <v>1.046911E-2</v>
      </c>
      <c r="W358" s="147">
        <v>0</v>
      </c>
      <c r="X358" s="148">
        <f>W358*H358</f>
        <v>0</v>
      </c>
      <c r="AR358" s="149" t="s">
        <v>177</v>
      </c>
      <c r="AT358" s="149" t="s">
        <v>173</v>
      </c>
      <c r="AU358" s="149" t="s">
        <v>84</v>
      </c>
      <c r="AY358" s="17" t="s">
        <v>126</v>
      </c>
      <c r="BE358" s="150">
        <f>IF(O358="základní",K358,0)</f>
        <v>0</v>
      </c>
      <c r="BF358" s="150">
        <f>IF(O358="snížená",K358,0)</f>
        <v>0</v>
      </c>
      <c r="BG358" s="150">
        <f>IF(O358="zákl. přenesená",K358,0)</f>
        <v>0</v>
      </c>
      <c r="BH358" s="150">
        <f>IF(O358="sníž. přenesená",K358,0)</f>
        <v>0</v>
      </c>
      <c r="BI358" s="150">
        <f>IF(O358="nulová",K358,0)</f>
        <v>0</v>
      </c>
      <c r="BJ358" s="17" t="s">
        <v>84</v>
      </c>
      <c r="BK358" s="150">
        <f>ROUND(P358*H358,2)</f>
        <v>0</v>
      </c>
      <c r="BL358" s="17" t="s">
        <v>170</v>
      </c>
      <c r="BM358" s="149" t="s">
        <v>526</v>
      </c>
    </row>
    <row r="359" spans="2:65" s="13" customFormat="1" ht="10.199999999999999">
      <c r="B359" s="161"/>
      <c r="D359" s="151" t="s">
        <v>160</v>
      </c>
      <c r="F359" s="163" t="s">
        <v>518</v>
      </c>
      <c r="H359" s="164">
        <v>61.582999999999998</v>
      </c>
      <c r="I359" s="165"/>
      <c r="J359" s="165"/>
      <c r="M359" s="161"/>
      <c r="N359" s="166"/>
      <c r="X359" s="167"/>
      <c r="AT359" s="162" t="s">
        <v>160</v>
      </c>
      <c r="AU359" s="162" t="s">
        <v>84</v>
      </c>
      <c r="AV359" s="13" t="s">
        <v>84</v>
      </c>
      <c r="AW359" s="13" t="s">
        <v>4</v>
      </c>
      <c r="AX359" s="13" t="s">
        <v>80</v>
      </c>
      <c r="AY359" s="162" t="s">
        <v>126</v>
      </c>
    </row>
    <row r="360" spans="2:65" s="1" customFormat="1" ht="24.15" customHeight="1">
      <c r="B360" s="32"/>
      <c r="C360" s="136" t="s">
        <v>527</v>
      </c>
      <c r="D360" s="136" t="s">
        <v>129</v>
      </c>
      <c r="E360" s="137" t="s">
        <v>528</v>
      </c>
      <c r="F360" s="138" t="s">
        <v>529</v>
      </c>
      <c r="G360" s="139" t="s">
        <v>184</v>
      </c>
      <c r="H360" s="178"/>
      <c r="I360" s="141"/>
      <c r="J360" s="141"/>
      <c r="K360" s="142">
        <f>ROUND(P360*H360,2)</f>
        <v>0</v>
      </c>
      <c r="L360" s="143"/>
      <c r="M360" s="32"/>
      <c r="N360" s="144" t="s">
        <v>1</v>
      </c>
      <c r="O360" s="145" t="s">
        <v>39</v>
      </c>
      <c r="P360" s="146">
        <f>I360+J360</f>
        <v>0</v>
      </c>
      <c r="Q360" s="146">
        <f>ROUND(I360*H360,2)</f>
        <v>0</v>
      </c>
      <c r="R360" s="146">
        <f>ROUND(J360*H360,2)</f>
        <v>0</v>
      </c>
      <c r="T360" s="147">
        <f>S360*H360</f>
        <v>0</v>
      </c>
      <c r="U360" s="147">
        <v>0</v>
      </c>
      <c r="V360" s="147">
        <f>U360*H360</f>
        <v>0</v>
      </c>
      <c r="W360" s="147">
        <v>0</v>
      </c>
      <c r="X360" s="148">
        <f>W360*H360</f>
        <v>0</v>
      </c>
      <c r="AR360" s="149" t="s">
        <v>170</v>
      </c>
      <c r="AT360" s="149" t="s">
        <v>129</v>
      </c>
      <c r="AU360" s="149" t="s">
        <v>84</v>
      </c>
      <c r="AY360" s="17" t="s">
        <v>126</v>
      </c>
      <c r="BE360" s="150">
        <f>IF(O360="základní",K360,0)</f>
        <v>0</v>
      </c>
      <c r="BF360" s="150">
        <f>IF(O360="snížená",K360,0)</f>
        <v>0</v>
      </c>
      <c r="BG360" s="150">
        <f>IF(O360="zákl. přenesená",K360,0)</f>
        <v>0</v>
      </c>
      <c r="BH360" s="150">
        <f>IF(O360="sníž. přenesená",K360,0)</f>
        <v>0</v>
      </c>
      <c r="BI360" s="150">
        <f>IF(O360="nulová",K360,0)</f>
        <v>0</v>
      </c>
      <c r="BJ360" s="17" t="s">
        <v>84</v>
      </c>
      <c r="BK360" s="150">
        <f>ROUND(P360*H360,2)</f>
        <v>0</v>
      </c>
      <c r="BL360" s="17" t="s">
        <v>170</v>
      </c>
      <c r="BM360" s="149" t="s">
        <v>530</v>
      </c>
    </row>
    <row r="361" spans="2:65" s="11" customFormat="1" ht="22.8" customHeight="1">
      <c r="B361" s="123"/>
      <c r="D361" s="124" t="s">
        <v>74</v>
      </c>
      <c r="E361" s="134" t="s">
        <v>531</v>
      </c>
      <c r="F361" s="134" t="s">
        <v>532</v>
      </c>
      <c r="I361" s="126"/>
      <c r="J361" s="126"/>
      <c r="K361" s="135">
        <f>BK361</f>
        <v>0</v>
      </c>
      <c r="M361" s="123"/>
      <c r="N361" s="128"/>
      <c r="Q361" s="129">
        <f>SUM(Q362:Q371)</f>
        <v>0</v>
      </c>
      <c r="R361" s="129">
        <f>SUM(R362:R371)</f>
        <v>0</v>
      </c>
      <c r="T361" s="130">
        <f>SUM(T362:T371)</f>
        <v>0</v>
      </c>
      <c r="V361" s="130">
        <f>SUM(V362:V371)</f>
        <v>2.3807000000000002E-2</v>
      </c>
      <c r="X361" s="131">
        <f>SUM(X362:X371)</f>
        <v>7.46E-2</v>
      </c>
      <c r="AR361" s="124" t="s">
        <v>84</v>
      </c>
      <c r="AT361" s="132" t="s">
        <v>74</v>
      </c>
      <c r="AU361" s="132" t="s">
        <v>80</v>
      </c>
      <c r="AY361" s="124" t="s">
        <v>126</v>
      </c>
      <c r="BK361" s="133">
        <f>SUM(BK362:BK371)</f>
        <v>0</v>
      </c>
    </row>
    <row r="362" spans="2:65" s="1" customFormat="1" ht="16.5" customHeight="1">
      <c r="B362" s="32"/>
      <c r="C362" s="136" t="s">
        <v>533</v>
      </c>
      <c r="D362" s="136" t="s">
        <v>129</v>
      </c>
      <c r="E362" s="137" t="s">
        <v>534</v>
      </c>
      <c r="F362" s="138" t="s">
        <v>535</v>
      </c>
      <c r="G362" s="139" t="s">
        <v>231</v>
      </c>
      <c r="H362" s="140">
        <v>5</v>
      </c>
      <c r="I362" s="141"/>
      <c r="J362" s="141"/>
      <c r="K362" s="142">
        <f t="shared" ref="K362:K371" si="1">ROUND(P362*H362,2)</f>
        <v>0</v>
      </c>
      <c r="L362" s="143"/>
      <c r="M362" s="32"/>
      <c r="N362" s="144" t="s">
        <v>1</v>
      </c>
      <c r="O362" s="145" t="s">
        <v>39</v>
      </c>
      <c r="P362" s="146">
        <f t="shared" ref="P362:P371" si="2">I362+J362</f>
        <v>0</v>
      </c>
      <c r="Q362" s="146">
        <f t="shared" ref="Q362:Q371" si="3">ROUND(I362*H362,2)</f>
        <v>0</v>
      </c>
      <c r="R362" s="146">
        <f t="shared" ref="R362:R371" si="4">ROUND(J362*H362,2)</f>
        <v>0</v>
      </c>
      <c r="T362" s="147">
        <f t="shared" ref="T362:T371" si="5">S362*H362</f>
        <v>0</v>
      </c>
      <c r="U362" s="147">
        <v>0</v>
      </c>
      <c r="V362" s="147">
        <f t="shared" ref="V362:V371" si="6">U362*H362</f>
        <v>0</v>
      </c>
      <c r="W362" s="147">
        <v>1.4919999999999999E-2</v>
      </c>
      <c r="X362" s="148">
        <f t="shared" ref="X362:X371" si="7">W362*H362</f>
        <v>7.46E-2</v>
      </c>
      <c r="AR362" s="149" t="s">
        <v>170</v>
      </c>
      <c r="AT362" s="149" t="s">
        <v>129</v>
      </c>
      <c r="AU362" s="149" t="s">
        <v>84</v>
      </c>
      <c r="AY362" s="17" t="s">
        <v>126</v>
      </c>
      <c r="BE362" s="150">
        <f t="shared" ref="BE362:BE371" si="8">IF(O362="základní",K362,0)</f>
        <v>0</v>
      </c>
      <c r="BF362" s="150">
        <f t="shared" ref="BF362:BF371" si="9">IF(O362="snížená",K362,0)</f>
        <v>0</v>
      </c>
      <c r="BG362" s="150">
        <f t="shared" ref="BG362:BG371" si="10">IF(O362="zákl. přenesená",K362,0)</f>
        <v>0</v>
      </c>
      <c r="BH362" s="150">
        <f t="shared" ref="BH362:BH371" si="11">IF(O362="sníž. přenesená",K362,0)</f>
        <v>0</v>
      </c>
      <c r="BI362" s="150">
        <f t="shared" ref="BI362:BI371" si="12">IF(O362="nulová",K362,0)</f>
        <v>0</v>
      </c>
      <c r="BJ362" s="17" t="s">
        <v>84</v>
      </c>
      <c r="BK362" s="150">
        <f t="shared" ref="BK362:BK371" si="13">ROUND(P362*H362,2)</f>
        <v>0</v>
      </c>
      <c r="BL362" s="17" t="s">
        <v>170</v>
      </c>
      <c r="BM362" s="149" t="s">
        <v>536</v>
      </c>
    </row>
    <row r="363" spans="2:65" s="1" customFormat="1" ht="16.5" customHeight="1">
      <c r="B363" s="32"/>
      <c r="C363" s="136" t="s">
        <v>537</v>
      </c>
      <c r="D363" s="136" t="s">
        <v>129</v>
      </c>
      <c r="E363" s="137" t="s">
        <v>538</v>
      </c>
      <c r="F363" s="138" t="s">
        <v>539</v>
      </c>
      <c r="G363" s="139" t="s">
        <v>231</v>
      </c>
      <c r="H363" s="140">
        <v>10</v>
      </c>
      <c r="I363" s="141"/>
      <c r="J363" s="141"/>
      <c r="K363" s="142">
        <f t="shared" si="1"/>
        <v>0</v>
      </c>
      <c r="L363" s="143"/>
      <c r="M363" s="32"/>
      <c r="N363" s="144" t="s">
        <v>1</v>
      </c>
      <c r="O363" s="145" t="s">
        <v>39</v>
      </c>
      <c r="P363" s="146">
        <f t="shared" si="2"/>
        <v>0</v>
      </c>
      <c r="Q363" s="146">
        <f t="shared" si="3"/>
        <v>0</v>
      </c>
      <c r="R363" s="146">
        <f t="shared" si="4"/>
        <v>0</v>
      </c>
      <c r="T363" s="147">
        <f t="shared" si="5"/>
        <v>0</v>
      </c>
      <c r="U363" s="147">
        <v>5.0000000000000001E-4</v>
      </c>
      <c r="V363" s="147">
        <f t="shared" si="6"/>
        <v>5.0000000000000001E-3</v>
      </c>
      <c r="W363" s="147">
        <v>0</v>
      </c>
      <c r="X363" s="148">
        <f t="shared" si="7"/>
        <v>0</v>
      </c>
      <c r="AR363" s="149" t="s">
        <v>170</v>
      </c>
      <c r="AT363" s="149" t="s">
        <v>129</v>
      </c>
      <c r="AU363" s="149" t="s">
        <v>84</v>
      </c>
      <c r="AY363" s="17" t="s">
        <v>126</v>
      </c>
      <c r="BE363" s="150">
        <f t="shared" si="8"/>
        <v>0</v>
      </c>
      <c r="BF363" s="150">
        <f t="shared" si="9"/>
        <v>0</v>
      </c>
      <c r="BG363" s="150">
        <f t="shared" si="10"/>
        <v>0</v>
      </c>
      <c r="BH363" s="150">
        <f t="shared" si="11"/>
        <v>0</v>
      </c>
      <c r="BI363" s="150">
        <f t="shared" si="12"/>
        <v>0</v>
      </c>
      <c r="BJ363" s="17" t="s">
        <v>84</v>
      </c>
      <c r="BK363" s="150">
        <f t="shared" si="13"/>
        <v>0</v>
      </c>
      <c r="BL363" s="17" t="s">
        <v>170</v>
      </c>
      <c r="BM363" s="149" t="s">
        <v>540</v>
      </c>
    </row>
    <row r="364" spans="2:65" s="1" customFormat="1" ht="16.5" customHeight="1">
      <c r="B364" s="32"/>
      <c r="C364" s="136" t="s">
        <v>541</v>
      </c>
      <c r="D364" s="136" t="s">
        <v>129</v>
      </c>
      <c r="E364" s="137" t="s">
        <v>542</v>
      </c>
      <c r="F364" s="138" t="s">
        <v>543</v>
      </c>
      <c r="G364" s="139" t="s">
        <v>231</v>
      </c>
      <c r="H364" s="140">
        <v>10</v>
      </c>
      <c r="I364" s="141"/>
      <c r="J364" s="141"/>
      <c r="K364" s="142">
        <f t="shared" si="1"/>
        <v>0</v>
      </c>
      <c r="L364" s="143"/>
      <c r="M364" s="32"/>
      <c r="N364" s="144" t="s">
        <v>1</v>
      </c>
      <c r="O364" s="145" t="s">
        <v>39</v>
      </c>
      <c r="P364" s="146">
        <f t="shared" si="2"/>
        <v>0</v>
      </c>
      <c r="Q364" s="146">
        <f t="shared" si="3"/>
        <v>0</v>
      </c>
      <c r="R364" s="146">
        <f t="shared" si="4"/>
        <v>0</v>
      </c>
      <c r="T364" s="147">
        <f t="shared" si="5"/>
        <v>0</v>
      </c>
      <c r="U364" s="147">
        <v>5.6970000000000002E-4</v>
      </c>
      <c r="V364" s="147">
        <f t="shared" si="6"/>
        <v>5.6970000000000007E-3</v>
      </c>
      <c r="W364" s="147">
        <v>0</v>
      </c>
      <c r="X364" s="148">
        <f t="shared" si="7"/>
        <v>0</v>
      </c>
      <c r="AR364" s="149" t="s">
        <v>170</v>
      </c>
      <c r="AT364" s="149" t="s">
        <v>129</v>
      </c>
      <c r="AU364" s="149" t="s">
        <v>84</v>
      </c>
      <c r="AY364" s="17" t="s">
        <v>126</v>
      </c>
      <c r="BE364" s="150">
        <f t="shared" si="8"/>
        <v>0</v>
      </c>
      <c r="BF364" s="150">
        <f t="shared" si="9"/>
        <v>0</v>
      </c>
      <c r="BG364" s="150">
        <f t="shared" si="10"/>
        <v>0</v>
      </c>
      <c r="BH364" s="150">
        <f t="shared" si="11"/>
        <v>0</v>
      </c>
      <c r="BI364" s="150">
        <f t="shared" si="12"/>
        <v>0</v>
      </c>
      <c r="BJ364" s="17" t="s">
        <v>84</v>
      </c>
      <c r="BK364" s="150">
        <f t="shared" si="13"/>
        <v>0</v>
      </c>
      <c r="BL364" s="17" t="s">
        <v>170</v>
      </c>
      <c r="BM364" s="149" t="s">
        <v>544</v>
      </c>
    </row>
    <row r="365" spans="2:65" s="1" customFormat="1" ht="16.5" customHeight="1">
      <c r="B365" s="32"/>
      <c r="C365" s="136" t="s">
        <v>545</v>
      </c>
      <c r="D365" s="136" t="s">
        <v>129</v>
      </c>
      <c r="E365" s="137" t="s">
        <v>546</v>
      </c>
      <c r="F365" s="138" t="s">
        <v>547</v>
      </c>
      <c r="G365" s="139" t="s">
        <v>231</v>
      </c>
      <c r="H365" s="140">
        <v>5</v>
      </c>
      <c r="I365" s="141"/>
      <c r="J365" s="141"/>
      <c r="K365" s="142">
        <f t="shared" si="1"/>
        <v>0</v>
      </c>
      <c r="L365" s="143"/>
      <c r="M365" s="32"/>
      <c r="N365" s="144" t="s">
        <v>1</v>
      </c>
      <c r="O365" s="145" t="s">
        <v>39</v>
      </c>
      <c r="P365" s="146">
        <f t="shared" si="2"/>
        <v>0</v>
      </c>
      <c r="Q365" s="146">
        <f t="shared" si="3"/>
        <v>0</v>
      </c>
      <c r="R365" s="146">
        <f t="shared" si="4"/>
        <v>0</v>
      </c>
      <c r="T365" s="147">
        <f t="shared" si="5"/>
        <v>0</v>
      </c>
      <c r="U365" s="147">
        <v>1.5299999999999999E-3</v>
      </c>
      <c r="V365" s="147">
        <f t="shared" si="6"/>
        <v>7.6499999999999997E-3</v>
      </c>
      <c r="W365" s="147">
        <v>0</v>
      </c>
      <c r="X365" s="148">
        <f t="shared" si="7"/>
        <v>0</v>
      </c>
      <c r="AR365" s="149" t="s">
        <v>170</v>
      </c>
      <c r="AT365" s="149" t="s">
        <v>129</v>
      </c>
      <c r="AU365" s="149" t="s">
        <v>84</v>
      </c>
      <c r="AY365" s="17" t="s">
        <v>126</v>
      </c>
      <c r="BE365" s="150">
        <f t="shared" si="8"/>
        <v>0</v>
      </c>
      <c r="BF365" s="150">
        <f t="shared" si="9"/>
        <v>0</v>
      </c>
      <c r="BG365" s="150">
        <f t="shared" si="10"/>
        <v>0</v>
      </c>
      <c r="BH365" s="150">
        <f t="shared" si="11"/>
        <v>0</v>
      </c>
      <c r="BI365" s="150">
        <f t="shared" si="12"/>
        <v>0</v>
      </c>
      <c r="BJ365" s="17" t="s">
        <v>84</v>
      </c>
      <c r="BK365" s="150">
        <f t="shared" si="13"/>
        <v>0</v>
      </c>
      <c r="BL365" s="17" t="s">
        <v>170</v>
      </c>
      <c r="BM365" s="149" t="s">
        <v>548</v>
      </c>
    </row>
    <row r="366" spans="2:65" s="1" customFormat="1" ht="16.5" customHeight="1">
      <c r="B366" s="32"/>
      <c r="C366" s="136" t="s">
        <v>549</v>
      </c>
      <c r="D366" s="136" t="s">
        <v>129</v>
      </c>
      <c r="E366" s="137" t="s">
        <v>550</v>
      </c>
      <c r="F366" s="138" t="s">
        <v>551</v>
      </c>
      <c r="G366" s="139" t="s">
        <v>156</v>
      </c>
      <c r="H366" s="140">
        <v>7</v>
      </c>
      <c r="I366" s="141"/>
      <c r="J366" s="141"/>
      <c r="K366" s="142">
        <f t="shared" si="1"/>
        <v>0</v>
      </c>
      <c r="L366" s="143"/>
      <c r="M366" s="32"/>
      <c r="N366" s="144" t="s">
        <v>1</v>
      </c>
      <c r="O366" s="145" t="s">
        <v>39</v>
      </c>
      <c r="P366" s="146">
        <f t="shared" si="2"/>
        <v>0</v>
      </c>
      <c r="Q366" s="146">
        <f t="shared" si="3"/>
        <v>0</v>
      </c>
      <c r="R366" s="146">
        <f t="shared" si="4"/>
        <v>0</v>
      </c>
      <c r="T366" s="147">
        <f t="shared" si="5"/>
        <v>0</v>
      </c>
      <c r="U366" s="147">
        <v>0</v>
      </c>
      <c r="V366" s="147">
        <f t="shared" si="6"/>
        <v>0</v>
      </c>
      <c r="W366" s="147">
        <v>0</v>
      </c>
      <c r="X366" s="148">
        <f t="shared" si="7"/>
        <v>0</v>
      </c>
      <c r="AR366" s="149" t="s">
        <v>170</v>
      </c>
      <c r="AT366" s="149" t="s">
        <v>129</v>
      </c>
      <c r="AU366" s="149" t="s">
        <v>84</v>
      </c>
      <c r="AY366" s="17" t="s">
        <v>126</v>
      </c>
      <c r="BE366" s="150">
        <f t="shared" si="8"/>
        <v>0</v>
      </c>
      <c r="BF366" s="150">
        <f t="shared" si="9"/>
        <v>0</v>
      </c>
      <c r="BG366" s="150">
        <f t="shared" si="10"/>
        <v>0</v>
      </c>
      <c r="BH366" s="150">
        <f t="shared" si="11"/>
        <v>0</v>
      </c>
      <c r="BI366" s="150">
        <f t="shared" si="12"/>
        <v>0</v>
      </c>
      <c r="BJ366" s="17" t="s">
        <v>84</v>
      </c>
      <c r="BK366" s="150">
        <f t="shared" si="13"/>
        <v>0</v>
      </c>
      <c r="BL366" s="17" t="s">
        <v>170</v>
      </c>
      <c r="BM366" s="149" t="s">
        <v>552</v>
      </c>
    </row>
    <row r="367" spans="2:65" s="1" customFormat="1" ht="21.75" customHeight="1">
      <c r="B367" s="32"/>
      <c r="C367" s="136" t="s">
        <v>553</v>
      </c>
      <c r="D367" s="136" t="s">
        <v>129</v>
      </c>
      <c r="E367" s="137" t="s">
        <v>554</v>
      </c>
      <c r="F367" s="138" t="s">
        <v>555</v>
      </c>
      <c r="G367" s="139" t="s">
        <v>156</v>
      </c>
      <c r="H367" s="140">
        <v>3</v>
      </c>
      <c r="I367" s="141"/>
      <c r="J367" s="141"/>
      <c r="K367" s="142">
        <f t="shared" si="1"/>
        <v>0</v>
      </c>
      <c r="L367" s="143"/>
      <c r="M367" s="32"/>
      <c r="N367" s="144" t="s">
        <v>1</v>
      </c>
      <c r="O367" s="145" t="s">
        <v>39</v>
      </c>
      <c r="P367" s="146">
        <f t="shared" si="2"/>
        <v>0</v>
      </c>
      <c r="Q367" s="146">
        <f t="shared" si="3"/>
        <v>0</v>
      </c>
      <c r="R367" s="146">
        <f t="shared" si="4"/>
        <v>0</v>
      </c>
      <c r="T367" s="147">
        <f t="shared" si="5"/>
        <v>0</v>
      </c>
      <c r="U367" s="147">
        <v>0</v>
      </c>
      <c r="V367" s="147">
        <f t="shared" si="6"/>
        <v>0</v>
      </c>
      <c r="W367" s="147">
        <v>0</v>
      </c>
      <c r="X367" s="148">
        <f t="shared" si="7"/>
        <v>0</v>
      </c>
      <c r="AR367" s="149" t="s">
        <v>170</v>
      </c>
      <c r="AT367" s="149" t="s">
        <v>129</v>
      </c>
      <c r="AU367" s="149" t="s">
        <v>84</v>
      </c>
      <c r="AY367" s="17" t="s">
        <v>126</v>
      </c>
      <c r="BE367" s="150">
        <f t="shared" si="8"/>
        <v>0</v>
      </c>
      <c r="BF367" s="150">
        <f t="shared" si="9"/>
        <v>0</v>
      </c>
      <c r="BG367" s="150">
        <f t="shared" si="10"/>
        <v>0</v>
      </c>
      <c r="BH367" s="150">
        <f t="shared" si="11"/>
        <v>0</v>
      </c>
      <c r="BI367" s="150">
        <f t="shared" si="12"/>
        <v>0</v>
      </c>
      <c r="BJ367" s="17" t="s">
        <v>84</v>
      </c>
      <c r="BK367" s="150">
        <f t="shared" si="13"/>
        <v>0</v>
      </c>
      <c r="BL367" s="17" t="s">
        <v>170</v>
      </c>
      <c r="BM367" s="149" t="s">
        <v>556</v>
      </c>
    </row>
    <row r="368" spans="2:65" s="1" customFormat="1" ht="21.75" customHeight="1">
      <c r="B368" s="32"/>
      <c r="C368" s="136" t="s">
        <v>557</v>
      </c>
      <c r="D368" s="136" t="s">
        <v>129</v>
      </c>
      <c r="E368" s="137" t="s">
        <v>558</v>
      </c>
      <c r="F368" s="138" t="s">
        <v>559</v>
      </c>
      <c r="G368" s="139" t="s">
        <v>156</v>
      </c>
      <c r="H368" s="140">
        <v>1</v>
      </c>
      <c r="I368" s="141"/>
      <c r="J368" s="141"/>
      <c r="K368" s="142">
        <f t="shared" si="1"/>
        <v>0</v>
      </c>
      <c r="L368" s="143"/>
      <c r="M368" s="32"/>
      <c r="N368" s="144" t="s">
        <v>1</v>
      </c>
      <c r="O368" s="145" t="s">
        <v>39</v>
      </c>
      <c r="P368" s="146">
        <f t="shared" si="2"/>
        <v>0</v>
      </c>
      <c r="Q368" s="146">
        <f t="shared" si="3"/>
        <v>0</v>
      </c>
      <c r="R368" s="146">
        <f t="shared" si="4"/>
        <v>0</v>
      </c>
      <c r="T368" s="147">
        <f t="shared" si="5"/>
        <v>0</v>
      </c>
      <c r="U368" s="147">
        <v>8.9999999999999998E-4</v>
      </c>
      <c r="V368" s="147">
        <f t="shared" si="6"/>
        <v>8.9999999999999998E-4</v>
      </c>
      <c r="W368" s="147">
        <v>0</v>
      </c>
      <c r="X368" s="148">
        <f t="shared" si="7"/>
        <v>0</v>
      </c>
      <c r="AR368" s="149" t="s">
        <v>170</v>
      </c>
      <c r="AT368" s="149" t="s">
        <v>129</v>
      </c>
      <c r="AU368" s="149" t="s">
        <v>84</v>
      </c>
      <c r="AY368" s="17" t="s">
        <v>126</v>
      </c>
      <c r="BE368" s="150">
        <f t="shared" si="8"/>
        <v>0</v>
      </c>
      <c r="BF368" s="150">
        <f t="shared" si="9"/>
        <v>0</v>
      </c>
      <c r="BG368" s="150">
        <f t="shared" si="10"/>
        <v>0</v>
      </c>
      <c r="BH368" s="150">
        <f t="shared" si="11"/>
        <v>0</v>
      </c>
      <c r="BI368" s="150">
        <f t="shared" si="12"/>
        <v>0</v>
      </c>
      <c r="BJ368" s="17" t="s">
        <v>84</v>
      </c>
      <c r="BK368" s="150">
        <f t="shared" si="13"/>
        <v>0</v>
      </c>
      <c r="BL368" s="17" t="s">
        <v>170</v>
      </c>
      <c r="BM368" s="149" t="s">
        <v>560</v>
      </c>
    </row>
    <row r="369" spans="2:65" s="1" customFormat="1" ht="16.5" customHeight="1">
      <c r="B369" s="32"/>
      <c r="C369" s="136" t="s">
        <v>561</v>
      </c>
      <c r="D369" s="136" t="s">
        <v>129</v>
      </c>
      <c r="E369" s="137" t="s">
        <v>562</v>
      </c>
      <c r="F369" s="138" t="s">
        <v>563</v>
      </c>
      <c r="G369" s="139" t="s">
        <v>156</v>
      </c>
      <c r="H369" s="140">
        <v>3</v>
      </c>
      <c r="I369" s="141"/>
      <c r="J369" s="141"/>
      <c r="K369" s="142">
        <f t="shared" si="1"/>
        <v>0</v>
      </c>
      <c r="L369" s="143"/>
      <c r="M369" s="32"/>
      <c r="N369" s="144" t="s">
        <v>1</v>
      </c>
      <c r="O369" s="145" t="s">
        <v>39</v>
      </c>
      <c r="P369" s="146">
        <f t="shared" si="2"/>
        <v>0</v>
      </c>
      <c r="Q369" s="146">
        <f t="shared" si="3"/>
        <v>0</v>
      </c>
      <c r="R369" s="146">
        <f t="shared" si="4"/>
        <v>0</v>
      </c>
      <c r="T369" s="147">
        <f t="shared" si="5"/>
        <v>0</v>
      </c>
      <c r="U369" s="147">
        <v>1.5200000000000001E-3</v>
      </c>
      <c r="V369" s="147">
        <f t="shared" si="6"/>
        <v>4.5599999999999998E-3</v>
      </c>
      <c r="W369" s="147">
        <v>0</v>
      </c>
      <c r="X369" s="148">
        <f t="shared" si="7"/>
        <v>0</v>
      </c>
      <c r="AR369" s="149" t="s">
        <v>170</v>
      </c>
      <c r="AT369" s="149" t="s">
        <v>129</v>
      </c>
      <c r="AU369" s="149" t="s">
        <v>84</v>
      </c>
      <c r="AY369" s="17" t="s">
        <v>126</v>
      </c>
      <c r="BE369" s="150">
        <f t="shared" si="8"/>
        <v>0</v>
      </c>
      <c r="BF369" s="150">
        <f t="shared" si="9"/>
        <v>0</v>
      </c>
      <c r="BG369" s="150">
        <f t="shared" si="10"/>
        <v>0</v>
      </c>
      <c r="BH369" s="150">
        <f t="shared" si="11"/>
        <v>0</v>
      </c>
      <c r="BI369" s="150">
        <f t="shared" si="12"/>
        <v>0</v>
      </c>
      <c r="BJ369" s="17" t="s">
        <v>84</v>
      </c>
      <c r="BK369" s="150">
        <f t="shared" si="13"/>
        <v>0</v>
      </c>
      <c r="BL369" s="17" t="s">
        <v>170</v>
      </c>
      <c r="BM369" s="149" t="s">
        <v>564</v>
      </c>
    </row>
    <row r="370" spans="2:65" s="1" customFormat="1" ht="21.75" customHeight="1">
      <c r="B370" s="32"/>
      <c r="C370" s="136" t="s">
        <v>392</v>
      </c>
      <c r="D370" s="136" t="s">
        <v>129</v>
      </c>
      <c r="E370" s="137" t="s">
        <v>565</v>
      </c>
      <c r="F370" s="138" t="s">
        <v>566</v>
      </c>
      <c r="G370" s="139" t="s">
        <v>231</v>
      </c>
      <c r="H370" s="140">
        <v>25</v>
      </c>
      <c r="I370" s="141"/>
      <c r="J370" s="141"/>
      <c r="K370" s="142">
        <f t="shared" si="1"/>
        <v>0</v>
      </c>
      <c r="L370" s="143"/>
      <c r="M370" s="32"/>
      <c r="N370" s="144" t="s">
        <v>1</v>
      </c>
      <c r="O370" s="145" t="s">
        <v>39</v>
      </c>
      <c r="P370" s="146">
        <f t="shared" si="2"/>
        <v>0</v>
      </c>
      <c r="Q370" s="146">
        <f t="shared" si="3"/>
        <v>0</v>
      </c>
      <c r="R370" s="146">
        <f t="shared" si="4"/>
        <v>0</v>
      </c>
      <c r="T370" s="147">
        <f t="shared" si="5"/>
        <v>0</v>
      </c>
      <c r="U370" s="147">
        <v>0</v>
      </c>
      <c r="V370" s="147">
        <f t="shared" si="6"/>
        <v>0</v>
      </c>
      <c r="W370" s="147">
        <v>0</v>
      </c>
      <c r="X370" s="148">
        <f t="shared" si="7"/>
        <v>0</v>
      </c>
      <c r="AR370" s="149" t="s">
        <v>170</v>
      </c>
      <c r="AT370" s="149" t="s">
        <v>129</v>
      </c>
      <c r="AU370" s="149" t="s">
        <v>84</v>
      </c>
      <c r="AY370" s="17" t="s">
        <v>126</v>
      </c>
      <c r="BE370" s="150">
        <f t="shared" si="8"/>
        <v>0</v>
      </c>
      <c r="BF370" s="150">
        <f t="shared" si="9"/>
        <v>0</v>
      </c>
      <c r="BG370" s="150">
        <f t="shared" si="10"/>
        <v>0</v>
      </c>
      <c r="BH370" s="150">
        <f t="shared" si="11"/>
        <v>0</v>
      </c>
      <c r="BI370" s="150">
        <f t="shared" si="12"/>
        <v>0</v>
      </c>
      <c r="BJ370" s="17" t="s">
        <v>84</v>
      </c>
      <c r="BK370" s="150">
        <f t="shared" si="13"/>
        <v>0</v>
      </c>
      <c r="BL370" s="17" t="s">
        <v>170</v>
      </c>
      <c r="BM370" s="149" t="s">
        <v>567</v>
      </c>
    </row>
    <row r="371" spans="2:65" s="1" customFormat="1" ht="33" customHeight="1">
      <c r="B371" s="32"/>
      <c r="C371" s="136" t="s">
        <v>568</v>
      </c>
      <c r="D371" s="136" t="s">
        <v>129</v>
      </c>
      <c r="E371" s="137" t="s">
        <v>569</v>
      </c>
      <c r="F371" s="138" t="s">
        <v>570</v>
      </c>
      <c r="G371" s="139" t="s">
        <v>184</v>
      </c>
      <c r="H371" s="178"/>
      <c r="I371" s="141"/>
      <c r="J371" s="141"/>
      <c r="K371" s="142">
        <f t="shared" si="1"/>
        <v>0</v>
      </c>
      <c r="L371" s="143"/>
      <c r="M371" s="32"/>
      <c r="N371" s="144" t="s">
        <v>1</v>
      </c>
      <c r="O371" s="145" t="s">
        <v>39</v>
      </c>
      <c r="P371" s="146">
        <f t="shared" si="2"/>
        <v>0</v>
      </c>
      <c r="Q371" s="146">
        <f t="shared" si="3"/>
        <v>0</v>
      </c>
      <c r="R371" s="146">
        <f t="shared" si="4"/>
        <v>0</v>
      </c>
      <c r="T371" s="147">
        <f t="shared" si="5"/>
        <v>0</v>
      </c>
      <c r="U371" s="147">
        <v>0</v>
      </c>
      <c r="V371" s="147">
        <f t="shared" si="6"/>
        <v>0</v>
      </c>
      <c r="W371" s="147">
        <v>0</v>
      </c>
      <c r="X371" s="148">
        <f t="shared" si="7"/>
        <v>0</v>
      </c>
      <c r="AR371" s="149" t="s">
        <v>170</v>
      </c>
      <c r="AT371" s="149" t="s">
        <v>129</v>
      </c>
      <c r="AU371" s="149" t="s">
        <v>84</v>
      </c>
      <c r="AY371" s="17" t="s">
        <v>126</v>
      </c>
      <c r="BE371" s="150">
        <f t="shared" si="8"/>
        <v>0</v>
      </c>
      <c r="BF371" s="150">
        <f t="shared" si="9"/>
        <v>0</v>
      </c>
      <c r="BG371" s="150">
        <f t="shared" si="10"/>
        <v>0</v>
      </c>
      <c r="BH371" s="150">
        <f t="shared" si="11"/>
        <v>0</v>
      </c>
      <c r="BI371" s="150">
        <f t="shared" si="12"/>
        <v>0</v>
      </c>
      <c r="BJ371" s="17" t="s">
        <v>84</v>
      </c>
      <c r="BK371" s="150">
        <f t="shared" si="13"/>
        <v>0</v>
      </c>
      <c r="BL371" s="17" t="s">
        <v>170</v>
      </c>
      <c r="BM371" s="149" t="s">
        <v>571</v>
      </c>
    </row>
    <row r="372" spans="2:65" s="11" customFormat="1" ht="22.8" customHeight="1">
      <c r="B372" s="123"/>
      <c r="D372" s="124" t="s">
        <v>74</v>
      </c>
      <c r="E372" s="134" t="s">
        <v>572</v>
      </c>
      <c r="F372" s="134" t="s">
        <v>573</v>
      </c>
      <c r="I372" s="126"/>
      <c r="J372" s="126"/>
      <c r="K372" s="135">
        <f>BK372</f>
        <v>0</v>
      </c>
      <c r="M372" s="123"/>
      <c r="N372" s="128"/>
      <c r="Q372" s="129">
        <f>SUM(Q373:Q382)</f>
        <v>0</v>
      </c>
      <c r="R372" s="129">
        <f>SUM(R373:R382)</f>
        <v>0</v>
      </c>
      <c r="T372" s="130">
        <f>SUM(T373:T382)</f>
        <v>0</v>
      </c>
      <c r="V372" s="130">
        <f>SUM(V373:V382)</f>
        <v>6.3929750000000007E-2</v>
      </c>
      <c r="X372" s="131">
        <f>SUM(X373:X382)</f>
        <v>2.1299999999999999E-2</v>
      </c>
      <c r="AR372" s="124" t="s">
        <v>84</v>
      </c>
      <c r="AT372" s="132" t="s">
        <v>74</v>
      </c>
      <c r="AU372" s="132" t="s">
        <v>80</v>
      </c>
      <c r="AY372" s="124" t="s">
        <v>126</v>
      </c>
      <c r="BK372" s="133">
        <f>SUM(BK373:BK382)</f>
        <v>0</v>
      </c>
    </row>
    <row r="373" spans="2:65" s="1" customFormat="1" ht="24.15" customHeight="1">
      <c r="B373" s="32"/>
      <c r="C373" s="136" t="s">
        <v>574</v>
      </c>
      <c r="D373" s="136" t="s">
        <v>129</v>
      </c>
      <c r="E373" s="137" t="s">
        <v>575</v>
      </c>
      <c r="F373" s="138" t="s">
        <v>576</v>
      </c>
      <c r="G373" s="139" t="s">
        <v>231</v>
      </c>
      <c r="H373" s="140">
        <v>10</v>
      </c>
      <c r="I373" s="141"/>
      <c r="J373" s="141"/>
      <c r="K373" s="142">
        <f t="shared" ref="K373:K382" si="14">ROUND(P373*H373,2)</f>
        <v>0</v>
      </c>
      <c r="L373" s="143"/>
      <c r="M373" s="32"/>
      <c r="N373" s="144" t="s">
        <v>1</v>
      </c>
      <c r="O373" s="145" t="s">
        <v>39</v>
      </c>
      <c r="P373" s="146">
        <f t="shared" ref="P373:P382" si="15">I373+J373</f>
        <v>0</v>
      </c>
      <c r="Q373" s="146">
        <f t="shared" ref="Q373:Q382" si="16">ROUND(I373*H373,2)</f>
        <v>0</v>
      </c>
      <c r="R373" s="146">
        <f t="shared" ref="R373:R382" si="17">ROUND(J373*H373,2)</f>
        <v>0</v>
      </c>
      <c r="T373" s="147">
        <f t="shared" ref="T373:T382" si="18">S373*H373</f>
        <v>0</v>
      </c>
      <c r="U373" s="147">
        <v>0</v>
      </c>
      <c r="V373" s="147">
        <f t="shared" ref="V373:V382" si="19">U373*H373</f>
        <v>0</v>
      </c>
      <c r="W373" s="147">
        <v>2.1299999999999999E-3</v>
      </c>
      <c r="X373" s="148">
        <f t="shared" ref="X373:X382" si="20">W373*H373</f>
        <v>2.1299999999999999E-2</v>
      </c>
      <c r="AR373" s="149" t="s">
        <v>170</v>
      </c>
      <c r="AT373" s="149" t="s">
        <v>129</v>
      </c>
      <c r="AU373" s="149" t="s">
        <v>84</v>
      </c>
      <c r="AY373" s="17" t="s">
        <v>126</v>
      </c>
      <c r="BE373" s="150">
        <f t="shared" ref="BE373:BE382" si="21">IF(O373="základní",K373,0)</f>
        <v>0</v>
      </c>
      <c r="BF373" s="150">
        <f t="shared" ref="BF373:BF382" si="22">IF(O373="snížená",K373,0)</f>
        <v>0</v>
      </c>
      <c r="BG373" s="150">
        <f t="shared" ref="BG373:BG382" si="23">IF(O373="zákl. přenesená",K373,0)</f>
        <v>0</v>
      </c>
      <c r="BH373" s="150">
        <f t="shared" ref="BH373:BH382" si="24">IF(O373="sníž. přenesená",K373,0)</f>
        <v>0</v>
      </c>
      <c r="BI373" s="150">
        <f t="shared" ref="BI373:BI382" si="25">IF(O373="nulová",K373,0)</f>
        <v>0</v>
      </c>
      <c r="BJ373" s="17" t="s">
        <v>84</v>
      </c>
      <c r="BK373" s="150">
        <f t="shared" ref="BK373:BK382" si="26">ROUND(P373*H373,2)</f>
        <v>0</v>
      </c>
      <c r="BL373" s="17" t="s">
        <v>170</v>
      </c>
      <c r="BM373" s="149" t="s">
        <v>577</v>
      </c>
    </row>
    <row r="374" spans="2:65" s="1" customFormat="1" ht="24.15" customHeight="1">
      <c r="B374" s="32"/>
      <c r="C374" s="136" t="s">
        <v>578</v>
      </c>
      <c r="D374" s="136" t="s">
        <v>129</v>
      </c>
      <c r="E374" s="137" t="s">
        <v>579</v>
      </c>
      <c r="F374" s="138" t="s">
        <v>580</v>
      </c>
      <c r="G374" s="139" t="s">
        <v>231</v>
      </c>
      <c r="H374" s="140">
        <v>50</v>
      </c>
      <c r="I374" s="141"/>
      <c r="J374" s="141"/>
      <c r="K374" s="142">
        <f t="shared" si="14"/>
        <v>0</v>
      </c>
      <c r="L374" s="143"/>
      <c r="M374" s="32"/>
      <c r="N374" s="144" t="s">
        <v>1</v>
      </c>
      <c r="O374" s="145" t="s">
        <v>39</v>
      </c>
      <c r="P374" s="146">
        <f t="shared" si="15"/>
        <v>0</v>
      </c>
      <c r="Q374" s="146">
        <f t="shared" si="16"/>
        <v>0</v>
      </c>
      <c r="R374" s="146">
        <f t="shared" si="17"/>
        <v>0</v>
      </c>
      <c r="T374" s="147">
        <f t="shared" si="18"/>
        <v>0</v>
      </c>
      <c r="U374" s="147">
        <v>8.0000000000000004E-4</v>
      </c>
      <c r="V374" s="147">
        <f t="shared" si="19"/>
        <v>0.04</v>
      </c>
      <c r="W374" s="147">
        <v>0</v>
      </c>
      <c r="X374" s="148">
        <f t="shared" si="20"/>
        <v>0</v>
      </c>
      <c r="AR374" s="149" t="s">
        <v>170</v>
      </c>
      <c r="AT374" s="149" t="s">
        <v>129</v>
      </c>
      <c r="AU374" s="149" t="s">
        <v>84</v>
      </c>
      <c r="AY374" s="17" t="s">
        <v>126</v>
      </c>
      <c r="BE374" s="150">
        <f t="shared" si="21"/>
        <v>0</v>
      </c>
      <c r="BF374" s="150">
        <f t="shared" si="22"/>
        <v>0</v>
      </c>
      <c r="BG374" s="150">
        <f t="shared" si="23"/>
        <v>0</v>
      </c>
      <c r="BH374" s="150">
        <f t="shared" si="24"/>
        <v>0</v>
      </c>
      <c r="BI374" s="150">
        <f t="shared" si="25"/>
        <v>0</v>
      </c>
      <c r="BJ374" s="17" t="s">
        <v>84</v>
      </c>
      <c r="BK374" s="150">
        <f t="shared" si="26"/>
        <v>0</v>
      </c>
      <c r="BL374" s="17" t="s">
        <v>170</v>
      </c>
      <c r="BM374" s="149" t="s">
        <v>581</v>
      </c>
    </row>
    <row r="375" spans="2:65" s="1" customFormat="1" ht="37.799999999999997" customHeight="1">
      <c r="B375" s="32"/>
      <c r="C375" s="136" t="s">
        <v>582</v>
      </c>
      <c r="D375" s="136" t="s">
        <v>129</v>
      </c>
      <c r="E375" s="137" t="s">
        <v>583</v>
      </c>
      <c r="F375" s="138" t="s">
        <v>584</v>
      </c>
      <c r="G375" s="139" t="s">
        <v>231</v>
      </c>
      <c r="H375" s="140">
        <v>50</v>
      </c>
      <c r="I375" s="141"/>
      <c r="J375" s="141"/>
      <c r="K375" s="142">
        <f t="shared" si="14"/>
        <v>0</v>
      </c>
      <c r="L375" s="143"/>
      <c r="M375" s="32"/>
      <c r="N375" s="144" t="s">
        <v>1</v>
      </c>
      <c r="O375" s="145" t="s">
        <v>39</v>
      </c>
      <c r="P375" s="146">
        <f t="shared" si="15"/>
        <v>0</v>
      </c>
      <c r="Q375" s="146">
        <f t="shared" si="16"/>
        <v>0</v>
      </c>
      <c r="R375" s="146">
        <f t="shared" si="17"/>
        <v>0</v>
      </c>
      <c r="T375" s="147">
        <f t="shared" si="18"/>
        <v>0</v>
      </c>
      <c r="U375" s="147">
        <v>1.1E-4</v>
      </c>
      <c r="V375" s="147">
        <f t="shared" si="19"/>
        <v>5.5000000000000005E-3</v>
      </c>
      <c r="W375" s="147">
        <v>0</v>
      </c>
      <c r="X375" s="148">
        <f t="shared" si="20"/>
        <v>0</v>
      </c>
      <c r="AR375" s="149" t="s">
        <v>170</v>
      </c>
      <c r="AT375" s="149" t="s">
        <v>129</v>
      </c>
      <c r="AU375" s="149" t="s">
        <v>84</v>
      </c>
      <c r="AY375" s="17" t="s">
        <v>126</v>
      </c>
      <c r="BE375" s="150">
        <f t="shared" si="21"/>
        <v>0</v>
      </c>
      <c r="BF375" s="150">
        <f t="shared" si="22"/>
        <v>0</v>
      </c>
      <c r="BG375" s="150">
        <f t="shared" si="23"/>
        <v>0</v>
      </c>
      <c r="BH375" s="150">
        <f t="shared" si="24"/>
        <v>0</v>
      </c>
      <c r="BI375" s="150">
        <f t="shared" si="25"/>
        <v>0</v>
      </c>
      <c r="BJ375" s="17" t="s">
        <v>84</v>
      </c>
      <c r="BK375" s="150">
        <f t="shared" si="26"/>
        <v>0</v>
      </c>
      <c r="BL375" s="17" t="s">
        <v>170</v>
      </c>
      <c r="BM375" s="149" t="s">
        <v>585</v>
      </c>
    </row>
    <row r="376" spans="2:65" s="1" customFormat="1" ht="16.5" customHeight="1">
      <c r="B376" s="32"/>
      <c r="C376" s="136" t="s">
        <v>586</v>
      </c>
      <c r="D376" s="136" t="s">
        <v>129</v>
      </c>
      <c r="E376" s="137" t="s">
        <v>587</v>
      </c>
      <c r="F376" s="138" t="s">
        <v>588</v>
      </c>
      <c r="G376" s="139" t="s">
        <v>156</v>
      </c>
      <c r="H376" s="140">
        <v>13</v>
      </c>
      <c r="I376" s="141"/>
      <c r="J376" s="141"/>
      <c r="K376" s="142">
        <f t="shared" si="14"/>
        <v>0</v>
      </c>
      <c r="L376" s="143"/>
      <c r="M376" s="32"/>
      <c r="N376" s="144" t="s">
        <v>1</v>
      </c>
      <c r="O376" s="145" t="s">
        <v>39</v>
      </c>
      <c r="P376" s="146">
        <f t="shared" si="15"/>
        <v>0</v>
      </c>
      <c r="Q376" s="146">
        <f t="shared" si="16"/>
        <v>0</v>
      </c>
      <c r="R376" s="146">
        <f t="shared" si="17"/>
        <v>0</v>
      </c>
      <c r="T376" s="147">
        <f t="shared" si="18"/>
        <v>0</v>
      </c>
      <c r="U376" s="147">
        <v>0</v>
      </c>
      <c r="V376" s="147">
        <f t="shared" si="19"/>
        <v>0</v>
      </c>
      <c r="W376" s="147">
        <v>0</v>
      </c>
      <c r="X376" s="148">
        <f t="shared" si="20"/>
        <v>0</v>
      </c>
      <c r="AR376" s="149" t="s">
        <v>170</v>
      </c>
      <c r="AT376" s="149" t="s">
        <v>129</v>
      </c>
      <c r="AU376" s="149" t="s">
        <v>84</v>
      </c>
      <c r="AY376" s="17" t="s">
        <v>126</v>
      </c>
      <c r="BE376" s="150">
        <f t="shared" si="21"/>
        <v>0</v>
      </c>
      <c r="BF376" s="150">
        <f t="shared" si="22"/>
        <v>0</v>
      </c>
      <c r="BG376" s="150">
        <f t="shared" si="23"/>
        <v>0</v>
      </c>
      <c r="BH376" s="150">
        <f t="shared" si="24"/>
        <v>0</v>
      </c>
      <c r="BI376" s="150">
        <f t="shared" si="25"/>
        <v>0</v>
      </c>
      <c r="BJ376" s="17" t="s">
        <v>84</v>
      </c>
      <c r="BK376" s="150">
        <f t="shared" si="26"/>
        <v>0</v>
      </c>
      <c r="BL376" s="17" t="s">
        <v>170</v>
      </c>
      <c r="BM376" s="149" t="s">
        <v>589</v>
      </c>
    </row>
    <row r="377" spans="2:65" s="1" customFormat="1" ht="24.15" customHeight="1">
      <c r="B377" s="32"/>
      <c r="C377" s="168" t="s">
        <v>590</v>
      </c>
      <c r="D377" s="168" t="s">
        <v>173</v>
      </c>
      <c r="E377" s="169" t="s">
        <v>591</v>
      </c>
      <c r="F377" s="170" t="s">
        <v>592</v>
      </c>
      <c r="G377" s="171" t="s">
        <v>156</v>
      </c>
      <c r="H377" s="172">
        <v>13</v>
      </c>
      <c r="I377" s="173"/>
      <c r="J377" s="174"/>
      <c r="K377" s="175">
        <f t="shared" si="14"/>
        <v>0</v>
      </c>
      <c r="L377" s="174"/>
      <c r="M377" s="176"/>
      <c r="N377" s="177" t="s">
        <v>1</v>
      </c>
      <c r="O377" s="145" t="s">
        <v>39</v>
      </c>
      <c r="P377" s="146">
        <f t="shared" si="15"/>
        <v>0</v>
      </c>
      <c r="Q377" s="146">
        <f t="shared" si="16"/>
        <v>0</v>
      </c>
      <c r="R377" s="146">
        <f t="shared" si="17"/>
        <v>0</v>
      </c>
      <c r="T377" s="147">
        <f t="shared" si="18"/>
        <v>0</v>
      </c>
      <c r="U377" s="147">
        <v>3.8000000000000002E-4</v>
      </c>
      <c r="V377" s="147">
        <f t="shared" si="19"/>
        <v>4.9399999999999999E-3</v>
      </c>
      <c r="W377" s="147">
        <v>0</v>
      </c>
      <c r="X377" s="148">
        <f t="shared" si="20"/>
        <v>0</v>
      </c>
      <c r="AR377" s="149" t="s">
        <v>177</v>
      </c>
      <c r="AT377" s="149" t="s">
        <v>173</v>
      </c>
      <c r="AU377" s="149" t="s">
        <v>84</v>
      </c>
      <c r="AY377" s="17" t="s">
        <v>126</v>
      </c>
      <c r="BE377" s="150">
        <f t="shared" si="21"/>
        <v>0</v>
      </c>
      <c r="BF377" s="150">
        <f t="shared" si="22"/>
        <v>0</v>
      </c>
      <c r="BG377" s="150">
        <f t="shared" si="23"/>
        <v>0</v>
      </c>
      <c r="BH377" s="150">
        <f t="shared" si="24"/>
        <v>0</v>
      </c>
      <c r="BI377" s="150">
        <f t="shared" si="25"/>
        <v>0</v>
      </c>
      <c r="BJ377" s="17" t="s">
        <v>84</v>
      </c>
      <c r="BK377" s="150">
        <f t="shared" si="26"/>
        <v>0</v>
      </c>
      <c r="BL377" s="17" t="s">
        <v>170</v>
      </c>
      <c r="BM377" s="149" t="s">
        <v>593</v>
      </c>
    </row>
    <row r="378" spans="2:65" s="1" customFormat="1" ht="16.5" customHeight="1">
      <c r="B378" s="32"/>
      <c r="C378" s="136" t="s">
        <v>594</v>
      </c>
      <c r="D378" s="136" t="s">
        <v>129</v>
      </c>
      <c r="E378" s="137" t="s">
        <v>595</v>
      </c>
      <c r="F378" s="138" t="s">
        <v>596</v>
      </c>
      <c r="G378" s="139" t="s">
        <v>597</v>
      </c>
      <c r="H378" s="140">
        <v>6</v>
      </c>
      <c r="I378" s="141"/>
      <c r="J378" s="141"/>
      <c r="K378" s="142">
        <f t="shared" si="14"/>
        <v>0</v>
      </c>
      <c r="L378" s="143"/>
      <c r="M378" s="32"/>
      <c r="N378" s="144" t="s">
        <v>1</v>
      </c>
      <c r="O378" s="145" t="s">
        <v>39</v>
      </c>
      <c r="P378" s="146">
        <f t="shared" si="15"/>
        <v>0</v>
      </c>
      <c r="Q378" s="146">
        <f t="shared" si="16"/>
        <v>0</v>
      </c>
      <c r="R378" s="146">
        <f t="shared" si="17"/>
        <v>0</v>
      </c>
      <c r="T378" s="147">
        <f t="shared" si="18"/>
        <v>0</v>
      </c>
      <c r="U378" s="147">
        <v>2.5000000000000001E-4</v>
      </c>
      <c r="V378" s="147">
        <f t="shared" si="19"/>
        <v>1.5E-3</v>
      </c>
      <c r="W378" s="147">
        <v>0</v>
      </c>
      <c r="X378" s="148">
        <f t="shared" si="20"/>
        <v>0</v>
      </c>
      <c r="AR378" s="149" t="s">
        <v>170</v>
      </c>
      <c r="AT378" s="149" t="s">
        <v>129</v>
      </c>
      <c r="AU378" s="149" t="s">
        <v>84</v>
      </c>
      <c r="AY378" s="17" t="s">
        <v>126</v>
      </c>
      <c r="BE378" s="150">
        <f t="shared" si="21"/>
        <v>0</v>
      </c>
      <c r="BF378" s="150">
        <f t="shared" si="22"/>
        <v>0</v>
      </c>
      <c r="BG378" s="150">
        <f t="shared" si="23"/>
        <v>0</v>
      </c>
      <c r="BH378" s="150">
        <f t="shared" si="24"/>
        <v>0</v>
      </c>
      <c r="BI378" s="150">
        <f t="shared" si="25"/>
        <v>0</v>
      </c>
      <c r="BJ378" s="17" t="s">
        <v>84</v>
      </c>
      <c r="BK378" s="150">
        <f t="shared" si="26"/>
        <v>0</v>
      </c>
      <c r="BL378" s="17" t="s">
        <v>170</v>
      </c>
      <c r="BM378" s="149" t="s">
        <v>598</v>
      </c>
    </row>
    <row r="379" spans="2:65" s="1" customFormat="1" ht="21.75" customHeight="1">
      <c r="B379" s="32"/>
      <c r="C379" s="136" t="s">
        <v>599</v>
      </c>
      <c r="D379" s="136" t="s">
        <v>129</v>
      </c>
      <c r="E379" s="137" t="s">
        <v>600</v>
      </c>
      <c r="F379" s="138" t="s">
        <v>601</v>
      </c>
      <c r="G379" s="139" t="s">
        <v>156</v>
      </c>
      <c r="H379" s="140">
        <v>4</v>
      </c>
      <c r="I379" s="141"/>
      <c r="J379" s="141"/>
      <c r="K379" s="142">
        <f t="shared" si="14"/>
        <v>0</v>
      </c>
      <c r="L379" s="143"/>
      <c r="M379" s="32"/>
      <c r="N379" s="144" t="s">
        <v>1</v>
      </c>
      <c r="O379" s="145" t="s">
        <v>39</v>
      </c>
      <c r="P379" s="146">
        <f t="shared" si="15"/>
        <v>0</v>
      </c>
      <c r="Q379" s="146">
        <f t="shared" si="16"/>
        <v>0</v>
      </c>
      <c r="R379" s="146">
        <f t="shared" si="17"/>
        <v>0</v>
      </c>
      <c r="T379" s="147">
        <f t="shared" si="18"/>
        <v>0</v>
      </c>
      <c r="U379" s="147">
        <v>5.0000000000000001E-4</v>
      </c>
      <c r="V379" s="147">
        <f t="shared" si="19"/>
        <v>2E-3</v>
      </c>
      <c r="W379" s="147">
        <v>0</v>
      </c>
      <c r="X379" s="148">
        <f t="shared" si="20"/>
        <v>0</v>
      </c>
      <c r="AR379" s="149" t="s">
        <v>170</v>
      </c>
      <c r="AT379" s="149" t="s">
        <v>129</v>
      </c>
      <c r="AU379" s="149" t="s">
        <v>84</v>
      </c>
      <c r="AY379" s="17" t="s">
        <v>126</v>
      </c>
      <c r="BE379" s="150">
        <f t="shared" si="21"/>
        <v>0</v>
      </c>
      <c r="BF379" s="150">
        <f t="shared" si="22"/>
        <v>0</v>
      </c>
      <c r="BG379" s="150">
        <f t="shared" si="23"/>
        <v>0</v>
      </c>
      <c r="BH379" s="150">
        <f t="shared" si="24"/>
        <v>0</v>
      </c>
      <c r="BI379" s="150">
        <f t="shared" si="25"/>
        <v>0</v>
      </c>
      <c r="BJ379" s="17" t="s">
        <v>84</v>
      </c>
      <c r="BK379" s="150">
        <f t="shared" si="26"/>
        <v>0</v>
      </c>
      <c r="BL379" s="17" t="s">
        <v>170</v>
      </c>
      <c r="BM379" s="149" t="s">
        <v>602</v>
      </c>
    </row>
    <row r="380" spans="2:65" s="1" customFormat="1" ht="24.15" customHeight="1">
      <c r="B380" s="32"/>
      <c r="C380" s="136" t="s">
        <v>603</v>
      </c>
      <c r="D380" s="136" t="s">
        <v>129</v>
      </c>
      <c r="E380" s="137" t="s">
        <v>604</v>
      </c>
      <c r="F380" s="138" t="s">
        <v>605</v>
      </c>
      <c r="G380" s="139" t="s">
        <v>231</v>
      </c>
      <c r="H380" s="140">
        <v>50</v>
      </c>
      <c r="I380" s="141"/>
      <c r="J380" s="141"/>
      <c r="K380" s="142">
        <f t="shared" si="14"/>
        <v>0</v>
      </c>
      <c r="L380" s="143"/>
      <c r="M380" s="32"/>
      <c r="N380" s="144" t="s">
        <v>1</v>
      </c>
      <c r="O380" s="145" t="s">
        <v>39</v>
      </c>
      <c r="P380" s="146">
        <f t="shared" si="15"/>
        <v>0</v>
      </c>
      <c r="Q380" s="146">
        <f t="shared" si="16"/>
        <v>0</v>
      </c>
      <c r="R380" s="146">
        <f t="shared" si="17"/>
        <v>0</v>
      </c>
      <c r="T380" s="147">
        <f t="shared" si="18"/>
        <v>0</v>
      </c>
      <c r="U380" s="147">
        <v>1.8979500000000001E-4</v>
      </c>
      <c r="V380" s="147">
        <f t="shared" si="19"/>
        <v>9.4897499999999999E-3</v>
      </c>
      <c r="W380" s="147">
        <v>0</v>
      </c>
      <c r="X380" s="148">
        <f t="shared" si="20"/>
        <v>0</v>
      </c>
      <c r="AR380" s="149" t="s">
        <v>170</v>
      </c>
      <c r="AT380" s="149" t="s">
        <v>129</v>
      </c>
      <c r="AU380" s="149" t="s">
        <v>84</v>
      </c>
      <c r="AY380" s="17" t="s">
        <v>126</v>
      </c>
      <c r="BE380" s="150">
        <f t="shared" si="21"/>
        <v>0</v>
      </c>
      <c r="BF380" s="150">
        <f t="shared" si="22"/>
        <v>0</v>
      </c>
      <c r="BG380" s="150">
        <f t="shared" si="23"/>
        <v>0</v>
      </c>
      <c r="BH380" s="150">
        <f t="shared" si="24"/>
        <v>0</v>
      </c>
      <c r="BI380" s="150">
        <f t="shared" si="25"/>
        <v>0</v>
      </c>
      <c r="BJ380" s="17" t="s">
        <v>84</v>
      </c>
      <c r="BK380" s="150">
        <f t="shared" si="26"/>
        <v>0</v>
      </c>
      <c r="BL380" s="17" t="s">
        <v>170</v>
      </c>
      <c r="BM380" s="149" t="s">
        <v>606</v>
      </c>
    </row>
    <row r="381" spans="2:65" s="1" customFormat="1" ht="21.75" customHeight="1">
      <c r="B381" s="32"/>
      <c r="C381" s="136" t="s">
        <v>607</v>
      </c>
      <c r="D381" s="136" t="s">
        <v>129</v>
      </c>
      <c r="E381" s="137" t="s">
        <v>608</v>
      </c>
      <c r="F381" s="138" t="s">
        <v>609</v>
      </c>
      <c r="G381" s="139" t="s">
        <v>231</v>
      </c>
      <c r="H381" s="140">
        <v>50</v>
      </c>
      <c r="I381" s="141"/>
      <c r="J381" s="141"/>
      <c r="K381" s="142">
        <f t="shared" si="14"/>
        <v>0</v>
      </c>
      <c r="L381" s="143"/>
      <c r="M381" s="32"/>
      <c r="N381" s="144" t="s">
        <v>1</v>
      </c>
      <c r="O381" s="145" t="s">
        <v>39</v>
      </c>
      <c r="P381" s="146">
        <f t="shared" si="15"/>
        <v>0</v>
      </c>
      <c r="Q381" s="146">
        <f t="shared" si="16"/>
        <v>0</v>
      </c>
      <c r="R381" s="146">
        <f t="shared" si="17"/>
        <v>0</v>
      </c>
      <c r="T381" s="147">
        <f t="shared" si="18"/>
        <v>0</v>
      </c>
      <c r="U381" s="147">
        <v>1.0000000000000001E-5</v>
      </c>
      <c r="V381" s="147">
        <f t="shared" si="19"/>
        <v>5.0000000000000001E-4</v>
      </c>
      <c r="W381" s="147">
        <v>0</v>
      </c>
      <c r="X381" s="148">
        <f t="shared" si="20"/>
        <v>0</v>
      </c>
      <c r="AR381" s="149" t="s">
        <v>170</v>
      </c>
      <c r="AT381" s="149" t="s">
        <v>129</v>
      </c>
      <c r="AU381" s="149" t="s">
        <v>84</v>
      </c>
      <c r="AY381" s="17" t="s">
        <v>126</v>
      </c>
      <c r="BE381" s="150">
        <f t="shared" si="21"/>
        <v>0</v>
      </c>
      <c r="BF381" s="150">
        <f t="shared" si="22"/>
        <v>0</v>
      </c>
      <c r="BG381" s="150">
        <f t="shared" si="23"/>
        <v>0</v>
      </c>
      <c r="BH381" s="150">
        <f t="shared" si="24"/>
        <v>0</v>
      </c>
      <c r="BI381" s="150">
        <f t="shared" si="25"/>
        <v>0</v>
      </c>
      <c r="BJ381" s="17" t="s">
        <v>84</v>
      </c>
      <c r="BK381" s="150">
        <f t="shared" si="26"/>
        <v>0</v>
      </c>
      <c r="BL381" s="17" t="s">
        <v>170</v>
      </c>
      <c r="BM381" s="149" t="s">
        <v>610</v>
      </c>
    </row>
    <row r="382" spans="2:65" s="1" customFormat="1" ht="33" customHeight="1">
      <c r="B382" s="32"/>
      <c r="C382" s="136" t="s">
        <v>611</v>
      </c>
      <c r="D382" s="136" t="s">
        <v>129</v>
      </c>
      <c r="E382" s="137" t="s">
        <v>612</v>
      </c>
      <c r="F382" s="138" t="s">
        <v>613</v>
      </c>
      <c r="G382" s="139" t="s">
        <v>184</v>
      </c>
      <c r="H382" s="178"/>
      <c r="I382" s="141"/>
      <c r="J382" s="141"/>
      <c r="K382" s="142">
        <f t="shared" si="14"/>
        <v>0</v>
      </c>
      <c r="L382" s="143"/>
      <c r="M382" s="32"/>
      <c r="N382" s="144" t="s">
        <v>1</v>
      </c>
      <c r="O382" s="145" t="s">
        <v>39</v>
      </c>
      <c r="P382" s="146">
        <f t="shared" si="15"/>
        <v>0</v>
      </c>
      <c r="Q382" s="146">
        <f t="shared" si="16"/>
        <v>0</v>
      </c>
      <c r="R382" s="146">
        <f t="shared" si="17"/>
        <v>0</v>
      </c>
      <c r="T382" s="147">
        <f t="shared" si="18"/>
        <v>0</v>
      </c>
      <c r="U382" s="147">
        <v>0</v>
      </c>
      <c r="V382" s="147">
        <f t="shared" si="19"/>
        <v>0</v>
      </c>
      <c r="W382" s="147">
        <v>0</v>
      </c>
      <c r="X382" s="148">
        <f t="shared" si="20"/>
        <v>0</v>
      </c>
      <c r="AR382" s="149" t="s">
        <v>170</v>
      </c>
      <c r="AT382" s="149" t="s">
        <v>129</v>
      </c>
      <c r="AU382" s="149" t="s">
        <v>84</v>
      </c>
      <c r="AY382" s="17" t="s">
        <v>126</v>
      </c>
      <c r="BE382" s="150">
        <f t="shared" si="21"/>
        <v>0</v>
      </c>
      <c r="BF382" s="150">
        <f t="shared" si="22"/>
        <v>0</v>
      </c>
      <c r="BG382" s="150">
        <f t="shared" si="23"/>
        <v>0</v>
      </c>
      <c r="BH382" s="150">
        <f t="shared" si="24"/>
        <v>0</v>
      </c>
      <c r="BI382" s="150">
        <f t="shared" si="25"/>
        <v>0</v>
      </c>
      <c r="BJ382" s="17" t="s">
        <v>84</v>
      </c>
      <c r="BK382" s="150">
        <f t="shared" si="26"/>
        <v>0</v>
      </c>
      <c r="BL382" s="17" t="s">
        <v>170</v>
      </c>
      <c r="BM382" s="149" t="s">
        <v>614</v>
      </c>
    </row>
    <row r="383" spans="2:65" s="11" customFormat="1" ht="22.8" customHeight="1">
      <c r="B383" s="123"/>
      <c r="D383" s="124" t="s">
        <v>74</v>
      </c>
      <c r="E383" s="134" t="s">
        <v>615</v>
      </c>
      <c r="F383" s="134" t="s">
        <v>616</v>
      </c>
      <c r="I383" s="126"/>
      <c r="J383" s="126"/>
      <c r="K383" s="135">
        <f>BK383</f>
        <v>0</v>
      </c>
      <c r="M383" s="123"/>
      <c r="N383" s="128"/>
      <c r="Q383" s="129">
        <f>SUM(Q384:Q406)</f>
        <v>0</v>
      </c>
      <c r="R383" s="129">
        <f>SUM(R384:R406)</f>
        <v>0</v>
      </c>
      <c r="T383" s="130">
        <f>SUM(T384:T406)</f>
        <v>0</v>
      </c>
      <c r="V383" s="130">
        <f>SUM(V384:V406)</f>
        <v>0.14791999999999997</v>
      </c>
      <c r="X383" s="131">
        <f>SUM(X384:X406)</f>
        <v>7.758000000000001E-2</v>
      </c>
      <c r="AR383" s="124" t="s">
        <v>84</v>
      </c>
      <c r="AT383" s="132" t="s">
        <v>74</v>
      </c>
      <c r="AU383" s="132" t="s">
        <v>80</v>
      </c>
      <c r="AY383" s="124" t="s">
        <v>126</v>
      </c>
      <c r="BK383" s="133">
        <f>SUM(BK384:BK406)</f>
        <v>0</v>
      </c>
    </row>
    <row r="384" spans="2:65" s="1" customFormat="1" ht="16.5" customHeight="1">
      <c r="B384" s="32"/>
      <c r="C384" s="136" t="s">
        <v>617</v>
      </c>
      <c r="D384" s="136" t="s">
        <v>129</v>
      </c>
      <c r="E384" s="137" t="s">
        <v>618</v>
      </c>
      <c r="F384" s="138" t="s">
        <v>619</v>
      </c>
      <c r="G384" s="139" t="s">
        <v>620</v>
      </c>
      <c r="H384" s="140">
        <v>2</v>
      </c>
      <c r="I384" s="141"/>
      <c r="J384" s="141"/>
      <c r="K384" s="142">
        <f t="shared" ref="K384:K406" si="27">ROUND(P384*H384,2)</f>
        <v>0</v>
      </c>
      <c r="L384" s="143"/>
      <c r="M384" s="32"/>
      <c r="N384" s="144" t="s">
        <v>1</v>
      </c>
      <c r="O384" s="145" t="s">
        <v>39</v>
      </c>
      <c r="P384" s="146">
        <f t="shared" ref="P384:P406" si="28">I384+J384</f>
        <v>0</v>
      </c>
      <c r="Q384" s="146">
        <f t="shared" ref="Q384:Q406" si="29">ROUND(I384*H384,2)</f>
        <v>0</v>
      </c>
      <c r="R384" s="146">
        <f t="shared" ref="R384:R406" si="30">ROUND(J384*H384,2)</f>
        <v>0</v>
      </c>
      <c r="T384" s="147">
        <f t="shared" ref="T384:T406" si="31">S384*H384</f>
        <v>0</v>
      </c>
      <c r="U384" s="147">
        <v>0</v>
      </c>
      <c r="V384" s="147">
        <f t="shared" ref="V384:V406" si="32">U384*H384</f>
        <v>0</v>
      </c>
      <c r="W384" s="147">
        <v>1.933E-2</v>
      </c>
      <c r="X384" s="148">
        <f t="shared" ref="X384:X406" si="33">W384*H384</f>
        <v>3.866E-2</v>
      </c>
      <c r="AR384" s="149" t="s">
        <v>170</v>
      </c>
      <c r="AT384" s="149" t="s">
        <v>129</v>
      </c>
      <c r="AU384" s="149" t="s">
        <v>84</v>
      </c>
      <c r="AY384" s="17" t="s">
        <v>126</v>
      </c>
      <c r="BE384" s="150">
        <f t="shared" ref="BE384:BE406" si="34">IF(O384="základní",K384,0)</f>
        <v>0</v>
      </c>
      <c r="BF384" s="150">
        <f t="shared" ref="BF384:BF406" si="35">IF(O384="snížená",K384,0)</f>
        <v>0</v>
      </c>
      <c r="BG384" s="150">
        <f t="shared" ref="BG384:BG406" si="36">IF(O384="zákl. přenesená",K384,0)</f>
        <v>0</v>
      </c>
      <c r="BH384" s="150">
        <f t="shared" ref="BH384:BH406" si="37">IF(O384="sníž. přenesená",K384,0)</f>
        <v>0</v>
      </c>
      <c r="BI384" s="150">
        <f t="shared" ref="BI384:BI406" si="38">IF(O384="nulová",K384,0)</f>
        <v>0</v>
      </c>
      <c r="BJ384" s="17" t="s">
        <v>84</v>
      </c>
      <c r="BK384" s="150">
        <f t="shared" ref="BK384:BK406" si="39">ROUND(P384*H384,2)</f>
        <v>0</v>
      </c>
      <c r="BL384" s="17" t="s">
        <v>170</v>
      </c>
      <c r="BM384" s="149" t="s">
        <v>621</v>
      </c>
    </row>
    <row r="385" spans="2:65" s="1" customFormat="1" ht="21.75" customHeight="1">
      <c r="B385" s="32"/>
      <c r="C385" s="136" t="s">
        <v>622</v>
      </c>
      <c r="D385" s="136" t="s">
        <v>129</v>
      </c>
      <c r="E385" s="137" t="s">
        <v>623</v>
      </c>
      <c r="F385" s="138" t="s">
        <v>624</v>
      </c>
      <c r="G385" s="139" t="s">
        <v>156</v>
      </c>
      <c r="H385" s="140">
        <v>2</v>
      </c>
      <c r="I385" s="141"/>
      <c r="J385" s="141"/>
      <c r="K385" s="142">
        <f t="shared" si="27"/>
        <v>0</v>
      </c>
      <c r="L385" s="143"/>
      <c r="M385" s="32"/>
      <c r="N385" s="144" t="s">
        <v>1</v>
      </c>
      <c r="O385" s="145" t="s">
        <v>39</v>
      </c>
      <c r="P385" s="146">
        <f t="shared" si="28"/>
        <v>0</v>
      </c>
      <c r="Q385" s="146">
        <f t="shared" si="29"/>
        <v>0</v>
      </c>
      <c r="R385" s="146">
        <f t="shared" si="30"/>
        <v>0</v>
      </c>
      <c r="T385" s="147">
        <f t="shared" si="31"/>
        <v>0</v>
      </c>
      <c r="U385" s="147">
        <v>1.2700000000000001E-3</v>
      </c>
      <c r="V385" s="147">
        <f t="shared" si="32"/>
        <v>2.5400000000000002E-3</v>
      </c>
      <c r="W385" s="147">
        <v>0</v>
      </c>
      <c r="X385" s="148">
        <f t="shared" si="33"/>
        <v>0</v>
      </c>
      <c r="AR385" s="149" t="s">
        <v>170</v>
      </c>
      <c r="AT385" s="149" t="s">
        <v>129</v>
      </c>
      <c r="AU385" s="149" t="s">
        <v>84</v>
      </c>
      <c r="AY385" s="17" t="s">
        <v>126</v>
      </c>
      <c r="BE385" s="150">
        <f t="shared" si="34"/>
        <v>0</v>
      </c>
      <c r="BF385" s="150">
        <f t="shared" si="35"/>
        <v>0</v>
      </c>
      <c r="BG385" s="150">
        <f t="shared" si="36"/>
        <v>0</v>
      </c>
      <c r="BH385" s="150">
        <f t="shared" si="37"/>
        <v>0</v>
      </c>
      <c r="BI385" s="150">
        <f t="shared" si="38"/>
        <v>0</v>
      </c>
      <c r="BJ385" s="17" t="s">
        <v>84</v>
      </c>
      <c r="BK385" s="150">
        <f t="shared" si="39"/>
        <v>0</v>
      </c>
      <c r="BL385" s="17" t="s">
        <v>170</v>
      </c>
      <c r="BM385" s="149" t="s">
        <v>625</v>
      </c>
    </row>
    <row r="386" spans="2:65" s="1" customFormat="1" ht="37.799999999999997" customHeight="1">
      <c r="B386" s="32"/>
      <c r="C386" s="168" t="s">
        <v>626</v>
      </c>
      <c r="D386" s="168" t="s">
        <v>173</v>
      </c>
      <c r="E386" s="169" t="s">
        <v>627</v>
      </c>
      <c r="F386" s="170" t="s">
        <v>628</v>
      </c>
      <c r="G386" s="171" t="s">
        <v>156</v>
      </c>
      <c r="H386" s="172">
        <v>1</v>
      </c>
      <c r="I386" s="173"/>
      <c r="J386" s="174"/>
      <c r="K386" s="175">
        <f t="shared" si="27"/>
        <v>0</v>
      </c>
      <c r="L386" s="174"/>
      <c r="M386" s="176"/>
      <c r="N386" s="177" t="s">
        <v>1</v>
      </c>
      <c r="O386" s="145" t="s">
        <v>39</v>
      </c>
      <c r="P386" s="146">
        <f t="shared" si="28"/>
        <v>0</v>
      </c>
      <c r="Q386" s="146">
        <f t="shared" si="29"/>
        <v>0</v>
      </c>
      <c r="R386" s="146">
        <f t="shared" si="30"/>
        <v>0</v>
      </c>
      <c r="T386" s="147">
        <f t="shared" si="31"/>
        <v>0</v>
      </c>
      <c r="U386" s="147">
        <v>1.4500000000000001E-2</v>
      </c>
      <c r="V386" s="147">
        <f t="shared" si="32"/>
        <v>1.4500000000000001E-2</v>
      </c>
      <c r="W386" s="147">
        <v>0</v>
      </c>
      <c r="X386" s="148">
        <f t="shared" si="33"/>
        <v>0</v>
      </c>
      <c r="AR386" s="149" t="s">
        <v>177</v>
      </c>
      <c r="AT386" s="149" t="s">
        <v>173</v>
      </c>
      <c r="AU386" s="149" t="s">
        <v>84</v>
      </c>
      <c r="AY386" s="17" t="s">
        <v>126</v>
      </c>
      <c r="BE386" s="150">
        <f t="shared" si="34"/>
        <v>0</v>
      </c>
      <c r="BF386" s="150">
        <f t="shared" si="35"/>
        <v>0</v>
      </c>
      <c r="BG386" s="150">
        <f t="shared" si="36"/>
        <v>0</v>
      </c>
      <c r="BH386" s="150">
        <f t="shared" si="37"/>
        <v>0</v>
      </c>
      <c r="BI386" s="150">
        <f t="shared" si="38"/>
        <v>0</v>
      </c>
      <c r="BJ386" s="17" t="s">
        <v>84</v>
      </c>
      <c r="BK386" s="150">
        <f t="shared" si="39"/>
        <v>0</v>
      </c>
      <c r="BL386" s="17" t="s">
        <v>170</v>
      </c>
      <c r="BM386" s="149" t="s">
        <v>629</v>
      </c>
    </row>
    <row r="387" spans="2:65" s="1" customFormat="1" ht="37.799999999999997" customHeight="1">
      <c r="B387" s="32"/>
      <c r="C387" s="168" t="s">
        <v>630</v>
      </c>
      <c r="D387" s="168" t="s">
        <v>173</v>
      </c>
      <c r="E387" s="169" t="s">
        <v>631</v>
      </c>
      <c r="F387" s="170" t="s">
        <v>632</v>
      </c>
      <c r="G387" s="171" t="s">
        <v>156</v>
      </c>
      <c r="H387" s="172">
        <v>1</v>
      </c>
      <c r="I387" s="173"/>
      <c r="J387" s="174"/>
      <c r="K387" s="175">
        <f t="shared" si="27"/>
        <v>0</v>
      </c>
      <c r="L387" s="174"/>
      <c r="M387" s="176"/>
      <c r="N387" s="177" t="s">
        <v>1</v>
      </c>
      <c r="O387" s="145" t="s">
        <v>39</v>
      </c>
      <c r="P387" s="146">
        <f t="shared" si="28"/>
        <v>0</v>
      </c>
      <c r="Q387" s="146">
        <f t="shared" si="29"/>
        <v>0</v>
      </c>
      <c r="R387" s="146">
        <f t="shared" si="30"/>
        <v>0</v>
      </c>
      <c r="T387" s="147">
        <f t="shared" si="31"/>
        <v>0</v>
      </c>
      <c r="U387" s="147">
        <v>1.18E-2</v>
      </c>
      <c r="V387" s="147">
        <f t="shared" si="32"/>
        <v>1.18E-2</v>
      </c>
      <c r="W387" s="147">
        <v>0</v>
      </c>
      <c r="X387" s="148">
        <f t="shared" si="33"/>
        <v>0</v>
      </c>
      <c r="AR387" s="149" t="s">
        <v>177</v>
      </c>
      <c r="AT387" s="149" t="s">
        <v>173</v>
      </c>
      <c r="AU387" s="149" t="s">
        <v>84</v>
      </c>
      <c r="AY387" s="17" t="s">
        <v>126</v>
      </c>
      <c r="BE387" s="150">
        <f t="shared" si="34"/>
        <v>0</v>
      </c>
      <c r="BF387" s="150">
        <f t="shared" si="35"/>
        <v>0</v>
      </c>
      <c r="BG387" s="150">
        <f t="shared" si="36"/>
        <v>0</v>
      </c>
      <c r="BH387" s="150">
        <f t="shared" si="37"/>
        <v>0</v>
      </c>
      <c r="BI387" s="150">
        <f t="shared" si="38"/>
        <v>0</v>
      </c>
      <c r="BJ387" s="17" t="s">
        <v>84</v>
      </c>
      <c r="BK387" s="150">
        <f t="shared" si="39"/>
        <v>0</v>
      </c>
      <c r="BL387" s="17" t="s">
        <v>170</v>
      </c>
      <c r="BM387" s="149" t="s">
        <v>633</v>
      </c>
    </row>
    <row r="388" spans="2:65" s="1" customFormat="1" ht="16.5" customHeight="1">
      <c r="B388" s="32"/>
      <c r="C388" s="136" t="s">
        <v>634</v>
      </c>
      <c r="D388" s="136" t="s">
        <v>129</v>
      </c>
      <c r="E388" s="137" t="s">
        <v>635</v>
      </c>
      <c r="F388" s="138" t="s">
        <v>636</v>
      </c>
      <c r="G388" s="139" t="s">
        <v>620</v>
      </c>
      <c r="H388" s="140">
        <v>2</v>
      </c>
      <c r="I388" s="141"/>
      <c r="J388" s="141"/>
      <c r="K388" s="142">
        <f t="shared" si="27"/>
        <v>0</v>
      </c>
      <c r="L388" s="143"/>
      <c r="M388" s="32"/>
      <c r="N388" s="144" t="s">
        <v>1</v>
      </c>
      <c r="O388" s="145" t="s">
        <v>39</v>
      </c>
      <c r="P388" s="146">
        <f t="shared" si="28"/>
        <v>0</v>
      </c>
      <c r="Q388" s="146">
        <f t="shared" si="29"/>
        <v>0</v>
      </c>
      <c r="R388" s="146">
        <f t="shared" si="30"/>
        <v>0</v>
      </c>
      <c r="T388" s="147">
        <f t="shared" si="31"/>
        <v>0</v>
      </c>
      <c r="U388" s="147">
        <v>0</v>
      </c>
      <c r="V388" s="147">
        <f t="shared" si="32"/>
        <v>0</v>
      </c>
      <c r="W388" s="147">
        <v>1.9460000000000002E-2</v>
      </c>
      <c r="X388" s="148">
        <f t="shared" si="33"/>
        <v>3.8920000000000003E-2</v>
      </c>
      <c r="AR388" s="149" t="s">
        <v>170</v>
      </c>
      <c r="AT388" s="149" t="s">
        <v>129</v>
      </c>
      <c r="AU388" s="149" t="s">
        <v>84</v>
      </c>
      <c r="AY388" s="17" t="s">
        <v>126</v>
      </c>
      <c r="BE388" s="150">
        <f t="shared" si="34"/>
        <v>0</v>
      </c>
      <c r="BF388" s="150">
        <f t="shared" si="35"/>
        <v>0</v>
      </c>
      <c r="BG388" s="150">
        <f t="shared" si="36"/>
        <v>0</v>
      </c>
      <c r="BH388" s="150">
        <f t="shared" si="37"/>
        <v>0</v>
      </c>
      <c r="BI388" s="150">
        <f t="shared" si="38"/>
        <v>0</v>
      </c>
      <c r="BJ388" s="17" t="s">
        <v>84</v>
      </c>
      <c r="BK388" s="150">
        <f t="shared" si="39"/>
        <v>0</v>
      </c>
      <c r="BL388" s="17" t="s">
        <v>170</v>
      </c>
      <c r="BM388" s="149" t="s">
        <v>637</v>
      </c>
    </row>
    <row r="389" spans="2:65" s="1" customFormat="1" ht="21.75" customHeight="1">
      <c r="B389" s="32"/>
      <c r="C389" s="136" t="s">
        <v>638</v>
      </c>
      <c r="D389" s="136" t="s">
        <v>129</v>
      </c>
      <c r="E389" s="137" t="s">
        <v>639</v>
      </c>
      <c r="F389" s="138" t="s">
        <v>640</v>
      </c>
      <c r="G389" s="139" t="s">
        <v>620</v>
      </c>
      <c r="H389" s="140">
        <v>1</v>
      </c>
      <c r="I389" s="141"/>
      <c r="J389" s="141"/>
      <c r="K389" s="142">
        <f t="shared" si="27"/>
        <v>0</v>
      </c>
      <c r="L389" s="143"/>
      <c r="M389" s="32"/>
      <c r="N389" s="144" t="s">
        <v>1</v>
      </c>
      <c r="O389" s="145" t="s">
        <v>39</v>
      </c>
      <c r="P389" s="146">
        <f t="shared" si="28"/>
        <v>0</v>
      </c>
      <c r="Q389" s="146">
        <f t="shared" si="29"/>
        <v>0</v>
      </c>
      <c r="R389" s="146">
        <f t="shared" si="30"/>
        <v>0</v>
      </c>
      <c r="T389" s="147">
        <f t="shared" si="31"/>
        <v>0</v>
      </c>
      <c r="U389" s="147">
        <v>2.2300000000000002E-3</v>
      </c>
      <c r="V389" s="147">
        <f t="shared" si="32"/>
        <v>2.2300000000000002E-3</v>
      </c>
      <c r="W389" s="147">
        <v>0</v>
      </c>
      <c r="X389" s="148">
        <f t="shared" si="33"/>
        <v>0</v>
      </c>
      <c r="AR389" s="149" t="s">
        <v>170</v>
      </c>
      <c r="AT389" s="149" t="s">
        <v>129</v>
      </c>
      <c r="AU389" s="149" t="s">
        <v>84</v>
      </c>
      <c r="AY389" s="17" t="s">
        <v>126</v>
      </c>
      <c r="BE389" s="150">
        <f t="shared" si="34"/>
        <v>0</v>
      </c>
      <c r="BF389" s="150">
        <f t="shared" si="35"/>
        <v>0</v>
      </c>
      <c r="BG389" s="150">
        <f t="shared" si="36"/>
        <v>0</v>
      </c>
      <c r="BH389" s="150">
        <f t="shared" si="37"/>
        <v>0</v>
      </c>
      <c r="BI389" s="150">
        <f t="shared" si="38"/>
        <v>0</v>
      </c>
      <c r="BJ389" s="17" t="s">
        <v>84</v>
      </c>
      <c r="BK389" s="150">
        <f t="shared" si="39"/>
        <v>0</v>
      </c>
      <c r="BL389" s="17" t="s">
        <v>170</v>
      </c>
      <c r="BM389" s="149" t="s">
        <v>641</v>
      </c>
    </row>
    <row r="390" spans="2:65" s="1" customFormat="1" ht="24.15" customHeight="1">
      <c r="B390" s="32"/>
      <c r="C390" s="168" t="s">
        <v>642</v>
      </c>
      <c r="D390" s="168" t="s">
        <v>173</v>
      </c>
      <c r="E390" s="169" t="s">
        <v>643</v>
      </c>
      <c r="F390" s="170" t="s">
        <v>644</v>
      </c>
      <c r="G390" s="171" t="s">
        <v>156</v>
      </c>
      <c r="H390" s="172">
        <v>0</v>
      </c>
      <c r="I390" s="173"/>
      <c r="J390" s="174"/>
      <c r="K390" s="175">
        <f t="shared" si="27"/>
        <v>0</v>
      </c>
      <c r="L390" s="174"/>
      <c r="M390" s="176"/>
      <c r="N390" s="177" t="s">
        <v>1</v>
      </c>
      <c r="O390" s="145" t="s">
        <v>39</v>
      </c>
      <c r="P390" s="146">
        <f t="shared" si="28"/>
        <v>0</v>
      </c>
      <c r="Q390" s="146">
        <f t="shared" si="29"/>
        <v>0</v>
      </c>
      <c r="R390" s="146">
        <f t="shared" si="30"/>
        <v>0</v>
      </c>
      <c r="T390" s="147">
        <f t="shared" si="31"/>
        <v>0</v>
      </c>
      <c r="U390" s="147">
        <v>1.35E-2</v>
      </c>
      <c r="V390" s="147">
        <f t="shared" si="32"/>
        <v>0</v>
      </c>
      <c r="W390" s="147">
        <v>0</v>
      </c>
      <c r="X390" s="148">
        <f t="shared" si="33"/>
        <v>0</v>
      </c>
      <c r="AR390" s="149" t="s">
        <v>177</v>
      </c>
      <c r="AT390" s="149" t="s">
        <v>173</v>
      </c>
      <c r="AU390" s="149" t="s">
        <v>84</v>
      </c>
      <c r="AY390" s="17" t="s">
        <v>126</v>
      </c>
      <c r="BE390" s="150">
        <f t="shared" si="34"/>
        <v>0</v>
      </c>
      <c r="BF390" s="150">
        <f t="shared" si="35"/>
        <v>0</v>
      </c>
      <c r="BG390" s="150">
        <f t="shared" si="36"/>
        <v>0</v>
      </c>
      <c r="BH390" s="150">
        <f t="shared" si="37"/>
        <v>0</v>
      </c>
      <c r="BI390" s="150">
        <f t="shared" si="38"/>
        <v>0</v>
      </c>
      <c r="BJ390" s="17" t="s">
        <v>84</v>
      </c>
      <c r="BK390" s="150">
        <f t="shared" si="39"/>
        <v>0</v>
      </c>
      <c r="BL390" s="17" t="s">
        <v>170</v>
      </c>
      <c r="BM390" s="149" t="s">
        <v>645</v>
      </c>
    </row>
    <row r="391" spans="2:65" s="1" customFormat="1" ht="16.5" customHeight="1">
      <c r="B391" s="32"/>
      <c r="C391" s="136" t="s">
        <v>646</v>
      </c>
      <c r="D391" s="136" t="s">
        <v>129</v>
      </c>
      <c r="E391" s="137" t="s">
        <v>647</v>
      </c>
      <c r="F391" s="138" t="s">
        <v>648</v>
      </c>
      <c r="G391" s="139" t="s">
        <v>620</v>
      </c>
      <c r="H391" s="140">
        <v>2</v>
      </c>
      <c r="I391" s="141"/>
      <c r="J391" s="141"/>
      <c r="K391" s="142">
        <f t="shared" si="27"/>
        <v>0</v>
      </c>
      <c r="L391" s="143"/>
      <c r="M391" s="32"/>
      <c r="N391" s="144" t="s">
        <v>1</v>
      </c>
      <c r="O391" s="145" t="s">
        <v>39</v>
      </c>
      <c r="P391" s="146">
        <f t="shared" si="28"/>
        <v>0</v>
      </c>
      <c r="Q391" s="146">
        <f t="shared" si="29"/>
        <v>0</v>
      </c>
      <c r="R391" s="146">
        <f t="shared" si="30"/>
        <v>0</v>
      </c>
      <c r="T391" s="147">
        <f t="shared" si="31"/>
        <v>0</v>
      </c>
      <c r="U391" s="147">
        <v>4.2000000000000002E-4</v>
      </c>
      <c r="V391" s="147">
        <f t="shared" si="32"/>
        <v>8.4000000000000003E-4</v>
      </c>
      <c r="W391" s="147">
        <v>0</v>
      </c>
      <c r="X391" s="148">
        <f t="shared" si="33"/>
        <v>0</v>
      </c>
      <c r="AR391" s="149" t="s">
        <v>170</v>
      </c>
      <c r="AT391" s="149" t="s">
        <v>129</v>
      </c>
      <c r="AU391" s="149" t="s">
        <v>84</v>
      </c>
      <c r="AY391" s="17" t="s">
        <v>126</v>
      </c>
      <c r="BE391" s="150">
        <f t="shared" si="34"/>
        <v>0</v>
      </c>
      <c r="BF391" s="150">
        <f t="shared" si="35"/>
        <v>0</v>
      </c>
      <c r="BG391" s="150">
        <f t="shared" si="36"/>
        <v>0</v>
      </c>
      <c r="BH391" s="150">
        <f t="shared" si="37"/>
        <v>0</v>
      </c>
      <c r="BI391" s="150">
        <f t="shared" si="38"/>
        <v>0</v>
      </c>
      <c r="BJ391" s="17" t="s">
        <v>84</v>
      </c>
      <c r="BK391" s="150">
        <f t="shared" si="39"/>
        <v>0</v>
      </c>
      <c r="BL391" s="17" t="s">
        <v>170</v>
      </c>
      <c r="BM391" s="149" t="s">
        <v>649</v>
      </c>
    </row>
    <row r="392" spans="2:65" s="1" customFormat="1" ht="44.25" customHeight="1">
      <c r="B392" s="32"/>
      <c r="C392" s="168" t="s">
        <v>650</v>
      </c>
      <c r="D392" s="168" t="s">
        <v>173</v>
      </c>
      <c r="E392" s="169" t="s">
        <v>651</v>
      </c>
      <c r="F392" s="170" t="s">
        <v>652</v>
      </c>
      <c r="G392" s="171" t="s">
        <v>156</v>
      </c>
      <c r="H392" s="172">
        <v>1</v>
      </c>
      <c r="I392" s="173"/>
      <c r="J392" s="174"/>
      <c r="K392" s="175">
        <f t="shared" si="27"/>
        <v>0</v>
      </c>
      <c r="L392" s="174"/>
      <c r="M392" s="176"/>
      <c r="N392" s="177" t="s">
        <v>1</v>
      </c>
      <c r="O392" s="145" t="s">
        <v>39</v>
      </c>
      <c r="P392" s="146">
        <f t="shared" si="28"/>
        <v>0</v>
      </c>
      <c r="Q392" s="146">
        <f t="shared" si="29"/>
        <v>0</v>
      </c>
      <c r="R392" s="146">
        <f t="shared" si="30"/>
        <v>0</v>
      </c>
      <c r="T392" s="147">
        <f t="shared" si="31"/>
        <v>0</v>
      </c>
      <c r="U392" s="147">
        <v>4.3999999999999997E-2</v>
      </c>
      <c r="V392" s="147">
        <f t="shared" si="32"/>
        <v>4.3999999999999997E-2</v>
      </c>
      <c r="W392" s="147">
        <v>0</v>
      </c>
      <c r="X392" s="148">
        <f t="shared" si="33"/>
        <v>0</v>
      </c>
      <c r="AR392" s="149" t="s">
        <v>177</v>
      </c>
      <c r="AT392" s="149" t="s">
        <v>173</v>
      </c>
      <c r="AU392" s="149" t="s">
        <v>84</v>
      </c>
      <c r="AY392" s="17" t="s">
        <v>126</v>
      </c>
      <c r="BE392" s="150">
        <f t="shared" si="34"/>
        <v>0</v>
      </c>
      <c r="BF392" s="150">
        <f t="shared" si="35"/>
        <v>0</v>
      </c>
      <c r="BG392" s="150">
        <f t="shared" si="36"/>
        <v>0</v>
      </c>
      <c r="BH392" s="150">
        <f t="shared" si="37"/>
        <v>0</v>
      </c>
      <c r="BI392" s="150">
        <f t="shared" si="38"/>
        <v>0</v>
      </c>
      <c r="BJ392" s="17" t="s">
        <v>84</v>
      </c>
      <c r="BK392" s="150">
        <f t="shared" si="39"/>
        <v>0</v>
      </c>
      <c r="BL392" s="17" t="s">
        <v>170</v>
      </c>
      <c r="BM392" s="149" t="s">
        <v>653</v>
      </c>
    </row>
    <row r="393" spans="2:65" s="1" customFormat="1" ht="21.75" customHeight="1">
      <c r="B393" s="32"/>
      <c r="C393" s="168" t="s">
        <v>654</v>
      </c>
      <c r="D393" s="168" t="s">
        <v>173</v>
      </c>
      <c r="E393" s="169" t="s">
        <v>655</v>
      </c>
      <c r="F393" s="170" t="s">
        <v>656</v>
      </c>
      <c r="G393" s="171" t="s">
        <v>156</v>
      </c>
      <c r="H393" s="172">
        <v>1</v>
      </c>
      <c r="I393" s="173"/>
      <c r="J393" s="174"/>
      <c r="K393" s="175">
        <f t="shared" si="27"/>
        <v>0</v>
      </c>
      <c r="L393" s="174"/>
      <c r="M393" s="176"/>
      <c r="N393" s="177" t="s">
        <v>1</v>
      </c>
      <c r="O393" s="145" t="s">
        <v>39</v>
      </c>
      <c r="P393" s="146">
        <f t="shared" si="28"/>
        <v>0</v>
      </c>
      <c r="Q393" s="146">
        <f t="shared" si="29"/>
        <v>0</v>
      </c>
      <c r="R393" s="146">
        <f t="shared" si="30"/>
        <v>0</v>
      </c>
      <c r="T393" s="147">
        <f t="shared" si="31"/>
        <v>0</v>
      </c>
      <c r="U393" s="147">
        <v>4.3999999999999997E-2</v>
      </c>
      <c r="V393" s="147">
        <f t="shared" si="32"/>
        <v>4.3999999999999997E-2</v>
      </c>
      <c r="W393" s="147">
        <v>0</v>
      </c>
      <c r="X393" s="148">
        <f t="shared" si="33"/>
        <v>0</v>
      </c>
      <c r="AR393" s="149" t="s">
        <v>177</v>
      </c>
      <c r="AT393" s="149" t="s">
        <v>173</v>
      </c>
      <c r="AU393" s="149" t="s">
        <v>84</v>
      </c>
      <c r="AY393" s="17" t="s">
        <v>126</v>
      </c>
      <c r="BE393" s="150">
        <f t="shared" si="34"/>
        <v>0</v>
      </c>
      <c r="BF393" s="150">
        <f t="shared" si="35"/>
        <v>0</v>
      </c>
      <c r="BG393" s="150">
        <f t="shared" si="36"/>
        <v>0</v>
      </c>
      <c r="BH393" s="150">
        <f t="shared" si="37"/>
        <v>0</v>
      </c>
      <c r="BI393" s="150">
        <f t="shared" si="38"/>
        <v>0</v>
      </c>
      <c r="BJ393" s="17" t="s">
        <v>84</v>
      </c>
      <c r="BK393" s="150">
        <f t="shared" si="39"/>
        <v>0</v>
      </c>
      <c r="BL393" s="17" t="s">
        <v>170</v>
      </c>
      <c r="BM393" s="149" t="s">
        <v>657</v>
      </c>
    </row>
    <row r="394" spans="2:65" s="1" customFormat="1" ht="16.5" customHeight="1">
      <c r="B394" s="32"/>
      <c r="C394" s="136" t="s">
        <v>658</v>
      </c>
      <c r="D394" s="136" t="s">
        <v>129</v>
      </c>
      <c r="E394" s="137" t="s">
        <v>659</v>
      </c>
      <c r="F394" s="138" t="s">
        <v>660</v>
      </c>
      <c r="G394" s="139" t="s">
        <v>620</v>
      </c>
      <c r="H394" s="140">
        <v>1</v>
      </c>
      <c r="I394" s="141"/>
      <c r="J394" s="141"/>
      <c r="K394" s="142">
        <f t="shared" si="27"/>
        <v>0</v>
      </c>
      <c r="L394" s="143"/>
      <c r="M394" s="32"/>
      <c r="N394" s="144" t="s">
        <v>1</v>
      </c>
      <c r="O394" s="145" t="s">
        <v>39</v>
      </c>
      <c r="P394" s="146">
        <f t="shared" si="28"/>
        <v>0</v>
      </c>
      <c r="Q394" s="146">
        <f t="shared" si="29"/>
        <v>0</v>
      </c>
      <c r="R394" s="146">
        <f t="shared" si="30"/>
        <v>0</v>
      </c>
      <c r="T394" s="147">
        <f t="shared" si="31"/>
        <v>0</v>
      </c>
      <c r="U394" s="147">
        <v>1.14E-3</v>
      </c>
      <c r="V394" s="147">
        <f t="shared" si="32"/>
        <v>1.14E-3</v>
      </c>
      <c r="W394" s="147">
        <v>0</v>
      </c>
      <c r="X394" s="148">
        <f t="shared" si="33"/>
        <v>0</v>
      </c>
      <c r="AR394" s="149" t="s">
        <v>170</v>
      </c>
      <c r="AT394" s="149" t="s">
        <v>129</v>
      </c>
      <c r="AU394" s="149" t="s">
        <v>84</v>
      </c>
      <c r="AY394" s="17" t="s">
        <v>126</v>
      </c>
      <c r="BE394" s="150">
        <f t="shared" si="34"/>
        <v>0</v>
      </c>
      <c r="BF394" s="150">
        <f t="shared" si="35"/>
        <v>0</v>
      </c>
      <c r="BG394" s="150">
        <f t="shared" si="36"/>
        <v>0</v>
      </c>
      <c r="BH394" s="150">
        <f t="shared" si="37"/>
        <v>0</v>
      </c>
      <c r="BI394" s="150">
        <f t="shared" si="38"/>
        <v>0</v>
      </c>
      <c r="BJ394" s="17" t="s">
        <v>84</v>
      </c>
      <c r="BK394" s="150">
        <f t="shared" si="39"/>
        <v>0</v>
      </c>
      <c r="BL394" s="17" t="s">
        <v>170</v>
      </c>
      <c r="BM394" s="149" t="s">
        <v>661</v>
      </c>
    </row>
    <row r="395" spans="2:65" s="1" customFormat="1" ht="16.5" customHeight="1">
      <c r="B395" s="32"/>
      <c r="C395" s="168" t="s">
        <v>662</v>
      </c>
      <c r="D395" s="168" t="s">
        <v>173</v>
      </c>
      <c r="E395" s="169" t="s">
        <v>663</v>
      </c>
      <c r="F395" s="170" t="s">
        <v>664</v>
      </c>
      <c r="G395" s="171" t="s">
        <v>156</v>
      </c>
      <c r="H395" s="172">
        <v>1</v>
      </c>
      <c r="I395" s="173"/>
      <c r="J395" s="174"/>
      <c r="K395" s="175">
        <f t="shared" si="27"/>
        <v>0</v>
      </c>
      <c r="L395" s="174"/>
      <c r="M395" s="176"/>
      <c r="N395" s="177" t="s">
        <v>1</v>
      </c>
      <c r="O395" s="145" t="s">
        <v>39</v>
      </c>
      <c r="P395" s="146">
        <f t="shared" si="28"/>
        <v>0</v>
      </c>
      <c r="Q395" s="146">
        <f t="shared" si="29"/>
        <v>0</v>
      </c>
      <c r="R395" s="146">
        <f t="shared" si="30"/>
        <v>0</v>
      </c>
      <c r="T395" s="147">
        <f t="shared" si="31"/>
        <v>0</v>
      </c>
      <c r="U395" s="147">
        <v>1.6199999999999999E-2</v>
      </c>
      <c r="V395" s="147">
        <f t="shared" si="32"/>
        <v>1.6199999999999999E-2</v>
      </c>
      <c r="W395" s="147">
        <v>0</v>
      </c>
      <c r="X395" s="148">
        <f t="shared" si="33"/>
        <v>0</v>
      </c>
      <c r="AR395" s="149" t="s">
        <v>177</v>
      </c>
      <c r="AT395" s="149" t="s">
        <v>173</v>
      </c>
      <c r="AU395" s="149" t="s">
        <v>84</v>
      </c>
      <c r="AY395" s="17" t="s">
        <v>126</v>
      </c>
      <c r="BE395" s="150">
        <f t="shared" si="34"/>
        <v>0</v>
      </c>
      <c r="BF395" s="150">
        <f t="shared" si="35"/>
        <v>0</v>
      </c>
      <c r="BG395" s="150">
        <f t="shared" si="36"/>
        <v>0</v>
      </c>
      <c r="BH395" s="150">
        <f t="shared" si="37"/>
        <v>0</v>
      </c>
      <c r="BI395" s="150">
        <f t="shared" si="38"/>
        <v>0</v>
      </c>
      <c r="BJ395" s="17" t="s">
        <v>84</v>
      </c>
      <c r="BK395" s="150">
        <f t="shared" si="39"/>
        <v>0</v>
      </c>
      <c r="BL395" s="17" t="s">
        <v>170</v>
      </c>
      <c r="BM395" s="149" t="s">
        <v>665</v>
      </c>
    </row>
    <row r="396" spans="2:65" s="1" customFormat="1" ht="21.75" customHeight="1">
      <c r="B396" s="32"/>
      <c r="C396" s="136" t="s">
        <v>666</v>
      </c>
      <c r="D396" s="136" t="s">
        <v>129</v>
      </c>
      <c r="E396" s="137" t="s">
        <v>667</v>
      </c>
      <c r="F396" s="138" t="s">
        <v>668</v>
      </c>
      <c r="G396" s="139" t="s">
        <v>620</v>
      </c>
      <c r="H396" s="140">
        <v>11</v>
      </c>
      <c r="I396" s="141"/>
      <c r="J396" s="141"/>
      <c r="K396" s="142">
        <f t="shared" si="27"/>
        <v>0</v>
      </c>
      <c r="L396" s="143"/>
      <c r="M396" s="32"/>
      <c r="N396" s="144" t="s">
        <v>1</v>
      </c>
      <c r="O396" s="145" t="s">
        <v>39</v>
      </c>
      <c r="P396" s="146">
        <f t="shared" si="28"/>
        <v>0</v>
      </c>
      <c r="Q396" s="146">
        <f t="shared" si="29"/>
        <v>0</v>
      </c>
      <c r="R396" s="146">
        <f t="shared" si="30"/>
        <v>0</v>
      </c>
      <c r="T396" s="147">
        <f t="shared" si="31"/>
        <v>0</v>
      </c>
      <c r="U396" s="147">
        <v>9.0000000000000006E-5</v>
      </c>
      <c r="V396" s="147">
        <f t="shared" si="32"/>
        <v>9.8999999999999999E-4</v>
      </c>
      <c r="W396" s="147">
        <v>0</v>
      </c>
      <c r="X396" s="148">
        <f t="shared" si="33"/>
        <v>0</v>
      </c>
      <c r="AR396" s="149" t="s">
        <v>170</v>
      </c>
      <c r="AT396" s="149" t="s">
        <v>129</v>
      </c>
      <c r="AU396" s="149" t="s">
        <v>84</v>
      </c>
      <c r="AY396" s="17" t="s">
        <v>126</v>
      </c>
      <c r="BE396" s="150">
        <f t="shared" si="34"/>
        <v>0</v>
      </c>
      <c r="BF396" s="150">
        <f t="shared" si="35"/>
        <v>0</v>
      </c>
      <c r="BG396" s="150">
        <f t="shared" si="36"/>
        <v>0</v>
      </c>
      <c r="BH396" s="150">
        <f t="shared" si="37"/>
        <v>0</v>
      </c>
      <c r="BI396" s="150">
        <f t="shared" si="38"/>
        <v>0</v>
      </c>
      <c r="BJ396" s="17" t="s">
        <v>84</v>
      </c>
      <c r="BK396" s="150">
        <f t="shared" si="39"/>
        <v>0</v>
      </c>
      <c r="BL396" s="17" t="s">
        <v>170</v>
      </c>
      <c r="BM396" s="149" t="s">
        <v>669</v>
      </c>
    </row>
    <row r="397" spans="2:65" s="1" customFormat="1" ht="24.15" customHeight="1">
      <c r="B397" s="32"/>
      <c r="C397" s="136" t="s">
        <v>670</v>
      </c>
      <c r="D397" s="136" t="s">
        <v>129</v>
      </c>
      <c r="E397" s="137" t="s">
        <v>671</v>
      </c>
      <c r="F397" s="138" t="s">
        <v>672</v>
      </c>
      <c r="G397" s="139" t="s">
        <v>156</v>
      </c>
      <c r="H397" s="140">
        <v>2</v>
      </c>
      <c r="I397" s="141"/>
      <c r="J397" s="141"/>
      <c r="K397" s="142">
        <f t="shared" si="27"/>
        <v>0</v>
      </c>
      <c r="L397" s="143"/>
      <c r="M397" s="32"/>
      <c r="N397" s="144" t="s">
        <v>1</v>
      </c>
      <c r="O397" s="145" t="s">
        <v>39</v>
      </c>
      <c r="P397" s="146">
        <f t="shared" si="28"/>
        <v>0</v>
      </c>
      <c r="Q397" s="146">
        <f t="shared" si="29"/>
        <v>0</v>
      </c>
      <c r="R397" s="146">
        <f t="shared" si="30"/>
        <v>0</v>
      </c>
      <c r="T397" s="147">
        <f t="shared" si="31"/>
        <v>0</v>
      </c>
      <c r="U397" s="147">
        <v>1.6000000000000001E-4</v>
      </c>
      <c r="V397" s="147">
        <f t="shared" si="32"/>
        <v>3.2000000000000003E-4</v>
      </c>
      <c r="W397" s="147">
        <v>0</v>
      </c>
      <c r="X397" s="148">
        <f t="shared" si="33"/>
        <v>0</v>
      </c>
      <c r="AR397" s="149" t="s">
        <v>170</v>
      </c>
      <c r="AT397" s="149" t="s">
        <v>129</v>
      </c>
      <c r="AU397" s="149" t="s">
        <v>84</v>
      </c>
      <c r="AY397" s="17" t="s">
        <v>126</v>
      </c>
      <c r="BE397" s="150">
        <f t="shared" si="34"/>
        <v>0</v>
      </c>
      <c r="BF397" s="150">
        <f t="shared" si="35"/>
        <v>0</v>
      </c>
      <c r="BG397" s="150">
        <f t="shared" si="36"/>
        <v>0</v>
      </c>
      <c r="BH397" s="150">
        <f t="shared" si="37"/>
        <v>0</v>
      </c>
      <c r="BI397" s="150">
        <f t="shared" si="38"/>
        <v>0</v>
      </c>
      <c r="BJ397" s="17" t="s">
        <v>84</v>
      </c>
      <c r="BK397" s="150">
        <f t="shared" si="39"/>
        <v>0</v>
      </c>
      <c r="BL397" s="17" t="s">
        <v>170</v>
      </c>
      <c r="BM397" s="149" t="s">
        <v>673</v>
      </c>
    </row>
    <row r="398" spans="2:65" s="1" customFormat="1" ht="24.15" customHeight="1">
      <c r="B398" s="32"/>
      <c r="C398" s="168" t="s">
        <v>674</v>
      </c>
      <c r="D398" s="168" t="s">
        <v>173</v>
      </c>
      <c r="E398" s="169" t="s">
        <v>675</v>
      </c>
      <c r="F398" s="170" t="s">
        <v>676</v>
      </c>
      <c r="G398" s="171" t="s">
        <v>156</v>
      </c>
      <c r="H398" s="172">
        <v>2</v>
      </c>
      <c r="I398" s="173"/>
      <c r="J398" s="174"/>
      <c r="K398" s="175">
        <f t="shared" si="27"/>
        <v>0</v>
      </c>
      <c r="L398" s="174"/>
      <c r="M398" s="176"/>
      <c r="N398" s="177" t="s">
        <v>1</v>
      </c>
      <c r="O398" s="145" t="s">
        <v>39</v>
      </c>
      <c r="P398" s="146">
        <f t="shared" si="28"/>
        <v>0</v>
      </c>
      <c r="Q398" s="146">
        <f t="shared" si="29"/>
        <v>0</v>
      </c>
      <c r="R398" s="146">
        <f t="shared" si="30"/>
        <v>0</v>
      </c>
      <c r="T398" s="147">
        <f t="shared" si="31"/>
        <v>0</v>
      </c>
      <c r="U398" s="147">
        <v>2E-3</v>
      </c>
      <c r="V398" s="147">
        <f t="shared" si="32"/>
        <v>4.0000000000000001E-3</v>
      </c>
      <c r="W398" s="147">
        <v>0</v>
      </c>
      <c r="X398" s="148">
        <f t="shared" si="33"/>
        <v>0</v>
      </c>
      <c r="AR398" s="149" t="s">
        <v>177</v>
      </c>
      <c r="AT398" s="149" t="s">
        <v>173</v>
      </c>
      <c r="AU398" s="149" t="s">
        <v>84</v>
      </c>
      <c r="AY398" s="17" t="s">
        <v>126</v>
      </c>
      <c r="BE398" s="150">
        <f t="shared" si="34"/>
        <v>0</v>
      </c>
      <c r="BF398" s="150">
        <f t="shared" si="35"/>
        <v>0</v>
      </c>
      <c r="BG398" s="150">
        <f t="shared" si="36"/>
        <v>0</v>
      </c>
      <c r="BH398" s="150">
        <f t="shared" si="37"/>
        <v>0</v>
      </c>
      <c r="BI398" s="150">
        <f t="shared" si="38"/>
        <v>0</v>
      </c>
      <c r="BJ398" s="17" t="s">
        <v>84</v>
      </c>
      <c r="BK398" s="150">
        <f t="shared" si="39"/>
        <v>0</v>
      </c>
      <c r="BL398" s="17" t="s">
        <v>170</v>
      </c>
      <c r="BM398" s="149" t="s">
        <v>677</v>
      </c>
    </row>
    <row r="399" spans="2:65" s="1" customFormat="1" ht="24.15" customHeight="1">
      <c r="B399" s="32"/>
      <c r="C399" s="136" t="s">
        <v>678</v>
      </c>
      <c r="D399" s="136" t="s">
        <v>129</v>
      </c>
      <c r="E399" s="137" t="s">
        <v>679</v>
      </c>
      <c r="F399" s="138" t="s">
        <v>680</v>
      </c>
      <c r="G399" s="139" t="s">
        <v>156</v>
      </c>
      <c r="H399" s="140">
        <v>1</v>
      </c>
      <c r="I399" s="141"/>
      <c r="J399" s="141"/>
      <c r="K399" s="142">
        <f t="shared" si="27"/>
        <v>0</v>
      </c>
      <c r="L399" s="143"/>
      <c r="M399" s="32"/>
      <c r="N399" s="144" t="s">
        <v>1</v>
      </c>
      <c r="O399" s="145" t="s">
        <v>39</v>
      </c>
      <c r="P399" s="146">
        <f t="shared" si="28"/>
        <v>0</v>
      </c>
      <c r="Q399" s="146">
        <f t="shared" si="29"/>
        <v>0</v>
      </c>
      <c r="R399" s="146">
        <f t="shared" si="30"/>
        <v>0</v>
      </c>
      <c r="T399" s="147">
        <f t="shared" si="31"/>
        <v>0</v>
      </c>
      <c r="U399" s="147">
        <v>1.3999999999999999E-4</v>
      </c>
      <c r="V399" s="147">
        <f t="shared" si="32"/>
        <v>1.3999999999999999E-4</v>
      </c>
      <c r="W399" s="147">
        <v>0</v>
      </c>
      <c r="X399" s="148">
        <f t="shared" si="33"/>
        <v>0</v>
      </c>
      <c r="AR399" s="149" t="s">
        <v>170</v>
      </c>
      <c r="AT399" s="149" t="s">
        <v>129</v>
      </c>
      <c r="AU399" s="149" t="s">
        <v>84</v>
      </c>
      <c r="AY399" s="17" t="s">
        <v>126</v>
      </c>
      <c r="BE399" s="150">
        <f t="shared" si="34"/>
        <v>0</v>
      </c>
      <c r="BF399" s="150">
        <f t="shared" si="35"/>
        <v>0</v>
      </c>
      <c r="BG399" s="150">
        <f t="shared" si="36"/>
        <v>0</v>
      </c>
      <c r="BH399" s="150">
        <f t="shared" si="37"/>
        <v>0</v>
      </c>
      <c r="BI399" s="150">
        <f t="shared" si="38"/>
        <v>0</v>
      </c>
      <c r="BJ399" s="17" t="s">
        <v>84</v>
      </c>
      <c r="BK399" s="150">
        <f t="shared" si="39"/>
        <v>0</v>
      </c>
      <c r="BL399" s="17" t="s">
        <v>170</v>
      </c>
      <c r="BM399" s="149" t="s">
        <v>681</v>
      </c>
    </row>
    <row r="400" spans="2:65" s="1" customFormat="1" ht="49.05" customHeight="1">
      <c r="B400" s="32"/>
      <c r="C400" s="168" t="s">
        <v>682</v>
      </c>
      <c r="D400" s="168" t="s">
        <v>173</v>
      </c>
      <c r="E400" s="169" t="s">
        <v>683</v>
      </c>
      <c r="F400" s="170" t="s">
        <v>684</v>
      </c>
      <c r="G400" s="171" t="s">
        <v>156</v>
      </c>
      <c r="H400" s="172">
        <v>1</v>
      </c>
      <c r="I400" s="173"/>
      <c r="J400" s="174"/>
      <c r="K400" s="175">
        <f t="shared" si="27"/>
        <v>0</v>
      </c>
      <c r="L400" s="174"/>
      <c r="M400" s="176"/>
      <c r="N400" s="177" t="s">
        <v>1</v>
      </c>
      <c r="O400" s="145" t="s">
        <v>39</v>
      </c>
      <c r="P400" s="146">
        <f t="shared" si="28"/>
        <v>0</v>
      </c>
      <c r="Q400" s="146">
        <f t="shared" si="29"/>
        <v>0</v>
      </c>
      <c r="R400" s="146">
        <f t="shared" si="30"/>
        <v>0</v>
      </c>
      <c r="T400" s="147">
        <f t="shared" si="31"/>
        <v>0</v>
      </c>
      <c r="U400" s="147">
        <v>2.5000000000000001E-3</v>
      </c>
      <c r="V400" s="147">
        <f t="shared" si="32"/>
        <v>2.5000000000000001E-3</v>
      </c>
      <c r="W400" s="147">
        <v>0</v>
      </c>
      <c r="X400" s="148">
        <f t="shared" si="33"/>
        <v>0</v>
      </c>
      <c r="AR400" s="149" t="s">
        <v>177</v>
      </c>
      <c r="AT400" s="149" t="s">
        <v>173</v>
      </c>
      <c r="AU400" s="149" t="s">
        <v>84</v>
      </c>
      <c r="AY400" s="17" t="s">
        <v>126</v>
      </c>
      <c r="BE400" s="150">
        <f t="shared" si="34"/>
        <v>0</v>
      </c>
      <c r="BF400" s="150">
        <f t="shared" si="35"/>
        <v>0</v>
      </c>
      <c r="BG400" s="150">
        <f t="shared" si="36"/>
        <v>0</v>
      </c>
      <c r="BH400" s="150">
        <f t="shared" si="37"/>
        <v>0</v>
      </c>
      <c r="BI400" s="150">
        <f t="shared" si="38"/>
        <v>0</v>
      </c>
      <c r="BJ400" s="17" t="s">
        <v>84</v>
      </c>
      <c r="BK400" s="150">
        <f t="shared" si="39"/>
        <v>0</v>
      </c>
      <c r="BL400" s="17" t="s">
        <v>170</v>
      </c>
      <c r="BM400" s="149" t="s">
        <v>685</v>
      </c>
    </row>
    <row r="401" spans="2:65" s="1" customFormat="1" ht="16.5" customHeight="1">
      <c r="B401" s="32"/>
      <c r="C401" s="136" t="s">
        <v>686</v>
      </c>
      <c r="D401" s="136" t="s">
        <v>129</v>
      </c>
      <c r="E401" s="137" t="s">
        <v>687</v>
      </c>
      <c r="F401" s="138" t="s">
        <v>688</v>
      </c>
      <c r="G401" s="139" t="s">
        <v>156</v>
      </c>
      <c r="H401" s="140">
        <v>2</v>
      </c>
      <c r="I401" s="141"/>
      <c r="J401" s="141"/>
      <c r="K401" s="142">
        <f t="shared" si="27"/>
        <v>0</v>
      </c>
      <c r="L401" s="143"/>
      <c r="M401" s="32"/>
      <c r="N401" s="144" t="s">
        <v>1</v>
      </c>
      <c r="O401" s="145" t="s">
        <v>39</v>
      </c>
      <c r="P401" s="146">
        <f t="shared" si="28"/>
        <v>0</v>
      </c>
      <c r="Q401" s="146">
        <f t="shared" si="29"/>
        <v>0</v>
      </c>
      <c r="R401" s="146">
        <f t="shared" si="30"/>
        <v>0</v>
      </c>
      <c r="T401" s="147">
        <f t="shared" si="31"/>
        <v>0</v>
      </c>
      <c r="U401" s="147">
        <v>3.6000000000000002E-4</v>
      </c>
      <c r="V401" s="147">
        <f t="shared" si="32"/>
        <v>7.2000000000000005E-4</v>
      </c>
      <c r="W401" s="147">
        <v>0</v>
      </c>
      <c r="X401" s="148">
        <f t="shared" si="33"/>
        <v>0</v>
      </c>
      <c r="AR401" s="149" t="s">
        <v>170</v>
      </c>
      <c r="AT401" s="149" t="s">
        <v>129</v>
      </c>
      <c r="AU401" s="149" t="s">
        <v>84</v>
      </c>
      <c r="AY401" s="17" t="s">
        <v>126</v>
      </c>
      <c r="BE401" s="150">
        <f t="shared" si="34"/>
        <v>0</v>
      </c>
      <c r="BF401" s="150">
        <f t="shared" si="35"/>
        <v>0</v>
      </c>
      <c r="BG401" s="150">
        <f t="shared" si="36"/>
        <v>0</v>
      </c>
      <c r="BH401" s="150">
        <f t="shared" si="37"/>
        <v>0</v>
      </c>
      <c r="BI401" s="150">
        <f t="shared" si="38"/>
        <v>0</v>
      </c>
      <c r="BJ401" s="17" t="s">
        <v>84</v>
      </c>
      <c r="BK401" s="150">
        <f t="shared" si="39"/>
        <v>0</v>
      </c>
      <c r="BL401" s="17" t="s">
        <v>170</v>
      </c>
      <c r="BM401" s="149" t="s">
        <v>689</v>
      </c>
    </row>
    <row r="402" spans="2:65" s="1" customFormat="1" ht="16.5" customHeight="1">
      <c r="B402" s="32"/>
      <c r="C402" s="136" t="s">
        <v>690</v>
      </c>
      <c r="D402" s="136" t="s">
        <v>129</v>
      </c>
      <c r="E402" s="137" t="s">
        <v>691</v>
      </c>
      <c r="F402" s="138" t="s">
        <v>692</v>
      </c>
      <c r="G402" s="139" t="s">
        <v>156</v>
      </c>
      <c r="H402" s="140">
        <v>2</v>
      </c>
      <c r="I402" s="141"/>
      <c r="J402" s="141"/>
      <c r="K402" s="142">
        <f t="shared" si="27"/>
        <v>0</v>
      </c>
      <c r="L402" s="143"/>
      <c r="M402" s="32"/>
      <c r="N402" s="144" t="s">
        <v>1</v>
      </c>
      <c r="O402" s="145" t="s">
        <v>39</v>
      </c>
      <c r="P402" s="146">
        <f t="shared" si="28"/>
        <v>0</v>
      </c>
      <c r="Q402" s="146">
        <f t="shared" si="29"/>
        <v>0</v>
      </c>
      <c r="R402" s="146">
        <f t="shared" si="30"/>
        <v>0</v>
      </c>
      <c r="T402" s="147">
        <f t="shared" si="31"/>
        <v>0</v>
      </c>
      <c r="U402" s="147">
        <v>1.3999999999999999E-4</v>
      </c>
      <c r="V402" s="147">
        <f t="shared" si="32"/>
        <v>2.7999999999999998E-4</v>
      </c>
      <c r="W402" s="147">
        <v>0</v>
      </c>
      <c r="X402" s="148">
        <f t="shared" si="33"/>
        <v>0</v>
      </c>
      <c r="AR402" s="149" t="s">
        <v>170</v>
      </c>
      <c r="AT402" s="149" t="s">
        <v>129</v>
      </c>
      <c r="AU402" s="149" t="s">
        <v>84</v>
      </c>
      <c r="AY402" s="17" t="s">
        <v>126</v>
      </c>
      <c r="BE402" s="150">
        <f t="shared" si="34"/>
        <v>0</v>
      </c>
      <c r="BF402" s="150">
        <f t="shared" si="35"/>
        <v>0</v>
      </c>
      <c r="BG402" s="150">
        <f t="shared" si="36"/>
        <v>0</v>
      </c>
      <c r="BH402" s="150">
        <f t="shared" si="37"/>
        <v>0</v>
      </c>
      <c r="BI402" s="150">
        <f t="shared" si="38"/>
        <v>0</v>
      </c>
      <c r="BJ402" s="17" t="s">
        <v>84</v>
      </c>
      <c r="BK402" s="150">
        <f t="shared" si="39"/>
        <v>0</v>
      </c>
      <c r="BL402" s="17" t="s">
        <v>170</v>
      </c>
      <c r="BM402" s="149" t="s">
        <v>693</v>
      </c>
    </row>
    <row r="403" spans="2:65" s="1" customFormat="1" ht="16.5" customHeight="1">
      <c r="B403" s="32"/>
      <c r="C403" s="136" t="s">
        <v>694</v>
      </c>
      <c r="D403" s="136" t="s">
        <v>129</v>
      </c>
      <c r="E403" s="137" t="s">
        <v>695</v>
      </c>
      <c r="F403" s="138" t="s">
        <v>696</v>
      </c>
      <c r="G403" s="139" t="s">
        <v>156</v>
      </c>
      <c r="H403" s="140">
        <v>2</v>
      </c>
      <c r="I403" s="141"/>
      <c r="J403" s="141"/>
      <c r="K403" s="142">
        <f t="shared" si="27"/>
        <v>0</v>
      </c>
      <c r="L403" s="143"/>
      <c r="M403" s="32"/>
      <c r="N403" s="144" t="s">
        <v>1</v>
      </c>
      <c r="O403" s="145" t="s">
        <v>39</v>
      </c>
      <c r="P403" s="146">
        <f t="shared" si="28"/>
        <v>0</v>
      </c>
      <c r="Q403" s="146">
        <f t="shared" si="29"/>
        <v>0</v>
      </c>
      <c r="R403" s="146">
        <f t="shared" si="30"/>
        <v>0</v>
      </c>
      <c r="T403" s="147">
        <f t="shared" si="31"/>
        <v>0</v>
      </c>
      <c r="U403" s="147">
        <v>2.4000000000000001E-4</v>
      </c>
      <c r="V403" s="147">
        <f t="shared" si="32"/>
        <v>4.8000000000000001E-4</v>
      </c>
      <c r="W403" s="147">
        <v>0</v>
      </c>
      <c r="X403" s="148">
        <f t="shared" si="33"/>
        <v>0</v>
      </c>
      <c r="AR403" s="149" t="s">
        <v>170</v>
      </c>
      <c r="AT403" s="149" t="s">
        <v>129</v>
      </c>
      <c r="AU403" s="149" t="s">
        <v>84</v>
      </c>
      <c r="AY403" s="17" t="s">
        <v>126</v>
      </c>
      <c r="BE403" s="150">
        <f t="shared" si="34"/>
        <v>0</v>
      </c>
      <c r="BF403" s="150">
        <f t="shared" si="35"/>
        <v>0</v>
      </c>
      <c r="BG403" s="150">
        <f t="shared" si="36"/>
        <v>0</v>
      </c>
      <c r="BH403" s="150">
        <f t="shared" si="37"/>
        <v>0</v>
      </c>
      <c r="BI403" s="150">
        <f t="shared" si="38"/>
        <v>0</v>
      </c>
      <c r="BJ403" s="17" t="s">
        <v>84</v>
      </c>
      <c r="BK403" s="150">
        <f t="shared" si="39"/>
        <v>0</v>
      </c>
      <c r="BL403" s="17" t="s">
        <v>170</v>
      </c>
      <c r="BM403" s="149" t="s">
        <v>697</v>
      </c>
    </row>
    <row r="404" spans="2:65" s="1" customFormat="1" ht="16.5" customHeight="1">
      <c r="B404" s="32"/>
      <c r="C404" s="136" t="s">
        <v>698</v>
      </c>
      <c r="D404" s="136" t="s">
        <v>129</v>
      </c>
      <c r="E404" s="137" t="s">
        <v>699</v>
      </c>
      <c r="F404" s="138" t="s">
        <v>700</v>
      </c>
      <c r="G404" s="139" t="s">
        <v>156</v>
      </c>
      <c r="H404" s="140">
        <v>1</v>
      </c>
      <c r="I404" s="141"/>
      <c r="J404" s="141"/>
      <c r="K404" s="142">
        <f t="shared" si="27"/>
        <v>0</v>
      </c>
      <c r="L404" s="143"/>
      <c r="M404" s="32"/>
      <c r="N404" s="144" t="s">
        <v>1</v>
      </c>
      <c r="O404" s="145" t="s">
        <v>39</v>
      </c>
      <c r="P404" s="146">
        <f t="shared" si="28"/>
        <v>0</v>
      </c>
      <c r="Q404" s="146">
        <f t="shared" si="29"/>
        <v>0</v>
      </c>
      <c r="R404" s="146">
        <f t="shared" si="30"/>
        <v>0</v>
      </c>
      <c r="T404" s="147">
        <f t="shared" si="31"/>
        <v>0</v>
      </c>
      <c r="U404" s="147">
        <v>2.7999999999999998E-4</v>
      </c>
      <c r="V404" s="147">
        <f t="shared" si="32"/>
        <v>2.7999999999999998E-4</v>
      </c>
      <c r="W404" s="147">
        <v>0</v>
      </c>
      <c r="X404" s="148">
        <f t="shared" si="33"/>
        <v>0</v>
      </c>
      <c r="AR404" s="149" t="s">
        <v>170</v>
      </c>
      <c r="AT404" s="149" t="s">
        <v>129</v>
      </c>
      <c r="AU404" s="149" t="s">
        <v>84</v>
      </c>
      <c r="AY404" s="17" t="s">
        <v>126</v>
      </c>
      <c r="BE404" s="150">
        <f t="shared" si="34"/>
        <v>0</v>
      </c>
      <c r="BF404" s="150">
        <f t="shared" si="35"/>
        <v>0</v>
      </c>
      <c r="BG404" s="150">
        <f t="shared" si="36"/>
        <v>0</v>
      </c>
      <c r="BH404" s="150">
        <f t="shared" si="37"/>
        <v>0</v>
      </c>
      <c r="BI404" s="150">
        <f t="shared" si="38"/>
        <v>0</v>
      </c>
      <c r="BJ404" s="17" t="s">
        <v>84</v>
      </c>
      <c r="BK404" s="150">
        <f t="shared" si="39"/>
        <v>0</v>
      </c>
      <c r="BL404" s="17" t="s">
        <v>170</v>
      </c>
      <c r="BM404" s="149" t="s">
        <v>701</v>
      </c>
    </row>
    <row r="405" spans="2:65" s="1" customFormat="1" ht="33" customHeight="1">
      <c r="B405" s="32"/>
      <c r="C405" s="136" t="s">
        <v>702</v>
      </c>
      <c r="D405" s="136" t="s">
        <v>129</v>
      </c>
      <c r="E405" s="137" t="s">
        <v>703</v>
      </c>
      <c r="F405" s="138" t="s">
        <v>704</v>
      </c>
      <c r="G405" s="139" t="s">
        <v>156</v>
      </c>
      <c r="H405" s="140">
        <v>2</v>
      </c>
      <c r="I405" s="141"/>
      <c r="J405" s="141"/>
      <c r="K405" s="142">
        <f t="shared" si="27"/>
        <v>0</v>
      </c>
      <c r="L405" s="143"/>
      <c r="M405" s="32"/>
      <c r="N405" s="144" t="s">
        <v>1</v>
      </c>
      <c r="O405" s="145" t="s">
        <v>39</v>
      </c>
      <c r="P405" s="146">
        <f t="shared" si="28"/>
        <v>0</v>
      </c>
      <c r="Q405" s="146">
        <f t="shared" si="29"/>
        <v>0</v>
      </c>
      <c r="R405" s="146">
        <f t="shared" si="30"/>
        <v>0</v>
      </c>
      <c r="T405" s="147">
        <f t="shared" si="31"/>
        <v>0</v>
      </c>
      <c r="U405" s="147">
        <v>4.8000000000000001E-4</v>
      </c>
      <c r="V405" s="147">
        <f t="shared" si="32"/>
        <v>9.6000000000000002E-4</v>
      </c>
      <c r="W405" s="147">
        <v>0</v>
      </c>
      <c r="X405" s="148">
        <f t="shared" si="33"/>
        <v>0</v>
      </c>
      <c r="AR405" s="149" t="s">
        <v>170</v>
      </c>
      <c r="AT405" s="149" t="s">
        <v>129</v>
      </c>
      <c r="AU405" s="149" t="s">
        <v>84</v>
      </c>
      <c r="AY405" s="17" t="s">
        <v>126</v>
      </c>
      <c r="BE405" s="150">
        <f t="shared" si="34"/>
        <v>0</v>
      </c>
      <c r="BF405" s="150">
        <f t="shared" si="35"/>
        <v>0</v>
      </c>
      <c r="BG405" s="150">
        <f t="shared" si="36"/>
        <v>0</v>
      </c>
      <c r="BH405" s="150">
        <f t="shared" si="37"/>
        <v>0</v>
      </c>
      <c r="BI405" s="150">
        <f t="shared" si="38"/>
        <v>0</v>
      </c>
      <c r="BJ405" s="17" t="s">
        <v>84</v>
      </c>
      <c r="BK405" s="150">
        <f t="shared" si="39"/>
        <v>0</v>
      </c>
      <c r="BL405" s="17" t="s">
        <v>170</v>
      </c>
      <c r="BM405" s="149" t="s">
        <v>705</v>
      </c>
    </row>
    <row r="406" spans="2:65" s="1" customFormat="1" ht="33" customHeight="1">
      <c r="B406" s="32"/>
      <c r="C406" s="136" t="s">
        <v>706</v>
      </c>
      <c r="D406" s="136" t="s">
        <v>129</v>
      </c>
      <c r="E406" s="137" t="s">
        <v>707</v>
      </c>
      <c r="F406" s="138" t="s">
        <v>708</v>
      </c>
      <c r="G406" s="139" t="s">
        <v>184</v>
      </c>
      <c r="H406" s="178"/>
      <c r="I406" s="141"/>
      <c r="J406" s="141"/>
      <c r="K406" s="142">
        <f t="shared" si="27"/>
        <v>0</v>
      </c>
      <c r="L406" s="143"/>
      <c r="M406" s="32"/>
      <c r="N406" s="144" t="s">
        <v>1</v>
      </c>
      <c r="O406" s="145" t="s">
        <v>39</v>
      </c>
      <c r="P406" s="146">
        <f t="shared" si="28"/>
        <v>0</v>
      </c>
      <c r="Q406" s="146">
        <f t="shared" si="29"/>
        <v>0</v>
      </c>
      <c r="R406" s="146">
        <f t="shared" si="30"/>
        <v>0</v>
      </c>
      <c r="T406" s="147">
        <f t="shared" si="31"/>
        <v>0</v>
      </c>
      <c r="U406" s="147">
        <v>0</v>
      </c>
      <c r="V406" s="147">
        <f t="shared" si="32"/>
        <v>0</v>
      </c>
      <c r="W406" s="147">
        <v>0</v>
      </c>
      <c r="X406" s="148">
        <f t="shared" si="33"/>
        <v>0</v>
      </c>
      <c r="AR406" s="149" t="s">
        <v>170</v>
      </c>
      <c r="AT406" s="149" t="s">
        <v>129</v>
      </c>
      <c r="AU406" s="149" t="s">
        <v>84</v>
      </c>
      <c r="AY406" s="17" t="s">
        <v>126</v>
      </c>
      <c r="BE406" s="150">
        <f t="shared" si="34"/>
        <v>0</v>
      </c>
      <c r="BF406" s="150">
        <f t="shared" si="35"/>
        <v>0</v>
      </c>
      <c r="BG406" s="150">
        <f t="shared" si="36"/>
        <v>0</v>
      </c>
      <c r="BH406" s="150">
        <f t="shared" si="37"/>
        <v>0</v>
      </c>
      <c r="BI406" s="150">
        <f t="shared" si="38"/>
        <v>0</v>
      </c>
      <c r="BJ406" s="17" t="s">
        <v>84</v>
      </c>
      <c r="BK406" s="150">
        <f t="shared" si="39"/>
        <v>0</v>
      </c>
      <c r="BL406" s="17" t="s">
        <v>170</v>
      </c>
      <c r="BM406" s="149" t="s">
        <v>709</v>
      </c>
    </row>
    <row r="407" spans="2:65" s="11" customFormat="1" ht="22.8" customHeight="1">
      <c r="B407" s="123"/>
      <c r="D407" s="124" t="s">
        <v>74</v>
      </c>
      <c r="E407" s="134" t="s">
        <v>710</v>
      </c>
      <c r="F407" s="134" t="s">
        <v>711</v>
      </c>
      <c r="I407" s="126"/>
      <c r="J407" s="126"/>
      <c r="K407" s="135">
        <f>BK407</f>
        <v>0</v>
      </c>
      <c r="M407" s="123"/>
      <c r="N407" s="128"/>
      <c r="Q407" s="129">
        <f>SUM(Q408:Q412)</f>
        <v>0</v>
      </c>
      <c r="R407" s="129">
        <f>SUM(R408:R412)</f>
        <v>0</v>
      </c>
      <c r="T407" s="130">
        <f>SUM(T408:T412)</f>
        <v>0</v>
      </c>
      <c r="V407" s="130">
        <f>SUM(V408:V412)</f>
        <v>5.4900000000000011E-2</v>
      </c>
      <c r="X407" s="131">
        <f>SUM(X408:X412)</f>
        <v>0</v>
      </c>
      <c r="AR407" s="124" t="s">
        <v>84</v>
      </c>
      <c r="AT407" s="132" t="s">
        <v>74</v>
      </c>
      <c r="AU407" s="132" t="s">
        <v>80</v>
      </c>
      <c r="AY407" s="124" t="s">
        <v>126</v>
      </c>
      <c r="BK407" s="133">
        <f>SUM(BK408:BK412)</f>
        <v>0</v>
      </c>
    </row>
    <row r="408" spans="2:65" s="1" customFormat="1" ht="33" customHeight="1">
      <c r="B408" s="32"/>
      <c r="C408" s="136" t="s">
        <v>712</v>
      </c>
      <c r="D408" s="136" t="s">
        <v>129</v>
      </c>
      <c r="E408" s="137" t="s">
        <v>713</v>
      </c>
      <c r="F408" s="138" t="s">
        <v>714</v>
      </c>
      <c r="G408" s="139" t="s">
        <v>620</v>
      </c>
      <c r="H408" s="140">
        <v>3</v>
      </c>
      <c r="I408" s="141"/>
      <c r="J408" s="141"/>
      <c r="K408" s="142">
        <f>ROUND(P408*H408,2)</f>
        <v>0</v>
      </c>
      <c r="L408" s="143"/>
      <c r="M408" s="32"/>
      <c r="N408" s="144" t="s">
        <v>1</v>
      </c>
      <c r="O408" s="145" t="s">
        <v>39</v>
      </c>
      <c r="P408" s="146">
        <f>I408+J408</f>
        <v>0</v>
      </c>
      <c r="Q408" s="146">
        <f>ROUND(I408*H408,2)</f>
        <v>0</v>
      </c>
      <c r="R408" s="146">
        <f>ROUND(J408*H408,2)</f>
        <v>0</v>
      </c>
      <c r="T408" s="147">
        <f>S408*H408</f>
        <v>0</v>
      </c>
      <c r="U408" s="147">
        <v>1.6650000000000002E-2</v>
      </c>
      <c r="V408" s="147">
        <f>U408*H408</f>
        <v>4.9950000000000008E-2</v>
      </c>
      <c r="W408" s="147">
        <v>0</v>
      </c>
      <c r="X408" s="148">
        <f>W408*H408</f>
        <v>0</v>
      </c>
      <c r="AR408" s="149" t="s">
        <v>170</v>
      </c>
      <c r="AT408" s="149" t="s">
        <v>129</v>
      </c>
      <c r="AU408" s="149" t="s">
        <v>84</v>
      </c>
      <c r="AY408" s="17" t="s">
        <v>126</v>
      </c>
      <c r="BE408" s="150">
        <f>IF(O408="základní",K408,0)</f>
        <v>0</v>
      </c>
      <c r="BF408" s="150">
        <f>IF(O408="snížená",K408,0)</f>
        <v>0</v>
      </c>
      <c r="BG408" s="150">
        <f>IF(O408="zákl. přenesená",K408,0)</f>
        <v>0</v>
      </c>
      <c r="BH408" s="150">
        <f>IF(O408="sníž. přenesená",K408,0)</f>
        <v>0</v>
      </c>
      <c r="BI408" s="150">
        <f>IF(O408="nulová",K408,0)</f>
        <v>0</v>
      </c>
      <c r="BJ408" s="17" t="s">
        <v>84</v>
      </c>
      <c r="BK408" s="150">
        <f>ROUND(P408*H408,2)</f>
        <v>0</v>
      </c>
      <c r="BL408" s="17" t="s">
        <v>170</v>
      </c>
      <c r="BM408" s="149" t="s">
        <v>715</v>
      </c>
    </row>
    <row r="409" spans="2:65" s="1" customFormat="1" ht="16.5" customHeight="1">
      <c r="B409" s="32"/>
      <c r="C409" s="136" t="s">
        <v>716</v>
      </c>
      <c r="D409" s="136" t="s">
        <v>129</v>
      </c>
      <c r="E409" s="137" t="s">
        <v>717</v>
      </c>
      <c r="F409" s="138" t="s">
        <v>718</v>
      </c>
      <c r="G409" s="139" t="s">
        <v>620</v>
      </c>
      <c r="H409" s="140">
        <v>3</v>
      </c>
      <c r="I409" s="141"/>
      <c r="J409" s="141"/>
      <c r="K409" s="142">
        <f>ROUND(P409*H409,2)</f>
        <v>0</v>
      </c>
      <c r="L409" s="143"/>
      <c r="M409" s="32"/>
      <c r="N409" s="144" t="s">
        <v>1</v>
      </c>
      <c r="O409" s="145" t="s">
        <v>39</v>
      </c>
      <c r="P409" s="146">
        <f>I409+J409</f>
        <v>0</v>
      </c>
      <c r="Q409" s="146">
        <f>ROUND(I409*H409,2)</f>
        <v>0</v>
      </c>
      <c r="R409" s="146">
        <f>ROUND(J409*H409,2)</f>
        <v>0</v>
      </c>
      <c r="T409" s="147">
        <f>S409*H409</f>
        <v>0</v>
      </c>
      <c r="U409" s="147">
        <v>1.4999999999999999E-4</v>
      </c>
      <c r="V409" s="147">
        <f>U409*H409</f>
        <v>4.4999999999999999E-4</v>
      </c>
      <c r="W409" s="147">
        <v>0</v>
      </c>
      <c r="X409" s="148">
        <f>W409*H409</f>
        <v>0</v>
      </c>
      <c r="AR409" s="149" t="s">
        <v>170</v>
      </c>
      <c r="AT409" s="149" t="s">
        <v>129</v>
      </c>
      <c r="AU409" s="149" t="s">
        <v>84</v>
      </c>
      <c r="AY409" s="17" t="s">
        <v>126</v>
      </c>
      <c r="BE409" s="150">
        <f>IF(O409="základní",K409,0)</f>
        <v>0</v>
      </c>
      <c r="BF409" s="150">
        <f>IF(O409="snížená",K409,0)</f>
        <v>0</v>
      </c>
      <c r="BG409" s="150">
        <f>IF(O409="zákl. přenesená",K409,0)</f>
        <v>0</v>
      </c>
      <c r="BH409" s="150">
        <f>IF(O409="sníž. přenesená",K409,0)</f>
        <v>0</v>
      </c>
      <c r="BI409" s="150">
        <f>IF(O409="nulová",K409,0)</f>
        <v>0</v>
      </c>
      <c r="BJ409" s="17" t="s">
        <v>84</v>
      </c>
      <c r="BK409" s="150">
        <f>ROUND(P409*H409,2)</f>
        <v>0</v>
      </c>
      <c r="BL409" s="17" t="s">
        <v>170</v>
      </c>
      <c r="BM409" s="149" t="s">
        <v>719</v>
      </c>
    </row>
    <row r="410" spans="2:65" s="1" customFormat="1" ht="16.5" customHeight="1">
      <c r="B410" s="32"/>
      <c r="C410" s="136" t="s">
        <v>720</v>
      </c>
      <c r="D410" s="136" t="s">
        <v>129</v>
      </c>
      <c r="E410" s="137" t="s">
        <v>721</v>
      </c>
      <c r="F410" s="138" t="s">
        <v>722</v>
      </c>
      <c r="G410" s="139" t="s">
        <v>620</v>
      </c>
      <c r="H410" s="140">
        <v>3</v>
      </c>
      <c r="I410" s="141"/>
      <c r="J410" s="141"/>
      <c r="K410" s="142">
        <f>ROUND(P410*H410,2)</f>
        <v>0</v>
      </c>
      <c r="L410" s="143"/>
      <c r="M410" s="32"/>
      <c r="N410" s="144" t="s">
        <v>1</v>
      </c>
      <c r="O410" s="145" t="s">
        <v>39</v>
      </c>
      <c r="P410" s="146">
        <f>I410+J410</f>
        <v>0</v>
      </c>
      <c r="Q410" s="146">
        <f>ROUND(I410*H410,2)</f>
        <v>0</v>
      </c>
      <c r="R410" s="146">
        <f>ROUND(J410*H410,2)</f>
        <v>0</v>
      </c>
      <c r="T410" s="147">
        <f>S410*H410</f>
        <v>0</v>
      </c>
      <c r="U410" s="147">
        <v>5.0000000000000001E-4</v>
      </c>
      <c r="V410" s="147">
        <f>U410*H410</f>
        <v>1.5E-3</v>
      </c>
      <c r="W410" s="147">
        <v>0</v>
      </c>
      <c r="X410" s="148">
        <f>W410*H410</f>
        <v>0</v>
      </c>
      <c r="AR410" s="149" t="s">
        <v>170</v>
      </c>
      <c r="AT410" s="149" t="s">
        <v>129</v>
      </c>
      <c r="AU410" s="149" t="s">
        <v>84</v>
      </c>
      <c r="AY410" s="17" t="s">
        <v>126</v>
      </c>
      <c r="BE410" s="150">
        <f>IF(O410="základní",K410,0)</f>
        <v>0</v>
      </c>
      <c r="BF410" s="150">
        <f>IF(O410="snížená",K410,0)</f>
        <v>0</v>
      </c>
      <c r="BG410" s="150">
        <f>IF(O410="zákl. přenesená",K410,0)</f>
        <v>0</v>
      </c>
      <c r="BH410" s="150">
        <f>IF(O410="sníž. přenesená",K410,0)</f>
        <v>0</v>
      </c>
      <c r="BI410" s="150">
        <f>IF(O410="nulová",K410,0)</f>
        <v>0</v>
      </c>
      <c r="BJ410" s="17" t="s">
        <v>84</v>
      </c>
      <c r="BK410" s="150">
        <f>ROUND(P410*H410,2)</f>
        <v>0</v>
      </c>
      <c r="BL410" s="17" t="s">
        <v>170</v>
      </c>
      <c r="BM410" s="149" t="s">
        <v>723</v>
      </c>
    </row>
    <row r="411" spans="2:65" s="1" customFormat="1" ht="24.15" customHeight="1">
      <c r="B411" s="32"/>
      <c r="C411" s="136" t="s">
        <v>724</v>
      </c>
      <c r="D411" s="136" t="s">
        <v>129</v>
      </c>
      <c r="E411" s="137" t="s">
        <v>725</v>
      </c>
      <c r="F411" s="138" t="s">
        <v>726</v>
      </c>
      <c r="G411" s="139" t="s">
        <v>620</v>
      </c>
      <c r="H411" s="140">
        <v>3</v>
      </c>
      <c r="I411" s="141"/>
      <c r="J411" s="141"/>
      <c r="K411" s="142">
        <f>ROUND(P411*H411,2)</f>
        <v>0</v>
      </c>
      <c r="L411" s="143"/>
      <c r="M411" s="32"/>
      <c r="N411" s="144" t="s">
        <v>1</v>
      </c>
      <c r="O411" s="145" t="s">
        <v>39</v>
      </c>
      <c r="P411" s="146">
        <f>I411+J411</f>
        <v>0</v>
      </c>
      <c r="Q411" s="146">
        <f>ROUND(I411*H411,2)</f>
        <v>0</v>
      </c>
      <c r="R411" s="146">
        <f>ROUND(J411*H411,2)</f>
        <v>0</v>
      </c>
      <c r="T411" s="147">
        <f>S411*H411</f>
        <v>0</v>
      </c>
      <c r="U411" s="147">
        <v>0</v>
      </c>
      <c r="V411" s="147">
        <f>U411*H411</f>
        <v>0</v>
      </c>
      <c r="W411" s="147">
        <v>0</v>
      </c>
      <c r="X411" s="148">
        <f>W411*H411</f>
        <v>0</v>
      </c>
      <c r="AR411" s="149" t="s">
        <v>170</v>
      </c>
      <c r="AT411" s="149" t="s">
        <v>129</v>
      </c>
      <c r="AU411" s="149" t="s">
        <v>84</v>
      </c>
      <c r="AY411" s="17" t="s">
        <v>126</v>
      </c>
      <c r="BE411" s="150">
        <f>IF(O411="základní",K411,0)</f>
        <v>0</v>
      </c>
      <c r="BF411" s="150">
        <f>IF(O411="snížená",K411,0)</f>
        <v>0</v>
      </c>
      <c r="BG411" s="150">
        <f>IF(O411="zákl. přenesená",K411,0)</f>
        <v>0</v>
      </c>
      <c r="BH411" s="150">
        <f>IF(O411="sníž. přenesená",K411,0)</f>
        <v>0</v>
      </c>
      <c r="BI411" s="150">
        <f>IF(O411="nulová",K411,0)</f>
        <v>0</v>
      </c>
      <c r="BJ411" s="17" t="s">
        <v>84</v>
      </c>
      <c r="BK411" s="150">
        <f>ROUND(P411*H411,2)</f>
        <v>0</v>
      </c>
      <c r="BL411" s="17" t="s">
        <v>170</v>
      </c>
      <c r="BM411" s="149" t="s">
        <v>727</v>
      </c>
    </row>
    <row r="412" spans="2:65" s="1" customFormat="1" ht="24.15" customHeight="1">
      <c r="B412" s="32"/>
      <c r="C412" s="168" t="s">
        <v>728</v>
      </c>
      <c r="D412" s="168" t="s">
        <v>173</v>
      </c>
      <c r="E412" s="169" t="s">
        <v>729</v>
      </c>
      <c r="F412" s="170" t="s">
        <v>730</v>
      </c>
      <c r="G412" s="171" t="s">
        <v>156</v>
      </c>
      <c r="H412" s="172">
        <v>3</v>
      </c>
      <c r="I412" s="173"/>
      <c r="J412" s="174"/>
      <c r="K412" s="175">
        <f>ROUND(P412*H412,2)</f>
        <v>0</v>
      </c>
      <c r="L412" s="174"/>
      <c r="M412" s="176"/>
      <c r="N412" s="177" t="s">
        <v>1</v>
      </c>
      <c r="O412" s="145" t="s">
        <v>39</v>
      </c>
      <c r="P412" s="146">
        <f>I412+J412</f>
        <v>0</v>
      </c>
      <c r="Q412" s="146">
        <f>ROUND(I412*H412,2)</f>
        <v>0</v>
      </c>
      <c r="R412" s="146">
        <f>ROUND(J412*H412,2)</f>
        <v>0</v>
      </c>
      <c r="T412" s="147">
        <f>S412*H412</f>
        <v>0</v>
      </c>
      <c r="U412" s="147">
        <v>1E-3</v>
      </c>
      <c r="V412" s="147">
        <f>U412*H412</f>
        <v>3.0000000000000001E-3</v>
      </c>
      <c r="W412" s="147">
        <v>0</v>
      </c>
      <c r="X412" s="148">
        <f>W412*H412</f>
        <v>0</v>
      </c>
      <c r="AR412" s="149" t="s">
        <v>177</v>
      </c>
      <c r="AT412" s="149" t="s">
        <v>173</v>
      </c>
      <c r="AU412" s="149" t="s">
        <v>84</v>
      </c>
      <c r="AY412" s="17" t="s">
        <v>126</v>
      </c>
      <c r="BE412" s="150">
        <f>IF(O412="základní",K412,0)</f>
        <v>0</v>
      </c>
      <c r="BF412" s="150">
        <f>IF(O412="snížená",K412,0)</f>
        <v>0</v>
      </c>
      <c r="BG412" s="150">
        <f>IF(O412="zákl. přenesená",K412,0)</f>
        <v>0</v>
      </c>
      <c r="BH412" s="150">
        <f>IF(O412="sníž. přenesená",K412,0)</f>
        <v>0</v>
      </c>
      <c r="BI412" s="150">
        <f>IF(O412="nulová",K412,0)</f>
        <v>0</v>
      </c>
      <c r="BJ412" s="17" t="s">
        <v>84</v>
      </c>
      <c r="BK412" s="150">
        <f>ROUND(P412*H412,2)</f>
        <v>0</v>
      </c>
      <c r="BL412" s="17" t="s">
        <v>170</v>
      </c>
      <c r="BM412" s="149" t="s">
        <v>731</v>
      </c>
    </row>
    <row r="413" spans="2:65" s="11" customFormat="1" ht="22.8" customHeight="1">
      <c r="B413" s="123"/>
      <c r="D413" s="124" t="s">
        <v>74</v>
      </c>
      <c r="E413" s="134" t="s">
        <v>732</v>
      </c>
      <c r="F413" s="134" t="s">
        <v>733</v>
      </c>
      <c r="I413" s="126"/>
      <c r="J413" s="126"/>
      <c r="K413" s="135">
        <f>BK413</f>
        <v>0</v>
      </c>
      <c r="M413" s="123"/>
      <c r="N413" s="128"/>
      <c r="Q413" s="129">
        <f>SUM(Q414:Q415)</f>
        <v>0</v>
      </c>
      <c r="R413" s="129">
        <f>SUM(R414:R415)</f>
        <v>0</v>
      </c>
      <c r="T413" s="130">
        <f>SUM(T414:T415)</f>
        <v>0</v>
      </c>
      <c r="V413" s="130">
        <f>SUM(V414:V415)</f>
        <v>6.9300000000000004E-3</v>
      </c>
      <c r="X413" s="131">
        <f>SUM(X414:X415)</f>
        <v>0</v>
      </c>
      <c r="AR413" s="124" t="s">
        <v>84</v>
      </c>
      <c r="AT413" s="132" t="s">
        <v>74</v>
      </c>
      <c r="AU413" s="132" t="s">
        <v>80</v>
      </c>
      <c r="AY413" s="124" t="s">
        <v>126</v>
      </c>
      <c r="BK413" s="133">
        <f>SUM(BK414:BK415)</f>
        <v>0</v>
      </c>
    </row>
    <row r="414" spans="2:65" s="1" customFormat="1" ht="24.15" customHeight="1">
      <c r="B414" s="32"/>
      <c r="C414" s="136" t="s">
        <v>734</v>
      </c>
      <c r="D414" s="136" t="s">
        <v>129</v>
      </c>
      <c r="E414" s="137" t="s">
        <v>735</v>
      </c>
      <c r="F414" s="138" t="s">
        <v>736</v>
      </c>
      <c r="G414" s="139" t="s">
        <v>156</v>
      </c>
      <c r="H414" s="140">
        <v>7</v>
      </c>
      <c r="I414" s="141"/>
      <c r="J414" s="141"/>
      <c r="K414" s="142">
        <f>ROUND(P414*H414,2)</f>
        <v>0</v>
      </c>
      <c r="L414" s="143"/>
      <c r="M414" s="32"/>
      <c r="N414" s="144" t="s">
        <v>1</v>
      </c>
      <c r="O414" s="145" t="s">
        <v>39</v>
      </c>
      <c r="P414" s="146">
        <f>I414+J414</f>
        <v>0</v>
      </c>
      <c r="Q414" s="146">
        <f>ROUND(I414*H414,2)</f>
        <v>0</v>
      </c>
      <c r="R414" s="146">
        <f>ROUND(J414*H414,2)</f>
        <v>0</v>
      </c>
      <c r="T414" s="147">
        <f>S414*H414</f>
        <v>0</v>
      </c>
      <c r="U414" s="147">
        <v>2.9E-4</v>
      </c>
      <c r="V414" s="147">
        <f>U414*H414</f>
        <v>2.0300000000000001E-3</v>
      </c>
      <c r="W414" s="147">
        <v>0</v>
      </c>
      <c r="X414" s="148">
        <f>W414*H414</f>
        <v>0</v>
      </c>
      <c r="AR414" s="149" t="s">
        <v>170</v>
      </c>
      <c r="AT414" s="149" t="s">
        <v>129</v>
      </c>
      <c r="AU414" s="149" t="s">
        <v>84</v>
      </c>
      <c r="AY414" s="17" t="s">
        <v>126</v>
      </c>
      <c r="BE414" s="150">
        <f>IF(O414="základní",K414,0)</f>
        <v>0</v>
      </c>
      <c r="BF414" s="150">
        <f>IF(O414="snížená",K414,0)</f>
        <v>0</v>
      </c>
      <c r="BG414" s="150">
        <f>IF(O414="zákl. přenesená",K414,0)</f>
        <v>0</v>
      </c>
      <c r="BH414" s="150">
        <f>IF(O414="sníž. přenesená",K414,0)</f>
        <v>0</v>
      </c>
      <c r="BI414" s="150">
        <f>IF(O414="nulová",K414,0)</f>
        <v>0</v>
      </c>
      <c r="BJ414" s="17" t="s">
        <v>84</v>
      </c>
      <c r="BK414" s="150">
        <f>ROUND(P414*H414,2)</f>
        <v>0</v>
      </c>
      <c r="BL414" s="17" t="s">
        <v>170</v>
      </c>
      <c r="BM414" s="149" t="s">
        <v>737</v>
      </c>
    </row>
    <row r="415" spans="2:65" s="1" customFormat="1" ht="24.15" customHeight="1">
      <c r="B415" s="32"/>
      <c r="C415" s="136" t="s">
        <v>738</v>
      </c>
      <c r="D415" s="136" t="s">
        <v>129</v>
      </c>
      <c r="E415" s="137" t="s">
        <v>739</v>
      </c>
      <c r="F415" s="138" t="s">
        <v>740</v>
      </c>
      <c r="G415" s="139" t="s">
        <v>156</v>
      </c>
      <c r="H415" s="140">
        <v>7</v>
      </c>
      <c r="I415" s="141"/>
      <c r="J415" s="141"/>
      <c r="K415" s="142">
        <f>ROUND(P415*H415,2)</f>
        <v>0</v>
      </c>
      <c r="L415" s="143"/>
      <c r="M415" s="32"/>
      <c r="N415" s="144" t="s">
        <v>1</v>
      </c>
      <c r="O415" s="145" t="s">
        <v>39</v>
      </c>
      <c r="P415" s="146">
        <f>I415+J415</f>
        <v>0</v>
      </c>
      <c r="Q415" s="146">
        <f>ROUND(I415*H415,2)</f>
        <v>0</v>
      </c>
      <c r="R415" s="146">
        <f>ROUND(J415*H415,2)</f>
        <v>0</v>
      </c>
      <c r="T415" s="147">
        <f>S415*H415</f>
        <v>0</v>
      </c>
      <c r="U415" s="147">
        <v>6.9999999999999999E-4</v>
      </c>
      <c r="V415" s="147">
        <f>U415*H415</f>
        <v>4.8999999999999998E-3</v>
      </c>
      <c r="W415" s="147">
        <v>0</v>
      </c>
      <c r="X415" s="148">
        <f>W415*H415</f>
        <v>0</v>
      </c>
      <c r="AR415" s="149" t="s">
        <v>170</v>
      </c>
      <c r="AT415" s="149" t="s">
        <v>129</v>
      </c>
      <c r="AU415" s="149" t="s">
        <v>84</v>
      </c>
      <c r="AY415" s="17" t="s">
        <v>126</v>
      </c>
      <c r="BE415" s="150">
        <f>IF(O415="základní",K415,0)</f>
        <v>0</v>
      </c>
      <c r="BF415" s="150">
        <f>IF(O415="snížená",K415,0)</f>
        <v>0</v>
      </c>
      <c r="BG415" s="150">
        <f>IF(O415="zákl. přenesená",K415,0)</f>
        <v>0</v>
      </c>
      <c r="BH415" s="150">
        <f>IF(O415="sníž. přenesená",K415,0)</f>
        <v>0</v>
      </c>
      <c r="BI415" s="150">
        <f>IF(O415="nulová",K415,0)</f>
        <v>0</v>
      </c>
      <c r="BJ415" s="17" t="s">
        <v>84</v>
      </c>
      <c r="BK415" s="150">
        <f>ROUND(P415*H415,2)</f>
        <v>0</v>
      </c>
      <c r="BL415" s="17" t="s">
        <v>170</v>
      </c>
      <c r="BM415" s="149" t="s">
        <v>741</v>
      </c>
    </row>
    <row r="416" spans="2:65" s="11" customFormat="1" ht="22.8" customHeight="1">
      <c r="B416" s="123"/>
      <c r="D416" s="124" t="s">
        <v>74</v>
      </c>
      <c r="E416" s="134" t="s">
        <v>742</v>
      </c>
      <c r="F416" s="134" t="s">
        <v>743</v>
      </c>
      <c r="I416" s="126"/>
      <c r="J416" s="126"/>
      <c r="K416" s="135">
        <f>BK416</f>
        <v>0</v>
      </c>
      <c r="M416" s="123"/>
      <c r="N416" s="128"/>
      <c r="Q416" s="129">
        <f>SUM(Q417:Q427)</f>
        <v>0</v>
      </c>
      <c r="R416" s="129">
        <f>SUM(R417:R427)</f>
        <v>0</v>
      </c>
      <c r="T416" s="130">
        <f>SUM(T417:T427)</f>
        <v>0</v>
      </c>
      <c r="V416" s="130">
        <f>SUM(V417:V427)</f>
        <v>0.17924000000000001</v>
      </c>
      <c r="X416" s="131">
        <f>SUM(X417:X427)</f>
        <v>7.399E-2</v>
      </c>
      <c r="AR416" s="124" t="s">
        <v>84</v>
      </c>
      <c r="AT416" s="132" t="s">
        <v>74</v>
      </c>
      <c r="AU416" s="132" t="s">
        <v>80</v>
      </c>
      <c r="AY416" s="124" t="s">
        <v>126</v>
      </c>
      <c r="BK416" s="133">
        <f>SUM(BK417:BK427)</f>
        <v>0</v>
      </c>
    </row>
    <row r="417" spans="2:65" s="1" customFormat="1" ht="16.5" customHeight="1">
      <c r="B417" s="32"/>
      <c r="C417" s="136" t="s">
        <v>744</v>
      </c>
      <c r="D417" s="136" t="s">
        <v>129</v>
      </c>
      <c r="E417" s="137" t="s">
        <v>745</v>
      </c>
      <c r="F417" s="138" t="s">
        <v>746</v>
      </c>
      <c r="G417" s="139" t="s">
        <v>464</v>
      </c>
      <c r="H417" s="140">
        <v>7</v>
      </c>
      <c r="I417" s="141"/>
      <c r="J417" s="141"/>
      <c r="K417" s="142">
        <f t="shared" ref="K417:K427" si="40">ROUND(P417*H417,2)</f>
        <v>0</v>
      </c>
      <c r="L417" s="143"/>
      <c r="M417" s="32"/>
      <c r="N417" s="144" t="s">
        <v>1</v>
      </c>
      <c r="O417" s="145" t="s">
        <v>39</v>
      </c>
      <c r="P417" s="146">
        <f t="shared" ref="P417:P427" si="41">I417+J417</f>
        <v>0</v>
      </c>
      <c r="Q417" s="146">
        <f t="shared" ref="Q417:Q427" si="42">ROUND(I417*H417,2)</f>
        <v>0</v>
      </c>
      <c r="R417" s="146">
        <f t="shared" ref="R417:R427" si="43">ROUND(J417*H417,2)</f>
        <v>0</v>
      </c>
      <c r="T417" s="147">
        <f t="shared" ref="T417:T427" si="44">S417*H417</f>
        <v>0</v>
      </c>
      <c r="U417" s="147">
        <v>0</v>
      </c>
      <c r="V417" s="147">
        <f t="shared" ref="V417:V427" si="45">U417*H417</f>
        <v>0</v>
      </c>
      <c r="W417" s="147">
        <v>1.057E-2</v>
      </c>
      <c r="X417" s="148">
        <f t="shared" ref="X417:X427" si="46">W417*H417</f>
        <v>7.399E-2</v>
      </c>
      <c r="AR417" s="149" t="s">
        <v>170</v>
      </c>
      <c r="AT417" s="149" t="s">
        <v>129</v>
      </c>
      <c r="AU417" s="149" t="s">
        <v>84</v>
      </c>
      <c r="AY417" s="17" t="s">
        <v>126</v>
      </c>
      <c r="BE417" s="150">
        <f t="shared" ref="BE417:BE427" si="47">IF(O417="základní",K417,0)</f>
        <v>0</v>
      </c>
      <c r="BF417" s="150">
        <f t="shared" ref="BF417:BF427" si="48">IF(O417="snížená",K417,0)</f>
        <v>0</v>
      </c>
      <c r="BG417" s="150">
        <f t="shared" ref="BG417:BG427" si="49">IF(O417="zákl. přenesená",K417,0)</f>
        <v>0</v>
      </c>
      <c r="BH417" s="150">
        <f t="shared" ref="BH417:BH427" si="50">IF(O417="sníž. přenesená",K417,0)</f>
        <v>0</v>
      </c>
      <c r="BI417" s="150">
        <f t="shared" ref="BI417:BI427" si="51">IF(O417="nulová",K417,0)</f>
        <v>0</v>
      </c>
      <c r="BJ417" s="17" t="s">
        <v>84</v>
      </c>
      <c r="BK417" s="150">
        <f t="shared" ref="BK417:BK427" si="52">ROUND(P417*H417,2)</f>
        <v>0</v>
      </c>
      <c r="BL417" s="17" t="s">
        <v>170</v>
      </c>
      <c r="BM417" s="149" t="s">
        <v>747</v>
      </c>
    </row>
    <row r="418" spans="2:65" s="1" customFormat="1" ht="24.15" customHeight="1">
      <c r="B418" s="32"/>
      <c r="C418" s="136" t="s">
        <v>748</v>
      </c>
      <c r="D418" s="136" t="s">
        <v>129</v>
      </c>
      <c r="E418" s="137" t="s">
        <v>749</v>
      </c>
      <c r="F418" s="138" t="s">
        <v>750</v>
      </c>
      <c r="G418" s="139" t="s">
        <v>156</v>
      </c>
      <c r="H418" s="140">
        <v>4</v>
      </c>
      <c r="I418" s="141"/>
      <c r="J418" s="141"/>
      <c r="K418" s="142">
        <f t="shared" si="40"/>
        <v>0</v>
      </c>
      <c r="L418" s="143"/>
      <c r="M418" s="32"/>
      <c r="N418" s="144" t="s">
        <v>1</v>
      </c>
      <c r="O418" s="145" t="s">
        <v>39</v>
      </c>
      <c r="P418" s="146">
        <f t="shared" si="41"/>
        <v>0</v>
      </c>
      <c r="Q418" s="146">
        <f t="shared" si="42"/>
        <v>0</v>
      </c>
      <c r="R418" s="146">
        <f t="shared" si="43"/>
        <v>0</v>
      </c>
      <c r="T418" s="147">
        <f t="shared" si="44"/>
        <v>0</v>
      </c>
      <c r="U418" s="147">
        <v>0</v>
      </c>
      <c r="V418" s="147">
        <f t="shared" si="45"/>
        <v>0</v>
      </c>
      <c r="W418" s="147">
        <v>0</v>
      </c>
      <c r="X418" s="148">
        <f t="shared" si="46"/>
        <v>0</v>
      </c>
      <c r="AR418" s="149" t="s">
        <v>170</v>
      </c>
      <c r="AT418" s="149" t="s">
        <v>129</v>
      </c>
      <c r="AU418" s="149" t="s">
        <v>84</v>
      </c>
      <c r="AY418" s="17" t="s">
        <v>126</v>
      </c>
      <c r="BE418" s="150">
        <f t="shared" si="47"/>
        <v>0</v>
      </c>
      <c r="BF418" s="150">
        <f t="shared" si="48"/>
        <v>0</v>
      </c>
      <c r="BG418" s="150">
        <f t="shared" si="49"/>
        <v>0</v>
      </c>
      <c r="BH418" s="150">
        <f t="shared" si="50"/>
        <v>0</v>
      </c>
      <c r="BI418" s="150">
        <f t="shared" si="51"/>
        <v>0</v>
      </c>
      <c r="BJ418" s="17" t="s">
        <v>84</v>
      </c>
      <c r="BK418" s="150">
        <f t="shared" si="52"/>
        <v>0</v>
      </c>
      <c r="BL418" s="17" t="s">
        <v>170</v>
      </c>
      <c r="BM418" s="149" t="s">
        <v>751</v>
      </c>
    </row>
    <row r="419" spans="2:65" s="1" customFormat="1" ht="62.7" customHeight="1">
      <c r="B419" s="32"/>
      <c r="C419" s="168" t="s">
        <v>752</v>
      </c>
      <c r="D419" s="168" t="s">
        <v>173</v>
      </c>
      <c r="E419" s="169" t="s">
        <v>753</v>
      </c>
      <c r="F419" s="170" t="s">
        <v>754</v>
      </c>
      <c r="G419" s="171" t="s">
        <v>156</v>
      </c>
      <c r="H419" s="172">
        <v>3</v>
      </c>
      <c r="I419" s="173"/>
      <c r="J419" s="174"/>
      <c r="K419" s="175">
        <f t="shared" si="40"/>
        <v>0</v>
      </c>
      <c r="L419" s="174"/>
      <c r="M419" s="176"/>
      <c r="N419" s="177" t="s">
        <v>1</v>
      </c>
      <c r="O419" s="145" t="s">
        <v>39</v>
      </c>
      <c r="P419" s="146">
        <f t="shared" si="41"/>
        <v>0</v>
      </c>
      <c r="Q419" s="146">
        <f t="shared" si="42"/>
        <v>0</v>
      </c>
      <c r="R419" s="146">
        <f t="shared" si="43"/>
        <v>0</v>
      </c>
      <c r="T419" s="147">
        <f t="shared" si="44"/>
        <v>0</v>
      </c>
      <c r="U419" s="147">
        <v>5.0000000000000001E-3</v>
      </c>
      <c r="V419" s="147">
        <f t="shared" si="45"/>
        <v>1.4999999999999999E-2</v>
      </c>
      <c r="W419" s="147">
        <v>0</v>
      </c>
      <c r="X419" s="148">
        <f t="shared" si="46"/>
        <v>0</v>
      </c>
      <c r="AR419" s="149" t="s">
        <v>177</v>
      </c>
      <c r="AT419" s="149" t="s">
        <v>173</v>
      </c>
      <c r="AU419" s="149" t="s">
        <v>84</v>
      </c>
      <c r="AY419" s="17" t="s">
        <v>126</v>
      </c>
      <c r="BE419" s="150">
        <f t="shared" si="47"/>
        <v>0</v>
      </c>
      <c r="BF419" s="150">
        <f t="shared" si="48"/>
        <v>0</v>
      </c>
      <c r="BG419" s="150">
        <f t="shared" si="49"/>
        <v>0</v>
      </c>
      <c r="BH419" s="150">
        <f t="shared" si="50"/>
        <v>0</v>
      </c>
      <c r="BI419" s="150">
        <f t="shared" si="51"/>
        <v>0</v>
      </c>
      <c r="BJ419" s="17" t="s">
        <v>84</v>
      </c>
      <c r="BK419" s="150">
        <f t="shared" si="52"/>
        <v>0</v>
      </c>
      <c r="BL419" s="17" t="s">
        <v>170</v>
      </c>
      <c r="BM419" s="149" t="s">
        <v>755</v>
      </c>
    </row>
    <row r="420" spans="2:65" s="1" customFormat="1" ht="55.5" customHeight="1">
      <c r="B420" s="32"/>
      <c r="C420" s="168" t="s">
        <v>756</v>
      </c>
      <c r="D420" s="168" t="s">
        <v>173</v>
      </c>
      <c r="E420" s="169" t="s">
        <v>757</v>
      </c>
      <c r="F420" s="170" t="s">
        <v>758</v>
      </c>
      <c r="G420" s="171" t="s">
        <v>156</v>
      </c>
      <c r="H420" s="172">
        <v>1</v>
      </c>
      <c r="I420" s="173"/>
      <c r="J420" s="174"/>
      <c r="K420" s="175">
        <f t="shared" si="40"/>
        <v>0</v>
      </c>
      <c r="L420" s="174"/>
      <c r="M420" s="176"/>
      <c r="N420" s="177" t="s">
        <v>1</v>
      </c>
      <c r="O420" s="145" t="s">
        <v>39</v>
      </c>
      <c r="P420" s="146">
        <f t="shared" si="41"/>
        <v>0</v>
      </c>
      <c r="Q420" s="146">
        <f t="shared" si="42"/>
        <v>0</v>
      </c>
      <c r="R420" s="146">
        <f t="shared" si="43"/>
        <v>0</v>
      </c>
      <c r="T420" s="147">
        <f t="shared" si="44"/>
        <v>0</v>
      </c>
      <c r="U420" s="147">
        <v>7.1999999999999998E-3</v>
      </c>
      <c r="V420" s="147">
        <f t="shared" si="45"/>
        <v>7.1999999999999998E-3</v>
      </c>
      <c r="W420" s="147">
        <v>0</v>
      </c>
      <c r="X420" s="148">
        <f t="shared" si="46"/>
        <v>0</v>
      </c>
      <c r="AR420" s="149" t="s">
        <v>177</v>
      </c>
      <c r="AT420" s="149" t="s">
        <v>173</v>
      </c>
      <c r="AU420" s="149" t="s">
        <v>84</v>
      </c>
      <c r="AY420" s="17" t="s">
        <v>126</v>
      </c>
      <c r="BE420" s="150">
        <f t="shared" si="47"/>
        <v>0</v>
      </c>
      <c r="BF420" s="150">
        <f t="shared" si="48"/>
        <v>0</v>
      </c>
      <c r="BG420" s="150">
        <f t="shared" si="49"/>
        <v>0</v>
      </c>
      <c r="BH420" s="150">
        <f t="shared" si="50"/>
        <v>0</v>
      </c>
      <c r="BI420" s="150">
        <f t="shared" si="51"/>
        <v>0</v>
      </c>
      <c r="BJ420" s="17" t="s">
        <v>84</v>
      </c>
      <c r="BK420" s="150">
        <f t="shared" si="52"/>
        <v>0</v>
      </c>
      <c r="BL420" s="17" t="s">
        <v>170</v>
      </c>
      <c r="BM420" s="149" t="s">
        <v>759</v>
      </c>
    </row>
    <row r="421" spans="2:65" s="1" customFormat="1" ht="24.15" customHeight="1">
      <c r="B421" s="32"/>
      <c r="C421" s="136" t="s">
        <v>760</v>
      </c>
      <c r="D421" s="136" t="s">
        <v>129</v>
      </c>
      <c r="E421" s="137" t="s">
        <v>761</v>
      </c>
      <c r="F421" s="138" t="s">
        <v>762</v>
      </c>
      <c r="G421" s="139" t="s">
        <v>156</v>
      </c>
      <c r="H421" s="140">
        <v>3</v>
      </c>
      <c r="I421" s="141"/>
      <c r="J421" s="141"/>
      <c r="K421" s="142">
        <f t="shared" si="40"/>
        <v>0</v>
      </c>
      <c r="L421" s="143"/>
      <c r="M421" s="32"/>
      <c r="N421" s="144" t="s">
        <v>1</v>
      </c>
      <c r="O421" s="145" t="s">
        <v>39</v>
      </c>
      <c r="P421" s="146">
        <f t="shared" si="41"/>
        <v>0</v>
      </c>
      <c r="Q421" s="146">
        <f t="shared" si="42"/>
        <v>0</v>
      </c>
      <c r="R421" s="146">
        <f t="shared" si="43"/>
        <v>0</v>
      </c>
      <c r="T421" s="147">
        <f t="shared" si="44"/>
        <v>0</v>
      </c>
      <c r="U421" s="147">
        <v>0</v>
      </c>
      <c r="V421" s="147">
        <f t="shared" si="45"/>
        <v>0</v>
      </c>
      <c r="W421" s="147">
        <v>0</v>
      </c>
      <c r="X421" s="148">
        <f t="shared" si="46"/>
        <v>0</v>
      </c>
      <c r="AR421" s="149" t="s">
        <v>170</v>
      </c>
      <c r="AT421" s="149" t="s">
        <v>129</v>
      </c>
      <c r="AU421" s="149" t="s">
        <v>84</v>
      </c>
      <c r="AY421" s="17" t="s">
        <v>126</v>
      </c>
      <c r="BE421" s="150">
        <f t="shared" si="47"/>
        <v>0</v>
      </c>
      <c r="BF421" s="150">
        <f t="shared" si="48"/>
        <v>0</v>
      </c>
      <c r="BG421" s="150">
        <f t="shared" si="49"/>
        <v>0</v>
      </c>
      <c r="BH421" s="150">
        <f t="shared" si="50"/>
        <v>0</v>
      </c>
      <c r="BI421" s="150">
        <f t="shared" si="51"/>
        <v>0</v>
      </c>
      <c r="BJ421" s="17" t="s">
        <v>84</v>
      </c>
      <c r="BK421" s="150">
        <f t="shared" si="52"/>
        <v>0</v>
      </c>
      <c r="BL421" s="17" t="s">
        <v>170</v>
      </c>
      <c r="BM421" s="149" t="s">
        <v>763</v>
      </c>
    </row>
    <row r="422" spans="2:65" s="1" customFormat="1" ht="66.75" customHeight="1">
      <c r="B422" s="32"/>
      <c r="C422" s="168" t="s">
        <v>764</v>
      </c>
      <c r="D422" s="168" t="s">
        <v>173</v>
      </c>
      <c r="E422" s="169" t="s">
        <v>765</v>
      </c>
      <c r="F422" s="170" t="s">
        <v>766</v>
      </c>
      <c r="G422" s="171" t="s">
        <v>156</v>
      </c>
      <c r="H422" s="172">
        <v>1</v>
      </c>
      <c r="I422" s="173"/>
      <c r="J422" s="174"/>
      <c r="K422" s="175">
        <f t="shared" si="40"/>
        <v>0</v>
      </c>
      <c r="L422" s="174"/>
      <c r="M422" s="176"/>
      <c r="N422" s="177" t="s">
        <v>1</v>
      </c>
      <c r="O422" s="145" t="s">
        <v>39</v>
      </c>
      <c r="P422" s="146">
        <f t="shared" si="41"/>
        <v>0</v>
      </c>
      <c r="Q422" s="146">
        <f t="shared" si="42"/>
        <v>0</v>
      </c>
      <c r="R422" s="146">
        <f t="shared" si="43"/>
        <v>0</v>
      </c>
      <c r="T422" s="147">
        <f t="shared" si="44"/>
        <v>0</v>
      </c>
      <c r="U422" s="147">
        <v>3.9120000000000002E-2</v>
      </c>
      <c r="V422" s="147">
        <f t="shared" si="45"/>
        <v>3.9120000000000002E-2</v>
      </c>
      <c r="W422" s="147">
        <v>0</v>
      </c>
      <c r="X422" s="148">
        <f t="shared" si="46"/>
        <v>0</v>
      </c>
      <c r="AR422" s="149" t="s">
        <v>177</v>
      </c>
      <c r="AT422" s="149" t="s">
        <v>173</v>
      </c>
      <c r="AU422" s="149" t="s">
        <v>84</v>
      </c>
      <c r="AY422" s="17" t="s">
        <v>126</v>
      </c>
      <c r="BE422" s="150">
        <f t="shared" si="47"/>
        <v>0</v>
      </c>
      <c r="BF422" s="150">
        <f t="shared" si="48"/>
        <v>0</v>
      </c>
      <c r="BG422" s="150">
        <f t="shared" si="49"/>
        <v>0</v>
      </c>
      <c r="BH422" s="150">
        <f t="shared" si="50"/>
        <v>0</v>
      </c>
      <c r="BI422" s="150">
        <f t="shared" si="51"/>
        <v>0</v>
      </c>
      <c r="BJ422" s="17" t="s">
        <v>84</v>
      </c>
      <c r="BK422" s="150">
        <f t="shared" si="52"/>
        <v>0</v>
      </c>
      <c r="BL422" s="17" t="s">
        <v>170</v>
      </c>
      <c r="BM422" s="149" t="s">
        <v>767</v>
      </c>
    </row>
    <row r="423" spans="2:65" s="1" customFormat="1" ht="66.75" customHeight="1">
      <c r="B423" s="32"/>
      <c r="C423" s="168" t="s">
        <v>768</v>
      </c>
      <c r="D423" s="168" t="s">
        <v>173</v>
      </c>
      <c r="E423" s="169" t="s">
        <v>769</v>
      </c>
      <c r="F423" s="170" t="s">
        <v>770</v>
      </c>
      <c r="G423" s="171" t="s">
        <v>156</v>
      </c>
      <c r="H423" s="172">
        <v>1</v>
      </c>
      <c r="I423" s="173"/>
      <c r="J423" s="174"/>
      <c r="K423" s="175">
        <f t="shared" si="40"/>
        <v>0</v>
      </c>
      <c r="L423" s="174"/>
      <c r="M423" s="176"/>
      <c r="N423" s="177" t="s">
        <v>1</v>
      </c>
      <c r="O423" s="145" t="s">
        <v>39</v>
      </c>
      <c r="P423" s="146">
        <f t="shared" si="41"/>
        <v>0</v>
      </c>
      <c r="Q423" s="146">
        <f t="shared" si="42"/>
        <v>0</v>
      </c>
      <c r="R423" s="146">
        <f t="shared" si="43"/>
        <v>0</v>
      </c>
      <c r="T423" s="147">
        <f t="shared" si="44"/>
        <v>0</v>
      </c>
      <c r="U423" s="147">
        <v>5.2159999999999998E-2</v>
      </c>
      <c r="V423" s="147">
        <f t="shared" si="45"/>
        <v>5.2159999999999998E-2</v>
      </c>
      <c r="W423" s="147">
        <v>0</v>
      </c>
      <c r="X423" s="148">
        <f t="shared" si="46"/>
        <v>0</v>
      </c>
      <c r="AR423" s="149" t="s">
        <v>177</v>
      </c>
      <c r="AT423" s="149" t="s">
        <v>173</v>
      </c>
      <c r="AU423" s="149" t="s">
        <v>84</v>
      </c>
      <c r="AY423" s="17" t="s">
        <v>126</v>
      </c>
      <c r="BE423" s="150">
        <f t="shared" si="47"/>
        <v>0</v>
      </c>
      <c r="BF423" s="150">
        <f t="shared" si="48"/>
        <v>0</v>
      </c>
      <c r="BG423" s="150">
        <f t="shared" si="49"/>
        <v>0</v>
      </c>
      <c r="BH423" s="150">
        <f t="shared" si="50"/>
        <v>0</v>
      </c>
      <c r="BI423" s="150">
        <f t="shared" si="51"/>
        <v>0</v>
      </c>
      <c r="BJ423" s="17" t="s">
        <v>84</v>
      </c>
      <c r="BK423" s="150">
        <f t="shared" si="52"/>
        <v>0</v>
      </c>
      <c r="BL423" s="17" t="s">
        <v>170</v>
      </c>
      <c r="BM423" s="149" t="s">
        <v>771</v>
      </c>
    </row>
    <row r="424" spans="2:65" s="1" customFormat="1" ht="55.5" customHeight="1">
      <c r="B424" s="32"/>
      <c r="C424" s="168" t="s">
        <v>772</v>
      </c>
      <c r="D424" s="168" t="s">
        <v>173</v>
      </c>
      <c r="E424" s="169" t="s">
        <v>773</v>
      </c>
      <c r="F424" s="170" t="s">
        <v>774</v>
      </c>
      <c r="G424" s="171" t="s">
        <v>156</v>
      </c>
      <c r="H424" s="172">
        <v>1</v>
      </c>
      <c r="I424" s="173"/>
      <c r="J424" s="174"/>
      <c r="K424" s="175">
        <f t="shared" si="40"/>
        <v>0</v>
      </c>
      <c r="L424" s="174"/>
      <c r="M424" s="176"/>
      <c r="N424" s="177" t="s">
        <v>1</v>
      </c>
      <c r="O424" s="145" t="s">
        <v>39</v>
      </c>
      <c r="P424" s="146">
        <f t="shared" si="41"/>
        <v>0</v>
      </c>
      <c r="Q424" s="146">
        <f t="shared" si="42"/>
        <v>0</v>
      </c>
      <c r="R424" s="146">
        <f t="shared" si="43"/>
        <v>0</v>
      </c>
      <c r="T424" s="147">
        <f t="shared" si="44"/>
        <v>0</v>
      </c>
      <c r="U424" s="147">
        <v>5.2159999999999998E-2</v>
      </c>
      <c r="V424" s="147">
        <f t="shared" si="45"/>
        <v>5.2159999999999998E-2</v>
      </c>
      <c r="W424" s="147">
        <v>0</v>
      </c>
      <c r="X424" s="148">
        <f t="shared" si="46"/>
        <v>0</v>
      </c>
      <c r="AR424" s="149" t="s">
        <v>177</v>
      </c>
      <c r="AT424" s="149" t="s">
        <v>173</v>
      </c>
      <c r="AU424" s="149" t="s">
        <v>84</v>
      </c>
      <c r="AY424" s="17" t="s">
        <v>126</v>
      </c>
      <c r="BE424" s="150">
        <f t="shared" si="47"/>
        <v>0</v>
      </c>
      <c r="BF424" s="150">
        <f t="shared" si="48"/>
        <v>0</v>
      </c>
      <c r="BG424" s="150">
        <f t="shared" si="49"/>
        <v>0</v>
      </c>
      <c r="BH424" s="150">
        <f t="shared" si="50"/>
        <v>0</v>
      </c>
      <c r="BI424" s="150">
        <f t="shared" si="51"/>
        <v>0</v>
      </c>
      <c r="BJ424" s="17" t="s">
        <v>84</v>
      </c>
      <c r="BK424" s="150">
        <f t="shared" si="52"/>
        <v>0</v>
      </c>
      <c r="BL424" s="17" t="s">
        <v>170</v>
      </c>
      <c r="BM424" s="149" t="s">
        <v>775</v>
      </c>
    </row>
    <row r="425" spans="2:65" s="1" customFormat="1" ht="24.15" customHeight="1">
      <c r="B425" s="32"/>
      <c r="C425" s="136" t="s">
        <v>776</v>
      </c>
      <c r="D425" s="136" t="s">
        <v>129</v>
      </c>
      <c r="E425" s="137" t="s">
        <v>777</v>
      </c>
      <c r="F425" s="138" t="s">
        <v>778</v>
      </c>
      <c r="G425" s="139" t="s">
        <v>156</v>
      </c>
      <c r="H425" s="140">
        <v>1</v>
      </c>
      <c r="I425" s="141"/>
      <c r="J425" s="141"/>
      <c r="K425" s="142">
        <f t="shared" si="40"/>
        <v>0</v>
      </c>
      <c r="L425" s="143"/>
      <c r="M425" s="32"/>
      <c r="N425" s="144" t="s">
        <v>1</v>
      </c>
      <c r="O425" s="145" t="s">
        <v>39</v>
      </c>
      <c r="P425" s="146">
        <f t="shared" si="41"/>
        <v>0</v>
      </c>
      <c r="Q425" s="146">
        <f t="shared" si="42"/>
        <v>0</v>
      </c>
      <c r="R425" s="146">
        <f t="shared" si="43"/>
        <v>0</v>
      </c>
      <c r="T425" s="147">
        <f t="shared" si="44"/>
        <v>0</v>
      </c>
      <c r="U425" s="147">
        <v>0</v>
      </c>
      <c r="V425" s="147">
        <f t="shared" si="45"/>
        <v>0</v>
      </c>
      <c r="W425" s="147">
        <v>0</v>
      </c>
      <c r="X425" s="148">
        <f t="shared" si="46"/>
        <v>0</v>
      </c>
      <c r="AR425" s="149" t="s">
        <v>170</v>
      </c>
      <c r="AT425" s="149" t="s">
        <v>129</v>
      </c>
      <c r="AU425" s="149" t="s">
        <v>84</v>
      </c>
      <c r="AY425" s="17" t="s">
        <v>126</v>
      </c>
      <c r="BE425" s="150">
        <f t="shared" si="47"/>
        <v>0</v>
      </c>
      <c r="BF425" s="150">
        <f t="shared" si="48"/>
        <v>0</v>
      </c>
      <c r="BG425" s="150">
        <f t="shared" si="49"/>
        <v>0</v>
      </c>
      <c r="BH425" s="150">
        <f t="shared" si="50"/>
        <v>0</v>
      </c>
      <c r="BI425" s="150">
        <f t="shared" si="51"/>
        <v>0</v>
      </c>
      <c r="BJ425" s="17" t="s">
        <v>84</v>
      </c>
      <c r="BK425" s="150">
        <f t="shared" si="52"/>
        <v>0</v>
      </c>
      <c r="BL425" s="17" t="s">
        <v>170</v>
      </c>
      <c r="BM425" s="149" t="s">
        <v>779</v>
      </c>
    </row>
    <row r="426" spans="2:65" s="1" customFormat="1" ht="49.05" customHeight="1">
      <c r="B426" s="32"/>
      <c r="C426" s="168" t="s">
        <v>780</v>
      </c>
      <c r="D426" s="168" t="s">
        <v>173</v>
      </c>
      <c r="E426" s="169" t="s">
        <v>781</v>
      </c>
      <c r="F426" s="170" t="s">
        <v>782</v>
      </c>
      <c r="G426" s="171" t="s">
        <v>156</v>
      </c>
      <c r="H426" s="172">
        <v>1</v>
      </c>
      <c r="I426" s="173"/>
      <c r="J426" s="174"/>
      <c r="K426" s="175">
        <f t="shared" si="40"/>
        <v>0</v>
      </c>
      <c r="L426" s="174"/>
      <c r="M426" s="176"/>
      <c r="N426" s="177" t="s">
        <v>1</v>
      </c>
      <c r="O426" s="145" t="s">
        <v>39</v>
      </c>
      <c r="P426" s="146">
        <f t="shared" si="41"/>
        <v>0</v>
      </c>
      <c r="Q426" s="146">
        <f t="shared" si="42"/>
        <v>0</v>
      </c>
      <c r="R426" s="146">
        <f t="shared" si="43"/>
        <v>0</v>
      </c>
      <c r="T426" s="147">
        <f t="shared" si="44"/>
        <v>0</v>
      </c>
      <c r="U426" s="147">
        <v>1.3599999999999999E-2</v>
      </c>
      <c r="V426" s="147">
        <f t="shared" si="45"/>
        <v>1.3599999999999999E-2</v>
      </c>
      <c r="W426" s="147">
        <v>0</v>
      </c>
      <c r="X426" s="148">
        <f t="shared" si="46"/>
        <v>0</v>
      </c>
      <c r="AR426" s="149" t="s">
        <v>177</v>
      </c>
      <c r="AT426" s="149" t="s">
        <v>173</v>
      </c>
      <c r="AU426" s="149" t="s">
        <v>84</v>
      </c>
      <c r="AY426" s="17" t="s">
        <v>126</v>
      </c>
      <c r="BE426" s="150">
        <f t="shared" si="47"/>
        <v>0</v>
      </c>
      <c r="BF426" s="150">
        <f t="shared" si="48"/>
        <v>0</v>
      </c>
      <c r="BG426" s="150">
        <f t="shared" si="49"/>
        <v>0</v>
      </c>
      <c r="BH426" s="150">
        <f t="shared" si="50"/>
        <v>0</v>
      </c>
      <c r="BI426" s="150">
        <f t="shared" si="51"/>
        <v>0</v>
      </c>
      <c r="BJ426" s="17" t="s">
        <v>84</v>
      </c>
      <c r="BK426" s="150">
        <f t="shared" si="52"/>
        <v>0</v>
      </c>
      <c r="BL426" s="17" t="s">
        <v>170</v>
      </c>
      <c r="BM426" s="149" t="s">
        <v>783</v>
      </c>
    </row>
    <row r="427" spans="2:65" s="1" customFormat="1" ht="24.15" customHeight="1">
      <c r="B427" s="32"/>
      <c r="C427" s="136" t="s">
        <v>784</v>
      </c>
      <c r="D427" s="136" t="s">
        <v>129</v>
      </c>
      <c r="E427" s="137" t="s">
        <v>785</v>
      </c>
      <c r="F427" s="138" t="s">
        <v>786</v>
      </c>
      <c r="G427" s="139" t="s">
        <v>184</v>
      </c>
      <c r="H427" s="178"/>
      <c r="I427" s="141"/>
      <c r="J427" s="141"/>
      <c r="K427" s="142">
        <f t="shared" si="40"/>
        <v>0</v>
      </c>
      <c r="L427" s="143"/>
      <c r="M427" s="32"/>
      <c r="N427" s="144" t="s">
        <v>1</v>
      </c>
      <c r="O427" s="145" t="s">
        <v>39</v>
      </c>
      <c r="P427" s="146">
        <f t="shared" si="41"/>
        <v>0</v>
      </c>
      <c r="Q427" s="146">
        <f t="shared" si="42"/>
        <v>0</v>
      </c>
      <c r="R427" s="146">
        <f t="shared" si="43"/>
        <v>0</v>
      </c>
      <c r="T427" s="147">
        <f t="shared" si="44"/>
        <v>0</v>
      </c>
      <c r="U427" s="147">
        <v>0</v>
      </c>
      <c r="V427" s="147">
        <f t="shared" si="45"/>
        <v>0</v>
      </c>
      <c r="W427" s="147">
        <v>0</v>
      </c>
      <c r="X427" s="148">
        <f t="shared" si="46"/>
        <v>0</v>
      </c>
      <c r="AR427" s="149" t="s">
        <v>170</v>
      </c>
      <c r="AT427" s="149" t="s">
        <v>129</v>
      </c>
      <c r="AU427" s="149" t="s">
        <v>84</v>
      </c>
      <c r="AY427" s="17" t="s">
        <v>126</v>
      </c>
      <c r="BE427" s="150">
        <f t="shared" si="47"/>
        <v>0</v>
      </c>
      <c r="BF427" s="150">
        <f t="shared" si="48"/>
        <v>0</v>
      </c>
      <c r="BG427" s="150">
        <f t="shared" si="49"/>
        <v>0</v>
      </c>
      <c r="BH427" s="150">
        <f t="shared" si="50"/>
        <v>0</v>
      </c>
      <c r="BI427" s="150">
        <f t="shared" si="51"/>
        <v>0</v>
      </c>
      <c r="BJ427" s="17" t="s">
        <v>84</v>
      </c>
      <c r="BK427" s="150">
        <f t="shared" si="52"/>
        <v>0</v>
      </c>
      <c r="BL427" s="17" t="s">
        <v>170</v>
      </c>
      <c r="BM427" s="149" t="s">
        <v>787</v>
      </c>
    </row>
    <row r="428" spans="2:65" s="11" customFormat="1" ht="22.8" customHeight="1">
      <c r="B428" s="123"/>
      <c r="D428" s="124" t="s">
        <v>74</v>
      </c>
      <c r="E428" s="134" t="s">
        <v>788</v>
      </c>
      <c r="F428" s="134" t="s">
        <v>789</v>
      </c>
      <c r="I428" s="126"/>
      <c r="J428" s="126"/>
      <c r="K428" s="135">
        <f>BK428</f>
        <v>0</v>
      </c>
      <c r="M428" s="123"/>
      <c r="N428" s="128"/>
      <c r="Q428" s="129">
        <f>SUM(Q429:Q483)</f>
        <v>0</v>
      </c>
      <c r="R428" s="129">
        <f>SUM(R429:R483)</f>
        <v>0</v>
      </c>
      <c r="T428" s="130">
        <f>SUM(T429:T483)</f>
        <v>0</v>
      </c>
      <c r="V428" s="130">
        <f>SUM(V429:V483)</f>
        <v>0.222</v>
      </c>
      <c r="X428" s="131">
        <f>SUM(X429:X483)</f>
        <v>0</v>
      </c>
      <c r="AR428" s="124" t="s">
        <v>84</v>
      </c>
      <c r="AT428" s="132" t="s">
        <v>74</v>
      </c>
      <c r="AU428" s="132" t="s">
        <v>80</v>
      </c>
      <c r="AY428" s="124" t="s">
        <v>126</v>
      </c>
      <c r="BK428" s="133">
        <f>SUM(BK429:BK483)</f>
        <v>0</v>
      </c>
    </row>
    <row r="429" spans="2:65" s="1" customFormat="1" ht="24.15" customHeight="1">
      <c r="B429" s="32"/>
      <c r="C429" s="136" t="s">
        <v>790</v>
      </c>
      <c r="D429" s="136" t="s">
        <v>129</v>
      </c>
      <c r="E429" s="137" t="s">
        <v>791</v>
      </c>
      <c r="F429" s="138" t="s">
        <v>792</v>
      </c>
      <c r="G429" s="139" t="s">
        <v>231</v>
      </c>
      <c r="H429" s="140">
        <v>50</v>
      </c>
      <c r="I429" s="141"/>
      <c r="J429" s="141"/>
      <c r="K429" s="142">
        <f>ROUND(P429*H429,2)</f>
        <v>0</v>
      </c>
      <c r="L429" s="143"/>
      <c r="M429" s="32"/>
      <c r="N429" s="144" t="s">
        <v>1</v>
      </c>
      <c r="O429" s="145" t="s">
        <v>39</v>
      </c>
      <c r="P429" s="146">
        <f>I429+J429</f>
        <v>0</v>
      </c>
      <c r="Q429" s="146">
        <f>ROUND(I429*H429,2)</f>
        <v>0</v>
      </c>
      <c r="R429" s="146">
        <f>ROUND(J429*H429,2)</f>
        <v>0</v>
      </c>
      <c r="T429" s="147">
        <f>S429*H429</f>
        <v>0</v>
      </c>
      <c r="U429" s="147">
        <v>0</v>
      </c>
      <c r="V429" s="147">
        <f>U429*H429</f>
        <v>0</v>
      </c>
      <c r="W429" s="147">
        <v>0</v>
      </c>
      <c r="X429" s="148">
        <f>W429*H429</f>
        <v>0</v>
      </c>
      <c r="AR429" s="149" t="s">
        <v>170</v>
      </c>
      <c r="AT429" s="149" t="s">
        <v>129</v>
      </c>
      <c r="AU429" s="149" t="s">
        <v>84</v>
      </c>
      <c r="AY429" s="17" t="s">
        <v>126</v>
      </c>
      <c r="BE429" s="150">
        <f>IF(O429="základní",K429,0)</f>
        <v>0</v>
      </c>
      <c r="BF429" s="150">
        <f>IF(O429="snížená",K429,0)</f>
        <v>0</v>
      </c>
      <c r="BG429" s="150">
        <f>IF(O429="zákl. přenesená",K429,0)</f>
        <v>0</v>
      </c>
      <c r="BH429" s="150">
        <f>IF(O429="sníž. přenesená",K429,0)</f>
        <v>0</v>
      </c>
      <c r="BI429" s="150">
        <f>IF(O429="nulová",K429,0)</f>
        <v>0</v>
      </c>
      <c r="BJ429" s="17" t="s">
        <v>84</v>
      </c>
      <c r="BK429" s="150">
        <f>ROUND(P429*H429,2)</f>
        <v>0</v>
      </c>
      <c r="BL429" s="17" t="s">
        <v>170</v>
      </c>
      <c r="BM429" s="149" t="s">
        <v>793</v>
      </c>
    </row>
    <row r="430" spans="2:65" s="1" customFormat="1" ht="24.15" customHeight="1">
      <c r="B430" s="32"/>
      <c r="C430" s="168" t="s">
        <v>794</v>
      </c>
      <c r="D430" s="168" t="s">
        <v>173</v>
      </c>
      <c r="E430" s="169" t="s">
        <v>795</v>
      </c>
      <c r="F430" s="170" t="s">
        <v>796</v>
      </c>
      <c r="G430" s="171" t="s">
        <v>231</v>
      </c>
      <c r="H430" s="172">
        <v>52.5</v>
      </c>
      <c r="I430" s="173"/>
      <c r="J430" s="174"/>
      <c r="K430" s="175">
        <f>ROUND(P430*H430,2)</f>
        <v>0</v>
      </c>
      <c r="L430" s="174"/>
      <c r="M430" s="176"/>
      <c r="N430" s="177" t="s">
        <v>1</v>
      </c>
      <c r="O430" s="145" t="s">
        <v>39</v>
      </c>
      <c r="P430" s="146">
        <f>I430+J430</f>
        <v>0</v>
      </c>
      <c r="Q430" s="146">
        <f>ROUND(I430*H430,2)</f>
        <v>0</v>
      </c>
      <c r="R430" s="146">
        <f>ROUND(J430*H430,2)</f>
        <v>0</v>
      </c>
      <c r="T430" s="147">
        <f>S430*H430</f>
        <v>0</v>
      </c>
      <c r="U430" s="147">
        <v>1.3999999999999999E-4</v>
      </c>
      <c r="V430" s="147">
        <f>U430*H430</f>
        <v>7.3499999999999998E-3</v>
      </c>
      <c r="W430" s="147">
        <v>0</v>
      </c>
      <c r="X430" s="148">
        <f>W430*H430</f>
        <v>0</v>
      </c>
      <c r="AR430" s="149" t="s">
        <v>177</v>
      </c>
      <c r="AT430" s="149" t="s">
        <v>173</v>
      </c>
      <c r="AU430" s="149" t="s">
        <v>84</v>
      </c>
      <c r="AY430" s="17" t="s">
        <v>126</v>
      </c>
      <c r="BE430" s="150">
        <f>IF(O430="základní",K430,0)</f>
        <v>0</v>
      </c>
      <c r="BF430" s="150">
        <f>IF(O430="snížená",K430,0)</f>
        <v>0</v>
      </c>
      <c r="BG430" s="150">
        <f>IF(O430="zákl. přenesená",K430,0)</f>
        <v>0</v>
      </c>
      <c r="BH430" s="150">
        <f>IF(O430="sníž. přenesená",K430,0)</f>
        <v>0</v>
      </c>
      <c r="BI430" s="150">
        <f>IF(O430="nulová",K430,0)</f>
        <v>0</v>
      </c>
      <c r="BJ430" s="17" t="s">
        <v>84</v>
      </c>
      <c r="BK430" s="150">
        <f>ROUND(P430*H430,2)</f>
        <v>0</v>
      </c>
      <c r="BL430" s="17" t="s">
        <v>170</v>
      </c>
      <c r="BM430" s="149" t="s">
        <v>797</v>
      </c>
    </row>
    <row r="431" spans="2:65" s="13" customFormat="1" ht="10.199999999999999">
      <c r="B431" s="161"/>
      <c r="D431" s="151" t="s">
        <v>160</v>
      </c>
      <c r="F431" s="163" t="s">
        <v>798</v>
      </c>
      <c r="H431" s="164">
        <v>52.5</v>
      </c>
      <c r="I431" s="165"/>
      <c r="J431" s="165"/>
      <c r="M431" s="161"/>
      <c r="N431" s="166"/>
      <c r="X431" s="167"/>
      <c r="AT431" s="162" t="s">
        <v>160</v>
      </c>
      <c r="AU431" s="162" t="s">
        <v>84</v>
      </c>
      <c r="AV431" s="13" t="s">
        <v>84</v>
      </c>
      <c r="AW431" s="13" t="s">
        <v>4</v>
      </c>
      <c r="AX431" s="13" t="s">
        <v>80</v>
      </c>
      <c r="AY431" s="162" t="s">
        <v>126</v>
      </c>
    </row>
    <row r="432" spans="2:65" s="1" customFormat="1" ht="24.15" customHeight="1">
      <c r="B432" s="32"/>
      <c r="C432" s="136" t="s">
        <v>799</v>
      </c>
      <c r="D432" s="136" t="s">
        <v>129</v>
      </c>
      <c r="E432" s="137" t="s">
        <v>800</v>
      </c>
      <c r="F432" s="138" t="s">
        <v>801</v>
      </c>
      <c r="G432" s="139" t="s">
        <v>231</v>
      </c>
      <c r="H432" s="140">
        <v>50</v>
      </c>
      <c r="I432" s="141"/>
      <c r="J432" s="141"/>
      <c r="K432" s="142">
        <f>ROUND(P432*H432,2)</f>
        <v>0</v>
      </c>
      <c r="L432" s="143"/>
      <c r="M432" s="32"/>
      <c r="N432" s="144" t="s">
        <v>1</v>
      </c>
      <c r="O432" s="145" t="s">
        <v>39</v>
      </c>
      <c r="P432" s="146">
        <f>I432+J432</f>
        <v>0</v>
      </c>
      <c r="Q432" s="146">
        <f>ROUND(I432*H432,2)</f>
        <v>0</v>
      </c>
      <c r="R432" s="146">
        <f>ROUND(J432*H432,2)</f>
        <v>0</v>
      </c>
      <c r="T432" s="147">
        <f>S432*H432</f>
        <v>0</v>
      </c>
      <c r="U432" s="147">
        <v>0</v>
      </c>
      <c r="V432" s="147">
        <f>U432*H432</f>
        <v>0</v>
      </c>
      <c r="W432" s="147">
        <v>0</v>
      </c>
      <c r="X432" s="148">
        <f>W432*H432</f>
        <v>0</v>
      </c>
      <c r="AR432" s="149" t="s">
        <v>170</v>
      </c>
      <c r="AT432" s="149" t="s">
        <v>129</v>
      </c>
      <c r="AU432" s="149" t="s">
        <v>84</v>
      </c>
      <c r="AY432" s="17" t="s">
        <v>126</v>
      </c>
      <c r="BE432" s="150">
        <f>IF(O432="základní",K432,0)</f>
        <v>0</v>
      </c>
      <c r="BF432" s="150">
        <f>IF(O432="snížená",K432,0)</f>
        <v>0</v>
      </c>
      <c r="BG432" s="150">
        <f>IF(O432="zákl. přenesená",K432,0)</f>
        <v>0</v>
      </c>
      <c r="BH432" s="150">
        <f>IF(O432="sníž. přenesená",K432,0)</f>
        <v>0</v>
      </c>
      <c r="BI432" s="150">
        <f>IF(O432="nulová",K432,0)</f>
        <v>0</v>
      </c>
      <c r="BJ432" s="17" t="s">
        <v>84</v>
      </c>
      <c r="BK432" s="150">
        <f>ROUND(P432*H432,2)</f>
        <v>0</v>
      </c>
      <c r="BL432" s="17" t="s">
        <v>170</v>
      </c>
      <c r="BM432" s="149" t="s">
        <v>802</v>
      </c>
    </row>
    <row r="433" spans="2:65" s="1" customFormat="1" ht="21.75" customHeight="1">
      <c r="B433" s="32"/>
      <c r="C433" s="168" t="s">
        <v>803</v>
      </c>
      <c r="D433" s="168" t="s">
        <v>173</v>
      </c>
      <c r="E433" s="169" t="s">
        <v>804</v>
      </c>
      <c r="F433" s="170" t="s">
        <v>805</v>
      </c>
      <c r="G433" s="171" t="s">
        <v>231</v>
      </c>
      <c r="H433" s="172">
        <v>52.5</v>
      </c>
      <c r="I433" s="173"/>
      <c r="J433" s="174"/>
      <c r="K433" s="175">
        <f>ROUND(P433*H433,2)</f>
        <v>0</v>
      </c>
      <c r="L433" s="174"/>
      <c r="M433" s="176"/>
      <c r="N433" s="177" t="s">
        <v>1</v>
      </c>
      <c r="O433" s="145" t="s">
        <v>39</v>
      </c>
      <c r="P433" s="146">
        <f>I433+J433</f>
        <v>0</v>
      </c>
      <c r="Q433" s="146">
        <f>ROUND(I433*H433,2)</f>
        <v>0</v>
      </c>
      <c r="R433" s="146">
        <f>ROUND(J433*H433,2)</f>
        <v>0</v>
      </c>
      <c r="T433" s="147">
        <f>S433*H433</f>
        <v>0</v>
      </c>
      <c r="U433" s="147">
        <v>6.9999999999999994E-5</v>
      </c>
      <c r="V433" s="147">
        <f>U433*H433</f>
        <v>3.6749999999999999E-3</v>
      </c>
      <c r="W433" s="147">
        <v>0</v>
      </c>
      <c r="X433" s="148">
        <f>W433*H433</f>
        <v>0</v>
      </c>
      <c r="AR433" s="149" t="s">
        <v>177</v>
      </c>
      <c r="AT433" s="149" t="s">
        <v>173</v>
      </c>
      <c r="AU433" s="149" t="s">
        <v>84</v>
      </c>
      <c r="AY433" s="17" t="s">
        <v>126</v>
      </c>
      <c r="BE433" s="150">
        <f>IF(O433="základní",K433,0)</f>
        <v>0</v>
      </c>
      <c r="BF433" s="150">
        <f>IF(O433="snížená",K433,0)</f>
        <v>0</v>
      </c>
      <c r="BG433" s="150">
        <f>IF(O433="zákl. přenesená",K433,0)</f>
        <v>0</v>
      </c>
      <c r="BH433" s="150">
        <f>IF(O433="sníž. přenesená",K433,0)</f>
        <v>0</v>
      </c>
      <c r="BI433" s="150">
        <f>IF(O433="nulová",K433,0)</f>
        <v>0</v>
      </c>
      <c r="BJ433" s="17" t="s">
        <v>84</v>
      </c>
      <c r="BK433" s="150">
        <f>ROUND(P433*H433,2)</f>
        <v>0</v>
      </c>
      <c r="BL433" s="17" t="s">
        <v>170</v>
      </c>
      <c r="BM433" s="149" t="s">
        <v>806</v>
      </c>
    </row>
    <row r="434" spans="2:65" s="13" customFormat="1" ht="10.199999999999999">
      <c r="B434" s="161"/>
      <c r="D434" s="151" t="s">
        <v>160</v>
      </c>
      <c r="F434" s="163" t="s">
        <v>798</v>
      </c>
      <c r="H434" s="164">
        <v>52.5</v>
      </c>
      <c r="I434" s="165"/>
      <c r="J434" s="165"/>
      <c r="M434" s="161"/>
      <c r="N434" s="166"/>
      <c r="X434" s="167"/>
      <c r="AT434" s="162" t="s">
        <v>160</v>
      </c>
      <c r="AU434" s="162" t="s">
        <v>84</v>
      </c>
      <c r="AV434" s="13" t="s">
        <v>84</v>
      </c>
      <c r="AW434" s="13" t="s">
        <v>4</v>
      </c>
      <c r="AX434" s="13" t="s">
        <v>80</v>
      </c>
      <c r="AY434" s="162" t="s">
        <v>126</v>
      </c>
    </row>
    <row r="435" spans="2:65" s="1" customFormat="1" ht="24.15" customHeight="1">
      <c r="B435" s="32"/>
      <c r="C435" s="136" t="s">
        <v>807</v>
      </c>
      <c r="D435" s="136" t="s">
        <v>129</v>
      </c>
      <c r="E435" s="137" t="s">
        <v>808</v>
      </c>
      <c r="F435" s="138" t="s">
        <v>809</v>
      </c>
      <c r="G435" s="139" t="s">
        <v>231</v>
      </c>
      <c r="H435" s="140">
        <v>50</v>
      </c>
      <c r="I435" s="141"/>
      <c r="J435" s="141"/>
      <c r="K435" s="142">
        <f>ROUND(P435*H435,2)</f>
        <v>0</v>
      </c>
      <c r="L435" s="143"/>
      <c r="M435" s="32"/>
      <c r="N435" s="144" t="s">
        <v>1</v>
      </c>
      <c r="O435" s="145" t="s">
        <v>39</v>
      </c>
      <c r="P435" s="146">
        <f>I435+J435</f>
        <v>0</v>
      </c>
      <c r="Q435" s="146">
        <f>ROUND(I435*H435,2)</f>
        <v>0</v>
      </c>
      <c r="R435" s="146">
        <f>ROUND(J435*H435,2)</f>
        <v>0</v>
      </c>
      <c r="T435" s="147">
        <f>S435*H435</f>
        <v>0</v>
      </c>
      <c r="U435" s="147">
        <v>0</v>
      </c>
      <c r="V435" s="147">
        <f>U435*H435</f>
        <v>0</v>
      </c>
      <c r="W435" s="147">
        <v>0</v>
      </c>
      <c r="X435" s="148">
        <f>W435*H435</f>
        <v>0</v>
      </c>
      <c r="AR435" s="149" t="s">
        <v>170</v>
      </c>
      <c r="AT435" s="149" t="s">
        <v>129</v>
      </c>
      <c r="AU435" s="149" t="s">
        <v>84</v>
      </c>
      <c r="AY435" s="17" t="s">
        <v>126</v>
      </c>
      <c r="BE435" s="150">
        <f>IF(O435="základní",K435,0)</f>
        <v>0</v>
      </c>
      <c r="BF435" s="150">
        <f>IF(O435="snížená",K435,0)</f>
        <v>0</v>
      </c>
      <c r="BG435" s="150">
        <f>IF(O435="zákl. přenesená",K435,0)</f>
        <v>0</v>
      </c>
      <c r="BH435" s="150">
        <f>IF(O435="sníž. přenesená",K435,0)</f>
        <v>0</v>
      </c>
      <c r="BI435" s="150">
        <f>IF(O435="nulová",K435,0)</f>
        <v>0</v>
      </c>
      <c r="BJ435" s="17" t="s">
        <v>84</v>
      </c>
      <c r="BK435" s="150">
        <f>ROUND(P435*H435,2)</f>
        <v>0</v>
      </c>
      <c r="BL435" s="17" t="s">
        <v>170</v>
      </c>
      <c r="BM435" s="149" t="s">
        <v>810</v>
      </c>
    </row>
    <row r="436" spans="2:65" s="1" customFormat="1" ht="24.15" customHeight="1">
      <c r="B436" s="32"/>
      <c r="C436" s="168" t="s">
        <v>811</v>
      </c>
      <c r="D436" s="168" t="s">
        <v>173</v>
      </c>
      <c r="E436" s="169" t="s">
        <v>812</v>
      </c>
      <c r="F436" s="170" t="s">
        <v>813</v>
      </c>
      <c r="G436" s="171" t="s">
        <v>231</v>
      </c>
      <c r="H436" s="172">
        <v>52.5</v>
      </c>
      <c r="I436" s="173"/>
      <c r="J436" s="174"/>
      <c r="K436" s="175">
        <f>ROUND(P436*H436,2)</f>
        <v>0</v>
      </c>
      <c r="L436" s="174"/>
      <c r="M436" s="176"/>
      <c r="N436" s="177" t="s">
        <v>1</v>
      </c>
      <c r="O436" s="145" t="s">
        <v>39</v>
      </c>
      <c r="P436" s="146">
        <f>I436+J436</f>
        <v>0</v>
      </c>
      <c r="Q436" s="146">
        <f>ROUND(I436*H436,2)</f>
        <v>0</v>
      </c>
      <c r="R436" s="146">
        <f>ROUND(J436*H436,2)</f>
        <v>0</v>
      </c>
      <c r="T436" s="147">
        <f>S436*H436</f>
        <v>0</v>
      </c>
      <c r="U436" s="147">
        <v>2.0000000000000001E-4</v>
      </c>
      <c r="V436" s="147">
        <f>U436*H436</f>
        <v>1.0500000000000001E-2</v>
      </c>
      <c r="W436" s="147">
        <v>0</v>
      </c>
      <c r="X436" s="148">
        <f>W436*H436</f>
        <v>0</v>
      </c>
      <c r="AR436" s="149" t="s">
        <v>177</v>
      </c>
      <c r="AT436" s="149" t="s">
        <v>173</v>
      </c>
      <c r="AU436" s="149" t="s">
        <v>84</v>
      </c>
      <c r="AY436" s="17" t="s">
        <v>126</v>
      </c>
      <c r="BE436" s="150">
        <f>IF(O436="základní",K436,0)</f>
        <v>0</v>
      </c>
      <c r="BF436" s="150">
        <f>IF(O436="snížená",K436,0)</f>
        <v>0</v>
      </c>
      <c r="BG436" s="150">
        <f>IF(O436="zákl. přenesená",K436,0)</f>
        <v>0</v>
      </c>
      <c r="BH436" s="150">
        <f>IF(O436="sníž. přenesená",K436,0)</f>
        <v>0</v>
      </c>
      <c r="BI436" s="150">
        <f>IF(O436="nulová",K436,0)</f>
        <v>0</v>
      </c>
      <c r="BJ436" s="17" t="s">
        <v>84</v>
      </c>
      <c r="BK436" s="150">
        <f>ROUND(P436*H436,2)</f>
        <v>0</v>
      </c>
      <c r="BL436" s="17" t="s">
        <v>170</v>
      </c>
      <c r="BM436" s="149" t="s">
        <v>814</v>
      </c>
    </row>
    <row r="437" spans="2:65" s="13" customFormat="1" ht="10.199999999999999">
      <c r="B437" s="161"/>
      <c r="D437" s="151" t="s">
        <v>160</v>
      </c>
      <c r="F437" s="163" t="s">
        <v>798</v>
      </c>
      <c r="H437" s="164">
        <v>52.5</v>
      </c>
      <c r="I437" s="165"/>
      <c r="J437" s="165"/>
      <c r="M437" s="161"/>
      <c r="N437" s="166"/>
      <c r="X437" s="167"/>
      <c r="AT437" s="162" t="s">
        <v>160</v>
      </c>
      <c r="AU437" s="162" t="s">
        <v>84</v>
      </c>
      <c r="AV437" s="13" t="s">
        <v>84</v>
      </c>
      <c r="AW437" s="13" t="s">
        <v>4</v>
      </c>
      <c r="AX437" s="13" t="s">
        <v>80</v>
      </c>
      <c r="AY437" s="162" t="s">
        <v>126</v>
      </c>
    </row>
    <row r="438" spans="2:65" s="1" customFormat="1" ht="16.5" customHeight="1">
      <c r="B438" s="32"/>
      <c r="C438" s="136" t="s">
        <v>815</v>
      </c>
      <c r="D438" s="136" t="s">
        <v>129</v>
      </c>
      <c r="E438" s="137" t="s">
        <v>816</v>
      </c>
      <c r="F438" s="138" t="s">
        <v>817</v>
      </c>
      <c r="G438" s="139" t="s">
        <v>156</v>
      </c>
      <c r="H438" s="140">
        <v>43</v>
      </c>
      <c r="I438" s="141"/>
      <c r="J438" s="141"/>
      <c r="K438" s="142">
        <f>ROUND(P438*H438,2)</f>
        <v>0</v>
      </c>
      <c r="L438" s="143"/>
      <c r="M438" s="32"/>
      <c r="N438" s="144" t="s">
        <v>1</v>
      </c>
      <c r="O438" s="145" t="s">
        <v>39</v>
      </c>
      <c r="P438" s="146">
        <f>I438+J438</f>
        <v>0</v>
      </c>
      <c r="Q438" s="146">
        <f>ROUND(I438*H438,2)</f>
        <v>0</v>
      </c>
      <c r="R438" s="146">
        <f>ROUND(J438*H438,2)</f>
        <v>0</v>
      </c>
      <c r="T438" s="147">
        <f>S438*H438</f>
        <v>0</v>
      </c>
      <c r="U438" s="147">
        <v>0</v>
      </c>
      <c r="V438" s="147">
        <f>U438*H438</f>
        <v>0</v>
      </c>
      <c r="W438" s="147">
        <v>0</v>
      </c>
      <c r="X438" s="148">
        <f>W438*H438</f>
        <v>0</v>
      </c>
      <c r="AR438" s="149" t="s">
        <v>170</v>
      </c>
      <c r="AT438" s="149" t="s">
        <v>129</v>
      </c>
      <c r="AU438" s="149" t="s">
        <v>84</v>
      </c>
      <c r="AY438" s="17" t="s">
        <v>126</v>
      </c>
      <c r="BE438" s="150">
        <f>IF(O438="základní",K438,0)</f>
        <v>0</v>
      </c>
      <c r="BF438" s="150">
        <f>IF(O438="snížená",K438,0)</f>
        <v>0</v>
      </c>
      <c r="BG438" s="150">
        <f>IF(O438="zákl. přenesená",K438,0)</f>
        <v>0</v>
      </c>
      <c r="BH438" s="150">
        <f>IF(O438="sníž. přenesená",K438,0)</f>
        <v>0</v>
      </c>
      <c r="BI438" s="150">
        <f>IF(O438="nulová",K438,0)</f>
        <v>0</v>
      </c>
      <c r="BJ438" s="17" t="s">
        <v>84</v>
      </c>
      <c r="BK438" s="150">
        <f>ROUND(P438*H438,2)</f>
        <v>0</v>
      </c>
      <c r="BL438" s="17" t="s">
        <v>170</v>
      </c>
      <c r="BM438" s="149" t="s">
        <v>818</v>
      </c>
    </row>
    <row r="439" spans="2:65" s="1" customFormat="1" ht="24.15" customHeight="1">
      <c r="B439" s="32"/>
      <c r="C439" s="168" t="s">
        <v>819</v>
      </c>
      <c r="D439" s="168" t="s">
        <v>173</v>
      </c>
      <c r="E439" s="169" t="s">
        <v>820</v>
      </c>
      <c r="F439" s="170" t="s">
        <v>821</v>
      </c>
      <c r="G439" s="171" t="s">
        <v>156</v>
      </c>
      <c r="H439" s="172">
        <v>43</v>
      </c>
      <c r="I439" s="173"/>
      <c r="J439" s="174"/>
      <c r="K439" s="175">
        <f>ROUND(P439*H439,2)</f>
        <v>0</v>
      </c>
      <c r="L439" s="174"/>
      <c r="M439" s="176"/>
      <c r="N439" s="177" t="s">
        <v>1</v>
      </c>
      <c r="O439" s="145" t="s">
        <v>39</v>
      </c>
      <c r="P439" s="146">
        <f>I439+J439</f>
        <v>0</v>
      </c>
      <c r="Q439" s="146">
        <f>ROUND(I439*H439,2)</f>
        <v>0</v>
      </c>
      <c r="R439" s="146">
        <f>ROUND(J439*H439,2)</f>
        <v>0</v>
      </c>
      <c r="T439" s="147">
        <f>S439*H439</f>
        <v>0</v>
      </c>
      <c r="U439" s="147">
        <v>4.0000000000000003E-5</v>
      </c>
      <c r="V439" s="147">
        <f>U439*H439</f>
        <v>1.7200000000000002E-3</v>
      </c>
      <c r="W439" s="147">
        <v>0</v>
      </c>
      <c r="X439" s="148">
        <f>W439*H439</f>
        <v>0</v>
      </c>
      <c r="AR439" s="149" t="s">
        <v>177</v>
      </c>
      <c r="AT439" s="149" t="s">
        <v>173</v>
      </c>
      <c r="AU439" s="149" t="s">
        <v>84</v>
      </c>
      <c r="AY439" s="17" t="s">
        <v>126</v>
      </c>
      <c r="BE439" s="150">
        <f>IF(O439="základní",K439,0)</f>
        <v>0</v>
      </c>
      <c r="BF439" s="150">
        <f>IF(O439="snížená",K439,0)</f>
        <v>0</v>
      </c>
      <c r="BG439" s="150">
        <f>IF(O439="zákl. přenesená",K439,0)</f>
        <v>0</v>
      </c>
      <c r="BH439" s="150">
        <f>IF(O439="sníž. přenesená",K439,0)</f>
        <v>0</v>
      </c>
      <c r="BI439" s="150">
        <f>IF(O439="nulová",K439,0)</f>
        <v>0</v>
      </c>
      <c r="BJ439" s="17" t="s">
        <v>84</v>
      </c>
      <c r="BK439" s="150">
        <f>ROUND(P439*H439,2)</f>
        <v>0</v>
      </c>
      <c r="BL439" s="17" t="s">
        <v>170</v>
      </c>
      <c r="BM439" s="149" t="s">
        <v>822</v>
      </c>
    </row>
    <row r="440" spans="2:65" s="1" customFormat="1" ht="24.15" customHeight="1">
      <c r="B440" s="32"/>
      <c r="C440" s="136" t="s">
        <v>823</v>
      </c>
      <c r="D440" s="136" t="s">
        <v>129</v>
      </c>
      <c r="E440" s="137" t="s">
        <v>824</v>
      </c>
      <c r="F440" s="138" t="s">
        <v>825</v>
      </c>
      <c r="G440" s="139" t="s">
        <v>156</v>
      </c>
      <c r="H440" s="140">
        <v>5</v>
      </c>
      <c r="I440" s="141"/>
      <c r="J440" s="141"/>
      <c r="K440" s="142">
        <f>ROUND(P440*H440,2)</f>
        <v>0</v>
      </c>
      <c r="L440" s="143"/>
      <c r="M440" s="32"/>
      <c r="N440" s="144" t="s">
        <v>1</v>
      </c>
      <c r="O440" s="145" t="s">
        <v>39</v>
      </c>
      <c r="P440" s="146">
        <f>I440+J440</f>
        <v>0</v>
      </c>
      <c r="Q440" s="146">
        <f>ROUND(I440*H440,2)</f>
        <v>0</v>
      </c>
      <c r="R440" s="146">
        <f>ROUND(J440*H440,2)</f>
        <v>0</v>
      </c>
      <c r="T440" s="147">
        <f>S440*H440</f>
        <v>0</v>
      </c>
      <c r="U440" s="147">
        <v>0</v>
      </c>
      <c r="V440" s="147">
        <f>U440*H440</f>
        <v>0</v>
      </c>
      <c r="W440" s="147">
        <v>0</v>
      </c>
      <c r="X440" s="148">
        <f>W440*H440</f>
        <v>0</v>
      </c>
      <c r="AR440" s="149" t="s">
        <v>170</v>
      </c>
      <c r="AT440" s="149" t="s">
        <v>129</v>
      </c>
      <c r="AU440" s="149" t="s">
        <v>84</v>
      </c>
      <c r="AY440" s="17" t="s">
        <v>126</v>
      </c>
      <c r="BE440" s="150">
        <f>IF(O440="základní",K440,0)</f>
        <v>0</v>
      </c>
      <c r="BF440" s="150">
        <f>IF(O440="snížená",K440,0)</f>
        <v>0</v>
      </c>
      <c r="BG440" s="150">
        <f>IF(O440="zákl. přenesená",K440,0)</f>
        <v>0</v>
      </c>
      <c r="BH440" s="150">
        <f>IF(O440="sníž. přenesená",K440,0)</f>
        <v>0</v>
      </c>
      <c r="BI440" s="150">
        <f>IF(O440="nulová",K440,0)</f>
        <v>0</v>
      </c>
      <c r="BJ440" s="17" t="s">
        <v>84</v>
      </c>
      <c r="BK440" s="150">
        <f>ROUND(P440*H440,2)</f>
        <v>0</v>
      </c>
      <c r="BL440" s="17" t="s">
        <v>170</v>
      </c>
      <c r="BM440" s="149" t="s">
        <v>826</v>
      </c>
    </row>
    <row r="441" spans="2:65" s="1" customFormat="1" ht="24.15" customHeight="1">
      <c r="B441" s="32"/>
      <c r="C441" s="136" t="s">
        <v>827</v>
      </c>
      <c r="D441" s="136" t="s">
        <v>129</v>
      </c>
      <c r="E441" s="137" t="s">
        <v>828</v>
      </c>
      <c r="F441" s="138" t="s">
        <v>829</v>
      </c>
      <c r="G441" s="139" t="s">
        <v>231</v>
      </c>
      <c r="H441" s="140">
        <v>50</v>
      </c>
      <c r="I441" s="141"/>
      <c r="J441" s="141"/>
      <c r="K441" s="142">
        <f>ROUND(P441*H441,2)</f>
        <v>0</v>
      </c>
      <c r="L441" s="143"/>
      <c r="M441" s="32"/>
      <c r="N441" s="144" t="s">
        <v>1</v>
      </c>
      <c r="O441" s="145" t="s">
        <v>39</v>
      </c>
      <c r="P441" s="146">
        <f>I441+J441</f>
        <v>0</v>
      </c>
      <c r="Q441" s="146">
        <f>ROUND(I441*H441,2)</f>
        <v>0</v>
      </c>
      <c r="R441" s="146">
        <f>ROUND(J441*H441,2)</f>
        <v>0</v>
      </c>
      <c r="T441" s="147">
        <f>S441*H441</f>
        <v>0</v>
      </c>
      <c r="U441" s="147">
        <v>0</v>
      </c>
      <c r="V441" s="147">
        <f>U441*H441</f>
        <v>0</v>
      </c>
      <c r="W441" s="147">
        <v>0</v>
      </c>
      <c r="X441" s="148">
        <f>W441*H441</f>
        <v>0</v>
      </c>
      <c r="AR441" s="149" t="s">
        <v>170</v>
      </c>
      <c r="AT441" s="149" t="s">
        <v>129</v>
      </c>
      <c r="AU441" s="149" t="s">
        <v>84</v>
      </c>
      <c r="AY441" s="17" t="s">
        <v>126</v>
      </c>
      <c r="BE441" s="150">
        <f>IF(O441="základní",K441,0)</f>
        <v>0</v>
      </c>
      <c r="BF441" s="150">
        <f>IF(O441="snížená",K441,0)</f>
        <v>0</v>
      </c>
      <c r="BG441" s="150">
        <f>IF(O441="zákl. přenesená",K441,0)</f>
        <v>0</v>
      </c>
      <c r="BH441" s="150">
        <f>IF(O441="sníž. přenesená",K441,0)</f>
        <v>0</v>
      </c>
      <c r="BI441" s="150">
        <f>IF(O441="nulová",K441,0)</f>
        <v>0</v>
      </c>
      <c r="BJ441" s="17" t="s">
        <v>84</v>
      </c>
      <c r="BK441" s="150">
        <f>ROUND(P441*H441,2)</f>
        <v>0</v>
      </c>
      <c r="BL441" s="17" t="s">
        <v>170</v>
      </c>
      <c r="BM441" s="149" t="s">
        <v>830</v>
      </c>
    </row>
    <row r="442" spans="2:65" s="1" customFormat="1" ht="24.15" customHeight="1">
      <c r="B442" s="32"/>
      <c r="C442" s="168" t="s">
        <v>831</v>
      </c>
      <c r="D442" s="168" t="s">
        <v>173</v>
      </c>
      <c r="E442" s="169" t="s">
        <v>832</v>
      </c>
      <c r="F442" s="170" t="s">
        <v>833</v>
      </c>
      <c r="G442" s="171" t="s">
        <v>231</v>
      </c>
      <c r="H442" s="172">
        <v>57.5</v>
      </c>
      <c r="I442" s="173"/>
      <c r="J442" s="174"/>
      <c r="K442" s="175">
        <f>ROUND(P442*H442,2)</f>
        <v>0</v>
      </c>
      <c r="L442" s="174"/>
      <c r="M442" s="176"/>
      <c r="N442" s="177" t="s">
        <v>1</v>
      </c>
      <c r="O442" s="145" t="s">
        <v>39</v>
      </c>
      <c r="P442" s="146">
        <f>I442+J442</f>
        <v>0</v>
      </c>
      <c r="Q442" s="146">
        <f>ROUND(I442*H442,2)</f>
        <v>0</v>
      </c>
      <c r="R442" s="146">
        <f>ROUND(J442*H442,2)</f>
        <v>0</v>
      </c>
      <c r="T442" s="147">
        <f>S442*H442</f>
        <v>0</v>
      </c>
      <c r="U442" s="147">
        <v>6.0000000000000002E-5</v>
      </c>
      <c r="V442" s="147">
        <f>U442*H442</f>
        <v>3.4499999999999999E-3</v>
      </c>
      <c r="W442" s="147">
        <v>0</v>
      </c>
      <c r="X442" s="148">
        <f>W442*H442</f>
        <v>0</v>
      </c>
      <c r="AR442" s="149" t="s">
        <v>177</v>
      </c>
      <c r="AT442" s="149" t="s">
        <v>173</v>
      </c>
      <c r="AU442" s="149" t="s">
        <v>84</v>
      </c>
      <c r="AY442" s="17" t="s">
        <v>126</v>
      </c>
      <c r="BE442" s="150">
        <f>IF(O442="základní",K442,0)</f>
        <v>0</v>
      </c>
      <c r="BF442" s="150">
        <f>IF(O442="snížená",K442,0)</f>
        <v>0</v>
      </c>
      <c r="BG442" s="150">
        <f>IF(O442="zákl. přenesená",K442,0)</f>
        <v>0</v>
      </c>
      <c r="BH442" s="150">
        <f>IF(O442="sníž. přenesená",K442,0)</f>
        <v>0</v>
      </c>
      <c r="BI442" s="150">
        <f>IF(O442="nulová",K442,0)</f>
        <v>0</v>
      </c>
      <c r="BJ442" s="17" t="s">
        <v>84</v>
      </c>
      <c r="BK442" s="150">
        <f>ROUND(P442*H442,2)</f>
        <v>0</v>
      </c>
      <c r="BL442" s="17" t="s">
        <v>170</v>
      </c>
      <c r="BM442" s="149" t="s">
        <v>834</v>
      </c>
    </row>
    <row r="443" spans="2:65" s="1" customFormat="1" ht="19.2">
      <c r="B443" s="32"/>
      <c r="D443" s="151" t="s">
        <v>158</v>
      </c>
      <c r="F443" s="152" t="s">
        <v>835</v>
      </c>
      <c r="I443" s="153"/>
      <c r="J443" s="153"/>
      <c r="M443" s="32"/>
      <c r="N443" s="154"/>
      <c r="X443" s="56"/>
      <c r="AT443" s="17" t="s">
        <v>158</v>
      </c>
      <c r="AU443" s="17" t="s">
        <v>84</v>
      </c>
    </row>
    <row r="444" spans="2:65" s="13" customFormat="1" ht="10.199999999999999">
      <c r="B444" s="161"/>
      <c r="D444" s="151" t="s">
        <v>160</v>
      </c>
      <c r="F444" s="163" t="s">
        <v>836</v>
      </c>
      <c r="H444" s="164">
        <v>57.5</v>
      </c>
      <c r="I444" s="165"/>
      <c r="J444" s="165"/>
      <c r="M444" s="161"/>
      <c r="N444" s="166"/>
      <c r="X444" s="167"/>
      <c r="AT444" s="162" t="s">
        <v>160</v>
      </c>
      <c r="AU444" s="162" t="s">
        <v>84</v>
      </c>
      <c r="AV444" s="13" t="s">
        <v>84</v>
      </c>
      <c r="AW444" s="13" t="s">
        <v>4</v>
      </c>
      <c r="AX444" s="13" t="s">
        <v>80</v>
      </c>
      <c r="AY444" s="162" t="s">
        <v>126</v>
      </c>
    </row>
    <row r="445" spans="2:65" s="1" customFormat="1" ht="24.15" customHeight="1">
      <c r="B445" s="32"/>
      <c r="C445" s="136" t="s">
        <v>837</v>
      </c>
      <c r="D445" s="136" t="s">
        <v>129</v>
      </c>
      <c r="E445" s="137" t="s">
        <v>838</v>
      </c>
      <c r="F445" s="138" t="s">
        <v>839</v>
      </c>
      <c r="G445" s="139" t="s">
        <v>231</v>
      </c>
      <c r="H445" s="140">
        <v>200</v>
      </c>
      <c r="I445" s="141"/>
      <c r="J445" s="141"/>
      <c r="K445" s="142">
        <f>ROUND(P445*H445,2)</f>
        <v>0</v>
      </c>
      <c r="L445" s="143"/>
      <c r="M445" s="32"/>
      <c r="N445" s="144" t="s">
        <v>1</v>
      </c>
      <c r="O445" s="145" t="s">
        <v>39</v>
      </c>
      <c r="P445" s="146">
        <f>I445+J445</f>
        <v>0</v>
      </c>
      <c r="Q445" s="146">
        <f>ROUND(I445*H445,2)</f>
        <v>0</v>
      </c>
      <c r="R445" s="146">
        <f>ROUND(J445*H445,2)</f>
        <v>0</v>
      </c>
      <c r="T445" s="147">
        <f>S445*H445</f>
        <v>0</v>
      </c>
      <c r="U445" s="147">
        <v>0</v>
      </c>
      <c r="V445" s="147">
        <f>U445*H445</f>
        <v>0</v>
      </c>
      <c r="W445" s="147">
        <v>0</v>
      </c>
      <c r="X445" s="148">
        <f>W445*H445</f>
        <v>0</v>
      </c>
      <c r="AR445" s="149" t="s">
        <v>170</v>
      </c>
      <c r="AT445" s="149" t="s">
        <v>129</v>
      </c>
      <c r="AU445" s="149" t="s">
        <v>84</v>
      </c>
      <c r="AY445" s="17" t="s">
        <v>126</v>
      </c>
      <c r="BE445" s="150">
        <f>IF(O445="základní",K445,0)</f>
        <v>0</v>
      </c>
      <c r="BF445" s="150">
        <f>IF(O445="snížená",K445,0)</f>
        <v>0</v>
      </c>
      <c r="BG445" s="150">
        <f>IF(O445="zákl. přenesená",K445,0)</f>
        <v>0</v>
      </c>
      <c r="BH445" s="150">
        <f>IF(O445="sníž. přenesená",K445,0)</f>
        <v>0</v>
      </c>
      <c r="BI445" s="150">
        <f>IF(O445="nulová",K445,0)</f>
        <v>0</v>
      </c>
      <c r="BJ445" s="17" t="s">
        <v>84</v>
      </c>
      <c r="BK445" s="150">
        <f>ROUND(P445*H445,2)</f>
        <v>0</v>
      </c>
      <c r="BL445" s="17" t="s">
        <v>170</v>
      </c>
      <c r="BM445" s="149" t="s">
        <v>840</v>
      </c>
    </row>
    <row r="446" spans="2:65" s="1" customFormat="1" ht="24.15" customHeight="1">
      <c r="B446" s="32"/>
      <c r="C446" s="168" t="s">
        <v>841</v>
      </c>
      <c r="D446" s="168" t="s">
        <v>173</v>
      </c>
      <c r="E446" s="169" t="s">
        <v>842</v>
      </c>
      <c r="F446" s="170" t="s">
        <v>843</v>
      </c>
      <c r="G446" s="171" t="s">
        <v>231</v>
      </c>
      <c r="H446" s="172">
        <v>230</v>
      </c>
      <c r="I446" s="173"/>
      <c r="J446" s="174"/>
      <c r="K446" s="175">
        <f>ROUND(P446*H446,2)</f>
        <v>0</v>
      </c>
      <c r="L446" s="174"/>
      <c r="M446" s="176"/>
      <c r="N446" s="177" t="s">
        <v>1</v>
      </c>
      <c r="O446" s="145" t="s">
        <v>39</v>
      </c>
      <c r="P446" s="146">
        <f>I446+J446</f>
        <v>0</v>
      </c>
      <c r="Q446" s="146">
        <f>ROUND(I446*H446,2)</f>
        <v>0</v>
      </c>
      <c r="R446" s="146">
        <f>ROUND(J446*H446,2)</f>
        <v>0</v>
      </c>
      <c r="T446" s="147">
        <f>S446*H446</f>
        <v>0</v>
      </c>
      <c r="U446" s="147">
        <v>1.2E-4</v>
      </c>
      <c r="V446" s="147">
        <f>U446*H446</f>
        <v>2.76E-2</v>
      </c>
      <c r="W446" s="147">
        <v>0</v>
      </c>
      <c r="X446" s="148">
        <f>W446*H446</f>
        <v>0</v>
      </c>
      <c r="AR446" s="149" t="s">
        <v>177</v>
      </c>
      <c r="AT446" s="149" t="s">
        <v>173</v>
      </c>
      <c r="AU446" s="149" t="s">
        <v>84</v>
      </c>
      <c r="AY446" s="17" t="s">
        <v>126</v>
      </c>
      <c r="BE446" s="150">
        <f>IF(O446="základní",K446,0)</f>
        <v>0</v>
      </c>
      <c r="BF446" s="150">
        <f>IF(O446="snížená",K446,0)</f>
        <v>0</v>
      </c>
      <c r="BG446" s="150">
        <f>IF(O446="zákl. přenesená",K446,0)</f>
        <v>0</v>
      </c>
      <c r="BH446" s="150">
        <f>IF(O446="sníž. přenesená",K446,0)</f>
        <v>0</v>
      </c>
      <c r="BI446" s="150">
        <f>IF(O446="nulová",K446,0)</f>
        <v>0</v>
      </c>
      <c r="BJ446" s="17" t="s">
        <v>84</v>
      </c>
      <c r="BK446" s="150">
        <f>ROUND(P446*H446,2)</f>
        <v>0</v>
      </c>
      <c r="BL446" s="17" t="s">
        <v>170</v>
      </c>
      <c r="BM446" s="149" t="s">
        <v>844</v>
      </c>
    </row>
    <row r="447" spans="2:65" s="1" customFormat="1" ht="19.2">
      <c r="B447" s="32"/>
      <c r="D447" s="151" t="s">
        <v>158</v>
      </c>
      <c r="F447" s="152" t="s">
        <v>845</v>
      </c>
      <c r="I447" s="153"/>
      <c r="J447" s="153"/>
      <c r="M447" s="32"/>
      <c r="N447" s="154"/>
      <c r="X447" s="56"/>
      <c r="AT447" s="17" t="s">
        <v>158</v>
      </c>
      <c r="AU447" s="17" t="s">
        <v>84</v>
      </c>
    </row>
    <row r="448" spans="2:65" s="13" customFormat="1" ht="10.199999999999999">
      <c r="B448" s="161"/>
      <c r="D448" s="151" t="s">
        <v>160</v>
      </c>
      <c r="F448" s="163" t="s">
        <v>846</v>
      </c>
      <c r="H448" s="164">
        <v>230</v>
      </c>
      <c r="I448" s="165"/>
      <c r="J448" s="165"/>
      <c r="M448" s="161"/>
      <c r="N448" s="166"/>
      <c r="X448" s="167"/>
      <c r="AT448" s="162" t="s">
        <v>160</v>
      </c>
      <c r="AU448" s="162" t="s">
        <v>84</v>
      </c>
      <c r="AV448" s="13" t="s">
        <v>84</v>
      </c>
      <c r="AW448" s="13" t="s">
        <v>4</v>
      </c>
      <c r="AX448" s="13" t="s">
        <v>80</v>
      </c>
      <c r="AY448" s="162" t="s">
        <v>126</v>
      </c>
    </row>
    <row r="449" spans="2:65" s="1" customFormat="1" ht="33" customHeight="1">
      <c r="B449" s="32"/>
      <c r="C449" s="136" t="s">
        <v>847</v>
      </c>
      <c r="D449" s="136" t="s">
        <v>129</v>
      </c>
      <c r="E449" s="137" t="s">
        <v>848</v>
      </c>
      <c r="F449" s="138" t="s">
        <v>849</v>
      </c>
      <c r="G449" s="139" t="s">
        <v>231</v>
      </c>
      <c r="H449" s="140">
        <v>200</v>
      </c>
      <c r="I449" s="141"/>
      <c r="J449" s="141"/>
      <c r="K449" s="142">
        <f>ROUND(P449*H449,2)</f>
        <v>0</v>
      </c>
      <c r="L449" s="143"/>
      <c r="M449" s="32"/>
      <c r="N449" s="144" t="s">
        <v>1</v>
      </c>
      <c r="O449" s="145" t="s">
        <v>39</v>
      </c>
      <c r="P449" s="146">
        <f>I449+J449</f>
        <v>0</v>
      </c>
      <c r="Q449" s="146">
        <f>ROUND(I449*H449,2)</f>
        <v>0</v>
      </c>
      <c r="R449" s="146">
        <f>ROUND(J449*H449,2)</f>
        <v>0</v>
      </c>
      <c r="T449" s="147">
        <f>S449*H449</f>
        <v>0</v>
      </c>
      <c r="U449" s="147">
        <v>0</v>
      </c>
      <c r="V449" s="147">
        <f>U449*H449</f>
        <v>0</v>
      </c>
      <c r="W449" s="147">
        <v>0</v>
      </c>
      <c r="X449" s="148">
        <f>W449*H449</f>
        <v>0</v>
      </c>
      <c r="AR449" s="149" t="s">
        <v>170</v>
      </c>
      <c r="AT449" s="149" t="s">
        <v>129</v>
      </c>
      <c r="AU449" s="149" t="s">
        <v>84</v>
      </c>
      <c r="AY449" s="17" t="s">
        <v>126</v>
      </c>
      <c r="BE449" s="150">
        <f>IF(O449="základní",K449,0)</f>
        <v>0</v>
      </c>
      <c r="BF449" s="150">
        <f>IF(O449="snížená",K449,0)</f>
        <v>0</v>
      </c>
      <c r="BG449" s="150">
        <f>IF(O449="zákl. přenesená",K449,0)</f>
        <v>0</v>
      </c>
      <c r="BH449" s="150">
        <f>IF(O449="sníž. přenesená",K449,0)</f>
        <v>0</v>
      </c>
      <c r="BI449" s="150">
        <f>IF(O449="nulová",K449,0)</f>
        <v>0</v>
      </c>
      <c r="BJ449" s="17" t="s">
        <v>84</v>
      </c>
      <c r="BK449" s="150">
        <f>ROUND(P449*H449,2)</f>
        <v>0</v>
      </c>
      <c r="BL449" s="17" t="s">
        <v>170</v>
      </c>
      <c r="BM449" s="149" t="s">
        <v>850</v>
      </c>
    </row>
    <row r="450" spans="2:65" s="1" customFormat="1" ht="24.15" customHeight="1">
      <c r="B450" s="32"/>
      <c r="C450" s="168" t="s">
        <v>851</v>
      </c>
      <c r="D450" s="168" t="s">
        <v>173</v>
      </c>
      <c r="E450" s="169" t="s">
        <v>852</v>
      </c>
      <c r="F450" s="170" t="s">
        <v>853</v>
      </c>
      <c r="G450" s="171" t="s">
        <v>231</v>
      </c>
      <c r="H450" s="172">
        <v>230</v>
      </c>
      <c r="I450" s="173"/>
      <c r="J450" s="174"/>
      <c r="K450" s="175">
        <f>ROUND(P450*H450,2)</f>
        <v>0</v>
      </c>
      <c r="L450" s="174"/>
      <c r="M450" s="176"/>
      <c r="N450" s="177" t="s">
        <v>1</v>
      </c>
      <c r="O450" s="145" t="s">
        <v>39</v>
      </c>
      <c r="P450" s="146">
        <f>I450+J450</f>
        <v>0</v>
      </c>
      <c r="Q450" s="146">
        <f>ROUND(I450*H450,2)</f>
        <v>0</v>
      </c>
      <c r="R450" s="146">
        <f>ROUND(J450*H450,2)</f>
        <v>0</v>
      </c>
      <c r="T450" s="147">
        <f>S450*H450</f>
        <v>0</v>
      </c>
      <c r="U450" s="147">
        <v>1.7000000000000001E-4</v>
      </c>
      <c r="V450" s="147">
        <f>U450*H450</f>
        <v>3.9100000000000003E-2</v>
      </c>
      <c r="W450" s="147">
        <v>0</v>
      </c>
      <c r="X450" s="148">
        <f>W450*H450</f>
        <v>0</v>
      </c>
      <c r="AR450" s="149" t="s">
        <v>177</v>
      </c>
      <c r="AT450" s="149" t="s">
        <v>173</v>
      </c>
      <c r="AU450" s="149" t="s">
        <v>84</v>
      </c>
      <c r="AY450" s="17" t="s">
        <v>126</v>
      </c>
      <c r="BE450" s="150">
        <f>IF(O450="základní",K450,0)</f>
        <v>0</v>
      </c>
      <c r="BF450" s="150">
        <f>IF(O450="snížená",K450,0)</f>
        <v>0</v>
      </c>
      <c r="BG450" s="150">
        <f>IF(O450="zákl. přenesená",K450,0)</f>
        <v>0</v>
      </c>
      <c r="BH450" s="150">
        <f>IF(O450="sníž. přenesená",K450,0)</f>
        <v>0</v>
      </c>
      <c r="BI450" s="150">
        <f>IF(O450="nulová",K450,0)</f>
        <v>0</v>
      </c>
      <c r="BJ450" s="17" t="s">
        <v>84</v>
      </c>
      <c r="BK450" s="150">
        <f>ROUND(P450*H450,2)</f>
        <v>0</v>
      </c>
      <c r="BL450" s="17" t="s">
        <v>170</v>
      </c>
      <c r="BM450" s="149" t="s">
        <v>854</v>
      </c>
    </row>
    <row r="451" spans="2:65" s="1" customFormat="1" ht="19.2">
      <c r="B451" s="32"/>
      <c r="D451" s="151" t="s">
        <v>158</v>
      </c>
      <c r="F451" s="152" t="s">
        <v>855</v>
      </c>
      <c r="I451" s="153"/>
      <c r="J451" s="153"/>
      <c r="M451" s="32"/>
      <c r="N451" s="154"/>
      <c r="X451" s="56"/>
      <c r="AT451" s="17" t="s">
        <v>158</v>
      </c>
      <c r="AU451" s="17" t="s">
        <v>84</v>
      </c>
    </row>
    <row r="452" spans="2:65" s="13" customFormat="1" ht="10.199999999999999">
      <c r="B452" s="161"/>
      <c r="D452" s="151" t="s">
        <v>160</v>
      </c>
      <c r="F452" s="163" t="s">
        <v>846</v>
      </c>
      <c r="H452" s="164">
        <v>230</v>
      </c>
      <c r="I452" s="165"/>
      <c r="J452" s="165"/>
      <c r="M452" s="161"/>
      <c r="N452" s="166"/>
      <c r="X452" s="167"/>
      <c r="AT452" s="162" t="s">
        <v>160</v>
      </c>
      <c r="AU452" s="162" t="s">
        <v>84</v>
      </c>
      <c r="AV452" s="13" t="s">
        <v>84</v>
      </c>
      <c r="AW452" s="13" t="s">
        <v>4</v>
      </c>
      <c r="AX452" s="13" t="s">
        <v>80</v>
      </c>
      <c r="AY452" s="162" t="s">
        <v>126</v>
      </c>
    </row>
    <row r="453" spans="2:65" s="1" customFormat="1" ht="24.15" customHeight="1">
      <c r="B453" s="32"/>
      <c r="C453" s="136" t="s">
        <v>856</v>
      </c>
      <c r="D453" s="136" t="s">
        <v>129</v>
      </c>
      <c r="E453" s="137" t="s">
        <v>857</v>
      </c>
      <c r="F453" s="138" t="s">
        <v>858</v>
      </c>
      <c r="G453" s="139" t="s">
        <v>231</v>
      </c>
      <c r="H453" s="140">
        <v>150</v>
      </c>
      <c r="I453" s="141"/>
      <c r="J453" s="141"/>
      <c r="K453" s="142">
        <f>ROUND(P453*H453,2)</f>
        <v>0</v>
      </c>
      <c r="L453" s="143"/>
      <c r="M453" s="32"/>
      <c r="N453" s="144" t="s">
        <v>1</v>
      </c>
      <c r="O453" s="145" t="s">
        <v>39</v>
      </c>
      <c r="P453" s="146">
        <f>I453+J453</f>
        <v>0</v>
      </c>
      <c r="Q453" s="146">
        <f>ROUND(I453*H453,2)</f>
        <v>0</v>
      </c>
      <c r="R453" s="146">
        <f>ROUND(J453*H453,2)</f>
        <v>0</v>
      </c>
      <c r="T453" s="147">
        <f>S453*H453</f>
        <v>0</v>
      </c>
      <c r="U453" s="147">
        <v>0</v>
      </c>
      <c r="V453" s="147">
        <f>U453*H453</f>
        <v>0</v>
      </c>
      <c r="W453" s="147">
        <v>0</v>
      </c>
      <c r="X453" s="148">
        <f>W453*H453</f>
        <v>0</v>
      </c>
      <c r="AR453" s="149" t="s">
        <v>170</v>
      </c>
      <c r="AT453" s="149" t="s">
        <v>129</v>
      </c>
      <c r="AU453" s="149" t="s">
        <v>84</v>
      </c>
      <c r="AY453" s="17" t="s">
        <v>126</v>
      </c>
      <c r="BE453" s="150">
        <f>IF(O453="základní",K453,0)</f>
        <v>0</v>
      </c>
      <c r="BF453" s="150">
        <f>IF(O453="snížená",K453,0)</f>
        <v>0</v>
      </c>
      <c r="BG453" s="150">
        <f>IF(O453="zákl. přenesená",K453,0)</f>
        <v>0</v>
      </c>
      <c r="BH453" s="150">
        <f>IF(O453="sníž. přenesená",K453,0)</f>
        <v>0</v>
      </c>
      <c r="BI453" s="150">
        <f>IF(O453="nulová",K453,0)</f>
        <v>0</v>
      </c>
      <c r="BJ453" s="17" t="s">
        <v>84</v>
      </c>
      <c r="BK453" s="150">
        <f>ROUND(P453*H453,2)</f>
        <v>0</v>
      </c>
      <c r="BL453" s="17" t="s">
        <v>170</v>
      </c>
      <c r="BM453" s="149" t="s">
        <v>859</v>
      </c>
    </row>
    <row r="454" spans="2:65" s="1" customFormat="1" ht="24.15" customHeight="1">
      <c r="B454" s="32"/>
      <c r="C454" s="168" t="s">
        <v>860</v>
      </c>
      <c r="D454" s="168" t="s">
        <v>173</v>
      </c>
      <c r="E454" s="169" t="s">
        <v>861</v>
      </c>
      <c r="F454" s="170" t="s">
        <v>862</v>
      </c>
      <c r="G454" s="171" t="s">
        <v>231</v>
      </c>
      <c r="H454" s="172">
        <v>172.5</v>
      </c>
      <c r="I454" s="173"/>
      <c r="J454" s="174"/>
      <c r="K454" s="175">
        <f>ROUND(P454*H454,2)</f>
        <v>0</v>
      </c>
      <c r="L454" s="174"/>
      <c r="M454" s="176"/>
      <c r="N454" s="177" t="s">
        <v>1</v>
      </c>
      <c r="O454" s="145" t="s">
        <v>39</v>
      </c>
      <c r="P454" s="146">
        <f>I454+J454</f>
        <v>0</v>
      </c>
      <c r="Q454" s="146">
        <f>ROUND(I454*H454,2)</f>
        <v>0</v>
      </c>
      <c r="R454" s="146">
        <f>ROUND(J454*H454,2)</f>
        <v>0</v>
      </c>
      <c r="T454" s="147">
        <f>S454*H454</f>
        <v>0</v>
      </c>
      <c r="U454" s="147">
        <v>3.4000000000000002E-4</v>
      </c>
      <c r="V454" s="147">
        <f>U454*H454</f>
        <v>5.8650000000000008E-2</v>
      </c>
      <c r="W454" s="147">
        <v>0</v>
      </c>
      <c r="X454" s="148">
        <f>W454*H454</f>
        <v>0</v>
      </c>
      <c r="AR454" s="149" t="s">
        <v>177</v>
      </c>
      <c r="AT454" s="149" t="s">
        <v>173</v>
      </c>
      <c r="AU454" s="149" t="s">
        <v>84</v>
      </c>
      <c r="AY454" s="17" t="s">
        <v>126</v>
      </c>
      <c r="BE454" s="150">
        <f>IF(O454="základní",K454,0)</f>
        <v>0</v>
      </c>
      <c r="BF454" s="150">
        <f>IF(O454="snížená",K454,0)</f>
        <v>0</v>
      </c>
      <c r="BG454" s="150">
        <f>IF(O454="zákl. přenesená",K454,0)</f>
        <v>0</v>
      </c>
      <c r="BH454" s="150">
        <f>IF(O454="sníž. přenesená",K454,0)</f>
        <v>0</v>
      </c>
      <c r="BI454" s="150">
        <f>IF(O454="nulová",K454,0)</f>
        <v>0</v>
      </c>
      <c r="BJ454" s="17" t="s">
        <v>84</v>
      </c>
      <c r="BK454" s="150">
        <f>ROUND(P454*H454,2)</f>
        <v>0</v>
      </c>
      <c r="BL454" s="17" t="s">
        <v>170</v>
      </c>
      <c r="BM454" s="149" t="s">
        <v>863</v>
      </c>
    </row>
    <row r="455" spans="2:65" s="1" customFormat="1" ht="19.2">
      <c r="B455" s="32"/>
      <c r="D455" s="151" t="s">
        <v>158</v>
      </c>
      <c r="F455" s="152" t="s">
        <v>864</v>
      </c>
      <c r="I455" s="153"/>
      <c r="J455" s="153"/>
      <c r="M455" s="32"/>
      <c r="N455" s="154"/>
      <c r="X455" s="56"/>
      <c r="AT455" s="17" t="s">
        <v>158</v>
      </c>
      <c r="AU455" s="17" t="s">
        <v>84</v>
      </c>
    </row>
    <row r="456" spans="2:65" s="13" customFormat="1" ht="10.199999999999999">
      <c r="B456" s="161"/>
      <c r="D456" s="151" t="s">
        <v>160</v>
      </c>
      <c r="F456" s="163" t="s">
        <v>865</v>
      </c>
      <c r="H456" s="164">
        <v>172.5</v>
      </c>
      <c r="I456" s="165"/>
      <c r="J456" s="165"/>
      <c r="M456" s="161"/>
      <c r="N456" s="166"/>
      <c r="X456" s="167"/>
      <c r="AT456" s="162" t="s">
        <v>160</v>
      </c>
      <c r="AU456" s="162" t="s">
        <v>84</v>
      </c>
      <c r="AV456" s="13" t="s">
        <v>84</v>
      </c>
      <c r="AW456" s="13" t="s">
        <v>4</v>
      </c>
      <c r="AX456" s="13" t="s">
        <v>80</v>
      </c>
      <c r="AY456" s="162" t="s">
        <v>126</v>
      </c>
    </row>
    <row r="457" spans="2:65" s="1" customFormat="1" ht="24.15" customHeight="1">
      <c r="B457" s="32"/>
      <c r="C457" s="136" t="s">
        <v>866</v>
      </c>
      <c r="D457" s="136" t="s">
        <v>129</v>
      </c>
      <c r="E457" s="137" t="s">
        <v>867</v>
      </c>
      <c r="F457" s="138" t="s">
        <v>868</v>
      </c>
      <c r="G457" s="139" t="s">
        <v>231</v>
      </c>
      <c r="H457" s="140">
        <v>50</v>
      </c>
      <c r="I457" s="141"/>
      <c r="J457" s="141"/>
      <c r="K457" s="142">
        <f>ROUND(P457*H457,2)</f>
        <v>0</v>
      </c>
      <c r="L457" s="143"/>
      <c r="M457" s="32"/>
      <c r="N457" s="144" t="s">
        <v>1</v>
      </c>
      <c r="O457" s="145" t="s">
        <v>39</v>
      </c>
      <c r="P457" s="146">
        <f>I457+J457</f>
        <v>0</v>
      </c>
      <c r="Q457" s="146">
        <f>ROUND(I457*H457,2)</f>
        <v>0</v>
      </c>
      <c r="R457" s="146">
        <f>ROUND(J457*H457,2)</f>
        <v>0</v>
      </c>
      <c r="T457" s="147">
        <f>S457*H457</f>
        <v>0</v>
      </c>
      <c r="U457" s="147">
        <v>0</v>
      </c>
      <c r="V457" s="147">
        <f>U457*H457</f>
        <v>0</v>
      </c>
      <c r="W457" s="147">
        <v>0</v>
      </c>
      <c r="X457" s="148">
        <f>W457*H457</f>
        <v>0</v>
      </c>
      <c r="AR457" s="149" t="s">
        <v>170</v>
      </c>
      <c r="AT457" s="149" t="s">
        <v>129</v>
      </c>
      <c r="AU457" s="149" t="s">
        <v>84</v>
      </c>
      <c r="AY457" s="17" t="s">
        <v>126</v>
      </c>
      <c r="BE457" s="150">
        <f>IF(O457="základní",K457,0)</f>
        <v>0</v>
      </c>
      <c r="BF457" s="150">
        <f>IF(O457="snížená",K457,0)</f>
        <v>0</v>
      </c>
      <c r="BG457" s="150">
        <f>IF(O457="zákl. přenesená",K457,0)</f>
        <v>0</v>
      </c>
      <c r="BH457" s="150">
        <f>IF(O457="sníž. přenesená",K457,0)</f>
        <v>0</v>
      </c>
      <c r="BI457" s="150">
        <f>IF(O457="nulová",K457,0)</f>
        <v>0</v>
      </c>
      <c r="BJ457" s="17" t="s">
        <v>84</v>
      </c>
      <c r="BK457" s="150">
        <f>ROUND(P457*H457,2)</f>
        <v>0</v>
      </c>
      <c r="BL457" s="17" t="s">
        <v>170</v>
      </c>
      <c r="BM457" s="149" t="s">
        <v>869</v>
      </c>
    </row>
    <row r="458" spans="2:65" s="1" customFormat="1" ht="24.15" customHeight="1">
      <c r="B458" s="32"/>
      <c r="C458" s="168" t="s">
        <v>870</v>
      </c>
      <c r="D458" s="168" t="s">
        <v>173</v>
      </c>
      <c r="E458" s="169" t="s">
        <v>871</v>
      </c>
      <c r="F458" s="170" t="s">
        <v>872</v>
      </c>
      <c r="G458" s="171" t="s">
        <v>231</v>
      </c>
      <c r="H458" s="172">
        <v>57.5</v>
      </c>
      <c r="I458" s="173"/>
      <c r="J458" s="174"/>
      <c r="K458" s="175">
        <f>ROUND(P458*H458,2)</f>
        <v>0</v>
      </c>
      <c r="L458" s="174"/>
      <c r="M458" s="176"/>
      <c r="N458" s="177" t="s">
        <v>1</v>
      </c>
      <c r="O458" s="145" t="s">
        <v>39</v>
      </c>
      <c r="P458" s="146">
        <f>I458+J458</f>
        <v>0</v>
      </c>
      <c r="Q458" s="146">
        <f>ROUND(I458*H458,2)</f>
        <v>0</v>
      </c>
      <c r="R458" s="146">
        <f>ROUND(J458*H458,2)</f>
        <v>0</v>
      </c>
      <c r="T458" s="147">
        <f>S458*H458</f>
        <v>0</v>
      </c>
      <c r="U458" s="147">
        <v>7.6999999999999996E-4</v>
      </c>
      <c r="V458" s="147">
        <f>U458*H458</f>
        <v>4.4274999999999995E-2</v>
      </c>
      <c r="W458" s="147">
        <v>0</v>
      </c>
      <c r="X458" s="148">
        <f>W458*H458</f>
        <v>0</v>
      </c>
      <c r="AR458" s="149" t="s">
        <v>177</v>
      </c>
      <c r="AT458" s="149" t="s">
        <v>173</v>
      </c>
      <c r="AU458" s="149" t="s">
        <v>84</v>
      </c>
      <c r="AY458" s="17" t="s">
        <v>126</v>
      </c>
      <c r="BE458" s="150">
        <f>IF(O458="základní",K458,0)</f>
        <v>0</v>
      </c>
      <c r="BF458" s="150">
        <f>IF(O458="snížená",K458,0)</f>
        <v>0</v>
      </c>
      <c r="BG458" s="150">
        <f>IF(O458="zákl. přenesená",K458,0)</f>
        <v>0</v>
      </c>
      <c r="BH458" s="150">
        <f>IF(O458="sníž. přenesená",K458,0)</f>
        <v>0</v>
      </c>
      <c r="BI458" s="150">
        <f>IF(O458="nulová",K458,0)</f>
        <v>0</v>
      </c>
      <c r="BJ458" s="17" t="s">
        <v>84</v>
      </c>
      <c r="BK458" s="150">
        <f>ROUND(P458*H458,2)</f>
        <v>0</v>
      </c>
      <c r="BL458" s="17" t="s">
        <v>170</v>
      </c>
      <c r="BM458" s="149" t="s">
        <v>873</v>
      </c>
    </row>
    <row r="459" spans="2:65" s="1" customFormat="1" ht="19.2">
      <c r="B459" s="32"/>
      <c r="D459" s="151" t="s">
        <v>158</v>
      </c>
      <c r="F459" s="152" t="s">
        <v>874</v>
      </c>
      <c r="I459" s="153"/>
      <c r="J459" s="153"/>
      <c r="M459" s="32"/>
      <c r="N459" s="154"/>
      <c r="X459" s="56"/>
      <c r="AT459" s="17" t="s">
        <v>158</v>
      </c>
      <c r="AU459" s="17" t="s">
        <v>84</v>
      </c>
    </row>
    <row r="460" spans="2:65" s="13" customFormat="1" ht="10.199999999999999">
      <c r="B460" s="161"/>
      <c r="D460" s="151" t="s">
        <v>160</v>
      </c>
      <c r="F460" s="163" t="s">
        <v>836</v>
      </c>
      <c r="H460" s="164">
        <v>57.5</v>
      </c>
      <c r="I460" s="165"/>
      <c r="J460" s="165"/>
      <c r="M460" s="161"/>
      <c r="N460" s="166"/>
      <c r="X460" s="167"/>
      <c r="AT460" s="162" t="s">
        <v>160</v>
      </c>
      <c r="AU460" s="162" t="s">
        <v>84</v>
      </c>
      <c r="AV460" s="13" t="s">
        <v>84</v>
      </c>
      <c r="AW460" s="13" t="s">
        <v>4</v>
      </c>
      <c r="AX460" s="13" t="s">
        <v>80</v>
      </c>
      <c r="AY460" s="162" t="s">
        <v>126</v>
      </c>
    </row>
    <row r="461" spans="2:65" s="1" customFormat="1" ht="24.15" customHeight="1">
      <c r="B461" s="32"/>
      <c r="C461" s="136" t="s">
        <v>875</v>
      </c>
      <c r="D461" s="136" t="s">
        <v>129</v>
      </c>
      <c r="E461" s="137" t="s">
        <v>876</v>
      </c>
      <c r="F461" s="138" t="s">
        <v>877</v>
      </c>
      <c r="G461" s="139" t="s">
        <v>156</v>
      </c>
      <c r="H461" s="140">
        <v>100</v>
      </c>
      <c r="I461" s="141"/>
      <c r="J461" s="141"/>
      <c r="K461" s="142">
        <f t="shared" ref="K461:K471" si="53">ROUND(P461*H461,2)</f>
        <v>0</v>
      </c>
      <c r="L461" s="143"/>
      <c r="M461" s="32"/>
      <c r="N461" s="144" t="s">
        <v>1</v>
      </c>
      <c r="O461" s="145" t="s">
        <v>39</v>
      </c>
      <c r="P461" s="146">
        <f t="shared" ref="P461:P471" si="54">I461+J461</f>
        <v>0</v>
      </c>
      <c r="Q461" s="146">
        <f t="shared" ref="Q461:Q471" si="55">ROUND(I461*H461,2)</f>
        <v>0</v>
      </c>
      <c r="R461" s="146">
        <f t="shared" ref="R461:R471" si="56">ROUND(J461*H461,2)</f>
        <v>0</v>
      </c>
      <c r="T461" s="147">
        <f t="shared" ref="T461:T471" si="57">S461*H461</f>
        <v>0</v>
      </c>
      <c r="U461" s="147">
        <v>0</v>
      </c>
      <c r="V461" s="147">
        <f t="shared" ref="V461:V471" si="58">U461*H461</f>
        <v>0</v>
      </c>
      <c r="W461" s="147">
        <v>0</v>
      </c>
      <c r="X461" s="148">
        <f t="shared" ref="X461:X471" si="59">W461*H461</f>
        <v>0</v>
      </c>
      <c r="AR461" s="149" t="s">
        <v>170</v>
      </c>
      <c r="AT461" s="149" t="s">
        <v>129</v>
      </c>
      <c r="AU461" s="149" t="s">
        <v>84</v>
      </c>
      <c r="AY461" s="17" t="s">
        <v>126</v>
      </c>
      <c r="BE461" s="150">
        <f t="shared" ref="BE461:BE471" si="60">IF(O461="základní",K461,0)</f>
        <v>0</v>
      </c>
      <c r="BF461" s="150">
        <f t="shared" ref="BF461:BF471" si="61">IF(O461="snížená",K461,0)</f>
        <v>0</v>
      </c>
      <c r="BG461" s="150">
        <f t="shared" ref="BG461:BG471" si="62">IF(O461="zákl. přenesená",K461,0)</f>
        <v>0</v>
      </c>
      <c r="BH461" s="150">
        <f t="shared" ref="BH461:BH471" si="63">IF(O461="sníž. přenesená",K461,0)</f>
        <v>0</v>
      </c>
      <c r="BI461" s="150">
        <f t="shared" ref="BI461:BI471" si="64">IF(O461="nulová",K461,0)</f>
        <v>0</v>
      </c>
      <c r="BJ461" s="17" t="s">
        <v>84</v>
      </c>
      <c r="BK461" s="150">
        <f t="shared" ref="BK461:BK471" si="65">ROUND(P461*H461,2)</f>
        <v>0</v>
      </c>
      <c r="BL461" s="17" t="s">
        <v>170</v>
      </c>
      <c r="BM461" s="149" t="s">
        <v>878</v>
      </c>
    </row>
    <row r="462" spans="2:65" s="1" customFormat="1" ht="24.15" customHeight="1">
      <c r="B462" s="32"/>
      <c r="C462" s="136" t="s">
        <v>879</v>
      </c>
      <c r="D462" s="136" t="s">
        <v>129</v>
      </c>
      <c r="E462" s="137" t="s">
        <v>880</v>
      </c>
      <c r="F462" s="138" t="s">
        <v>881</v>
      </c>
      <c r="G462" s="139" t="s">
        <v>156</v>
      </c>
      <c r="H462" s="140">
        <v>25</v>
      </c>
      <c r="I462" s="141"/>
      <c r="J462" s="141"/>
      <c r="K462" s="142">
        <f t="shared" si="53"/>
        <v>0</v>
      </c>
      <c r="L462" s="143"/>
      <c r="M462" s="32"/>
      <c r="N462" s="144" t="s">
        <v>1</v>
      </c>
      <c r="O462" s="145" t="s">
        <v>39</v>
      </c>
      <c r="P462" s="146">
        <f t="shared" si="54"/>
        <v>0</v>
      </c>
      <c r="Q462" s="146">
        <f t="shared" si="55"/>
        <v>0</v>
      </c>
      <c r="R462" s="146">
        <f t="shared" si="56"/>
        <v>0</v>
      </c>
      <c r="T462" s="147">
        <f t="shared" si="57"/>
        <v>0</v>
      </c>
      <c r="U462" s="147">
        <v>0</v>
      </c>
      <c r="V462" s="147">
        <f t="shared" si="58"/>
        <v>0</v>
      </c>
      <c r="W462" s="147">
        <v>0</v>
      </c>
      <c r="X462" s="148">
        <f t="shared" si="59"/>
        <v>0</v>
      </c>
      <c r="AR462" s="149" t="s">
        <v>170</v>
      </c>
      <c r="AT462" s="149" t="s">
        <v>129</v>
      </c>
      <c r="AU462" s="149" t="s">
        <v>84</v>
      </c>
      <c r="AY462" s="17" t="s">
        <v>126</v>
      </c>
      <c r="BE462" s="150">
        <f t="shared" si="60"/>
        <v>0</v>
      </c>
      <c r="BF462" s="150">
        <f t="shared" si="61"/>
        <v>0</v>
      </c>
      <c r="BG462" s="150">
        <f t="shared" si="62"/>
        <v>0</v>
      </c>
      <c r="BH462" s="150">
        <f t="shared" si="63"/>
        <v>0</v>
      </c>
      <c r="BI462" s="150">
        <f t="shared" si="64"/>
        <v>0</v>
      </c>
      <c r="BJ462" s="17" t="s">
        <v>84</v>
      </c>
      <c r="BK462" s="150">
        <f t="shared" si="65"/>
        <v>0</v>
      </c>
      <c r="BL462" s="17" t="s">
        <v>170</v>
      </c>
      <c r="BM462" s="149" t="s">
        <v>882</v>
      </c>
    </row>
    <row r="463" spans="2:65" s="1" customFormat="1" ht="16.5" customHeight="1">
      <c r="B463" s="32"/>
      <c r="C463" s="136" t="s">
        <v>883</v>
      </c>
      <c r="D463" s="136" t="s">
        <v>129</v>
      </c>
      <c r="E463" s="137" t="s">
        <v>884</v>
      </c>
      <c r="F463" s="138" t="s">
        <v>885</v>
      </c>
      <c r="G463" s="139" t="s">
        <v>156</v>
      </c>
      <c r="H463" s="140">
        <v>16</v>
      </c>
      <c r="I463" s="141"/>
      <c r="J463" s="141"/>
      <c r="K463" s="142">
        <f t="shared" si="53"/>
        <v>0</v>
      </c>
      <c r="L463" s="143"/>
      <c r="M463" s="32"/>
      <c r="N463" s="144" t="s">
        <v>1</v>
      </c>
      <c r="O463" s="145" t="s">
        <v>39</v>
      </c>
      <c r="P463" s="146">
        <f t="shared" si="54"/>
        <v>0</v>
      </c>
      <c r="Q463" s="146">
        <f t="shared" si="55"/>
        <v>0</v>
      </c>
      <c r="R463" s="146">
        <f t="shared" si="56"/>
        <v>0</v>
      </c>
      <c r="T463" s="147">
        <f t="shared" si="57"/>
        <v>0</v>
      </c>
      <c r="U463" s="147">
        <v>0</v>
      </c>
      <c r="V463" s="147">
        <f t="shared" si="58"/>
        <v>0</v>
      </c>
      <c r="W463" s="147">
        <v>0</v>
      </c>
      <c r="X463" s="148">
        <f t="shared" si="59"/>
        <v>0</v>
      </c>
      <c r="AR463" s="149" t="s">
        <v>170</v>
      </c>
      <c r="AT463" s="149" t="s">
        <v>129</v>
      </c>
      <c r="AU463" s="149" t="s">
        <v>84</v>
      </c>
      <c r="AY463" s="17" t="s">
        <v>126</v>
      </c>
      <c r="BE463" s="150">
        <f t="shared" si="60"/>
        <v>0</v>
      </c>
      <c r="BF463" s="150">
        <f t="shared" si="61"/>
        <v>0</v>
      </c>
      <c r="BG463" s="150">
        <f t="shared" si="62"/>
        <v>0</v>
      </c>
      <c r="BH463" s="150">
        <f t="shared" si="63"/>
        <v>0</v>
      </c>
      <c r="BI463" s="150">
        <f t="shared" si="64"/>
        <v>0</v>
      </c>
      <c r="BJ463" s="17" t="s">
        <v>84</v>
      </c>
      <c r="BK463" s="150">
        <f t="shared" si="65"/>
        <v>0</v>
      </c>
      <c r="BL463" s="17" t="s">
        <v>170</v>
      </c>
      <c r="BM463" s="149" t="s">
        <v>886</v>
      </c>
    </row>
    <row r="464" spans="2:65" s="1" customFormat="1" ht="37.799999999999997" customHeight="1">
      <c r="B464" s="32"/>
      <c r="C464" s="168" t="s">
        <v>887</v>
      </c>
      <c r="D464" s="168" t="s">
        <v>173</v>
      </c>
      <c r="E464" s="169" t="s">
        <v>888</v>
      </c>
      <c r="F464" s="170" t="s">
        <v>889</v>
      </c>
      <c r="G464" s="171" t="s">
        <v>156</v>
      </c>
      <c r="H464" s="172">
        <v>16</v>
      </c>
      <c r="I464" s="173"/>
      <c r="J464" s="174"/>
      <c r="K464" s="175">
        <f t="shared" si="53"/>
        <v>0</v>
      </c>
      <c r="L464" s="174"/>
      <c r="M464" s="176"/>
      <c r="N464" s="177" t="s">
        <v>1</v>
      </c>
      <c r="O464" s="145" t="s">
        <v>39</v>
      </c>
      <c r="P464" s="146">
        <f t="shared" si="54"/>
        <v>0</v>
      </c>
      <c r="Q464" s="146">
        <f t="shared" si="55"/>
        <v>0</v>
      </c>
      <c r="R464" s="146">
        <f t="shared" si="56"/>
        <v>0</v>
      </c>
      <c r="T464" s="147">
        <f t="shared" si="57"/>
        <v>0</v>
      </c>
      <c r="U464" s="147">
        <v>1.0000000000000001E-5</v>
      </c>
      <c r="V464" s="147">
        <f t="shared" si="58"/>
        <v>1.6000000000000001E-4</v>
      </c>
      <c r="W464" s="147">
        <v>0</v>
      </c>
      <c r="X464" s="148">
        <f t="shared" si="59"/>
        <v>0</v>
      </c>
      <c r="AR464" s="149" t="s">
        <v>177</v>
      </c>
      <c r="AT464" s="149" t="s">
        <v>173</v>
      </c>
      <c r="AU464" s="149" t="s">
        <v>84</v>
      </c>
      <c r="AY464" s="17" t="s">
        <v>126</v>
      </c>
      <c r="BE464" s="150">
        <f t="shared" si="60"/>
        <v>0</v>
      </c>
      <c r="BF464" s="150">
        <f t="shared" si="61"/>
        <v>0</v>
      </c>
      <c r="BG464" s="150">
        <f t="shared" si="62"/>
        <v>0</v>
      </c>
      <c r="BH464" s="150">
        <f t="shared" si="63"/>
        <v>0</v>
      </c>
      <c r="BI464" s="150">
        <f t="shared" si="64"/>
        <v>0</v>
      </c>
      <c r="BJ464" s="17" t="s">
        <v>84</v>
      </c>
      <c r="BK464" s="150">
        <f t="shared" si="65"/>
        <v>0</v>
      </c>
      <c r="BL464" s="17" t="s">
        <v>170</v>
      </c>
      <c r="BM464" s="149" t="s">
        <v>890</v>
      </c>
    </row>
    <row r="465" spans="2:65" s="1" customFormat="1" ht="16.5" customHeight="1">
      <c r="B465" s="32"/>
      <c r="C465" s="136" t="s">
        <v>891</v>
      </c>
      <c r="D465" s="136" t="s">
        <v>129</v>
      </c>
      <c r="E465" s="137" t="s">
        <v>892</v>
      </c>
      <c r="F465" s="138" t="s">
        <v>893</v>
      </c>
      <c r="G465" s="139" t="s">
        <v>156</v>
      </c>
      <c r="H465" s="140">
        <v>30</v>
      </c>
      <c r="I465" s="141"/>
      <c r="J465" s="141"/>
      <c r="K465" s="142">
        <f t="shared" si="53"/>
        <v>0</v>
      </c>
      <c r="L465" s="143"/>
      <c r="M465" s="32"/>
      <c r="N465" s="144" t="s">
        <v>1</v>
      </c>
      <c r="O465" s="145" t="s">
        <v>39</v>
      </c>
      <c r="P465" s="146">
        <f t="shared" si="54"/>
        <v>0</v>
      </c>
      <c r="Q465" s="146">
        <f t="shared" si="55"/>
        <v>0</v>
      </c>
      <c r="R465" s="146">
        <f t="shared" si="56"/>
        <v>0</v>
      </c>
      <c r="T465" s="147">
        <f t="shared" si="57"/>
        <v>0</v>
      </c>
      <c r="U465" s="147">
        <v>0</v>
      </c>
      <c r="V465" s="147">
        <f t="shared" si="58"/>
        <v>0</v>
      </c>
      <c r="W465" s="147">
        <v>0</v>
      </c>
      <c r="X465" s="148">
        <f t="shared" si="59"/>
        <v>0</v>
      </c>
      <c r="AR465" s="149" t="s">
        <v>170</v>
      </c>
      <c r="AT465" s="149" t="s">
        <v>129</v>
      </c>
      <c r="AU465" s="149" t="s">
        <v>84</v>
      </c>
      <c r="AY465" s="17" t="s">
        <v>126</v>
      </c>
      <c r="BE465" s="150">
        <f t="shared" si="60"/>
        <v>0</v>
      </c>
      <c r="BF465" s="150">
        <f t="shared" si="61"/>
        <v>0</v>
      </c>
      <c r="BG465" s="150">
        <f t="shared" si="62"/>
        <v>0</v>
      </c>
      <c r="BH465" s="150">
        <f t="shared" si="63"/>
        <v>0</v>
      </c>
      <c r="BI465" s="150">
        <f t="shared" si="64"/>
        <v>0</v>
      </c>
      <c r="BJ465" s="17" t="s">
        <v>84</v>
      </c>
      <c r="BK465" s="150">
        <f t="shared" si="65"/>
        <v>0</v>
      </c>
      <c r="BL465" s="17" t="s">
        <v>170</v>
      </c>
      <c r="BM465" s="149" t="s">
        <v>894</v>
      </c>
    </row>
    <row r="466" spans="2:65" s="1" customFormat="1" ht="24.15" customHeight="1">
      <c r="B466" s="32"/>
      <c r="C466" s="168" t="s">
        <v>895</v>
      </c>
      <c r="D466" s="168" t="s">
        <v>173</v>
      </c>
      <c r="E466" s="169" t="s">
        <v>896</v>
      </c>
      <c r="F466" s="170" t="s">
        <v>897</v>
      </c>
      <c r="G466" s="171" t="s">
        <v>156</v>
      </c>
      <c r="H466" s="172">
        <v>30</v>
      </c>
      <c r="I466" s="173"/>
      <c r="J466" s="174"/>
      <c r="K466" s="175">
        <f t="shared" si="53"/>
        <v>0</v>
      </c>
      <c r="L466" s="174"/>
      <c r="M466" s="176"/>
      <c r="N466" s="177" t="s">
        <v>1</v>
      </c>
      <c r="O466" s="145" t="s">
        <v>39</v>
      </c>
      <c r="P466" s="146">
        <f t="shared" si="54"/>
        <v>0</v>
      </c>
      <c r="Q466" s="146">
        <f t="shared" si="55"/>
        <v>0</v>
      </c>
      <c r="R466" s="146">
        <f t="shared" si="56"/>
        <v>0</v>
      </c>
      <c r="T466" s="147">
        <f t="shared" si="57"/>
        <v>0</v>
      </c>
      <c r="U466" s="147">
        <v>1.3999999999999999E-4</v>
      </c>
      <c r="V466" s="147">
        <f t="shared" si="58"/>
        <v>4.1999999999999997E-3</v>
      </c>
      <c r="W466" s="147">
        <v>0</v>
      </c>
      <c r="X466" s="148">
        <f t="shared" si="59"/>
        <v>0</v>
      </c>
      <c r="AR466" s="149" t="s">
        <v>177</v>
      </c>
      <c r="AT466" s="149" t="s">
        <v>173</v>
      </c>
      <c r="AU466" s="149" t="s">
        <v>84</v>
      </c>
      <c r="AY466" s="17" t="s">
        <v>126</v>
      </c>
      <c r="BE466" s="150">
        <f t="shared" si="60"/>
        <v>0</v>
      </c>
      <c r="BF466" s="150">
        <f t="shared" si="61"/>
        <v>0</v>
      </c>
      <c r="BG466" s="150">
        <f t="shared" si="62"/>
        <v>0</v>
      </c>
      <c r="BH466" s="150">
        <f t="shared" si="63"/>
        <v>0</v>
      </c>
      <c r="BI466" s="150">
        <f t="shared" si="64"/>
        <v>0</v>
      </c>
      <c r="BJ466" s="17" t="s">
        <v>84</v>
      </c>
      <c r="BK466" s="150">
        <f t="shared" si="65"/>
        <v>0</v>
      </c>
      <c r="BL466" s="17" t="s">
        <v>170</v>
      </c>
      <c r="BM466" s="149" t="s">
        <v>898</v>
      </c>
    </row>
    <row r="467" spans="2:65" s="1" customFormat="1" ht="24.15" customHeight="1">
      <c r="B467" s="32"/>
      <c r="C467" s="136" t="s">
        <v>899</v>
      </c>
      <c r="D467" s="136" t="s">
        <v>129</v>
      </c>
      <c r="E467" s="137" t="s">
        <v>900</v>
      </c>
      <c r="F467" s="138" t="s">
        <v>901</v>
      </c>
      <c r="G467" s="139" t="s">
        <v>156</v>
      </c>
      <c r="H467" s="140">
        <v>15</v>
      </c>
      <c r="I467" s="141"/>
      <c r="J467" s="141"/>
      <c r="K467" s="142">
        <f t="shared" si="53"/>
        <v>0</v>
      </c>
      <c r="L467" s="143"/>
      <c r="M467" s="32"/>
      <c r="N467" s="144" t="s">
        <v>1</v>
      </c>
      <c r="O467" s="145" t="s">
        <v>39</v>
      </c>
      <c r="P467" s="146">
        <f t="shared" si="54"/>
        <v>0</v>
      </c>
      <c r="Q467" s="146">
        <f t="shared" si="55"/>
        <v>0</v>
      </c>
      <c r="R467" s="146">
        <f t="shared" si="56"/>
        <v>0</v>
      </c>
      <c r="T467" s="147">
        <f t="shared" si="57"/>
        <v>0</v>
      </c>
      <c r="U467" s="147">
        <v>0</v>
      </c>
      <c r="V467" s="147">
        <f t="shared" si="58"/>
        <v>0</v>
      </c>
      <c r="W467" s="147">
        <v>0</v>
      </c>
      <c r="X467" s="148">
        <f t="shared" si="59"/>
        <v>0</v>
      </c>
      <c r="AR467" s="149" t="s">
        <v>170</v>
      </c>
      <c r="AT467" s="149" t="s">
        <v>129</v>
      </c>
      <c r="AU467" s="149" t="s">
        <v>84</v>
      </c>
      <c r="AY467" s="17" t="s">
        <v>126</v>
      </c>
      <c r="BE467" s="150">
        <f t="shared" si="60"/>
        <v>0</v>
      </c>
      <c r="BF467" s="150">
        <f t="shared" si="61"/>
        <v>0</v>
      </c>
      <c r="BG467" s="150">
        <f t="shared" si="62"/>
        <v>0</v>
      </c>
      <c r="BH467" s="150">
        <f t="shared" si="63"/>
        <v>0</v>
      </c>
      <c r="BI467" s="150">
        <f t="shared" si="64"/>
        <v>0</v>
      </c>
      <c r="BJ467" s="17" t="s">
        <v>84</v>
      </c>
      <c r="BK467" s="150">
        <f t="shared" si="65"/>
        <v>0</v>
      </c>
      <c r="BL467" s="17" t="s">
        <v>170</v>
      </c>
      <c r="BM467" s="149" t="s">
        <v>902</v>
      </c>
    </row>
    <row r="468" spans="2:65" s="1" customFormat="1" ht="24.15" customHeight="1">
      <c r="B468" s="32"/>
      <c r="C468" s="168" t="s">
        <v>903</v>
      </c>
      <c r="D468" s="168" t="s">
        <v>173</v>
      </c>
      <c r="E468" s="169" t="s">
        <v>904</v>
      </c>
      <c r="F468" s="170" t="s">
        <v>905</v>
      </c>
      <c r="G468" s="171" t="s">
        <v>156</v>
      </c>
      <c r="H468" s="172">
        <v>15</v>
      </c>
      <c r="I468" s="173"/>
      <c r="J468" s="174"/>
      <c r="K468" s="175">
        <f t="shared" si="53"/>
        <v>0</v>
      </c>
      <c r="L468" s="174"/>
      <c r="M468" s="176"/>
      <c r="N468" s="177" t="s">
        <v>1</v>
      </c>
      <c r="O468" s="145" t="s">
        <v>39</v>
      </c>
      <c r="P468" s="146">
        <f t="shared" si="54"/>
        <v>0</v>
      </c>
      <c r="Q468" s="146">
        <f t="shared" si="55"/>
        <v>0</v>
      </c>
      <c r="R468" s="146">
        <f t="shared" si="56"/>
        <v>0</v>
      </c>
      <c r="T468" s="147">
        <f t="shared" si="57"/>
        <v>0</v>
      </c>
      <c r="U468" s="147">
        <v>4.0000000000000002E-4</v>
      </c>
      <c r="V468" s="147">
        <f t="shared" si="58"/>
        <v>6.0000000000000001E-3</v>
      </c>
      <c r="W468" s="147">
        <v>0</v>
      </c>
      <c r="X468" s="148">
        <f t="shared" si="59"/>
        <v>0</v>
      </c>
      <c r="AR468" s="149" t="s">
        <v>177</v>
      </c>
      <c r="AT468" s="149" t="s">
        <v>173</v>
      </c>
      <c r="AU468" s="149" t="s">
        <v>84</v>
      </c>
      <c r="AY468" s="17" t="s">
        <v>126</v>
      </c>
      <c r="BE468" s="150">
        <f t="shared" si="60"/>
        <v>0</v>
      </c>
      <c r="BF468" s="150">
        <f t="shared" si="61"/>
        <v>0</v>
      </c>
      <c r="BG468" s="150">
        <f t="shared" si="62"/>
        <v>0</v>
      </c>
      <c r="BH468" s="150">
        <f t="shared" si="63"/>
        <v>0</v>
      </c>
      <c r="BI468" s="150">
        <f t="shared" si="64"/>
        <v>0</v>
      </c>
      <c r="BJ468" s="17" t="s">
        <v>84</v>
      </c>
      <c r="BK468" s="150">
        <f t="shared" si="65"/>
        <v>0</v>
      </c>
      <c r="BL468" s="17" t="s">
        <v>170</v>
      </c>
      <c r="BM468" s="149" t="s">
        <v>906</v>
      </c>
    </row>
    <row r="469" spans="2:65" s="1" customFormat="1" ht="24.15" customHeight="1">
      <c r="B469" s="32"/>
      <c r="C469" s="136" t="s">
        <v>907</v>
      </c>
      <c r="D469" s="136" t="s">
        <v>129</v>
      </c>
      <c r="E469" s="137" t="s">
        <v>908</v>
      </c>
      <c r="F469" s="138" t="s">
        <v>909</v>
      </c>
      <c r="G469" s="139" t="s">
        <v>156</v>
      </c>
      <c r="H469" s="140">
        <v>4</v>
      </c>
      <c r="I469" s="141"/>
      <c r="J469" s="141"/>
      <c r="K469" s="142">
        <f t="shared" si="53"/>
        <v>0</v>
      </c>
      <c r="L469" s="143"/>
      <c r="M469" s="32"/>
      <c r="N469" s="144" t="s">
        <v>1</v>
      </c>
      <c r="O469" s="145" t="s">
        <v>39</v>
      </c>
      <c r="P469" s="146">
        <f t="shared" si="54"/>
        <v>0</v>
      </c>
      <c r="Q469" s="146">
        <f t="shared" si="55"/>
        <v>0</v>
      </c>
      <c r="R469" s="146">
        <f t="shared" si="56"/>
        <v>0</v>
      </c>
      <c r="T469" s="147">
        <f t="shared" si="57"/>
        <v>0</v>
      </c>
      <c r="U469" s="147">
        <v>0</v>
      </c>
      <c r="V469" s="147">
        <f t="shared" si="58"/>
        <v>0</v>
      </c>
      <c r="W469" s="147">
        <v>0</v>
      </c>
      <c r="X469" s="148">
        <f t="shared" si="59"/>
        <v>0</v>
      </c>
      <c r="AR469" s="149" t="s">
        <v>170</v>
      </c>
      <c r="AT469" s="149" t="s">
        <v>129</v>
      </c>
      <c r="AU469" s="149" t="s">
        <v>84</v>
      </c>
      <c r="AY469" s="17" t="s">
        <v>126</v>
      </c>
      <c r="BE469" s="150">
        <f t="shared" si="60"/>
        <v>0</v>
      </c>
      <c r="BF469" s="150">
        <f t="shared" si="61"/>
        <v>0</v>
      </c>
      <c r="BG469" s="150">
        <f t="shared" si="62"/>
        <v>0</v>
      </c>
      <c r="BH469" s="150">
        <f t="shared" si="63"/>
        <v>0</v>
      </c>
      <c r="BI469" s="150">
        <f t="shared" si="64"/>
        <v>0</v>
      </c>
      <c r="BJ469" s="17" t="s">
        <v>84</v>
      </c>
      <c r="BK469" s="150">
        <f t="shared" si="65"/>
        <v>0</v>
      </c>
      <c r="BL469" s="17" t="s">
        <v>170</v>
      </c>
      <c r="BM469" s="149" t="s">
        <v>910</v>
      </c>
    </row>
    <row r="470" spans="2:65" s="1" customFormat="1" ht="16.5" customHeight="1">
      <c r="B470" s="32"/>
      <c r="C470" s="168" t="s">
        <v>911</v>
      </c>
      <c r="D470" s="168" t="s">
        <v>173</v>
      </c>
      <c r="E470" s="169" t="s">
        <v>912</v>
      </c>
      <c r="F470" s="170" t="s">
        <v>913</v>
      </c>
      <c r="G470" s="171" t="s">
        <v>156</v>
      </c>
      <c r="H470" s="172">
        <v>4</v>
      </c>
      <c r="I470" s="173"/>
      <c r="J470" s="174"/>
      <c r="K470" s="175">
        <f t="shared" si="53"/>
        <v>0</v>
      </c>
      <c r="L470" s="174"/>
      <c r="M470" s="176"/>
      <c r="N470" s="177" t="s">
        <v>1</v>
      </c>
      <c r="O470" s="145" t="s">
        <v>39</v>
      </c>
      <c r="P470" s="146">
        <f t="shared" si="54"/>
        <v>0</v>
      </c>
      <c r="Q470" s="146">
        <f t="shared" si="55"/>
        <v>0</v>
      </c>
      <c r="R470" s="146">
        <f t="shared" si="56"/>
        <v>0</v>
      </c>
      <c r="T470" s="147">
        <f t="shared" si="57"/>
        <v>0</v>
      </c>
      <c r="U470" s="147">
        <v>4.6999999999999999E-4</v>
      </c>
      <c r="V470" s="147">
        <f t="shared" si="58"/>
        <v>1.8799999999999999E-3</v>
      </c>
      <c r="W470" s="147">
        <v>0</v>
      </c>
      <c r="X470" s="148">
        <f t="shared" si="59"/>
        <v>0</v>
      </c>
      <c r="AR470" s="149" t="s">
        <v>177</v>
      </c>
      <c r="AT470" s="149" t="s">
        <v>173</v>
      </c>
      <c r="AU470" s="149" t="s">
        <v>84</v>
      </c>
      <c r="AY470" s="17" t="s">
        <v>126</v>
      </c>
      <c r="BE470" s="150">
        <f t="shared" si="60"/>
        <v>0</v>
      </c>
      <c r="BF470" s="150">
        <f t="shared" si="61"/>
        <v>0</v>
      </c>
      <c r="BG470" s="150">
        <f t="shared" si="62"/>
        <v>0</v>
      </c>
      <c r="BH470" s="150">
        <f t="shared" si="63"/>
        <v>0</v>
      </c>
      <c r="BI470" s="150">
        <f t="shared" si="64"/>
        <v>0</v>
      </c>
      <c r="BJ470" s="17" t="s">
        <v>84</v>
      </c>
      <c r="BK470" s="150">
        <f t="shared" si="65"/>
        <v>0</v>
      </c>
      <c r="BL470" s="17" t="s">
        <v>170</v>
      </c>
      <c r="BM470" s="149" t="s">
        <v>914</v>
      </c>
    </row>
    <row r="471" spans="2:65" s="1" customFormat="1" ht="16.5" customHeight="1">
      <c r="B471" s="32"/>
      <c r="C471" s="136" t="s">
        <v>915</v>
      </c>
      <c r="D471" s="136" t="s">
        <v>129</v>
      </c>
      <c r="E471" s="137" t="s">
        <v>916</v>
      </c>
      <c r="F471" s="138" t="s">
        <v>917</v>
      </c>
      <c r="G471" s="139" t="s">
        <v>156</v>
      </c>
      <c r="H471" s="140">
        <v>28</v>
      </c>
      <c r="I471" s="141"/>
      <c r="J471" s="141"/>
      <c r="K471" s="142">
        <f t="shared" si="53"/>
        <v>0</v>
      </c>
      <c r="L471" s="143"/>
      <c r="M471" s="32"/>
      <c r="N471" s="144" t="s">
        <v>1</v>
      </c>
      <c r="O471" s="145" t="s">
        <v>39</v>
      </c>
      <c r="P471" s="146">
        <f t="shared" si="54"/>
        <v>0</v>
      </c>
      <c r="Q471" s="146">
        <f t="shared" si="55"/>
        <v>0</v>
      </c>
      <c r="R471" s="146">
        <f t="shared" si="56"/>
        <v>0</v>
      </c>
      <c r="T471" s="147">
        <f t="shared" si="57"/>
        <v>0</v>
      </c>
      <c r="U471" s="147">
        <v>0</v>
      </c>
      <c r="V471" s="147">
        <f t="shared" si="58"/>
        <v>0</v>
      </c>
      <c r="W471" s="147">
        <v>0</v>
      </c>
      <c r="X471" s="148">
        <f t="shared" si="59"/>
        <v>0</v>
      </c>
      <c r="AR471" s="149" t="s">
        <v>170</v>
      </c>
      <c r="AT471" s="149" t="s">
        <v>129</v>
      </c>
      <c r="AU471" s="149" t="s">
        <v>84</v>
      </c>
      <c r="AY471" s="17" t="s">
        <v>126</v>
      </c>
      <c r="BE471" s="150">
        <f t="shared" si="60"/>
        <v>0</v>
      </c>
      <c r="BF471" s="150">
        <f t="shared" si="61"/>
        <v>0</v>
      </c>
      <c r="BG471" s="150">
        <f t="shared" si="62"/>
        <v>0</v>
      </c>
      <c r="BH471" s="150">
        <f t="shared" si="63"/>
        <v>0</v>
      </c>
      <c r="BI471" s="150">
        <f t="shared" si="64"/>
        <v>0</v>
      </c>
      <c r="BJ471" s="17" t="s">
        <v>84</v>
      </c>
      <c r="BK471" s="150">
        <f t="shared" si="65"/>
        <v>0</v>
      </c>
      <c r="BL471" s="17" t="s">
        <v>170</v>
      </c>
      <c r="BM471" s="149" t="s">
        <v>918</v>
      </c>
    </row>
    <row r="472" spans="2:65" s="12" customFormat="1" ht="10.199999999999999">
      <c r="B472" s="155"/>
      <c r="D472" s="151" t="s">
        <v>160</v>
      </c>
      <c r="E472" s="156" t="s">
        <v>1</v>
      </c>
      <c r="F472" s="157" t="s">
        <v>919</v>
      </c>
      <c r="H472" s="156" t="s">
        <v>1</v>
      </c>
      <c r="I472" s="158"/>
      <c r="J472" s="158"/>
      <c r="M472" s="155"/>
      <c r="N472" s="159"/>
      <c r="X472" s="160"/>
      <c r="AT472" s="156" t="s">
        <v>160</v>
      </c>
      <c r="AU472" s="156" t="s">
        <v>84</v>
      </c>
      <c r="AV472" s="12" t="s">
        <v>80</v>
      </c>
      <c r="AW472" s="12" t="s">
        <v>5</v>
      </c>
      <c r="AX472" s="12" t="s">
        <v>75</v>
      </c>
      <c r="AY472" s="156" t="s">
        <v>126</v>
      </c>
    </row>
    <row r="473" spans="2:65" s="13" customFormat="1" ht="10.199999999999999">
      <c r="B473" s="161"/>
      <c r="D473" s="151" t="s">
        <v>160</v>
      </c>
      <c r="E473" s="162" t="s">
        <v>1</v>
      </c>
      <c r="F473" s="163" t="s">
        <v>201</v>
      </c>
      <c r="H473" s="164">
        <v>13</v>
      </c>
      <c r="I473" s="165"/>
      <c r="J473" s="165"/>
      <c r="M473" s="161"/>
      <c r="N473" s="166"/>
      <c r="X473" s="167"/>
      <c r="AT473" s="162" t="s">
        <v>160</v>
      </c>
      <c r="AU473" s="162" t="s">
        <v>84</v>
      </c>
      <c r="AV473" s="13" t="s">
        <v>84</v>
      </c>
      <c r="AW473" s="13" t="s">
        <v>5</v>
      </c>
      <c r="AX473" s="13" t="s">
        <v>75</v>
      </c>
      <c r="AY473" s="162" t="s">
        <v>126</v>
      </c>
    </row>
    <row r="474" spans="2:65" s="12" customFormat="1" ht="20.399999999999999">
      <c r="B474" s="155"/>
      <c r="D474" s="151" t="s">
        <v>160</v>
      </c>
      <c r="E474" s="156" t="s">
        <v>1</v>
      </c>
      <c r="F474" s="157" t="s">
        <v>920</v>
      </c>
      <c r="H474" s="156" t="s">
        <v>1</v>
      </c>
      <c r="I474" s="158"/>
      <c r="J474" s="158"/>
      <c r="M474" s="155"/>
      <c r="N474" s="159"/>
      <c r="X474" s="160"/>
      <c r="AT474" s="156" t="s">
        <v>160</v>
      </c>
      <c r="AU474" s="156" t="s">
        <v>84</v>
      </c>
      <c r="AV474" s="12" t="s">
        <v>80</v>
      </c>
      <c r="AW474" s="12" t="s">
        <v>5</v>
      </c>
      <c r="AX474" s="12" t="s">
        <v>75</v>
      </c>
      <c r="AY474" s="156" t="s">
        <v>126</v>
      </c>
    </row>
    <row r="475" spans="2:65" s="13" customFormat="1" ht="10.199999999999999">
      <c r="B475" s="161"/>
      <c r="D475" s="151" t="s">
        <v>160</v>
      </c>
      <c r="E475" s="162" t="s">
        <v>1</v>
      </c>
      <c r="F475" s="163" t="s">
        <v>209</v>
      </c>
      <c r="H475" s="164">
        <v>15</v>
      </c>
      <c r="I475" s="165"/>
      <c r="J475" s="165"/>
      <c r="M475" s="161"/>
      <c r="N475" s="166"/>
      <c r="X475" s="167"/>
      <c r="AT475" s="162" t="s">
        <v>160</v>
      </c>
      <c r="AU475" s="162" t="s">
        <v>84</v>
      </c>
      <c r="AV475" s="13" t="s">
        <v>84</v>
      </c>
      <c r="AW475" s="13" t="s">
        <v>5</v>
      </c>
      <c r="AX475" s="13" t="s">
        <v>75</v>
      </c>
      <c r="AY475" s="162" t="s">
        <v>126</v>
      </c>
    </row>
    <row r="476" spans="2:65" s="14" customFormat="1" ht="10.199999999999999">
      <c r="B476" s="185"/>
      <c r="D476" s="151" t="s">
        <v>160</v>
      </c>
      <c r="E476" s="186" t="s">
        <v>1</v>
      </c>
      <c r="F476" s="187" t="s">
        <v>330</v>
      </c>
      <c r="H476" s="188">
        <v>28</v>
      </c>
      <c r="I476" s="189"/>
      <c r="J476" s="189"/>
      <c r="M476" s="185"/>
      <c r="N476" s="190"/>
      <c r="X476" s="191"/>
      <c r="AT476" s="186" t="s">
        <v>160</v>
      </c>
      <c r="AU476" s="186" t="s">
        <v>84</v>
      </c>
      <c r="AV476" s="14" t="s">
        <v>133</v>
      </c>
      <c r="AW476" s="14" t="s">
        <v>5</v>
      </c>
      <c r="AX476" s="14" t="s">
        <v>80</v>
      </c>
      <c r="AY476" s="186" t="s">
        <v>126</v>
      </c>
    </row>
    <row r="477" spans="2:65" s="1" customFormat="1" ht="24.15" customHeight="1">
      <c r="B477" s="32"/>
      <c r="C477" s="168" t="s">
        <v>921</v>
      </c>
      <c r="D477" s="168" t="s">
        <v>173</v>
      </c>
      <c r="E477" s="169" t="s">
        <v>922</v>
      </c>
      <c r="F477" s="170" t="s">
        <v>923</v>
      </c>
      <c r="G477" s="171" t="s">
        <v>156</v>
      </c>
      <c r="H477" s="172">
        <v>28</v>
      </c>
      <c r="I477" s="173"/>
      <c r="J477" s="174"/>
      <c r="K477" s="175">
        <f>ROUND(P477*H477,2)</f>
        <v>0</v>
      </c>
      <c r="L477" s="174"/>
      <c r="M477" s="176"/>
      <c r="N477" s="177" t="s">
        <v>1</v>
      </c>
      <c r="O477" s="145" t="s">
        <v>39</v>
      </c>
      <c r="P477" s="146">
        <f>I477+J477</f>
        <v>0</v>
      </c>
      <c r="Q477" s="146">
        <f>ROUND(I477*H477,2)</f>
        <v>0</v>
      </c>
      <c r="R477" s="146">
        <f>ROUND(J477*H477,2)</f>
        <v>0</v>
      </c>
      <c r="T477" s="147">
        <f>S477*H477</f>
        <v>0</v>
      </c>
      <c r="U477" s="147">
        <v>4.8000000000000001E-4</v>
      </c>
      <c r="V477" s="147">
        <f>U477*H477</f>
        <v>1.3440000000000001E-2</v>
      </c>
      <c r="W477" s="147">
        <v>0</v>
      </c>
      <c r="X477" s="148">
        <f>W477*H477</f>
        <v>0</v>
      </c>
      <c r="AR477" s="149" t="s">
        <v>177</v>
      </c>
      <c r="AT477" s="149" t="s">
        <v>173</v>
      </c>
      <c r="AU477" s="149" t="s">
        <v>84</v>
      </c>
      <c r="AY477" s="17" t="s">
        <v>126</v>
      </c>
      <c r="BE477" s="150">
        <f>IF(O477="základní",K477,0)</f>
        <v>0</v>
      </c>
      <c r="BF477" s="150">
        <f>IF(O477="snížená",K477,0)</f>
        <v>0</v>
      </c>
      <c r="BG477" s="150">
        <f>IF(O477="zákl. přenesená",K477,0)</f>
        <v>0</v>
      </c>
      <c r="BH477" s="150">
        <f>IF(O477="sníž. přenesená",K477,0)</f>
        <v>0</v>
      </c>
      <c r="BI477" s="150">
        <f>IF(O477="nulová",K477,0)</f>
        <v>0</v>
      </c>
      <c r="BJ477" s="17" t="s">
        <v>84</v>
      </c>
      <c r="BK477" s="150">
        <f>ROUND(P477*H477,2)</f>
        <v>0</v>
      </c>
      <c r="BL477" s="17" t="s">
        <v>170</v>
      </c>
      <c r="BM477" s="149" t="s">
        <v>924</v>
      </c>
    </row>
    <row r="478" spans="2:65" s="12" customFormat="1" ht="10.199999999999999">
      <c r="B478" s="155"/>
      <c r="D478" s="151" t="s">
        <v>160</v>
      </c>
      <c r="E478" s="156" t="s">
        <v>1</v>
      </c>
      <c r="F478" s="157" t="s">
        <v>919</v>
      </c>
      <c r="H478" s="156" t="s">
        <v>1</v>
      </c>
      <c r="I478" s="158"/>
      <c r="J478" s="158"/>
      <c r="M478" s="155"/>
      <c r="N478" s="159"/>
      <c r="X478" s="160"/>
      <c r="AT478" s="156" t="s">
        <v>160</v>
      </c>
      <c r="AU478" s="156" t="s">
        <v>84</v>
      </c>
      <c r="AV478" s="12" t="s">
        <v>80</v>
      </c>
      <c r="AW478" s="12" t="s">
        <v>5</v>
      </c>
      <c r="AX478" s="12" t="s">
        <v>75</v>
      </c>
      <c r="AY478" s="156" t="s">
        <v>126</v>
      </c>
    </row>
    <row r="479" spans="2:65" s="13" customFormat="1" ht="10.199999999999999">
      <c r="B479" s="161"/>
      <c r="D479" s="151" t="s">
        <v>160</v>
      </c>
      <c r="E479" s="162" t="s">
        <v>1</v>
      </c>
      <c r="F479" s="163" t="s">
        <v>201</v>
      </c>
      <c r="H479" s="164">
        <v>13</v>
      </c>
      <c r="I479" s="165"/>
      <c r="J479" s="165"/>
      <c r="M479" s="161"/>
      <c r="N479" s="166"/>
      <c r="X479" s="167"/>
      <c r="AT479" s="162" t="s">
        <v>160</v>
      </c>
      <c r="AU479" s="162" t="s">
        <v>84</v>
      </c>
      <c r="AV479" s="13" t="s">
        <v>84</v>
      </c>
      <c r="AW479" s="13" t="s">
        <v>5</v>
      </c>
      <c r="AX479" s="13" t="s">
        <v>75</v>
      </c>
      <c r="AY479" s="162" t="s">
        <v>126</v>
      </c>
    </row>
    <row r="480" spans="2:65" s="12" customFormat="1" ht="20.399999999999999">
      <c r="B480" s="155"/>
      <c r="D480" s="151" t="s">
        <v>160</v>
      </c>
      <c r="E480" s="156" t="s">
        <v>1</v>
      </c>
      <c r="F480" s="157" t="s">
        <v>925</v>
      </c>
      <c r="H480" s="156" t="s">
        <v>1</v>
      </c>
      <c r="I480" s="158"/>
      <c r="J480" s="158"/>
      <c r="M480" s="155"/>
      <c r="N480" s="159"/>
      <c r="X480" s="160"/>
      <c r="AT480" s="156" t="s">
        <v>160</v>
      </c>
      <c r="AU480" s="156" t="s">
        <v>84</v>
      </c>
      <c r="AV480" s="12" t="s">
        <v>80</v>
      </c>
      <c r="AW480" s="12" t="s">
        <v>5</v>
      </c>
      <c r="AX480" s="12" t="s">
        <v>75</v>
      </c>
      <c r="AY480" s="156" t="s">
        <v>126</v>
      </c>
    </row>
    <row r="481" spans="2:65" s="13" customFormat="1" ht="10.199999999999999">
      <c r="B481" s="161"/>
      <c r="D481" s="151" t="s">
        <v>160</v>
      </c>
      <c r="E481" s="162" t="s">
        <v>1</v>
      </c>
      <c r="F481" s="163" t="s">
        <v>209</v>
      </c>
      <c r="H481" s="164">
        <v>15</v>
      </c>
      <c r="I481" s="165"/>
      <c r="J481" s="165"/>
      <c r="M481" s="161"/>
      <c r="N481" s="166"/>
      <c r="X481" s="167"/>
      <c r="AT481" s="162" t="s">
        <v>160</v>
      </c>
      <c r="AU481" s="162" t="s">
        <v>84</v>
      </c>
      <c r="AV481" s="13" t="s">
        <v>84</v>
      </c>
      <c r="AW481" s="13" t="s">
        <v>5</v>
      </c>
      <c r="AX481" s="13" t="s">
        <v>75</v>
      </c>
      <c r="AY481" s="162" t="s">
        <v>126</v>
      </c>
    </row>
    <row r="482" spans="2:65" s="14" customFormat="1" ht="10.199999999999999">
      <c r="B482" s="185"/>
      <c r="D482" s="151" t="s">
        <v>160</v>
      </c>
      <c r="E482" s="186" t="s">
        <v>1</v>
      </c>
      <c r="F482" s="187" t="s">
        <v>330</v>
      </c>
      <c r="H482" s="188">
        <v>28</v>
      </c>
      <c r="I482" s="189"/>
      <c r="J482" s="189"/>
      <c r="M482" s="185"/>
      <c r="N482" s="190"/>
      <c r="X482" s="191"/>
      <c r="AT482" s="186" t="s">
        <v>160</v>
      </c>
      <c r="AU482" s="186" t="s">
        <v>84</v>
      </c>
      <c r="AV482" s="14" t="s">
        <v>133</v>
      </c>
      <c r="AW482" s="14" t="s">
        <v>5</v>
      </c>
      <c r="AX482" s="14" t="s">
        <v>80</v>
      </c>
      <c r="AY482" s="186" t="s">
        <v>126</v>
      </c>
    </row>
    <row r="483" spans="2:65" s="1" customFormat="1" ht="24.15" customHeight="1">
      <c r="B483" s="32"/>
      <c r="C483" s="136" t="s">
        <v>926</v>
      </c>
      <c r="D483" s="136" t="s">
        <v>129</v>
      </c>
      <c r="E483" s="137" t="s">
        <v>927</v>
      </c>
      <c r="F483" s="138" t="s">
        <v>928</v>
      </c>
      <c r="G483" s="139" t="s">
        <v>184</v>
      </c>
      <c r="H483" s="178"/>
      <c r="I483" s="141"/>
      <c r="J483" s="141"/>
      <c r="K483" s="142">
        <f>ROUND(P483*H483,2)</f>
        <v>0</v>
      </c>
      <c r="L483" s="143"/>
      <c r="M483" s="32"/>
      <c r="N483" s="144" t="s">
        <v>1</v>
      </c>
      <c r="O483" s="145" t="s">
        <v>39</v>
      </c>
      <c r="P483" s="146">
        <f>I483+J483</f>
        <v>0</v>
      </c>
      <c r="Q483" s="146">
        <f>ROUND(I483*H483,2)</f>
        <v>0</v>
      </c>
      <c r="R483" s="146">
        <f>ROUND(J483*H483,2)</f>
        <v>0</v>
      </c>
      <c r="T483" s="147">
        <f>S483*H483</f>
        <v>0</v>
      </c>
      <c r="U483" s="147">
        <v>0</v>
      </c>
      <c r="V483" s="147">
        <f>U483*H483</f>
        <v>0</v>
      </c>
      <c r="W483" s="147">
        <v>0</v>
      </c>
      <c r="X483" s="148">
        <f>W483*H483</f>
        <v>0</v>
      </c>
      <c r="AR483" s="149" t="s">
        <v>170</v>
      </c>
      <c r="AT483" s="149" t="s">
        <v>129</v>
      </c>
      <c r="AU483" s="149" t="s">
        <v>84</v>
      </c>
      <c r="AY483" s="17" t="s">
        <v>126</v>
      </c>
      <c r="BE483" s="150">
        <f>IF(O483="základní",K483,0)</f>
        <v>0</v>
      </c>
      <c r="BF483" s="150">
        <f>IF(O483="snížená",K483,0)</f>
        <v>0</v>
      </c>
      <c r="BG483" s="150">
        <f>IF(O483="zákl. přenesená",K483,0)</f>
        <v>0</v>
      </c>
      <c r="BH483" s="150">
        <f>IF(O483="sníž. přenesená",K483,0)</f>
        <v>0</v>
      </c>
      <c r="BI483" s="150">
        <f>IF(O483="nulová",K483,0)</f>
        <v>0</v>
      </c>
      <c r="BJ483" s="17" t="s">
        <v>84</v>
      </c>
      <c r="BK483" s="150">
        <f>ROUND(P483*H483,2)</f>
        <v>0</v>
      </c>
      <c r="BL483" s="17" t="s">
        <v>170</v>
      </c>
      <c r="BM483" s="149" t="s">
        <v>929</v>
      </c>
    </row>
    <row r="484" spans="2:65" s="11" customFormat="1" ht="22.8" customHeight="1">
      <c r="B484" s="123"/>
      <c r="D484" s="124" t="s">
        <v>74</v>
      </c>
      <c r="E484" s="134" t="s">
        <v>930</v>
      </c>
      <c r="F484" s="134" t="s">
        <v>931</v>
      </c>
      <c r="I484" s="126"/>
      <c r="J484" s="126"/>
      <c r="K484" s="135">
        <f>BK484</f>
        <v>0</v>
      </c>
      <c r="M484" s="123"/>
      <c r="N484" s="128"/>
      <c r="Q484" s="129">
        <f>SUM(Q485:Q504)</f>
        <v>0</v>
      </c>
      <c r="R484" s="129">
        <f>SUM(R485:R504)</f>
        <v>0</v>
      </c>
      <c r="T484" s="130">
        <f>SUM(T485:T504)</f>
        <v>0</v>
      </c>
      <c r="V484" s="130">
        <f>SUM(V485:V504)</f>
        <v>3.3530000000000004E-2</v>
      </c>
      <c r="X484" s="131">
        <f>SUM(X485:X504)</f>
        <v>0</v>
      </c>
      <c r="AR484" s="124" t="s">
        <v>84</v>
      </c>
      <c r="AT484" s="132" t="s">
        <v>74</v>
      </c>
      <c r="AU484" s="132" t="s">
        <v>80</v>
      </c>
      <c r="AY484" s="124" t="s">
        <v>126</v>
      </c>
      <c r="BK484" s="133">
        <f>SUM(BK485:BK504)</f>
        <v>0</v>
      </c>
    </row>
    <row r="485" spans="2:65" s="1" customFormat="1" ht="24.15" customHeight="1">
      <c r="B485" s="32"/>
      <c r="C485" s="136" t="s">
        <v>932</v>
      </c>
      <c r="D485" s="136" t="s">
        <v>129</v>
      </c>
      <c r="E485" s="137" t="s">
        <v>933</v>
      </c>
      <c r="F485" s="138" t="s">
        <v>934</v>
      </c>
      <c r="G485" s="139" t="s">
        <v>231</v>
      </c>
      <c r="H485" s="140">
        <v>100</v>
      </c>
      <c r="I485" s="141"/>
      <c r="J485" s="141"/>
      <c r="K485" s="142">
        <f>ROUND(P485*H485,2)</f>
        <v>0</v>
      </c>
      <c r="L485" s="143"/>
      <c r="M485" s="32"/>
      <c r="N485" s="144" t="s">
        <v>1</v>
      </c>
      <c r="O485" s="145" t="s">
        <v>39</v>
      </c>
      <c r="P485" s="146">
        <f>I485+J485</f>
        <v>0</v>
      </c>
      <c r="Q485" s="146">
        <f>ROUND(I485*H485,2)</f>
        <v>0</v>
      </c>
      <c r="R485" s="146">
        <f>ROUND(J485*H485,2)</f>
        <v>0</v>
      </c>
      <c r="T485" s="147">
        <f>S485*H485</f>
        <v>0</v>
      </c>
      <c r="U485" s="147">
        <v>0</v>
      </c>
      <c r="V485" s="147">
        <f>U485*H485</f>
        <v>0</v>
      </c>
      <c r="W485" s="147">
        <v>0</v>
      </c>
      <c r="X485" s="148">
        <f>W485*H485</f>
        <v>0</v>
      </c>
      <c r="AR485" s="149" t="s">
        <v>170</v>
      </c>
      <c r="AT485" s="149" t="s">
        <v>129</v>
      </c>
      <c r="AU485" s="149" t="s">
        <v>84</v>
      </c>
      <c r="AY485" s="17" t="s">
        <v>126</v>
      </c>
      <c r="BE485" s="150">
        <f>IF(O485="základní",K485,0)</f>
        <v>0</v>
      </c>
      <c r="BF485" s="150">
        <f>IF(O485="snížená",K485,0)</f>
        <v>0</v>
      </c>
      <c r="BG485" s="150">
        <f>IF(O485="zákl. přenesená",K485,0)</f>
        <v>0</v>
      </c>
      <c r="BH485" s="150">
        <f>IF(O485="sníž. přenesená",K485,0)</f>
        <v>0</v>
      </c>
      <c r="BI485" s="150">
        <f>IF(O485="nulová",K485,0)</f>
        <v>0</v>
      </c>
      <c r="BJ485" s="17" t="s">
        <v>84</v>
      </c>
      <c r="BK485" s="150">
        <f>ROUND(P485*H485,2)</f>
        <v>0</v>
      </c>
      <c r="BL485" s="17" t="s">
        <v>170</v>
      </c>
      <c r="BM485" s="149" t="s">
        <v>935</v>
      </c>
    </row>
    <row r="486" spans="2:65" s="1" customFormat="1" ht="24.15" customHeight="1">
      <c r="B486" s="32"/>
      <c r="C486" s="168" t="s">
        <v>936</v>
      </c>
      <c r="D486" s="168" t="s">
        <v>173</v>
      </c>
      <c r="E486" s="169" t="s">
        <v>937</v>
      </c>
      <c r="F486" s="170" t="s">
        <v>938</v>
      </c>
      <c r="G486" s="171" t="s">
        <v>231</v>
      </c>
      <c r="H486" s="172">
        <v>105</v>
      </c>
      <c r="I486" s="173"/>
      <c r="J486" s="174"/>
      <c r="K486" s="175">
        <f>ROUND(P486*H486,2)</f>
        <v>0</v>
      </c>
      <c r="L486" s="174"/>
      <c r="M486" s="176"/>
      <c r="N486" s="177" t="s">
        <v>1</v>
      </c>
      <c r="O486" s="145" t="s">
        <v>39</v>
      </c>
      <c r="P486" s="146">
        <f>I486+J486</f>
        <v>0</v>
      </c>
      <c r="Q486" s="146">
        <f>ROUND(I486*H486,2)</f>
        <v>0</v>
      </c>
      <c r="R486" s="146">
        <f>ROUND(J486*H486,2)</f>
        <v>0</v>
      </c>
      <c r="T486" s="147">
        <f>S486*H486</f>
        <v>0</v>
      </c>
      <c r="U486" s="147">
        <v>1.9000000000000001E-4</v>
      </c>
      <c r="V486" s="147">
        <f>U486*H486</f>
        <v>1.9950000000000002E-2</v>
      </c>
      <c r="W486" s="147">
        <v>0</v>
      </c>
      <c r="X486" s="148">
        <f>W486*H486</f>
        <v>0</v>
      </c>
      <c r="AR486" s="149" t="s">
        <v>177</v>
      </c>
      <c r="AT486" s="149" t="s">
        <v>173</v>
      </c>
      <c r="AU486" s="149" t="s">
        <v>84</v>
      </c>
      <c r="AY486" s="17" t="s">
        <v>126</v>
      </c>
      <c r="BE486" s="150">
        <f>IF(O486="základní",K486,0)</f>
        <v>0</v>
      </c>
      <c r="BF486" s="150">
        <f>IF(O486="snížená",K486,0)</f>
        <v>0</v>
      </c>
      <c r="BG486" s="150">
        <f>IF(O486="zákl. přenesená",K486,0)</f>
        <v>0</v>
      </c>
      <c r="BH486" s="150">
        <f>IF(O486="sníž. přenesená",K486,0)</f>
        <v>0</v>
      </c>
      <c r="BI486" s="150">
        <f>IF(O486="nulová",K486,0)</f>
        <v>0</v>
      </c>
      <c r="BJ486" s="17" t="s">
        <v>84</v>
      </c>
      <c r="BK486" s="150">
        <f>ROUND(P486*H486,2)</f>
        <v>0</v>
      </c>
      <c r="BL486" s="17" t="s">
        <v>170</v>
      </c>
      <c r="BM486" s="149" t="s">
        <v>939</v>
      </c>
    </row>
    <row r="487" spans="2:65" s="13" customFormat="1" ht="10.199999999999999">
      <c r="B487" s="161"/>
      <c r="D487" s="151" t="s">
        <v>160</v>
      </c>
      <c r="F487" s="163" t="s">
        <v>940</v>
      </c>
      <c r="H487" s="164">
        <v>105</v>
      </c>
      <c r="I487" s="165"/>
      <c r="J487" s="165"/>
      <c r="M487" s="161"/>
      <c r="N487" s="166"/>
      <c r="X487" s="167"/>
      <c r="AT487" s="162" t="s">
        <v>160</v>
      </c>
      <c r="AU487" s="162" t="s">
        <v>84</v>
      </c>
      <c r="AV487" s="13" t="s">
        <v>84</v>
      </c>
      <c r="AW487" s="13" t="s">
        <v>4</v>
      </c>
      <c r="AX487" s="13" t="s">
        <v>80</v>
      </c>
      <c r="AY487" s="162" t="s">
        <v>126</v>
      </c>
    </row>
    <row r="488" spans="2:65" s="1" customFormat="1" ht="24.15" customHeight="1">
      <c r="B488" s="32"/>
      <c r="C488" s="136" t="s">
        <v>941</v>
      </c>
      <c r="D488" s="136" t="s">
        <v>129</v>
      </c>
      <c r="E488" s="137" t="s">
        <v>942</v>
      </c>
      <c r="F488" s="138" t="s">
        <v>943</v>
      </c>
      <c r="G488" s="139" t="s">
        <v>156</v>
      </c>
      <c r="H488" s="140">
        <v>10</v>
      </c>
      <c r="I488" s="141"/>
      <c r="J488" s="141"/>
      <c r="K488" s="142">
        <f t="shared" ref="K488:K493" si="66">ROUND(P488*H488,2)</f>
        <v>0</v>
      </c>
      <c r="L488" s="143"/>
      <c r="M488" s="32"/>
      <c r="N488" s="144" t="s">
        <v>1</v>
      </c>
      <c r="O488" s="145" t="s">
        <v>39</v>
      </c>
      <c r="P488" s="146">
        <f t="shared" ref="P488:P493" si="67">I488+J488</f>
        <v>0</v>
      </c>
      <c r="Q488" s="146">
        <f t="shared" ref="Q488:Q493" si="68">ROUND(I488*H488,2)</f>
        <v>0</v>
      </c>
      <c r="R488" s="146">
        <f t="shared" ref="R488:R493" si="69">ROUND(J488*H488,2)</f>
        <v>0</v>
      </c>
      <c r="T488" s="147">
        <f t="shared" ref="T488:T493" si="70">S488*H488</f>
        <v>0</v>
      </c>
      <c r="U488" s="147">
        <v>0</v>
      </c>
      <c r="V488" s="147">
        <f t="shared" ref="V488:V493" si="71">U488*H488</f>
        <v>0</v>
      </c>
      <c r="W488" s="147">
        <v>0</v>
      </c>
      <c r="X488" s="148">
        <f t="shared" ref="X488:X493" si="72">W488*H488</f>
        <v>0</v>
      </c>
      <c r="AR488" s="149" t="s">
        <v>170</v>
      </c>
      <c r="AT488" s="149" t="s">
        <v>129</v>
      </c>
      <c r="AU488" s="149" t="s">
        <v>84</v>
      </c>
      <c r="AY488" s="17" t="s">
        <v>126</v>
      </c>
      <c r="BE488" s="150">
        <f t="shared" ref="BE488:BE493" si="73">IF(O488="základní",K488,0)</f>
        <v>0</v>
      </c>
      <c r="BF488" s="150">
        <f t="shared" ref="BF488:BF493" si="74">IF(O488="snížená",K488,0)</f>
        <v>0</v>
      </c>
      <c r="BG488" s="150">
        <f t="shared" ref="BG488:BG493" si="75">IF(O488="zákl. přenesená",K488,0)</f>
        <v>0</v>
      </c>
      <c r="BH488" s="150">
        <f t="shared" ref="BH488:BH493" si="76">IF(O488="sníž. přenesená",K488,0)</f>
        <v>0</v>
      </c>
      <c r="BI488" s="150">
        <f t="shared" ref="BI488:BI493" si="77">IF(O488="nulová",K488,0)</f>
        <v>0</v>
      </c>
      <c r="BJ488" s="17" t="s">
        <v>84</v>
      </c>
      <c r="BK488" s="150">
        <f t="shared" ref="BK488:BK493" si="78">ROUND(P488*H488,2)</f>
        <v>0</v>
      </c>
      <c r="BL488" s="17" t="s">
        <v>170</v>
      </c>
      <c r="BM488" s="149" t="s">
        <v>944</v>
      </c>
    </row>
    <row r="489" spans="2:65" s="1" customFormat="1" ht="24.15" customHeight="1">
      <c r="B489" s="32"/>
      <c r="C489" s="168" t="s">
        <v>945</v>
      </c>
      <c r="D489" s="168" t="s">
        <v>173</v>
      </c>
      <c r="E489" s="169" t="s">
        <v>946</v>
      </c>
      <c r="F489" s="170" t="s">
        <v>947</v>
      </c>
      <c r="G489" s="171" t="s">
        <v>156</v>
      </c>
      <c r="H489" s="172">
        <v>10</v>
      </c>
      <c r="I489" s="173"/>
      <c r="J489" s="174"/>
      <c r="K489" s="175">
        <f t="shared" si="66"/>
        <v>0</v>
      </c>
      <c r="L489" s="174"/>
      <c r="M489" s="176"/>
      <c r="N489" s="177" t="s">
        <v>1</v>
      </c>
      <c r="O489" s="145" t="s">
        <v>39</v>
      </c>
      <c r="P489" s="146">
        <f t="shared" si="67"/>
        <v>0</v>
      </c>
      <c r="Q489" s="146">
        <f t="shared" si="68"/>
        <v>0</v>
      </c>
      <c r="R489" s="146">
        <f t="shared" si="69"/>
        <v>0</v>
      </c>
      <c r="T489" s="147">
        <f t="shared" si="70"/>
        <v>0</v>
      </c>
      <c r="U489" s="147">
        <v>9.0000000000000006E-5</v>
      </c>
      <c r="V489" s="147">
        <f t="shared" si="71"/>
        <v>9.0000000000000008E-4</v>
      </c>
      <c r="W489" s="147">
        <v>0</v>
      </c>
      <c r="X489" s="148">
        <f t="shared" si="72"/>
        <v>0</v>
      </c>
      <c r="AR489" s="149" t="s">
        <v>177</v>
      </c>
      <c r="AT489" s="149" t="s">
        <v>173</v>
      </c>
      <c r="AU489" s="149" t="s">
        <v>84</v>
      </c>
      <c r="AY489" s="17" t="s">
        <v>126</v>
      </c>
      <c r="BE489" s="150">
        <f t="shared" si="73"/>
        <v>0</v>
      </c>
      <c r="BF489" s="150">
        <f t="shared" si="74"/>
        <v>0</v>
      </c>
      <c r="BG489" s="150">
        <f t="shared" si="75"/>
        <v>0</v>
      </c>
      <c r="BH489" s="150">
        <f t="shared" si="76"/>
        <v>0</v>
      </c>
      <c r="BI489" s="150">
        <f t="shared" si="77"/>
        <v>0</v>
      </c>
      <c r="BJ489" s="17" t="s">
        <v>84</v>
      </c>
      <c r="BK489" s="150">
        <f t="shared" si="78"/>
        <v>0</v>
      </c>
      <c r="BL489" s="17" t="s">
        <v>170</v>
      </c>
      <c r="BM489" s="149" t="s">
        <v>948</v>
      </c>
    </row>
    <row r="490" spans="2:65" s="1" customFormat="1" ht="21.75" customHeight="1">
      <c r="B490" s="32"/>
      <c r="C490" s="136" t="s">
        <v>949</v>
      </c>
      <c r="D490" s="136" t="s">
        <v>129</v>
      </c>
      <c r="E490" s="137" t="s">
        <v>950</v>
      </c>
      <c r="F490" s="138" t="s">
        <v>951</v>
      </c>
      <c r="G490" s="139" t="s">
        <v>156</v>
      </c>
      <c r="H490" s="140">
        <v>1</v>
      </c>
      <c r="I490" s="141"/>
      <c r="J490" s="141"/>
      <c r="K490" s="142">
        <f t="shared" si="66"/>
        <v>0</v>
      </c>
      <c r="L490" s="143"/>
      <c r="M490" s="32"/>
      <c r="N490" s="144" t="s">
        <v>1</v>
      </c>
      <c r="O490" s="145" t="s">
        <v>39</v>
      </c>
      <c r="P490" s="146">
        <f t="shared" si="67"/>
        <v>0</v>
      </c>
      <c r="Q490" s="146">
        <f t="shared" si="68"/>
        <v>0</v>
      </c>
      <c r="R490" s="146">
        <f t="shared" si="69"/>
        <v>0</v>
      </c>
      <c r="T490" s="147">
        <f t="shared" si="70"/>
        <v>0</v>
      </c>
      <c r="U490" s="147">
        <v>0</v>
      </c>
      <c r="V490" s="147">
        <f t="shared" si="71"/>
        <v>0</v>
      </c>
      <c r="W490" s="147">
        <v>0</v>
      </c>
      <c r="X490" s="148">
        <f t="shared" si="72"/>
        <v>0</v>
      </c>
      <c r="AR490" s="149" t="s">
        <v>170</v>
      </c>
      <c r="AT490" s="149" t="s">
        <v>129</v>
      </c>
      <c r="AU490" s="149" t="s">
        <v>84</v>
      </c>
      <c r="AY490" s="17" t="s">
        <v>126</v>
      </c>
      <c r="BE490" s="150">
        <f t="shared" si="73"/>
        <v>0</v>
      </c>
      <c r="BF490" s="150">
        <f t="shared" si="74"/>
        <v>0</v>
      </c>
      <c r="BG490" s="150">
        <f t="shared" si="75"/>
        <v>0</v>
      </c>
      <c r="BH490" s="150">
        <f t="shared" si="76"/>
        <v>0</v>
      </c>
      <c r="BI490" s="150">
        <f t="shared" si="77"/>
        <v>0</v>
      </c>
      <c r="BJ490" s="17" t="s">
        <v>84</v>
      </c>
      <c r="BK490" s="150">
        <f t="shared" si="78"/>
        <v>0</v>
      </c>
      <c r="BL490" s="17" t="s">
        <v>170</v>
      </c>
      <c r="BM490" s="149" t="s">
        <v>952</v>
      </c>
    </row>
    <row r="491" spans="2:65" s="1" customFormat="1" ht="24.15" customHeight="1">
      <c r="B491" s="32"/>
      <c r="C491" s="168" t="s">
        <v>953</v>
      </c>
      <c r="D491" s="168" t="s">
        <v>173</v>
      </c>
      <c r="E491" s="169" t="s">
        <v>954</v>
      </c>
      <c r="F491" s="170" t="s">
        <v>955</v>
      </c>
      <c r="G491" s="171" t="s">
        <v>156</v>
      </c>
      <c r="H491" s="172">
        <v>1</v>
      </c>
      <c r="I491" s="173"/>
      <c r="J491" s="174"/>
      <c r="K491" s="175">
        <f t="shared" si="66"/>
        <v>0</v>
      </c>
      <c r="L491" s="174"/>
      <c r="M491" s="176"/>
      <c r="N491" s="177" t="s">
        <v>1</v>
      </c>
      <c r="O491" s="145" t="s">
        <v>39</v>
      </c>
      <c r="P491" s="146">
        <f t="shared" si="67"/>
        <v>0</v>
      </c>
      <c r="Q491" s="146">
        <f t="shared" si="68"/>
        <v>0</v>
      </c>
      <c r="R491" s="146">
        <f t="shared" si="69"/>
        <v>0</v>
      </c>
      <c r="T491" s="147">
        <f t="shared" si="70"/>
        <v>0</v>
      </c>
      <c r="U491" s="147">
        <v>8.0000000000000007E-5</v>
      </c>
      <c r="V491" s="147">
        <f t="shared" si="71"/>
        <v>8.0000000000000007E-5</v>
      </c>
      <c r="W491" s="147">
        <v>0</v>
      </c>
      <c r="X491" s="148">
        <f t="shared" si="72"/>
        <v>0</v>
      </c>
      <c r="AR491" s="149" t="s">
        <v>177</v>
      </c>
      <c r="AT491" s="149" t="s">
        <v>173</v>
      </c>
      <c r="AU491" s="149" t="s">
        <v>84</v>
      </c>
      <c r="AY491" s="17" t="s">
        <v>126</v>
      </c>
      <c r="BE491" s="150">
        <f t="shared" si="73"/>
        <v>0</v>
      </c>
      <c r="BF491" s="150">
        <f t="shared" si="74"/>
        <v>0</v>
      </c>
      <c r="BG491" s="150">
        <f t="shared" si="75"/>
        <v>0</v>
      </c>
      <c r="BH491" s="150">
        <f t="shared" si="76"/>
        <v>0</v>
      </c>
      <c r="BI491" s="150">
        <f t="shared" si="77"/>
        <v>0</v>
      </c>
      <c r="BJ491" s="17" t="s">
        <v>84</v>
      </c>
      <c r="BK491" s="150">
        <f t="shared" si="78"/>
        <v>0</v>
      </c>
      <c r="BL491" s="17" t="s">
        <v>170</v>
      </c>
      <c r="BM491" s="149" t="s">
        <v>956</v>
      </c>
    </row>
    <row r="492" spans="2:65" s="1" customFormat="1" ht="24.15" customHeight="1">
      <c r="B492" s="32"/>
      <c r="C492" s="136" t="s">
        <v>957</v>
      </c>
      <c r="D492" s="136" t="s">
        <v>129</v>
      </c>
      <c r="E492" s="137" t="s">
        <v>958</v>
      </c>
      <c r="F492" s="138" t="s">
        <v>959</v>
      </c>
      <c r="G492" s="139" t="s">
        <v>231</v>
      </c>
      <c r="H492" s="140">
        <v>250</v>
      </c>
      <c r="I492" s="141"/>
      <c r="J492" s="141"/>
      <c r="K492" s="142">
        <f t="shared" si="66"/>
        <v>0</v>
      </c>
      <c r="L492" s="143"/>
      <c r="M492" s="32"/>
      <c r="N492" s="144" t="s">
        <v>1</v>
      </c>
      <c r="O492" s="145" t="s">
        <v>39</v>
      </c>
      <c r="P492" s="146">
        <f t="shared" si="67"/>
        <v>0</v>
      </c>
      <c r="Q492" s="146">
        <f t="shared" si="68"/>
        <v>0</v>
      </c>
      <c r="R492" s="146">
        <f t="shared" si="69"/>
        <v>0</v>
      </c>
      <c r="T492" s="147">
        <f t="shared" si="70"/>
        <v>0</v>
      </c>
      <c r="U492" s="147">
        <v>0</v>
      </c>
      <c r="V492" s="147">
        <f t="shared" si="71"/>
        <v>0</v>
      </c>
      <c r="W492" s="147">
        <v>0</v>
      </c>
      <c r="X492" s="148">
        <f t="shared" si="72"/>
        <v>0</v>
      </c>
      <c r="AR492" s="149" t="s">
        <v>170</v>
      </c>
      <c r="AT492" s="149" t="s">
        <v>129</v>
      </c>
      <c r="AU492" s="149" t="s">
        <v>84</v>
      </c>
      <c r="AY492" s="17" t="s">
        <v>126</v>
      </c>
      <c r="BE492" s="150">
        <f t="shared" si="73"/>
        <v>0</v>
      </c>
      <c r="BF492" s="150">
        <f t="shared" si="74"/>
        <v>0</v>
      </c>
      <c r="BG492" s="150">
        <f t="shared" si="75"/>
        <v>0</v>
      </c>
      <c r="BH492" s="150">
        <f t="shared" si="76"/>
        <v>0</v>
      </c>
      <c r="BI492" s="150">
        <f t="shared" si="77"/>
        <v>0</v>
      </c>
      <c r="BJ492" s="17" t="s">
        <v>84</v>
      </c>
      <c r="BK492" s="150">
        <f t="shared" si="78"/>
        <v>0</v>
      </c>
      <c r="BL492" s="17" t="s">
        <v>170</v>
      </c>
      <c r="BM492" s="149" t="s">
        <v>960</v>
      </c>
    </row>
    <row r="493" spans="2:65" s="1" customFormat="1" ht="24.15" customHeight="1">
      <c r="B493" s="32"/>
      <c r="C493" s="168" t="s">
        <v>961</v>
      </c>
      <c r="D493" s="168" t="s">
        <v>173</v>
      </c>
      <c r="E493" s="169" t="s">
        <v>962</v>
      </c>
      <c r="F493" s="170" t="s">
        <v>963</v>
      </c>
      <c r="G493" s="171" t="s">
        <v>231</v>
      </c>
      <c r="H493" s="172">
        <v>300</v>
      </c>
      <c r="I493" s="173"/>
      <c r="J493" s="174"/>
      <c r="K493" s="175">
        <f t="shared" si="66"/>
        <v>0</v>
      </c>
      <c r="L493" s="174"/>
      <c r="M493" s="176"/>
      <c r="N493" s="177" t="s">
        <v>1</v>
      </c>
      <c r="O493" s="145" t="s">
        <v>39</v>
      </c>
      <c r="P493" s="146">
        <f t="shared" si="67"/>
        <v>0</v>
      </c>
      <c r="Q493" s="146">
        <f t="shared" si="68"/>
        <v>0</v>
      </c>
      <c r="R493" s="146">
        <f t="shared" si="69"/>
        <v>0</v>
      </c>
      <c r="T493" s="147">
        <f t="shared" si="70"/>
        <v>0</v>
      </c>
      <c r="U493" s="147">
        <v>3.0000000000000001E-5</v>
      </c>
      <c r="V493" s="147">
        <f t="shared" si="71"/>
        <v>9.0000000000000011E-3</v>
      </c>
      <c r="W493" s="147">
        <v>0</v>
      </c>
      <c r="X493" s="148">
        <f t="shared" si="72"/>
        <v>0</v>
      </c>
      <c r="AR493" s="149" t="s">
        <v>177</v>
      </c>
      <c r="AT493" s="149" t="s">
        <v>173</v>
      </c>
      <c r="AU493" s="149" t="s">
        <v>84</v>
      </c>
      <c r="AY493" s="17" t="s">
        <v>126</v>
      </c>
      <c r="BE493" s="150">
        <f t="shared" si="73"/>
        <v>0</v>
      </c>
      <c r="BF493" s="150">
        <f t="shared" si="74"/>
        <v>0</v>
      </c>
      <c r="BG493" s="150">
        <f t="shared" si="75"/>
        <v>0</v>
      </c>
      <c r="BH493" s="150">
        <f t="shared" si="76"/>
        <v>0</v>
      </c>
      <c r="BI493" s="150">
        <f t="shared" si="77"/>
        <v>0</v>
      </c>
      <c r="BJ493" s="17" t="s">
        <v>84</v>
      </c>
      <c r="BK493" s="150">
        <f t="shared" si="78"/>
        <v>0</v>
      </c>
      <c r="BL493" s="17" t="s">
        <v>170</v>
      </c>
      <c r="BM493" s="149" t="s">
        <v>964</v>
      </c>
    </row>
    <row r="494" spans="2:65" s="1" customFormat="1" ht="19.2">
      <c r="B494" s="32"/>
      <c r="D494" s="151" t="s">
        <v>158</v>
      </c>
      <c r="F494" s="152" t="s">
        <v>965</v>
      </c>
      <c r="I494" s="153"/>
      <c r="J494" s="153"/>
      <c r="M494" s="32"/>
      <c r="N494" s="154"/>
      <c r="X494" s="56"/>
      <c r="AT494" s="17" t="s">
        <v>158</v>
      </c>
      <c r="AU494" s="17" t="s">
        <v>84</v>
      </c>
    </row>
    <row r="495" spans="2:65" s="13" customFormat="1" ht="10.199999999999999">
      <c r="B495" s="161"/>
      <c r="D495" s="151" t="s">
        <v>160</v>
      </c>
      <c r="F495" s="163" t="s">
        <v>966</v>
      </c>
      <c r="H495" s="164">
        <v>300</v>
      </c>
      <c r="I495" s="165"/>
      <c r="J495" s="165"/>
      <c r="M495" s="161"/>
      <c r="N495" s="166"/>
      <c r="X495" s="167"/>
      <c r="AT495" s="162" t="s">
        <v>160</v>
      </c>
      <c r="AU495" s="162" t="s">
        <v>84</v>
      </c>
      <c r="AV495" s="13" t="s">
        <v>84</v>
      </c>
      <c r="AW495" s="13" t="s">
        <v>4</v>
      </c>
      <c r="AX495" s="13" t="s">
        <v>80</v>
      </c>
      <c r="AY495" s="162" t="s">
        <v>126</v>
      </c>
    </row>
    <row r="496" spans="2:65" s="1" customFormat="1" ht="24.15" customHeight="1">
      <c r="B496" s="32"/>
      <c r="C496" s="136" t="s">
        <v>967</v>
      </c>
      <c r="D496" s="136" t="s">
        <v>129</v>
      </c>
      <c r="E496" s="137" t="s">
        <v>968</v>
      </c>
      <c r="F496" s="138" t="s">
        <v>969</v>
      </c>
      <c r="G496" s="139" t="s">
        <v>156</v>
      </c>
      <c r="H496" s="140">
        <v>10</v>
      </c>
      <c r="I496" s="141"/>
      <c r="J496" s="141"/>
      <c r="K496" s="142">
        <f t="shared" ref="K496:K504" si="79">ROUND(P496*H496,2)</f>
        <v>0</v>
      </c>
      <c r="L496" s="143"/>
      <c r="M496" s="32"/>
      <c r="N496" s="144" t="s">
        <v>1</v>
      </c>
      <c r="O496" s="145" t="s">
        <v>39</v>
      </c>
      <c r="P496" s="146">
        <f t="shared" ref="P496:P504" si="80">I496+J496</f>
        <v>0</v>
      </c>
      <c r="Q496" s="146">
        <f t="shared" ref="Q496:Q504" si="81">ROUND(I496*H496,2)</f>
        <v>0</v>
      </c>
      <c r="R496" s="146">
        <f t="shared" ref="R496:R504" si="82">ROUND(J496*H496,2)</f>
        <v>0</v>
      </c>
      <c r="T496" s="147">
        <f t="shared" ref="T496:T504" si="83">S496*H496</f>
        <v>0</v>
      </c>
      <c r="U496" s="147">
        <v>0</v>
      </c>
      <c r="V496" s="147">
        <f t="shared" ref="V496:V504" si="84">U496*H496</f>
        <v>0</v>
      </c>
      <c r="W496" s="147">
        <v>0</v>
      </c>
      <c r="X496" s="148">
        <f t="shared" ref="X496:X504" si="85">W496*H496</f>
        <v>0</v>
      </c>
      <c r="AR496" s="149" t="s">
        <v>170</v>
      </c>
      <c r="AT496" s="149" t="s">
        <v>129</v>
      </c>
      <c r="AU496" s="149" t="s">
        <v>84</v>
      </c>
      <c r="AY496" s="17" t="s">
        <v>126</v>
      </c>
      <c r="BE496" s="150">
        <f t="shared" ref="BE496:BE504" si="86">IF(O496="základní",K496,0)</f>
        <v>0</v>
      </c>
      <c r="BF496" s="150">
        <f t="shared" ref="BF496:BF504" si="87">IF(O496="snížená",K496,0)</f>
        <v>0</v>
      </c>
      <c r="BG496" s="150">
        <f t="shared" ref="BG496:BG504" si="88">IF(O496="zákl. přenesená",K496,0)</f>
        <v>0</v>
      </c>
      <c r="BH496" s="150">
        <f t="shared" ref="BH496:BH504" si="89">IF(O496="sníž. přenesená",K496,0)</f>
        <v>0</v>
      </c>
      <c r="BI496" s="150">
        <f t="shared" ref="BI496:BI504" si="90">IF(O496="nulová",K496,0)</f>
        <v>0</v>
      </c>
      <c r="BJ496" s="17" t="s">
        <v>84</v>
      </c>
      <c r="BK496" s="150">
        <f t="shared" ref="BK496:BK504" si="91">ROUND(P496*H496,2)</f>
        <v>0</v>
      </c>
      <c r="BL496" s="17" t="s">
        <v>170</v>
      </c>
      <c r="BM496" s="149" t="s">
        <v>970</v>
      </c>
    </row>
    <row r="497" spans="2:65" s="1" customFormat="1" ht="24.15" customHeight="1">
      <c r="B497" s="32"/>
      <c r="C497" s="168" t="s">
        <v>971</v>
      </c>
      <c r="D497" s="168" t="s">
        <v>173</v>
      </c>
      <c r="E497" s="169" t="s">
        <v>972</v>
      </c>
      <c r="F497" s="170" t="s">
        <v>973</v>
      </c>
      <c r="G497" s="171" t="s">
        <v>156</v>
      </c>
      <c r="H497" s="172">
        <v>10</v>
      </c>
      <c r="I497" s="173"/>
      <c r="J497" s="174"/>
      <c r="K497" s="175">
        <f t="shared" si="79"/>
        <v>0</v>
      </c>
      <c r="L497" s="174"/>
      <c r="M497" s="176"/>
      <c r="N497" s="177" t="s">
        <v>1</v>
      </c>
      <c r="O497" s="145" t="s">
        <v>39</v>
      </c>
      <c r="P497" s="146">
        <f t="shared" si="80"/>
        <v>0</v>
      </c>
      <c r="Q497" s="146">
        <f t="shared" si="81"/>
        <v>0</v>
      </c>
      <c r="R497" s="146">
        <f t="shared" si="82"/>
        <v>0</v>
      </c>
      <c r="T497" s="147">
        <f t="shared" si="83"/>
        <v>0</v>
      </c>
      <c r="U497" s="147">
        <v>5.0000000000000002E-5</v>
      </c>
      <c r="V497" s="147">
        <f t="shared" si="84"/>
        <v>5.0000000000000001E-4</v>
      </c>
      <c r="W497" s="147">
        <v>0</v>
      </c>
      <c r="X497" s="148">
        <f t="shared" si="85"/>
        <v>0</v>
      </c>
      <c r="AR497" s="149" t="s">
        <v>177</v>
      </c>
      <c r="AT497" s="149" t="s">
        <v>173</v>
      </c>
      <c r="AU497" s="149" t="s">
        <v>84</v>
      </c>
      <c r="AY497" s="17" t="s">
        <v>126</v>
      </c>
      <c r="BE497" s="150">
        <f t="shared" si="86"/>
        <v>0</v>
      </c>
      <c r="BF497" s="150">
        <f t="shared" si="87"/>
        <v>0</v>
      </c>
      <c r="BG497" s="150">
        <f t="shared" si="88"/>
        <v>0</v>
      </c>
      <c r="BH497" s="150">
        <f t="shared" si="89"/>
        <v>0</v>
      </c>
      <c r="BI497" s="150">
        <f t="shared" si="90"/>
        <v>0</v>
      </c>
      <c r="BJ497" s="17" t="s">
        <v>84</v>
      </c>
      <c r="BK497" s="150">
        <f t="shared" si="91"/>
        <v>0</v>
      </c>
      <c r="BL497" s="17" t="s">
        <v>170</v>
      </c>
      <c r="BM497" s="149" t="s">
        <v>974</v>
      </c>
    </row>
    <row r="498" spans="2:65" s="1" customFormat="1" ht="24.15" customHeight="1">
      <c r="B498" s="32"/>
      <c r="C498" s="136" t="s">
        <v>975</v>
      </c>
      <c r="D498" s="136" t="s">
        <v>129</v>
      </c>
      <c r="E498" s="137" t="s">
        <v>976</v>
      </c>
      <c r="F498" s="138" t="s">
        <v>977</v>
      </c>
      <c r="G498" s="139" t="s">
        <v>156</v>
      </c>
      <c r="H498" s="140">
        <v>10</v>
      </c>
      <c r="I498" s="141"/>
      <c r="J498" s="141"/>
      <c r="K498" s="142">
        <f t="shared" si="79"/>
        <v>0</v>
      </c>
      <c r="L498" s="143"/>
      <c r="M498" s="32"/>
      <c r="N498" s="144" t="s">
        <v>1</v>
      </c>
      <c r="O498" s="145" t="s">
        <v>39</v>
      </c>
      <c r="P498" s="146">
        <f t="shared" si="80"/>
        <v>0</v>
      </c>
      <c r="Q498" s="146">
        <f t="shared" si="81"/>
        <v>0</v>
      </c>
      <c r="R498" s="146">
        <f t="shared" si="82"/>
        <v>0</v>
      </c>
      <c r="T498" s="147">
        <f t="shared" si="83"/>
        <v>0</v>
      </c>
      <c r="U498" s="147">
        <v>0</v>
      </c>
      <c r="V498" s="147">
        <f t="shared" si="84"/>
        <v>0</v>
      </c>
      <c r="W498" s="147">
        <v>0</v>
      </c>
      <c r="X498" s="148">
        <f t="shared" si="85"/>
        <v>0</v>
      </c>
      <c r="AR498" s="149" t="s">
        <v>170</v>
      </c>
      <c r="AT498" s="149" t="s">
        <v>129</v>
      </c>
      <c r="AU498" s="149" t="s">
        <v>84</v>
      </c>
      <c r="AY498" s="17" t="s">
        <v>126</v>
      </c>
      <c r="BE498" s="150">
        <f t="shared" si="86"/>
        <v>0</v>
      </c>
      <c r="BF498" s="150">
        <f t="shared" si="87"/>
        <v>0</v>
      </c>
      <c r="BG498" s="150">
        <f t="shared" si="88"/>
        <v>0</v>
      </c>
      <c r="BH498" s="150">
        <f t="shared" si="89"/>
        <v>0</v>
      </c>
      <c r="BI498" s="150">
        <f t="shared" si="90"/>
        <v>0</v>
      </c>
      <c r="BJ498" s="17" t="s">
        <v>84</v>
      </c>
      <c r="BK498" s="150">
        <f t="shared" si="91"/>
        <v>0</v>
      </c>
      <c r="BL498" s="17" t="s">
        <v>170</v>
      </c>
      <c r="BM498" s="149" t="s">
        <v>978</v>
      </c>
    </row>
    <row r="499" spans="2:65" s="1" customFormat="1" ht="16.5" customHeight="1">
      <c r="B499" s="32"/>
      <c r="C499" s="168" t="s">
        <v>979</v>
      </c>
      <c r="D499" s="168" t="s">
        <v>173</v>
      </c>
      <c r="E499" s="169" t="s">
        <v>980</v>
      </c>
      <c r="F499" s="170" t="s">
        <v>981</v>
      </c>
      <c r="G499" s="171" t="s">
        <v>156</v>
      </c>
      <c r="H499" s="172">
        <v>10</v>
      </c>
      <c r="I499" s="173"/>
      <c r="J499" s="174"/>
      <c r="K499" s="175">
        <f t="shared" si="79"/>
        <v>0</v>
      </c>
      <c r="L499" s="174"/>
      <c r="M499" s="176"/>
      <c r="N499" s="177" t="s">
        <v>1</v>
      </c>
      <c r="O499" s="145" t="s">
        <v>39</v>
      </c>
      <c r="P499" s="146">
        <f t="shared" si="80"/>
        <v>0</v>
      </c>
      <c r="Q499" s="146">
        <f t="shared" si="81"/>
        <v>0</v>
      </c>
      <c r="R499" s="146">
        <f t="shared" si="82"/>
        <v>0</v>
      </c>
      <c r="T499" s="147">
        <f t="shared" si="83"/>
        <v>0</v>
      </c>
      <c r="U499" s="147">
        <v>1.0000000000000001E-5</v>
      </c>
      <c r="V499" s="147">
        <f t="shared" si="84"/>
        <v>1E-4</v>
      </c>
      <c r="W499" s="147">
        <v>0</v>
      </c>
      <c r="X499" s="148">
        <f t="shared" si="85"/>
        <v>0</v>
      </c>
      <c r="AR499" s="149" t="s">
        <v>177</v>
      </c>
      <c r="AT499" s="149" t="s">
        <v>173</v>
      </c>
      <c r="AU499" s="149" t="s">
        <v>84</v>
      </c>
      <c r="AY499" s="17" t="s">
        <v>126</v>
      </c>
      <c r="BE499" s="150">
        <f t="shared" si="86"/>
        <v>0</v>
      </c>
      <c r="BF499" s="150">
        <f t="shared" si="87"/>
        <v>0</v>
      </c>
      <c r="BG499" s="150">
        <f t="shared" si="88"/>
        <v>0</v>
      </c>
      <c r="BH499" s="150">
        <f t="shared" si="89"/>
        <v>0</v>
      </c>
      <c r="BI499" s="150">
        <f t="shared" si="90"/>
        <v>0</v>
      </c>
      <c r="BJ499" s="17" t="s">
        <v>84</v>
      </c>
      <c r="BK499" s="150">
        <f t="shared" si="91"/>
        <v>0</v>
      </c>
      <c r="BL499" s="17" t="s">
        <v>170</v>
      </c>
      <c r="BM499" s="149" t="s">
        <v>982</v>
      </c>
    </row>
    <row r="500" spans="2:65" s="1" customFormat="1" ht="16.5" customHeight="1">
      <c r="B500" s="32"/>
      <c r="C500" s="136" t="s">
        <v>983</v>
      </c>
      <c r="D500" s="136" t="s">
        <v>129</v>
      </c>
      <c r="E500" s="137" t="s">
        <v>984</v>
      </c>
      <c r="F500" s="138" t="s">
        <v>985</v>
      </c>
      <c r="G500" s="139" t="s">
        <v>156</v>
      </c>
      <c r="H500" s="140">
        <v>10</v>
      </c>
      <c r="I500" s="141"/>
      <c r="J500" s="141"/>
      <c r="K500" s="142">
        <f t="shared" si="79"/>
        <v>0</v>
      </c>
      <c r="L500" s="143"/>
      <c r="M500" s="32"/>
      <c r="N500" s="144" t="s">
        <v>1</v>
      </c>
      <c r="O500" s="145" t="s">
        <v>39</v>
      </c>
      <c r="P500" s="146">
        <f t="shared" si="80"/>
        <v>0</v>
      </c>
      <c r="Q500" s="146">
        <f t="shared" si="81"/>
        <v>0</v>
      </c>
      <c r="R500" s="146">
        <f t="shared" si="82"/>
        <v>0</v>
      </c>
      <c r="T500" s="147">
        <f t="shared" si="83"/>
        <v>0</v>
      </c>
      <c r="U500" s="147">
        <v>0</v>
      </c>
      <c r="V500" s="147">
        <f t="shared" si="84"/>
        <v>0</v>
      </c>
      <c r="W500" s="147">
        <v>0</v>
      </c>
      <c r="X500" s="148">
        <f t="shared" si="85"/>
        <v>0</v>
      </c>
      <c r="AR500" s="149" t="s">
        <v>170</v>
      </c>
      <c r="AT500" s="149" t="s">
        <v>129</v>
      </c>
      <c r="AU500" s="149" t="s">
        <v>84</v>
      </c>
      <c r="AY500" s="17" t="s">
        <v>126</v>
      </c>
      <c r="BE500" s="150">
        <f t="shared" si="86"/>
        <v>0</v>
      </c>
      <c r="BF500" s="150">
        <f t="shared" si="87"/>
        <v>0</v>
      </c>
      <c r="BG500" s="150">
        <f t="shared" si="88"/>
        <v>0</v>
      </c>
      <c r="BH500" s="150">
        <f t="shared" si="89"/>
        <v>0</v>
      </c>
      <c r="BI500" s="150">
        <f t="shared" si="90"/>
        <v>0</v>
      </c>
      <c r="BJ500" s="17" t="s">
        <v>84</v>
      </c>
      <c r="BK500" s="150">
        <f t="shared" si="91"/>
        <v>0</v>
      </c>
      <c r="BL500" s="17" t="s">
        <v>170</v>
      </c>
      <c r="BM500" s="149" t="s">
        <v>986</v>
      </c>
    </row>
    <row r="501" spans="2:65" s="1" customFormat="1" ht="24.15" customHeight="1">
      <c r="B501" s="32"/>
      <c r="C501" s="168" t="s">
        <v>987</v>
      </c>
      <c r="D501" s="168" t="s">
        <v>173</v>
      </c>
      <c r="E501" s="169" t="s">
        <v>988</v>
      </c>
      <c r="F501" s="170" t="s">
        <v>989</v>
      </c>
      <c r="G501" s="171" t="s">
        <v>156</v>
      </c>
      <c r="H501" s="172">
        <v>10</v>
      </c>
      <c r="I501" s="173"/>
      <c r="J501" s="174"/>
      <c r="K501" s="175">
        <f t="shared" si="79"/>
        <v>0</v>
      </c>
      <c r="L501" s="174"/>
      <c r="M501" s="176"/>
      <c r="N501" s="177" t="s">
        <v>1</v>
      </c>
      <c r="O501" s="145" t="s">
        <v>39</v>
      </c>
      <c r="P501" s="146">
        <f t="shared" si="80"/>
        <v>0</v>
      </c>
      <c r="Q501" s="146">
        <f t="shared" si="81"/>
        <v>0</v>
      </c>
      <c r="R501" s="146">
        <f t="shared" si="82"/>
        <v>0</v>
      </c>
      <c r="T501" s="147">
        <f t="shared" si="83"/>
        <v>0</v>
      </c>
      <c r="U501" s="147">
        <v>1E-4</v>
      </c>
      <c r="V501" s="147">
        <f t="shared" si="84"/>
        <v>1E-3</v>
      </c>
      <c r="W501" s="147">
        <v>0</v>
      </c>
      <c r="X501" s="148">
        <f t="shared" si="85"/>
        <v>0</v>
      </c>
      <c r="AR501" s="149" t="s">
        <v>177</v>
      </c>
      <c r="AT501" s="149" t="s">
        <v>173</v>
      </c>
      <c r="AU501" s="149" t="s">
        <v>84</v>
      </c>
      <c r="AY501" s="17" t="s">
        <v>126</v>
      </c>
      <c r="BE501" s="150">
        <f t="shared" si="86"/>
        <v>0</v>
      </c>
      <c r="BF501" s="150">
        <f t="shared" si="87"/>
        <v>0</v>
      </c>
      <c r="BG501" s="150">
        <f t="shared" si="88"/>
        <v>0</v>
      </c>
      <c r="BH501" s="150">
        <f t="shared" si="89"/>
        <v>0</v>
      </c>
      <c r="BI501" s="150">
        <f t="shared" si="90"/>
        <v>0</v>
      </c>
      <c r="BJ501" s="17" t="s">
        <v>84</v>
      </c>
      <c r="BK501" s="150">
        <f t="shared" si="91"/>
        <v>0</v>
      </c>
      <c r="BL501" s="17" t="s">
        <v>170</v>
      </c>
      <c r="BM501" s="149" t="s">
        <v>990</v>
      </c>
    </row>
    <row r="502" spans="2:65" s="1" customFormat="1" ht="16.5" customHeight="1">
      <c r="B502" s="32"/>
      <c r="C502" s="168" t="s">
        <v>991</v>
      </c>
      <c r="D502" s="168" t="s">
        <v>173</v>
      </c>
      <c r="E502" s="169" t="s">
        <v>992</v>
      </c>
      <c r="F502" s="170" t="s">
        <v>993</v>
      </c>
      <c r="G502" s="171" t="s">
        <v>156</v>
      </c>
      <c r="H502" s="172">
        <v>10</v>
      </c>
      <c r="I502" s="173"/>
      <c r="J502" s="174"/>
      <c r="K502" s="175">
        <f t="shared" si="79"/>
        <v>0</v>
      </c>
      <c r="L502" s="174"/>
      <c r="M502" s="176"/>
      <c r="N502" s="177" t="s">
        <v>1</v>
      </c>
      <c r="O502" s="145" t="s">
        <v>39</v>
      </c>
      <c r="P502" s="146">
        <f t="shared" si="80"/>
        <v>0</v>
      </c>
      <c r="Q502" s="146">
        <f t="shared" si="81"/>
        <v>0</v>
      </c>
      <c r="R502" s="146">
        <f t="shared" si="82"/>
        <v>0</v>
      </c>
      <c r="T502" s="147">
        <f t="shared" si="83"/>
        <v>0</v>
      </c>
      <c r="U502" s="147">
        <v>1E-4</v>
      </c>
      <c r="V502" s="147">
        <f t="shared" si="84"/>
        <v>1E-3</v>
      </c>
      <c r="W502" s="147">
        <v>0</v>
      </c>
      <c r="X502" s="148">
        <f t="shared" si="85"/>
        <v>0</v>
      </c>
      <c r="AR502" s="149" t="s">
        <v>177</v>
      </c>
      <c r="AT502" s="149" t="s">
        <v>173</v>
      </c>
      <c r="AU502" s="149" t="s">
        <v>84</v>
      </c>
      <c r="AY502" s="17" t="s">
        <v>126</v>
      </c>
      <c r="BE502" s="150">
        <f t="shared" si="86"/>
        <v>0</v>
      </c>
      <c r="BF502" s="150">
        <f t="shared" si="87"/>
        <v>0</v>
      </c>
      <c r="BG502" s="150">
        <f t="shared" si="88"/>
        <v>0</v>
      </c>
      <c r="BH502" s="150">
        <f t="shared" si="89"/>
        <v>0</v>
      </c>
      <c r="BI502" s="150">
        <f t="shared" si="90"/>
        <v>0</v>
      </c>
      <c r="BJ502" s="17" t="s">
        <v>84</v>
      </c>
      <c r="BK502" s="150">
        <f t="shared" si="91"/>
        <v>0</v>
      </c>
      <c r="BL502" s="17" t="s">
        <v>170</v>
      </c>
      <c r="BM502" s="149" t="s">
        <v>994</v>
      </c>
    </row>
    <row r="503" spans="2:65" s="1" customFormat="1" ht="21.75" customHeight="1">
      <c r="B503" s="32"/>
      <c r="C503" s="168" t="s">
        <v>995</v>
      </c>
      <c r="D503" s="168" t="s">
        <v>173</v>
      </c>
      <c r="E503" s="169" t="s">
        <v>996</v>
      </c>
      <c r="F503" s="170" t="s">
        <v>997</v>
      </c>
      <c r="G503" s="171" t="s">
        <v>156</v>
      </c>
      <c r="H503" s="172">
        <v>10</v>
      </c>
      <c r="I503" s="173"/>
      <c r="J503" s="174"/>
      <c r="K503" s="175">
        <f t="shared" si="79"/>
        <v>0</v>
      </c>
      <c r="L503" s="174"/>
      <c r="M503" s="176"/>
      <c r="N503" s="177" t="s">
        <v>1</v>
      </c>
      <c r="O503" s="145" t="s">
        <v>39</v>
      </c>
      <c r="P503" s="146">
        <f t="shared" si="80"/>
        <v>0</v>
      </c>
      <c r="Q503" s="146">
        <f t="shared" si="81"/>
        <v>0</v>
      </c>
      <c r="R503" s="146">
        <f t="shared" si="82"/>
        <v>0</v>
      </c>
      <c r="T503" s="147">
        <f t="shared" si="83"/>
        <v>0</v>
      </c>
      <c r="U503" s="147">
        <v>1E-4</v>
      </c>
      <c r="V503" s="147">
        <f t="shared" si="84"/>
        <v>1E-3</v>
      </c>
      <c r="W503" s="147">
        <v>0</v>
      </c>
      <c r="X503" s="148">
        <f t="shared" si="85"/>
        <v>0</v>
      </c>
      <c r="AR503" s="149" t="s">
        <v>177</v>
      </c>
      <c r="AT503" s="149" t="s">
        <v>173</v>
      </c>
      <c r="AU503" s="149" t="s">
        <v>84</v>
      </c>
      <c r="AY503" s="17" t="s">
        <v>126</v>
      </c>
      <c r="BE503" s="150">
        <f t="shared" si="86"/>
        <v>0</v>
      </c>
      <c r="BF503" s="150">
        <f t="shared" si="87"/>
        <v>0</v>
      </c>
      <c r="BG503" s="150">
        <f t="shared" si="88"/>
        <v>0</v>
      </c>
      <c r="BH503" s="150">
        <f t="shared" si="89"/>
        <v>0</v>
      </c>
      <c r="BI503" s="150">
        <f t="shared" si="90"/>
        <v>0</v>
      </c>
      <c r="BJ503" s="17" t="s">
        <v>84</v>
      </c>
      <c r="BK503" s="150">
        <f t="shared" si="91"/>
        <v>0</v>
      </c>
      <c r="BL503" s="17" t="s">
        <v>170</v>
      </c>
      <c r="BM503" s="149" t="s">
        <v>998</v>
      </c>
    </row>
    <row r="504" spans="2:65" s="1" customFormat="1" ht="24.15" customHeight="1">
      <c r="B504" s="32"/>
      <c r="C504" s="136" t="s">
        <v>999</v>
      </c>
      <c r="D504" s="136" t="s">
        <v>129</v>
      </c>
      <c r="E504" s="137" t="s">
        <v>1000</v>
      </c>
      <c r="F504" s="138" t="s">
        <v>1001</v>
      </c>
      <c r="G504" s="139" t="s">
        <v>184</v>
      </c>
      <c r="H504" s="178"/>
      <c r="I504" s="141"/>
      <c r="J504" s="141"/>
      <c r="K504" s="142">
        <f t="shared" si="79"/>
        <v>0</v>
      </c>
      <c r="L504" s="143"/>
      <c r="M504" s="32"/>
      <c r="N504" s="144" t="s">
        <v>1</v>
      </c>
      <c r="O504" s="145" t="s">
        <v>39</v>
      </c>
      <c r="P504" s="146">
        <f t="shared" si="80"/>
        <v>0</v>
      </c>
      <c r="Q504" s="146">
        <f t="shared" si="81"/>
        <v>0</v>
      </c>
      <c r="R504" s="146">
        <f t="shared" si="82"/>
        <v>0</v>
      </c>
      <c r="T504" s="147">
        <f t="shared" si="83"/>
        <v>0</v>
      </c>
      <c r="U504" s="147">
        <v>0</v>
      </c>
      <c r="V504" s="147">
        <f t="shared" si="84"/>
        <v>0</v>
      </c>
      <c r="W504" s="147">
        <v>0</v>
      </c>
      <c r="X504" s="148">
        <f t="shared" si="85"/>
        <v>0</v>
      </c>
      <c r="AR504" s="149" t="s">
        <v>170</v>
      </c>
      <c r="AT504" s="149" t="s">
        <v>129</v>
      </c>
      <c r="AU504" s="149" t="s">
        <v>84</v>
      </c>
      <c r="AY504" s="17" t="s">
        <v>126</v>
      </c>
      <c r="BE504" s="150">
        <f t="shared" si="86"/>
        <v>0</v>
      </c>
      <c r="BF504" s="150">
        <f t="shared" si="87"/>
        <v>0</v>
      </c>
      <c r="BG504" s="150">
        <f t="shared" si="88"/>
        <v>0</v>
      </c>
      <c r="BH504" s="150">
        <f t="shared" si="89"/>
        <v>0</v>
      </c>
      <c r="BI504" s="150">
        <f t="shared" si="90"/>
        <v>0</v>
      </c>
      <c r="BJ504" s="17" t="s">
        <v>84</v>
      </c>
      <c r="BK504" s="150">
        <f t="shared" si="91"/>
        <v>0</v>
      </c>
      <c r="BL504" s="17" t="s">
        <v>170</v>
      </c>
      <c r="BM504" s="149" t="s">
        <v>1002</v>
      </c>
    </row>
    <row r="505" spans="2:65" s="11" customFormat="1" ht="22.8" customHeight="1">
      <c r="B505" s="123"/>
      <c r="D505" s="124" t="s">
        <v>74</v>
      </c>
      <c r="E505" s="134" t="s">
        <v>1003</v>
      </c>
      <c r="F505" s="134" t="s">
        <v>1004</v>
      </c>
      <c r="I505" s="126"/>
      <c r="J505" s="126"/>
      <c r="K505" s="135">
        <f>BK505</f>
        <v>0</v>
      </c>
      <c r="M505" s="123"/>
      <c r="N505" s="128"/>
      <c r="Q505" s="129">
        <f>SUM(Q506:Q508)</f>
        <v>0</v>
      </c>
      <c r="R505" s="129">
        <f>SUM(R506:R508)</f>
        <v>0</v>
      </c>
      <c r="T505" s="130">
        <f>SUM(T506:T508)</f>
        <v>0</v>
      </c>
      <c r="V505" s="130">
        <f>SUM(V506:V508)</f>
        <v>8.9999999999999998E-4</v>
      </c>
      <c r="X505" s="131">
        <f>SUM(X506:X508)</f>
        <v>0</v>
      </c>
      <c r="AR505" s="124" t="s">
        <v>84</v>
      </c>
      <c r="AT505" s="132" t="s">
        <v>74</v>
      </c>
      <c r="AU505" s="132" t="s">
        <v>80</v>
      </c>
      <c r="AY505" s="124" t="s">
        <v>126</v>
      </c>
      <c r="BK505" s="133">
        <f>SUM(BK506:BK508)</f>
        <v>0</v>
      </c>
    </row>
    <row r="506" spans="2:65" s="1" customFormat="1" ht="24.15" customHeight="1">
      <c r="B506" s="32"/>
      <c r="C506" s="136" t="s">
        <v>1005</v>
      </c>
      <c r="D506" s="136" t="s">
        <v>129</v>
      </c>
      <c r="E506" s="137" t="s">
        <v>1006</v>
      </c>
      <c r="F506" s="138" t="s">
        <v>1007</v>
      </c>
      <c r="G506" s="139" t="s">
        <v>156</v>
      </c>
      <c r="H506" s="140">
        <v>1</v>
      </c>
      <c r="I506" s="141"/>
      <c r="J506" s="141"/>
      <c r="K506" s="142">
        <f>ROUND(P506*H506,2)</f>
        <v>0</v>
      </c>
      <c r="L506" s="143"/>
      <c r="M506" s="32"/>
      <c r="N506" s="144" t="s">
        <v>1</v>
      </c>
      <c r="O506" s="145" t="s">
        <v>39</v>
      </c>
      <c r="P506" s="146">
        <f>I506+J506</f>
        <v>0</v>
      </c>
      <c r="Q506" s="146">
        <f>ROUND(I506*H506,2)</f>
        <v>0</v>
      </c>
      <c r="R506" s="146">
        <f>ROUND(J506*H506,2)</f>
        <v>0</v>
      </c>
      <c r="T506" s="147">
        <f>S506*H506</f>
        <v>0</v>
      </c>
      <c r="U506" s="147">
        <v>0</v>
      </c>
      <c r="V506" s="147">
        <f>U506*H506</f>
        <v>0</v>
      </c>
      <c r="W506" s="147">
        <v>0</v>
      </c>
      <c r="X506" s="148">
        <f>W506*H506</f>
        <v>0</v>
      </c>
      <c r="AR506" s="149" t="s">
        <v>170</v>
      </c>
      <c r="AT506" s="149" t="s">
        <v>129</v>
      </c>
      <c r="AU506" s="149" t="s">
        <v>84</v>
      </c>
      <c r="AY506" s="17" t="s">
        <v>126</v>
      </c>
      <c r="BE506" s="150">
        <f>IF(O506="základní",K506,0)</f>
        <v>0</v>
      </c>
      <c r="BF506" s="150">
        <f>IF(O506="snížená",K506,0)</f>
        <v>0</v>
      </c>
      <c r="BG506" s="150">
        <f>IF(O506="zákl. přenesená",K506,0)</f>
        <v>0</v>
      </c>
      <c r="BH506" s="150">
        <f>IF(O506="sníž. přenesená",K506,0)</f>
        <v>0</v>
      </c>
      <c r="BI506" s="150">
        <f>IF(O506="nulová",K506,0)</f>
        <v>0</v>
      </c>
      <c r="BJ506" s="17" t="s">
        <v>84</v>
      </c>
      <c r="BK506" s="150">
        <f>ROUND(P506*H506,2)</f>
        <v>0</v>
      </c>
      <c r="BL506" s="17" t="s">
        <v>170</v>
      </c>
      <c r="BM506" s="149" t="s">
        <v>1008</v>
      </c>
    </row>
    <row r="507" spans="2:65" s="1" customFormat="1" ht="24.15" customHeight="1">
      <c r="B507" s="32"/>
      <c r="C507" s="168" t="s">
        <v>1009</v>
      </c>
      <c r="D507" s="168" t="s">
        <v>173</v>
      </c>
      <c r="E507" s="169" t="s">
        <v>1010</v>
      </c>
      <c r="F507" s="170" t="s">
        <v>1011</v>
      </c>
      <c r="G507" s="171" t="s">
        <v>156</v>
      </c>
      <c r="H507" s="172">
        <v>1</v>
      </c>
      <c r="I507" s="173"/>
      <c r="J507" s="174"/>
      <c r="K507" s="175">
        <f>ROUND(P507*H507,2)</f>
        <v>0</v>
      </c>
      <c r="L507" s="174"/>
      <c r="M507" s="176"/>
      <c r="N507" s="177" t="s">
        <v>1</v>
      </c>
      <c r="O507" s="145" t="s">
        <v>39</v>
      </c>
      <c r="P507" s="146">
        <f>I507+J507</f>
        <v>0</v>
      </c>
      <c r="Q507" s="146">
        <f>ROUND(I507*H507,2)</f>
        <v>0</v>
      </c>
      <c r="R507" s="146">
        <f>ROUND(J507*H507,2)</f>
        <v>0</v>
      </c>
      <c r="T507" s="147">
        <f>S507*H507</f>
        <v>0</v>
      </c>
      <c r="U507" s="147">
        <v>8.9999999999999998E-4</v>
      </c>
      <c r="V507" s="147">
        <f>U507*H507</f>
        <v>8.9999999999999998E-4</v>
      </c>
      <c r="W507" s="147">
        <v>0</v>
      </c>
      <c r="X507" s="148">
        <f>W507*H507</f>
        <v>0</v>
      </c>
      <c r="AR507" s="149" t="s">
        <v>177</v>
      </c>
      <c r="AT507" s="149" t="s">
        <v>173</v>
      </c>
      <c r="AU507" s="149" t="s">
        <v>84</v>
      </c>
      <c r="AY507" s="17" t="s">
        <v>126</v>
      </c>
      <c r="BE507" s="150">
        <f>IF(O507="základní",K507,0)</f>
        <v>0</v>
      </c>
      <c r="BF507" s="150">
        <f>IF(O507="snížená",K507,0)</f>
        <v>0</v>
      </c>
      <c r="BG507" s="150">
        <f>IF(O507="zákl. přenesená",K507,0)</f>
        <v>0</v>
      </c>
      <c r="BH507" s="150">
        <f>IF(O507="sníž. přenesená",K507,0)</f>
        <v>0</v>
      </c>
      <c r="BI507" s="150">
        <f>IF(O507="nulová",K507,0)</f>
        <v>0</v>
      </c>
      <c r="BJ507" s="17" t="s">
        <v>84</v>
      </c>
      <c r="BK507" s="150">
        <f>ROUND(P507*H507,2)</f>
        <v>0</v>
      </c>
      <c r="BL507" s="17" t="s">
        <v>170</v>
      </c>
      <c r="BM507" s="149" t="s">
        <v>1012</v>
      </c>
    </row>
    <row r="508" spans="2:65" s="1" customFormat="1" ht="24.15" customHeight="1">
      <c r="B508" s="32"/>
      <c r="C508" s="136" t="s">
        <v>1013</v>
      </c>
      <c r="D508" s="136" t="s">
        <v>129</v>
      </c>
      <c r="E508" s="137" t="s">
        <v>1014</v>
      </c>
      <c r="F508" s="138" t="s">
        <v>1015</v>
      </c>
      <c r="G508" s="139" t="s">
        <v>184</v>
      </c>
      <c r="H508" s="178"/>
      <c r="I508" s="141"/>
      <c r="J508" s="141"/>
      <c r="K508" s="142">
        <f>ROUND(P508*H508,2)</f>
        <v>0</v>
      </c>
      <c r="L508" s="143"/>
      <c r="M508" s="32"/>
      <c r="N508" s="144" t="s">
        <v>1</v>
      </c>
      <c r="O508" s="145" t="s">
        <v>39</v>
      </c>
      <c r="P508" s="146">
        <f>I508+J508</f>
        <v>0</v>
      </c>
      <c r="Q508" s="146">
        <f>ROUND(I508*H508,2)</f>
        <v>0</v>
      </c>
      <c r="R508" s="146">
        <f>ROUND(J508*H508,2)</f>
        <v>0</v>
      </c>
      <c r="T508" s="147">
        <f>S508*H508</f>
        <v>0</v>
      </c>
      <c r="U508" s="147">
        <v>0</v>
      </c>
      <c r="V508" s="147">
        <f>U508*H508</f>
        <v>0</v>
      </c>
      <c r="W508" s="147">
        <v>0</v>
      </c>
      <c r="X508" s="148">
        <f>W508*H508</f>
        <v>0</v>
      </c>
      <c r="AR508" s="149" t="s">
        <v>170</v>
      </c>
      <c r="AT508" s="149" t="s">
        <v>129</v>
      </c>
      <c r="AU508" s="149" t="s">
        <v>84</v>
      </c>
      <c r="AY508" s="17" t="s">
        <v>126</v>
      </c>
      <c r="BE508" s="150">
        <f>IF(O508="základní",K508,0)</f>
        <v>0</v>
      </c>
      <c r="BF508" s="150">
        <f>IF(O508="snížená",K508,0)</f>
        <v>0</v>
      </c>
      <c r="BG508" s="150">
        <f>IF(O508="zákl. přenesená",K508,0)</f>
        <v>0</v>
      </c>
      <c r="BH508" s="150">
        <f>IF(O508="sníž. přenesená",K508,0)</f>
        <v>0</v>
      </c>
      <c r="BI508" s="150">
        <f>IF(O508="nulová",K508,0)</f>
        <v>0</v>
      </c>
      <c r="BJ508" s="17" t="s">
        <v>84</v>
      </c>
      <c r="BK508" s="150">
        <f>ROUND(P508*H508,2)</f>
        <v>0</v>
      </c>
      <c r="BL508" s="17" t="s">
        <v>170</v>
      </c>
      <c r="BM508" s="149" t="s">
        <v>1016</v>
      </c>
    </row>
    <row r="509" spans="2:65" s="11" customFormat="1" ht="22.8" customHeight="1">
      <c r="B509" s="123"/>
      <c r="D509" s="124" t="s">
        <v>74</v>
      </c>
      <c r="E509" s="134" t="s">
        <v>1017</v>
      </c>
      <c r="F509" s="134" t="s">
        <v>1018</v>
      </c>
      <c r="I509" s="126"/>
      <c r="J509" s="126"/>
      <c r="K509" s="135">
        <f>BK509</f>
        <v>0</v>
      </c>
      <c r="M509" s="123"/>
      <c r="N509" s="128"/>
      <c r="Q509" s="129">
        <f>SUM(Q510:Q549)</f>
        <v>0</v>
      </c>
      <c r="R509" s="129">
        <f>SUM(R510:R549)</f>
        <v>0</v>
      </c>
      <c r="T509" s="130">
        <f>SUM(T510:T549)</f>
        <v>0</v>
      </c>
      <c r="V509" s="130">
        <f>SUM(V510:V549)</f>
        <v>1.7773964000000002</v>
      </c>
      <c r="X509" s="131">
        <f>SUM(X510:X549)</f>
        <v>2.0290746</v>
      </c>
      <c r="AR509" s="124" t="s">
        <v>84</v>
      </c>
      <c r="AT509" s="132" t="s">
        <v>74</v>
      </c>
      <c r="AU509" s="132" t="s">
        <v>80</v>
      </c>
      <c r="AY509" s="124" t="s">
        <v>126</v>
      </c>
      <c r="BK509" s="133">
        <f>SUM(BK510:BK549)</f>
        <v>0</v>
      </c>
    </row>
    <row r="510" spans="2:65" s="1" customFormat="1" ht="24.15" customHeight="1">
      <c r="B510" s="32"/>
      <c r="C510" s="136" t="s">
        <v>1019</v>
      </c>
      <c r="D510" s="136" t="s">
        <v>129</v>
      </c>
      <c r="E510" s="137" t="s">
        <v>1020</v>
      </c>
      <c r="F510" s="138" t="s">
        <v>1021</v>
      </c>
      <c r="G510" s="139" t="s">
        <v>176</v>
      </c>
      <c r="H510" s="140">
        <v>35.68</v>
      </c>
      <c r="I510" s="141"/>
      <c r="J510" s="141"/>
      <c r="K510" s="142">
        <f>ROUND(P510*H510,2)</f>
        <v>0</v>
      </c>
      <c r="L510" s="143"/>
      <c r="M510" s="32"/>
      <c r="N510" s="144" t="s">
        <v>1</v>
      </c>
      <c r="O510" s="145" t="s">
        <v>39</v>
      </c>
      <c r="P510" s="146">
        <f>I510+J510</f>
        <v>0</v>
      </c>
      <c r="Q510" s="146">
        <f>ROUND(I510*H510,2)</f>
        <v>0</v>
      </c>
      <c r="R510" s="146">
        <f>ROUND(J510*H510,2)</f>
        <v>0</v>
      </c>
      <c r="T510" s="147">
        <f>S510*H510</f>
        <v>0</v>
      </c>
      <c r="U510" s="147">
        <v>1.6920000000000001E-2</v>
      </c>
      <c r="V510" s="147">
        <f>U510*H510</f>
        <v>0.60370560000000006</v>
      </c>
      <c r="W510" s="147">
        <v>0</v>
      </c>
      <c r="X510" s="148">
        <f>W510*H510</f>
        <v>0</v>
      </c>
      <c r="AR510" s="149" t="s">
        <v>170</v>
      </c>
      <c r="AT510" s="149" t="s">
        <v>129</v>
      </c>
      <c r="AU510" s="149" t="s">
        <v>84</v>
      </c>
      <c r="AY510" s="17" t="s">
        <v>126</v>
      </c>
      <c r="BE510" s="150">
        <f>IF(O510="základní",K510,0)</f>
        <v>0</v>
      </c>
      <c r="BF510" s="150">
        <f>IF(O510="snížená",K510,0)</f>
        <v>0</v>
      </c>
      <c r="BG510" s="150">
        <f>IF(O510="zákl. přenesená",K510,0)</f>
        <v>0</v>
      </c>
      <c r="BH510" s="150">
        <f>IF(O510="sníž. přenesená",K510,0)</f>
        <v>0</v>
      </c>
      <c r="BI510" s="150">
        <f>IF(O510="nulová",K510,0)</f>
        <v>0</v>
      </c>
      <c r="BJ510" s="17" t="s">
        <v>84</v>
      </c>
      <c r="BK510" s="150">
        <f>ROUND(P510*H510,2)</f>
        <v>0</v>
      </c>
      <c r="BL510" s="17" t="s">
        <v>170</v>
      </c>
      <c r="BM510" s="149" t="s">
        <v>1022</v>
      </c>
    </row>
    <row r="511" spans="2:65" s="13" customFormat="1" ht="10.199999999999999">
      <c r="B511" s="161"/>
      <c r="D511" s="151" t="s">
        <v>160</v>
      </c>
      <c r="E511" s="162" t="s">
        <v>1</v>
      </c>
      <c r="F511" s="163" t="s">
        <v>343</v>
      </c>
      <c r="H511" s="164">
        <v>20.91</v>
      </c>
      <c r="I511" s="165"/>
      <c r="J511" s="165"/>
      <c r="M511" s="161"/>
      <c r="N511" s="166"/>
      <c r="X511" s="167"/>
      <c r="AT511" s="162" t="s">
        <v>160</v>
      </c>
      <c r="AU511" s="162" t="s">
        <v>84</v>
      </c>
      <c r="AV511" s="13" t="s">
        <v>84</v>
      </c>
      <c r="AW511" s="13" t="s">
        <v>5</v>
      </c>
      <c r="AX511" s="13" t="s">
        <v>75</v>
      </c>
      <c r="AY511" s="162" t="s">
        <v>126</v>
      </c>
    </row>
    <row r="512" spans="2:65" s="13" customFormat="1" ht="10.199999999999999">
      <c r="B512" s="161"/>
      <c r="D512" s="151" t="s">
        <v>160</v>
      </c>
      <c r="E512" s="162" t="s">
        <v>1</v>
      </c>
      <c r="F512" s="163" t="s">
        <v>344</v>
      </c>
      <c r="H512" s="164">
        <v>2.06</v>
      </c>
      <c r="I512" s="165"/>
      <c r="J512" s="165"/>
      <c r="M512" s="161"/>
      <c r="N512" s="166"/>
      <c r="X512" s="167"/>
      <c r="AT512" s="162" t="s">
        <v>160</v>
      </c>
      <c r="AU512" s="162" t="s">
        <v>84</v>
      </c>
      <c r="AV512" s="13" t="s">
        <v>84</v>
      </c>
      <c r="AW512" s="13" t="s">
        <v>5</v>
      </c>
      <c r="AX512" s="13" t="s">
        <v>75</v>
      </c>
      <c r="AY512" s="162" t="s">
        <v>126</v>
      </c>
    </row>
    <row r="513" spans="2:65" s="13" customFormat="1" ht="10.199999999999999">
      <c r="B513" s="161"/>
      <c r="D513" s="151" t="s">
        <v>160</v>
      </c>
      <c r="E513" s="162" t="s">
        <v>1</v>
      </c>
      <c r="F513" s="163" t="s">
        <v>346</v>
      </c>
      <c r="H513" s="164">
        <v>12.71</v>
      </c>
      <c r="I513" s="165"/>
      <c r="J513" s="165"/>
      <c r="M513" s="161"/>
      <c r="N513" s="166"/>
      <c r="X513" s="167"/>
      <c r="AT513" s="162" t="s">
        <v>160</v>
      </c>
      <c r="AU513" s="162" t="s">
        <v>84</v>
      </c>
      <c r="AV513" s="13" t="s">
        <v>84</v>
      </c>
      <c r="AW513" s="13" t="s">
        <v>5</v>
      </c>
      <c r="AX513" s="13" t="s">
        <v>75</v>
      </c>
      <c r="AY513" s="162" t="s">
        <v>126</v>
      </c>
    </row>
    <row r="514" spans="2:65" s="14" customFormat="1" ht="10.199999999999999">
      <c r="B514" s="185"/>
      <c r="D514" s="151" t="s">
        <v>160</v>
      </c>
      <c r="E514" s="186" t="s">
        <v>1</v>
      </c>
      <c r="F514" s="187" t="s">
        <v>330</v>
      </c>
      <c r="H514" s="188">
        <v>35.68</v>
      </c>
      <c r="I514" s="189"/>
      <c r="J514" s="189"/>
      <c r="M514" s="185"/>
      <c r="N514" s="190"/>
      <c r="X514" s="191"/>
      <c r="AT514" s="186" t="s">
        <v>160</v>
      </c>
      <c r="AU514" s="186" t="s">
        <v>84</v>
      </c>
      <c r="AV514" s="14" t="s">
        <v>133</v>
      </c>
      <c r="AW514" s="14" t="s">
        <v>5</v>
      </c>
      <c r="AX514" s="14" t="s">
        <v>80</v>
      </c>
      <c r="AY514" s="186" t="s">
        <v>126</v>
      </c>
    </row>
    <row r="515" spans="2:65" s="1" customFormat="1" ht="24.15" customHeight="1">
      <c r="B515" s="32"/>
      <c r="C515" s="136" t="s">
        <v>1023</v>
      </c>
      <c r="D515" s="136" t="s">
        <v>129</v>
      </c>
      <c r="E515" s="137" t="s">
        <v>1024</v>
      </c>
      <c r="F515" s="138" t="s">
        <v>1025</v>
      </c>
      <c r="G515" s="139" t="s">
        <v>176</v>
      </c>
      <c r="H515" s="140">
        <v>77.930000000000007</v>
      </c>
      <c r="I515" s="141"/>
      <c r="J515" s="141"/>
      <c r="K515" s="142">
        <f>ROUND(P515*H515,2)</f>
        <v>0</v>
      </c>
      <c r="L515" s="143"/>
      <c r="M515" s="32"/>
      <c r="N515" s="144" t="s">
        <v>1</v>
      </c>
      <c r="O515" s="145" t="s">
        <v>39</v>
      </c>
      <c r="P515" s="146">
        <f>I515+J515</f>
        <v>0</v>
      </c>
      <c r="Q515" s="146">
        <f>ROUND(I515*H515,2)</f>
        <v>0</v>
      </c>
      <c r="R515" s="146">
        <f>ROUND(J515*H515,2)</f>
        <v>0</v>
      </c>
      <c r="T515" s="147">
        <f>S515*H515</f>
        <v>0</v>
      </c>
      <c r="U515" s="147">
        <v>1.3860000000000001E-2</v>
      </c>
      <c r="V515" s="147">
        <f>U515*H515</f>
        <v>1.0801098000000002</v>
      </c>
      <c r="W515" s="147">
        <v>0</v>
      </c>
      <c r="X515" s="148">
        <f>W515*H515</f>
        <v>0</v>
      </c>
      <c r="AR515" s="149" t="s">
        <v>170</v>
      </c>
      <c r="AT515" s="149" t="s">
        <v>129</v>
      </c>
      <c r="AU515" s="149" t="s">
        <v>84</v>
      </c>
      <c r="AY515" s="17" t="s">
        <v>126</v>
      </c>
      <c r="BE515" s="150">
        <f>IF(O515="základní",K515,0)</f>
        <v>0</v>
      </c>
      <c r="BF515" s="150">
        <f>IF(O515="snížená",K515,0)</f>
        <v>0</v>
      </c>
      <c r="BG515" s="150">
        <f>IF(O515="zákl. přenesená",K515,0)</f>
        <v>0</v>
      </c>
      <c r="BH515" s="150">
        <f>IF(O515="sníž. přenesená",K515,0)</f>
        <v>0</v>
      </c>
      <c r="BI515" s="150">
        <f>IF(O515="nulová",K515,0)</f>
        <v>0</v>
      </c>
      <c r="BJ515" s="17" t="s">
        <v>84</v>
      </c>
      <c r="BK515" s="150">
        <f>ROUND(P515*H515,2)</f>
        <v>0</v>
      </c>
      <c r="BL515" s="17" t="s">
        <v>170</v>
      </c>
      <c r="BM515" s="149" t="s">
        <v>1026</v>
      </c>
    </row>
    <row r="516" spans="2:65" s="13" customFormat="1" ht="10.199999999999999">
      <c r="B516" s="161"/>
      <c r="D516" s="151" t="s">
        <v>160</v>
      </c>
      <c r="E516" s="162" t="s">
        <v>1</v>
      </c>
      <c r="F516" s="163" t="s">
        <v>345</v>
      </c>
      <c r="H516" s="164">
        <v>4.72</v>
      </c>
      <c r="I516" s="165"/>
      <c r="J516" s="165"/>
      <c r="M516" s="161"/>
      <c r="N516" s="166"/>
      <c r="X516" s="167"/>
      <c r="AT516" s="162" t="s">
        <v>160</v>
      </c>
      <c r="AU516" s="162" t="s">
        <v>84</v>
      </c>
      <c r="AV516" s="13" t="s">
        <v>84</v>
      </c>
      <c r="AW516" s="13" t="s">
        <v>5</v>
      </c>
      <c r="AX516" s="13" t="s">
        <v>75</v>
      </c>
      <c r="AY516" s="162" t="s">
        <v>126</v>
      </c>
    </row>
    <row r="517" spans="2:65" s="13" customFormat="1" ht="10.199999999999999">
      <c r="B517" s="161"/>
      <c r="D517" s="151" t="s">
        <v>160</v>
      </c>
      <c r="E517" s="162" t="s">
        <v>1</v>
      </c>
      <c r="F517" s="163" t="s">
        <v>347</v>
      </c>
      <c r="H517" s="164">
        <v>6.66</v>
      </c>
      <c r="I517" s="165"/>
      <c r="J517" s="165"/>
      <c r="M517" s="161"/>
      <c r="N517" s="166"/>
      <c r="X517" s="167"/>
      <c r="AT517" s="162" t="s">
        <v>160</v>
      </c>
      <c r="AU517" s="162" t="s">
        <v>84</v>
      </c>
      <c r="AV517" s="13" t="s">
        <v>84</v>
      </c>
      <c r="AW517" s="13" t="s">
        <v>5</v>
      </c>
      <c r="AX517" s="13" t="s">
        <v>75</v>
      </c>
      <c r="AY517" s="162" t="s">
        <v>126</v>
      </c>
    </row>
    <row r="518" spans="2:65" s="13" customFormat="1" ht="10.199999999999999">
      <c r="B518" s="161"/>
      <c r="D518" s="151" t="s">
        <v>160</v>
      </c>
      <c r="E518" s="162" t="s">
        <v>1</v>
      </c>
      <c r="F518" s="163" t="s">
        <v>348</v>
      </c>
      <c r="H518" s="164">
        <v>11.59</v>
      </c>
      <c r="I518" s="165"/>
      <c r="J518" s="165"/>
      <c r="M518" s="161"/>
      <c r="N518" s="166"/>
      <c r="X518" s="167"/>
      <c r="AT518" s="162" t="s">
        <v>160</v>
      </c>
      <c r="AU518" s="162" t="s">
        <v>84</v>
      </c>
      <c r="AV518" s="13" t="s">
        <v>84</v>
      </c>
      <c r="AW518" s="13" t="s">
        <v>5</v>
      </c>
      <c r="AX518" s="13" t="s">
        <v>75</v>
      </c>
      <c r="AY518" s="162" t="s">
        <v>126</v>
      </c>
    </row>
    <row r="519" spans="2:65" s="13" customFormat="1" ht="10.199999999999999">
      <c r="B519" s="161"/>
      <c r="D519" s="151" t="s">
        <v>160</v>
      </c>
      <c r="E519" s="162" t="s">
        <v>1</v>
      </c>
      <c r="F519" s="163" t="s">
        <v>1027</v>
      </c>
      <c r="H519" s="164">
        <v>54.96</v>
      </c>
      <c r="I519" s="165"/>
      <c r="J519" s="165"/>
      <c r="M519" s="161"/>
      <c r="N519" s="166"/>
      <c r="X519" s="167"/>
      <c r="AT519" s="162" t="s">
        <v>160</v>
      </c>
      <c r="AU519" s="162" t="s">
        <v>84</v>
      </c>
      <c r="AV519" s="13" t="s">
        <v>84</v>
      </c>
      <c r="AW519" s="13" t="s">
        <v>5</v>
      </c>
      <c r="AX519" s="13" t="s">
        <v>75</v>
      </c>
      <c r="AY519" s="162" t="s">
        <v>126</v>
      </c>
    </row>
    <row r="520" spans="2:65" s="14" customFormat="1" ht="10.199999999999999">
      <c r="B520" s="185"/>
      <c r="D520" s="151" t="s">
        <v>160</v>
      </c>
      <c r="E520" s="186" t="s">
        <v>1</v>
      </c>
      <c r="F520" s="187" t="s">
        <v>330</v>
      </c>
      <c r="H520" s="188">
        <v>77.930000000000007</v>
      </c>
      <c r="I520" s="189"/>
      <c r="J520" s="189"/>
      <c r="M520" s="185"/>
      <c r="N520" s="190"/>
      <c r="X520" s="191"/>
      <c r="AT520" s="186" t="s">
        <v>160</v>
      </c>
      <c r="AU520" s="186" t="s">
        <v>84</v>
      </c>
      <c r="AV520" s="14" t="s">
        <v>133</v>
      </c>
      <c r="AW520" s="14" t="s">
        <v>5</v>
      </c>
      <c r="AX520" s="14" t="s">
        <v>80</v>
      </c>
      <c r="AY520" s="186" t="s">
        <v>126</v>
      </c>
    </row>
    <row r="521" spans="2:65" s="1" customFormat="1" ht="16.5" customHeight="1">
      <c r="B521" s="32"/>
      <c r="C521" s="136" t="s">
        <v>1028</v>
      </c>
      <c r="D521" s="136" t="s">
        <v>129</v>
      </c>
      <c r="E521" s="137" t="s">
        <v>1029</v>
      </c>
      <c r="F521" s="138" t="s">
        <v>1030</v>
      </c>
      <c r="G521" s="139" t="s">
        <v>176</v>
      </c>
      <c r="H521" s="140">
        <v>113.61</v>
      </c>
      <c r="I521" s="141"/>
      <c r="J521" s="141"/>
      <c r="K521" s="142">
        <f>ROUND(P521*H521,2)</f>
        <v>0</v>
      </c>
      <c r="L521" s="143"/>
      <c r="M521" s="32"/>
      <c r="N521" s="144" t="s">
        <v>1</v>
      </c>
      <c r="O521" s="145" t="s">
        <v>39</v>
      </c>
      <c r="P521" s="146">
        <f>I521+J521</f>
        <v>0</v>
      </c>
      <c r="Q521" s="146">
        <f>ROUND(I521*H521,2)</f>
        <v>0</v>
      </c>
      <c r="R521" s="146">
        <f>ROUND(J521*H521,2)</f>
        <v>0</v>
      </c>
      <c r="T521" s="147">
        <f>S521*H521</f>
        <v>0</v>
      </c>
      <c r="U521" s="147">
        <v>1E-4</v>
      </c>
      <c r="V521" s="147">
        <f>U521*H521</f>
        <v>1.1361000000000001E-2</v>
      </c>
      <c r="W521" s="147">
        <v>0</v>
      </c>
      <c r="X521" s="148">
        <f>W521*H521</f>
        <v>0</v>
      </c>
      <c r="AR521" s="149" t="s">
        <v>170</v>
      </c>
      <c r="AT521" s="149" t="s">
        <v>129</v>
      </c>
      <c r="AU521" s="149" t="s">
        <v>84</v>
      </c>
      <c r="AY521" s="17" t="s">
        <v>126</v>
      </c>
      <c r="BE521" s="150">
        <f>IF(O521="základní",K521,0)</f>
        <v>0</v>
      </c>
      <c r="BF521" s="150">
        <f>IF(O521="snížená",K521,0)</f>
        <v>0</v>
      </c>
      <c r="BG521" s="150">
        <f>IF(O521="zákl. přenesená",K521,0)</f>
        <v>0</v>
      </c>
      <c r="BH521" s="150">
        <f>IF(O521="sníž. přenesená",K521,0)</f>
        <v>0</v>
      </c>
      <c r="BI521" s="150">
        <f>IF(O521="nulová",K521,0)</f>
        <v>0</v>
      </c>
      <c r="BJ521" s="17" t="s">
        <v>84</v>
      </c>
      <c r="BK521" s="150">
        <f>ROUND(P521*H521,2)</f>
        <v>0</v>
      </c>
      <c r="BL521" s="17" t="s">
        <v>170</v>
      </c>
      <c r="BM521" s="149" t="s">
        <v>1031</v>
      </c>
    </row>
    <row r="522" spans="2:65" s="13" customFormat="1" ht="10.199999999999999">
      <c r="B522" s="161"/>
      <c r="D522" s="151" t="s">
        <v>160</v>
      </c>
      <c r="E522" s="162" t="s">
        <v>1</v>
      </c>
      <c r="F522" s="163" t="s">
        <v>1027</v>
      </c>
      <c r="H522" s="164">
        <v>54.96</v>
      </c>
      <c r="I522" s="165"/>
      <c r="J522" s="165"/>
      <c r="M522" s="161"/>
      <c r="N522" s="166"/>
      <c r="X522" s="167"/>
      <c r="AT522" s="162" t="s">
        <v>160</v>
      </c>
      <c r="AU522" s="162" t="s">
        <v>84</v>
      </c>
      <c r="AV522" s="13" t="s">
        <v>84</v>
      </c>
      <c r="AW522" s="13" t="s">
        <v>5</v>
      </c>
      <c r="AX522" s="13" t="s">
        <v>75</v>
      </c>
      <c r="AY522" s="162" t="s">
        <v>126</v>
      </c>
    </row>
    <row r="523" spans="2:65" s="13" customFormat="1" ht="10.199999999999999">
      <c r="B523" s="161"/>
      <c r="D523" s="151" t="s">
        <v>160</v>
      </c>
      <c r="E523" s="162" t="s">
        <v>1</v>
      </c>
      <c r="F523" s="163" t="s">
        <v>343</v>
      </c>
      <c r="H523" s="164">
        <v>20.91</v>
      </c>
      <c r="I523" s="165"/>
      <c r="J523" s="165"/>
      <c r="M523" s="161"/>
      <c r="N523" s="166"/>
      <c r="X523" s="167"/>
      <c r="AT523" s="162" t="s">
        <v>160</v>
      </c>
      <c r="AU523" s="162" t="s">
        <v>84</v>
      </c>
      <c r="AV523" s="13" t="s">
        <v>84</v>
      </c>
      <c r="AW523" s="13" t="s">
        <v>5</v>
      </c>
      <c r="AX523" s="13" t="s">
        <v>75</v>
      </c>
      <c r="AY523" s="162" t="s">
        <v>126</v>
      </c>
    </row>
    <row r="524" spans="2:65" s="13" customFormat="1" ht="10.199999999999999">
      <c r="B524" s="161"/>
      <c r="D524" s="151" t="s">
        <v>160</v>
      </c>
      <c r="E524" s="162" t="s">
        <v>1</v>
      </c>
      <c r="F524" s="163" t="s">
        <v>344</v>
      </c>
      <c r="H524" s="164">
        <v>2.06</v>
      </c>
      <c r="I524" s="165"/>
      <c r="J524" s="165"/>
      <c r="M524" s="161"/>
      <c r="N524" s="166"/>
      <c r="X524" s="167"/>
      <c r="AT524" s="162" t="s">
        <v>160</v>
      </c>
      <c r="AU524" s="162" t="s">
        <v>84</v>
      </c>
      <c r="AV524" s="13" t="s">
        <v>84</v>
      </c>
      <c r="AW524" s="13" t="s">
        <v>5</v>
      </c>
      <c r="AX524" s="13" t="s">
        <v>75</v>
      </c>
      <c r="AY524" s="162" t="s">
        <v>126</v>
      </c>
    </row>
    <row r="525" spans="2:65" s="13" customFormat="1" ht="10.199999999999999">
      <c r="B525" s="161"/>
      <c r="D525" s="151" t="s">
        <v>160</v>
      </c>
      <c r="E525" s="162" t="s">
        <v>1</v>
      </c>
      <c r="F525" s="163" t="s">
        <v>345</v>
      </c>
      <c r="H525" s="164">
        <v>4.72</v>
      </c>
      <c r="I525" s="165"/>
      <c r="J525" s="165"/>
      <c r="M525" s="161"/>
      <c r="N525" s="166"/>
      <c r="X525" s="167"/>
      <c r="AT525" s="162" t="s">
        <v>160</v>
      </c>
      <c r="AU525" s="162" t="s">
        <v>84</v>
      </c>
      <c r="AV525" s="13" t="s">
        <v>84</v>
      </c>
      <c r="AW525" s="13" t="s">
        <v>5</v>
      </c>
      <c r="AX525" s="13" t="s">
        <v>75</v>
      </c>
      <c r="AY525" s="162" t="s">
        <v>126</v>
      </c>
    </row>
    <row r="526" spans="2:65" s="13" customFormat="1" ht="10.199999999999999">
      <c r="B526" s="161"/>
      <c r="D526" s="151" t="s">
        <v>160</v>
      </c>
      <c r="E526" s="162" t="s">
        <v>1</v>
      </c>
      <c r="F526" s="163" t="s">
        <v>346</v>
      </c>
      <c r="H526" s="164">
        <v>12.71</v>
      </c>
      <c r="I526" s="165"/>
      <c r="J526" s="165"/>
      <c r="M526" s="161"/>
      <c r="N526" s="166"/>
      <c r="X526" s="167"/>
      <c r="AT526" s="162" t="s">
        <v>160</v>
      </c>
      <c r="AU526" s="162" t="s">
        <v>84</v>
      </c>
      <c r="AV526" s="13" t="s">
        <v>84</v>
      </c>
      <c r="AW526" s="13" t="s">
        <v>5</v>
      </c>
      <c r="AX526" s="13" t="s">
        <v>75</v>
      </c>
      <c r="AY526" s="162" t="s">
        <v>126</v>
      </c>
    </row>
    <row r="527" spans="2:65" s="13" customFormat="1" ht="10.199999999999999">
      <c r="B527" s="161"/>
      <c r="D527" s="151" t="s">
        <v>160</v>
      </c>
      <c r="E527" s="162" t="s">
        <v>1</v>
      </c>
      <c r="F527" s="163" t="s">
        <v>347</v>
      </c>
      <c r="H527" s="164">
        <v>6.66</v>
      </c>
      <c r="I527" s="165"/>
      <c r="J527" s="165"/>
      <c r="M527" s="161"/>
      <c r="N527" s="166"/>
      <c r="X527" s="167"/>
      <c r="AT527" s="162" t="s">
        <v>160</v>
      </c>
      <c r="AU527" s="162" t="s">
        <v>84</v>
      </c>
      <c r="AV527" s="13" t="s">
        <v>84</v>
      </c>
      <c r="AW527" s="13" t="s">
        <v>5</v>
      </c>
      <c r="AX527" s="13" t="s">
        <v>75</v>
      </c>
      <c r="AY527" s="162" t="s">
        <v>126</v>
      </c>
    </row>
    <row r="528" spans="2:65" s="13" customFormat="1" ht="10.199999999999999">
      <c r="B528" s="161"/>
      <c r="D528" s="151" t="s">
        <v>160</v>
      </c>
      <c r="E528" s="162" t="s">
        <v>1</v>
      </c>
      <c r="F528" s="163" t="s">
        <v>348</v>
      </c>
      <c r="H528" s="164">
        <v>11.59</v>
      </c>
      <c r="I528" s="165"/>
      <c r="J528" s="165"/>
      <c r="M528" s="161"/>
      <c r="N528" s="166"/>
      <c r="X528" s="167"/>
      <c r="AT528" s="162" t="s">
        <v>160</v>
      </c>
      <c r="AU528" s="162" t="s">
        <v>84</v>
      </c>
      <c r="AV528" s="13" t="s">
        <v>84</v>
      </c>
      <c r="AW528" s="13" t="s">
        <v>5</v>
      </c>
      <c r="AX528" s="13" t="s">
        <v>75</v>
      </c>
      <c r="AY528" s="162" t="s">
        <v>126</v>
      </c>
    </row>
    <row r="529" spans="2:65" s="14" customFormat="1" ht="10.199999999999999">
      <c r="B529" s="185"/>
      <c r="D529" s="151" t="s">
        <v>160</v>
      </c>
      <c r="E529" s="186" t="s">
        <v>1</v>
      </c>
      <c r="F529" s="187" t="s">
        <v>330</v>
      </c>
      <c r="H529" s="188">
        <v>113.61</v>
      </c>
      <c r="I529" s="189"/>
      <c r="J529" s="189"/>
      <c r="M529" s="185"/>
      <c r="N529" s="190"/>
      <c r="X529" s="191"/>
      <c r="AT529" s="186" t="s">
        <v>160</v>
      </c>
      <c r="AU529" s="186" t="s">
        <v>84</v>
      </c>
      <c r="AV529" s="14" t="s">
        <v>133</v>
      </c>
      <c r="AW529" s="14" t="s">
        <v>5</v>
      </c>
      <c r="AX529" s="14" t="s">
        <v>80</v>
      </c>
      <c r="AY529" s="186" t="s">
        <v>126</v>
      </c>
    </row>
    <row r="530" spans="2:65" s="1" customFormat="1" ht="21.75" customHeight="1">
      <c r="B530" s="32"/>
      <c r="C530" s="136" t="s">
        <v>1032</v>
      </c>
      <c r="D530" s="136" t="s">
        <v>129</v>
      </c>
      <c r="E530" s="137" t="s">
        <v>1033</v>
      </c>
      <c r="F530" s="138" t="s">
        <v>1034</v>
      </c>
      <c r="G530" s="139" t="s">
        <v>176</v>
      </c>
      <c r="H530" s="140">
        <v>2.06</v>
      </c>
      <c r="I530" s="141"/>
      <c r="J530" s="141"/>
      <c r="K530" s="142">
        <f>ROUND(P530*H530,2)</f>
        <v>0</v>
      </c>
      <c r="L530" s="143"/>
      <c r="M530" s="32"/>
      <c r="N530" s="144" t="s">
        <v>1</v>
      </c>
      <c r="O530" s="145" t="s">
        <v>39</v>
      </c>
      <c r="P530" s="146">
        <f>I530+J530</f>
        <v>0</v>
      </c>
      <c r="Q530" s="146">
        <f>ROUND(I530*H530,2)</f>
        <v>0</v>
      </c>
      <c r="R530" s="146">
        <f>ROUND(J530*H530,2)</f>
        <v>0</v>
      </c>
      <c r="T530" s="147">
        <f>S530*H530</f>
        <v>0</v>
      </c>
      <c r="U530" s="147">
        <v>0</v>
      </c>
      <c r="V530" s="147">
        <f>U530*H530</f>
        <v>0</v>
      </c>
      <c r="W530" s="147">
        <v>0</v>
      </c>
      <c r="X530" s="148">
        <f>W530*H530</f>
        <v>0</v>
      </c>
      <c r="AR530" s="149" t="s">
        <v>170</v>
      </c>
      <c r="AT530" s="149" t="s">
        <v>129</v>
      </c>
      <c r="AU530" s="149" t="s">
        <v>84</v>
      </c>
      <c r="AY530" s="17" t="s">
        <v>126</v>
      </c>
      <c r="BE530" s="150">
        <f>IF(O530="základní",K530,0)</f>
        <v>0</v>
      </c>
      <c r="BF530" s="150">
        <f>IF(O530="snížená",K530,0)</f>
        <v>0</v>
      </c>
      <c r="BG530" s="150">
        <f>IF(O530="zákl. přenesená",K530,0)</f>
        <v>0</v>
      </c>
      <c r="BH530" s="150">
        <f>IF(O530="sníž. přenesená",K530,0)</f>
        <v>0</v>
      </c>
      <c r="BI530" s="150">
        <f>IF(O530="nulová",K530,0)</f>
        <v>0</v>
      </c>
      <c r="BJ530" s="17" t="s">
        <v>84</v>
      </c>
      <c r="BK530" s="150">
        <f>ROUND(P530*H530,2)</f>
        <v>0</v>
      </c>
      <c r="BL530" s="17" t="s">
        <v>170</v>
      </c>
      <c r="BM530" s="149" t="s">
        <v>1035</v>
      </c>
    </row>
    <row r="531" spans="2:65" s="13" customFormat="1" ht="10.199999999999999">
      <c r="B531" s="161"/>
      <c r="D531" s="151" t="s">
        <v>160</v>
      </c>
      <c r="E531" s="162" t="s">
        <v>1</v>
      </c>
      <c r="F531" s="163" t="s">
        <v>344</v>
      </c>
      <c r="H531" s="164">
        <v>2.06</v>
      </c>
      <c r="I531" s="165"/>
      <c r="J531" s="165"/>
      <c r="M531" s="161"/>
      <c r="N531" s="166"/>
      <c r="X531" s="167"/>
      <c r="AT531" s="162" t="s">
        <v>160</v>
      </c>
      <c r="AU531" s="162" t="s">
        <v>84</v>
      </c>
      <c r="AV531" s="13" t="s">
        <v>84</v>
      </c>
      <c r="AW531" s="13" t="s">
        <v>5</v>
      </c>
      <c r="AX531" s="13" t="s">
        <v>75</v>
      </c>
      <c r="AY531" s="162" t="s">
        <v>126</v>
      </c>
    </row>
    <row r="532" spans="2:65" s="14" customFormat="1" ht="10.199999999999999">
      <c r="B532" s="185"/>
      <c r="D532" s="151" t="s">
        <v>160</v>
      </c>
      <c r="E532" s="186" t="s">
        <v>1</v>
      </c>
      <c r="F532" s="187" t="s">
        <v>330</v>
      </c>
      <c r="H532" s="188">
        <v>2.06</v>
      </c>
      <c r="I532" s="189"/>
      <c r="J532" s="189"/>
      <c r="M532" s="185"/>
      <c r="N532" s="190"/>
      <c r="X532" s="191"/>
      <c r="AT532" s="186" t="s">
        <v>160</v>
      </c>
      <c r="AU532" s="186" t="s">
        <v>84</v>
      </c>
      <c r="AV532" s="14" t="s">
        <v>133</v>
      </c>
      <c r="AW532" s="14" t="s">
        <v>5</v>
      </c>
      <c r="AX532" s="14" t="s">
        <v>80</v>
      </c>
      <c r="AY532" s="186" t="s">
        <v>126</v>
      </c>
    </row>
    <row r="533" spans="2:65" s="1" customFormat="1" ht="21.75" customHeight="1">
      <c r="B533" s="32"/>
      <c r="C533" s="136" t="s">
        <v>1036</v>
      </c>
      <c r="D533" s="136" t="s">
        <v>129</v>
      </c>
      <c r="E533" s="137" t="s">
        <v>1037</v>
      </c>
      <c r="F533" s="138" t="s">
        <v>1038</v>
      </c>
      <c r="G533" s="139" t="s">
        <v>176</v>
      </c>
      <c r="H533" s="140">
        <v>113.61</v>
      </c>
      <c r="I533" s="141"/>
      <c r="J533" s="141"/>
      <c r="K533" s="142">
        <f>ROUND(P533*H533,2)</f>
        <v>0</v>
      </c>
      <c r="L533" s="143"/>
      <c r="M533" s="32"/>
      <c r="N533" s="144" t="s">
        <v>1</v>
      </c>
      <c r="O533" s="145" t="s">
        <v>39</v>
      </c>
      <c r="P533" s="146">
        <f>I533+J533</f>
        <v>0</v>
      </c>
      <c r="Q533" s="146">
        <f>ROUND(I533*H533,2)</f>
        <v>0</v>
      </c>
      <c r="R533" s="146">
        <f>ROUND(J533*H533,2)</f>
        <v>0</v>
      </c>
      <c r="T533" s="147">
        <f>S533*H533</f>
        <v>0</v>
      </c>
      <c r="U533" s="147">
        <v>0</v>
      </c>
      <c r="V533" s="147">
        <f>U533*H533</f>
        <v>0</v>
      </c>
      <c r="W533" s="147">
        <v>1.7860000000000001E-2</v>
      </c>
      <c r="X533" s="148">
        <f>W533*H533</f>
        <v>2.0290746</v>
      </c>
      <c r="AR533" s="149" t="s">
        <v>170</v>
      </c>
      <c r="AT533" s="149" t="s">
        <v>129</v>
      </c>
      <c r="AU533" s="149" t="s">
        <v>84</v>
      </c>
      <c r="AY533" s="17" t="s">
        <v>126</v>
      </c>
      <c r="BE533" s="150">
        <f>IF(O533="základní",K533,0)</f>
        <v>0</v>
      </c>
      <c r="BF533" s="150">
        <f>IF(O533="snížená",K533,0)</f>
        <v>0</v>
      </c>
      <c r="BG533" s="150">
        <f>IF(O533="zákl. přenesená",K533,0)</f>
        <v>0</v>
      </c>
      <c r="BH533" s="150">
        <f>IF(O533="sníž. přenesená",K533,0)</f>
        <v>0</v>
      </c>
      <c r="BI533" s="150">
        <f>IF(O533="nulová",K533,0)</f>
        <v>0</v>
      </c>
      <c r="BJ533" s="17" t="s">
        <v>84</v>
      </c>
      <c r="BK533" s="150">
        <f>ROUND(P533*H533,2)</f>
        <v>0</v>
      </c>
      <c r="BL533" s="17" t="s">
        <v>170</v>
      </c>
      <c r="BM533" s="149" t="s">
        <v>1039</v>
      </c>
    </row>
    <row r="534" spans="2:65" s="12" customFormat="1" ht="10.199999999999999">
      <c r="B534" s="155"/>
      <c r="D534" s="151" t="s">
        <v>160</v>
      </c>
      <c r="E534" s="156" t="s">
        <v>1</v>
      </c>
      <c r="F534" s="157" t="s">
        <v>1040</v>
      </c>
      <c r="H534" s="156" t="s">
        <v>1</v>
      </c>
      <c r="I534" s="158"/>
      <c r="J534" s="158"/>
      <c r="M534" s="155"/>
      <c r="N534" s="159"/>
      <c r="X534" s="160"/>
      <c r="AT534" s="156" t="s">
        <v>160</v>
      </c>
      <c r="AU534" s="156" t="s">
        <v>84</v>
      </c>
      <c r="AV534" s="12" t="s">
        <v>80</v>
      </c>
      <c r="AW534" s="12" t="s">
        <v>5</v>
      </c>
      <c r="AX534" s="12" t="s">
        <v>75</v>
      </c>
      <c r="AY534" s="156" t="s">
        <v>126</v>
      </c>
    </row>
    <row r="535" spans="2:65" s="13" customFormat="1" ht="10.199999999999999">
      <c r="B535" s="161"/>
      <c r="D535" s="151" t="s">
        <v>160</v>
      </c>
      <c r="E535" s="162" t="s">
        <v>1</v>
      </c>
      <c r="F535" s="163" t="s">
        <v>1027</v>
      </c>
      <c r="H535" s="164">
        <v>54.96</v>
      </c>
      <c r="I535" s="165"/>
      <c r="J535" s="165"/>
      <c r="M535" s="161"/>
      <c r="N535" s="166"/>
      <c r="X535" s="167"/>
      <c r="AT535" s="162" t="s">
        <v>160</v>
      </c>
      <c r="AU535" s="162" t="s">
        <v>84</v>
      </c>
      <c r="AV535" s="13" t="s">
        <v>84</v>
      </c>
      <c r="AW535" s="13" t="s">
        <v>5</v>
      </c>
      <c r="AX535" s="13" t="s">
        <v>75</v>
      </c>
      <c r="AY535" s="162" t="s">
        <v>126</v>
      </c>
    </row>
    <row r="536" spans="2:65" s="13" customFormat="1" ht="10.199999999999999">
      <c r="B536" s="161"/>
      <c r="D536" s="151" t="s">
        <v>160</v>
      </c>
      <c r="E536" s="162" t="s">
        <v>1</v>
      </c>
      <c r="F536" s="163" t="s">
        <v>343</v>
      </c>
      <c r="H536" s="164">
        <v>20.91</v>
      </c>
      <c r="I536" s="165"/>
      <c r="J536" s="165"/>
      <c r="M536" s="161"/>
      <c r="N536" s="166"/>
      <c r="X536" s="167"/>
      <c r="AT536" s="162" t="s">
        <v>160</v>
      </c>
      <c r="AU536" s="162" t="s">
        <v>84</v>
      </c>
      <c r="AV536" s="13" t="s">
        <v>84</v>
      </c>
      <c r="AW536" s="13" t="s">
        <v>5</v>
      </c>
      <c r="AX536" s="13" t="s">
        <v>75</v>
      </c>
      <c r="AY536" s="162" t="s">
        <v>126</v>
      </c>
    </row>
    <row r="537" spans="2:65" s="13" customFormat="1" ht="10.199999999999999">
      <c r="B537" s="161"/>
      <c r="D537" s="151" t="s">
        <v>160</v>
      </c>
      <c r="E537" s="162" t="s">
        <v>1</v>
      </c>
      <c r="F537" s="163" t="s">
        <v>344</v>
      </c>
      <c r="H537" s="164">
        <v>2.06</v>
      </c>
      <c r="I537" s="165"/>
      <c r="J537" s="165"/>
      <c r="M537" s="161"/>
      <c r="N537" s="166"/>
      <c r="X537" s="167"/>
      <c r="AT537" s="162" t="s">
        <v>160</v>
      </c>
      <c r="AU537" s="162" t="s">
        <v>84</v>
      </c>
      <c r="AV537" s="13" t="s">
        <v>84</v>
      </c>
      <c r="AW537" s="13" t="s">
        <v>5</v>
      </c>
      <c r="AX537" s="13" t="s">
        <v>75</v>
      </c>
      <c r="AY537" s="162" t="s">
        <v>126</v>
      </c>
    </row>
    <row r="538" spans="2:65" s="13" customFormat="1" ht="10.199999999999999">
      <c r="B538" s="161"/>
      <c r="D538" s="151" t="s">
        <v>160</v>
      </c>
      <c r="E538" s="162" t="s">
        <v>1</v>
      </c>
      <c r="F538" s="163" t="s">
        <v>345</v>
      </c>
      <c r="H538" s="164">
        <v>4.72</v>
      </c>
      <c r="I538" s="165"/>
      <c r="J538" s="165"/>
      <c r="M538" s="161"/>
      <c r="N538" s="166"/>
      <c r="X538" s="167"/>
      <c r="AT538" s="162" t="s">
        <v>160</v>
      </c>
      <c r="AU538" s="162" t="s">
        <v>84</v>
      </c>
      <c r="AV538" s="13" t="s">
        <v>84</v>
      </c>
      <c r="AW538" s="13" t="s">
        <v>5</v>
      </c>
      <c r="AX538" s="13" t="s">
        <v>75</v>
      </c>
      <c r="AY538" s="162" t="s">
        <v>126</v>
      </c>
    </row>
    <row r="539" spans="2:65" s="13" customFormat="1" ht="10.199999999999999">
      <c r="B539" s="161"/>
      <c r="D539" s="151" t="s">
        <v>160</v>
      </c>
      <c r="E539" s="162" t="s">
        <v>1</v>
      </c>
      <c r="F539" s="163" t="s">
        <v>346</v>
      </c>
      <c r="H539" s="164">
        <v>12.71</v>
      </c>
      <c r="I539" s="165"/>
      <c r="J539" s="165"/>
      <c r="M539" s="161"/>
      <c r="N539" s="166"/>
      <c r="X539" s="167"/>
      <c r="AT539" s="162" t="s">
        <v>160</v>
      </c>
      <c r="AU539" s="162" t="s">
        <v>84</v>
      </c>
      <c r="AV539" s="13" t="s">
        <v>84</v>
      </c>
      <c r="AW539" s="13" t="s">
        <v>5</v>
      </c>
      <c r="AX539" s="13" t="s">
        <v>75</v>
      </c>
      <c r="AY539" s="162" t="s">
        <v>126</v>
      </c>
    </row>
    <row r="540" spans="2:65" s="13" customFormat="1" ht="10.199999999999999">
      <c r="B540" s="161"/>
      <c r="D540" s="151" t="s">
        <v>160</v>
      </c>
      <c r="E540" s="162" t="s">
        <v>1</v>
      </c>
      <c r="F540" s="163" t="s">
        <v>347</v>
      </c>
      <c r="H540" s="164">
        <v>6.66</v>
      </c>
      <c r="I540" s="165"/>
      <c r="J540" s="165"/>
      <c r="M540" s="161"/>
      <c r="N540" s="166"/>
      <c r="X540" s="167"/>
      <c r="AT540" s="162" t="s">
        <v>160</v>
      </c>
      <c r="AU540" s="162" t="s">
        <v>84</v>
      </c>
      <c r="AV540" s="13" t="s">
        <v>84</v>
      </c>
      <c r="AW540" s="13" t="s">
        <v>5</v>
      </c>
      <c r="AX540" s="13" t="s">
        <v>75</v>
      </c>
      <c r="AY540" s="162" t="s">
        <v>126</v>
      </c>
    </row>
    <row r="541" spans="2:65" s="13" customFormat="1" ht="10.199999999999999">
      <c r="B541" s="161"/>
      <c r="D541" s="151" t="s">
        <v>160</v>
      </c>
      <c r="E541" s="162" t="s">
        <v>1</v>
      </c>
      <c r="F541" s="163" t="s">
        <v>348</v>
      </c>
      <c r="H541" s="164">
        <v>11.59</v>
      </c>
      <c r="I541" s="165"/>
      <c r="J541" s="165"/>
      <c r="M541" s="161"/>
      <c r="N541" s="166"/>
      <c r="X541" s="167"/>
      <c r="AT541" s="162" t="s">
        <v>160</v>
      </c>
      <c r="AU541" s="162" t="s">
        <v>84</v>
      </c>
      <c r="AV541" s="13" t="s">
        <v>84</v>
      </c>
      <c r="AW541" s="13" t="s">
        <v>5</v>
      </c>
      <c r="AX541" s="13" t="s">
        <v>75</v>
      </c>
      <c r="AY541" s="162" t="s">
        <v>126</v>
      </c>
    </row>
    <row r="542" spans="2:65" s="14" customFormat="1" ht="10.199999999999999">
      <c r="B542" s="185"/>
      <c r="D542" s="151" t="s">
        <v>160</v>
      </c>
      <c r="E542" s="186" t="s">
        <v>1</v>
      </c>
      <c r="F542" s="187" t="s">
        <v>330</v>
      </c>
      <c r="H542" s="188">
        <v>113.61</v>
      </c>
      <c r="I542" s="189"/>
      <c r="J542" s="189"/>
      <c r="M542" s="185"/>
      <c r="N542" s="190"/>
      <c r="X542" s="191"/>
      <c r="AT542" s="186" t="s">
        <v>160</v>
      </c>
      <c r="AU542" s="186" t="s">
        <v>84</v>
      </c>
      <c r="AV542" s="14" t="s">
        <v>133</v>
      </c>
      <c r="AW542" s="14" t="s">
        <v>5</v>
      </c>
      <c r="AX542" s="14" t="s">
        <v>80</v>
      </c>
      <c r="AY542" s="186" t="s">
        <v>126</v>
      </c>
    </row>
    <row r="543" spans="2:65" s="1" customFormat="1" ht="24.15" customHeight="1">
      <c r="B543" s="32"/>
      <c r="C543" s="136" t="s">
        <v>1041</v>
      </c>
      <c r="D543" s="136" t="s">
        <v>129</v>
      </c>
      <c r="E543" s="137" t="s">
        <v>1042</v>
      </c>
      <c r="F543" s="138" t="s">
        <v>1043</v>
      </c>
      <c r="G543" s="139" t="s">
        <v>156</v>
      </c>
      <c r="H543" s="140">
        <v>2</v>
      </c>
      <c r="I543" s="141"/>
      <c r="J543" s="141"/>
      <c r="K543" s="142">
        <f>ROUND(P543*H543,2)</f>
        <v>0</v>
      </c>
      <c r="L543" s="143"/>
      <c r="M543" s="32"/>
      <c r="N543" s="144" t="s">
        <v>1</v>
      </c>
      <c r="O543" s="145" t="s">
        <v>39</v>
      </c>
      <c r="P543" s="146">
        <f>I543+J543</f>
        <v>0</v>
      </c>
      <c r="Q543" s="146">
        <f>ROUND(I543*H543,2)</f>
        <v>0</v>
      </c>
      <c r="R543" s="146">
        <f>ROUND(J543*H543,2)</f>
        <v>0</v>
      </c>
      <c r="T543" s="147">
        <f>S543*H543</f>
        <v>0</v>
      </c>
      <c r="U543" s="147">
        <v>3.0000000000000001E-5</v>
      </c>
      <c r="V543" s="147">
        <f>U543*H543</f>
        <v>6.0000000000000002E-5</v>
      </c>
      <c r="W543" s="147">
        <v>0</v>
      </c>
      <c r="X543" s="148">
        <f>W543*H543</f>
        <v>0</v>
      </c>
      <c r="AR543" s="149" t="s">
        <v>170</v>
      </c>
      <c r="AT543" s="149" t="s">
        <v>129</v>
      </c>
      <c r="AU543" s="149" t="s">
        <v>84</v>
      </c>
      <c r="AY543" s="17" t="s">
        <v>126</v>
      </c>
      <c r="BE543" s="150">
        <f>IF(O543="základní",K543,0)</f>
        <v>0</v>
      </c>
      <c r="BF543" s="150">
        <f>IF(O543="snížená",K543,0)</f>
        <v>0</v>
      </c>
      <c r="BG543" s="150">
        <f>IF(O543="zákl. přenesená",K543,0)</f>
        <v>0</v>
      </c>
      <c r="BH543" s="150">
        <f>IF(O543="sníž. přenesená",K543,0)</f>
        <v>0</v>
      </c>
      <c r="BI543" s="150">
        <f>IF(O543="nulová",K543,0)</f>
        <v>0</v>
      </c>
      <c r="BJ543" s="17" t="s">
        <v>84</v>
      </c>
      <c r="BK543" s="150">
        <f>ROUND(P543*H543,2)</f>
        <v>0</v>
      </c>
      <c r="BL543" s="17" t="s">
        <v>170</v>
      </c>
      <c r="BM543" s="149" t="s">
        <v>1044</v>
      </c>
    </row>
    <row r="544" spans="2:65" s="1" customFormat="1" ht="24.15" customHeight="1">
      <c r="B544" s="32"/>
      <c r="C544" s="168" t="s">
        <v>1045</v>
      </c>
      <c r="D544" s="168" t="s">
        <v>173</v>
      </c>
      <c r="E544" s="169" t="s">
        <v>1046</v>
      </c>
      <c r="F544" s="170" t="s">
        <v>1047</v>
      </c>
      <c r="G544" s="171" t="s">
        <v>156</v>
      </c>
      <c r="H544" s="172">
        <v>2</v>
      </c>
      <c r="I544" s="173"/>
      <c r="J544" s="174"/>
      <c r="K544" s="175">
        <f>ROUND(P544*H544,2)</f>
        <v>0</v>
      </c>
      <c r="L544" s="174"/>
      <c r="M544" s="176"/>
      <c r="N544" s="177" t="s">
        <v>1</v>
      </c>
      <c r="O544" s="145" t="s">
        <v>39</v>
      </c>
      <c r="P544" s="146">
        <f>I544+J544</f>
        <v>0</v>
      </c>
      <c r="Q544" s="146">
        <f>ROUND(I544*H544,2)</f>
        <v>0</v>
      </c>
      <c r="R544" s="146">
        <f>ROUND(J544*H544,2)</f>
        <v>0</v>
      </c>
      <c r="T544" s="147">
        <f>S544*H544</f>
        <v>0</v>
      </c>
      <c r="U544" s="147">
        <v>4.1999999999999997E-3</v>
      </c>
      <c r="V544" s="147">
        <f>U544*H544</f>
        <v>8.3999999999999995E-3</v>
      </c>
      <c r="W544" s="147">
        <v>0</v>
      </c>
      <c r="X544" s="148">
        <f>W544*H544</f>
        <v>0</v>
      </c>
      <c r="AR544" s="149" t="s">
        <v>177</v>
      </c>
      <c r="AT544" s="149" t="s">
        <v>173</v>
      </c>
      <c r="AU544" s="149" t="s">
        <v>84</v>
      </c>
      <c r="AY544" s="17" t="s">
        <v>126</v>
      </c>
      <c r="BE544" s="150">
        <f>IF(O544="základní",K544,0)</f>
        <v>0</v>
      </c>
      <c r="BF544" s="150">
        <f>IF(O544="snížená",K544,0)</f>
        <v>0</v>
      </c>
      <c r="BG544" s="150">
        <f>IF(O544="zákl. přenesená",K544,0)</f>
        <v>0</v>
      </c>
      <c r="BH544" s="150">
        <f>IF(O544="sníž. přenesená",K544,0)</f>
        <v>0</v>
      </c>
      <c r="BI544" s="150">
        <f>IF(O544="nulová",K544,0)</f>
        <v>0</v>
      </c>
      <c r="BJ544" s="17" t="s">
        <v>84</v>
      </c>
      <c r="BK544" s="150">
        <f>ROUND(P544*H544,2)</f>
        <v>0</v>
      </c>
      <c r="BL544" s="17" t="s">
        <v>170</v>
      </c>
      <c r="BM544" s="149" t="s">
        <v>1048</v>
      </c>
    </row>
    <row r="545" spans="2:65" s="1" customFormat="1" ht="24.15" customHeight="1">
      <c r="B545" s="32"/>
      <c r="C545" s="136" t="s">
        <v>1049</v>
      </c>
      <c r="D545" s="136" t="s">
        <v>129</v>
      </c>
      <c r="E545" s="137" t="s">
        <v>1050</v>
      </c>
      <c r="F545" s="138" t="s">
        <v>1051</v>
      </c>
      <c r="G545" s="139" t="s">
        <v>231</v>
      </c>
      <c r="H545" s="140">
        <v>16</v>
      </c>
      <c r="I545" s="141"/>
      <c r="J545" s="141"/>
      <c r="K545" s="142">
        <f>ROUND(P545*H545,2)</f>
        <v>0</v>
      </c>
      <c r="L545" s="143"/>
      <c r="M545" s="32"/>
      <c r="N545" s="144" t="s">
        <v>1</v>
      </c>
      <c r="O545" s="145" t="s">
        <v>39</v>
      </c>
      <c r="P545" s="146">
        <f>I545+J545</f>
        <v>0</v>
      </c>
      <c r="Q545" s="146">
        <f>ROUND(I545*H545,2)</f>
        <v>0</v>
      </c>
      <c r="R545" s="146">
        <f>ROUND(J545*H545,2)</f>
        <v>0</v>
      </c>
      <c r="T545" s="147">
        <f>S545*H545</f>
        <v>0</v>
      </c>
      <c r="U545" s="147">
        <v>4.6100000000000004E-3</v>
      </c>
      <c r="V545" s="147">
        <f>U545*H545</f>
        <v>7.3760000000000006E-2</v>
      </c>
      <c r="W545" s="147">
        <v>0</v>
      </c>
      <c r="X545" s="148">
        <f>W545*H545</f>
        <v>0</v>
      </c>
      <c r="AR545" s="149" t="s">
        <v>170</v>
      </c>
      <c r="AT545" s="149" t="s">
        <v>129</v>
      </c>
      <c r="AU545" s="149" t="s">
        <v>84</v>
      </c>
      <c r="AY545" s="17" t="s">
        <v>126</v>
      </c>
      <c r="BE545" s="150">
        <f>IF(O545="základní",K545,0)</f>
        <v>0</v>
      </c>
      <c r="BF545" s="150">
        <f>IF(O545="snížená",K545,0)</f>
        <v>0</v>
      </c>
      <c r="BG545" s="150">
        <f>IF(O545="zákl. přenesená",K545,0)</f>
        <v>0</v>
      </c>
      <c r="BH545" s="150">
        <f>IF(O545="sníž. přenesená",K545,0)</f>
        <v>0</v>
      </c>
      <c r="BI545" s="150">
        <f>IF(O545="nulová",K545,0)</f>
        <v>0</v>
      </c>
      <c r="BJ545" s="17" t="s">
        <v>84</v>
      </c>
      <c r="BK545" s="150">
        <f>ROUND(P545*H545,2)</f>
        <v>0</v>
      </c>
      <c r="BL545" s="17" t="s">
        <v>170</v>
      </c>
      <c r="BM545" s="149" t="s">
        <v>1052</v>
      </c>
    </row>
    <row r="546" spans="2:65" s="13" customFormat="1" ht="10.199999999999999">
      <c r="B546" s="161"/>
      <c r="D546" s="151" t="s">
        <v>160</v>
      </c>
      <c r="E546" s="162" t="s">
        <v>1</v>
      </c>
      <c r="F546" s="163" t="s">
        <v>1053</v>
      </c>
      <c r="H546" s="164">
        <v>4.4000000000000004</v>
      </c>
      <c r="I546" s="165"/>
      <c r="J546" s="165"/>
      <c r="M546" s="161"/>
      <c r="N546" s="166"/>
      <c r="X546" s="167"/>
      <c r="AT546" s="162" t="s">
        <v>160</v>
      </c>
      <c r="AU546" s="162" t="s">
        <v>84</v>
      </c>
      <c r="AV546" s="13" t="s">
        <v>84</v>
      </c>
      <c r="AW546" s="13" t="s">
        <v>5</v>
      </c>
      <c r="AX546" s="13" t="s">
        <v>75</v>
      </c>
      <c r="AY546" s="162" t="s">
        <v>126</v>
      </c>
    </row>
    <row r="547" spans="2:65" s="13" customFormat="1" ht="10.199999999999999">
      <c r="B547" s="161"/>
      <c r="D547" s="151" t="s">
        <v>160</v>
      </c>
      <c r="E547" s="162" t="s">
        <v>1</v>
      </c>
      <c r="F547" s="163" t="s">
        <v>1054</v>
      </c>
      <c r="H547" s="164">
        <v>11.6</v>
      </c>
      <c r="I547" s="165"/>
      <c r="J547" s="165"/>
      <c r="M547" s="161"/>
      <c r="N547" s="166"/>
      <c r="X547" s="167"/>
      <c r="AT547" s="162" t="s">
        <v>160</v>
      </c>
      <c r="AU547" s="162" t="s">
        <v>84</v>
      </c>
      <c r="AV547" s="13" t="s">
        <v>84</v>
      </c>
      <c r="AW547" s="13" t="s">
        <v>5</v>
      </c>
      <c r="AX547" s="13" t="s">
        <v>75</v>
      </c>
      <c r="AY547" s="162" t="s">
        <v>126</v>
      </c>
    </row>
    <row r="548" spans="2:65" s="14" customFormat="1" ht="10.199999999999999">
      <c r="B548" s="185"/>
      <c r="D548" s="151" t="s">
        <v>160</v>
      </c>
      <c r="E548" s="186" t="s">
        <v>1</v>
      </c>
      <c r="F548" s="187" t="s">
        <v>330</v>
      </c>
      <c r="H548" s="188">
        <v>16</v>
      </c>
      <c r="I548" s="189"/>
      <c r="J548" s="189"/>
      <c r="M548" s="185"/>
      <c r="N548" s="190"/>
      <c r="X548" s="191"/>
      <c r="AT548" s="186" t="s">
        <v>160</v>
      </c>
      <c r="AU548" s="186" t="s">
        <v>84</v>
      </c>
      <c r="AV548" s="14" t="s">
        <v>133</v>
      </c>
      <c r="AW548" s="14" t="s">
        <v>5</v>
      </c>
      <c r="AX548" s="14" t="s">
        <v>80</v>
      </c>
      <c r="AY548" s="186" t="s">
        <v>126</v>
      </c>
    </row>
    <row r="549" spans="2:65" s="1" customFormat="1" ht="33" customHeight="1">
      <c r="B549" s="32"/>
      <c r="C549" s="136" t="s">
        <v>1055</v>
      </c>
      <c r="D549" s="136" t="s">
        <v>129</v>
      </c>
      <c r="E549" s="137" t="s">
        <v>1056</v>
      </c>
      <c r="F549" s="138" t="s">
        <v>1057</v>
      </c>
      <c r="G549" s="139" t="s">
        <v>184</v>
      </c>
      <c r="H549" s="178"/>
      <c r="I549" s="141"/>
      <c r="J549" s="141"/>
      <c r="K549" s="142">
        <f>ROUND(P549*H549,2)</f>
        <v>0</v>
      </c>
      <c r="L549" s="143"/>
      <c r="M549" s="32"/>
      <c r="N549" s="144" t="s">
        <v>1</v>
      </c>
      <c r="O549" s="145" t="s">
        <v>39</v>
      </c>
      <c r="P549" s="146">
        <f>I549+J549</f>
        <v>0</v>
      </c>
      <c r="Q549" s="146">
        <f>ROUND(I549*H549,2)</f>
        <v>0</v>
      </c>
      <c r="R549" s="146">
        <f>ROUND(J549*H549,2)</f>
        <v>0</v>
      </c>
      <c r="T549" s="147">
        <f>S549*H549</f>
        <v>0</v>
      </c>
      <c r="U549" s="147">
        <v>0</v>
      </c>
      <c r="V549" s="147">
        <f>U549*H549</f>
        <v>0</v>
      </c>
      <c r="W549" s="147">
        <v>0</v>
      </c>
      <c r="X549" s="148">
        <f>W549*H549</f>
        <v>0</v>
      </c>
      <c r="AR549" s="149" t="s">
        <v>170</v>
      </c>
      <c r="AT549" s="149" t="s">
        <v>129</v>
      </c>
      <c r="AU549" s="149" t="s">
        <v>84</v>
      </c>
      <c r="AY549" s="17" t="s">
        <v>126</v>
      </c>
      <c r="BE549" s="150">
        <f>IF(O549="základní",K549,0)</f>
        <v>0</v>
      </c>
      <c r="BF549" s="150">
        <f>IF(O549="snížená",K549,0)</f>
        <v>0</v>
      </c>
      <c r="BG549" s="150">
        <f>IF(O549="zákl. přenesená",K549,0)</f>
        <v>0</v>
      </c>
      <c r="BH549" s="150">
        <f>IF(O549="sníž. přenesená",K549,0)</f>
        <v>0</v>
      </c>
      <c r="BI549" s="150">
        <f>IF(O549="nulová",K549,0)</f>
        <v>0</v>
      </c>
      <c r="BJ549" s="17" t="s">
        <v>84</v>
      </c>
      <c r="BK549" s="150">
        <f>ROUND(P549*H549,2)</f>
        <v>0</v>
      </c>
      <c r="BL549" s="17" t="s">
        <v>170</v>
      </c>
      <c r="BM549" s="149" t="s">
        <v>1058</v>
      </c>
    </row>
    <row r="550" spans="2:65" s="11" customFormat="1" ht="22.8" customHeight="1">
      <c r="B550" s="123"/>
      <c r="D550" s="124" t="s">
        <v>74</v>
      </c>
      <c r="E550" s="134" t="s">
        <v>1059</v>
      </c>
      <c r="F550" s="134" t="s">
        <v>1060</v>
      </c>
      <c r="I550" s="126"/>
      <c r="J550" s="126"/>
      <c r="K550" s="135">
        <f>BK550</f>
        <v>0</v>
      </c>
      <c r="M550" s="123"/>
      <c r="N550" s="128"/>
      <c r="Q550" s="129">
        <f>SUM(Q551:Q565)</f>
        <v>0</v>
      </c>
      <c r="R550" s="129">
        <f>SUM(R551:R565)</f>
        <v>0</v>
      </c>
      <c r="T550" s="130">
        <f>SUM(T551:T565)</f>
        <v>0</v>
      </c>
      <c r="V550" s="130">
        <f>SUM(V551:V565)</f>
        <v>0.131968</v>
      </c>
      <c r="X550" s="131">
        <f>SUM(X551:X565)</f>
        <v>0.1236</v>
      </c>
      <c r="AR550" s="124" t="s">
        <v>84</v>
      </c>
      <c r="AT550" s="132" t="s">
        <v>74</v>
      </c>
      <c r="AU550" s="132" t="s">
        <v>80</v>
      </c>
      <c r="AY550" s="124" t="s">
        <v>126</v>
      </c>
      <c r="BK550" s="133">
        <f>SUM(BK551:BK565)</f>
        <v>0</v>
      </c>
    </row>
    <row r="551" spans="2:65" s="1" customFormat="1" ht="24.15" customHeight="1">
      <c r="B551" s="32"/>
      <c r="C551" s="136" t="s">
        <v>1061</v>
      </c>
      <c r="D551" s="136" t="s">
        <v>129</v>
      </c>
      <c r="E551" s="137" t="s">
        <v>1062</v>
      </c>
      <c r="F551" s="138" t="s">
        <v>1063</v>
      </c>
      <c r="G551" s="139" t="s">
        <v>176</v>
      </c>
      <c r="H551" s="140">
        <v>1.2</v>
      </c>
      <c r="I551" s="141"/>
      <c r="J551" s="141"/>
      <c r="K551" s="142">
        <f>ROUND(P551*H551,2)</f>
        <v>0</v>
      </c>
      <c r="L551" s="143"/>
      <c r="M551" s="32"/>
      <c r="N551" s="144" t="s">
        <v>1</v>
      </c>
      <c r="O551" s="145" t="s">
        <v>39</v>
      </c>
      <c r="P551" s="146">
        <f>I551+J551</f>
        <v>0</v>
      </c>
      <c r="Q551" s="146">
        <f>ROUND(I551*H551,2)</f>
        <v>0</v>
      </c>
      <c r="R551" s="146">
        <f>ROUND(J551*H551,2)</f>
        <v>0</v>
      </c>
      <c r="T551" s="147">
        <f>S551*H551</f>
        <v>0</v>
      </c>
      <c r="U551" s="147">
        <v>2.5000000000000001E-4</v>
      </c>
      <c r="V551" s="147">
        <f>U551*H551</f>
        <v>2.9999999999999997E-4</v>
      </c>
      <c r="W551" s="147">
        <v>0</v>
      </c>
      <c r="X551" s="148">
        <f>W551*H551</f>
        <v>0</v>
      </c>
      <c r="AR551" s="149" t="s">
        <v>170</v>
      </c>
      <c r="AT551" s="149" t="s">
        <v>129</v>
      </c>
      <c r="AU551" s="149" t="s">
        <v>84</v>
      </c>
      <c r="AY551" s="17" t="s">
        <v>126</v>
      </c>
      <c r="BE551" s="150">
        <f>IF(O551="základní",K551,0)</f>
        <v>0</v>
      </c>
      <c r="BF551" s="150">
        <f>IF(O551="snížená",K551,0)</f>
        <v>0</v>
      </c>
      <c r="BG551" s="150">
        <f>IF(O551="zákl. přenesená",K551,0)</f>
        <v>0</v>
      </c>
      <c r="BH551" s="150">
        <f>IF(O551="sníž. přenesená",K551,0)</f>
        <v>0</v>
      </c>
      <c r="BI551" s="150">
        <f>IF(O551="nulová",K551,0)</f>
        <v>0</v>
      </c>
      <c r="BJ551" s="17" t="s">
        <v>84</v>
      </c>
      <c r="BK551" s="150">
        <f>ROUND(P551*H551,2)</f>
        <v>0</v>
      </c>
      <c r="BL551" s="17" t="s">
        <v>170</v>
      </c>
      <c r="BM551" s="149" t="s">
        <v>1064</v>
      </c>
    </row>
    <row r="552" spans="2:65" s="12" customFormat="1" ht="10.199999999999999">
      <c r="B552" s="155"/>
      <c r="D552" s="151" t="s">
        <v>160</v>
      </c>
      <c r="E552" s="156" t="s">
        <v>1</v>
      </c>
      <c r="F552" s="157" t="s">
        <v>1065</v>
      </c>
      <c r="H552" s="156" t="s">
        <v>1</v>
      </c>
      <c r="I552" s="158"/>
      <c r="J552" s="158"/>
      <c r="M552" s="155"/>
      <c r="N552" s="159"/>
      <c r="X552" s="160"/>
      <c r="AT552" s="156" t="s">
        <v>160</v>
      </c>
      <c r="AU552" s="156" t="s">
        <v>84</v>
      </c>
      <c r="AV552" s="12" t="s">
        <v>80</v>
      </c>
      <c r="AW552" s="12" t="s">
        <v>5</v>
      </c>
      <c r="AX552" s="12" t="s">
        <v>75</v>
      </c>
      <c r="AY552" s="156" t="s">
        <v>126</v>
      </c>
    </row>
    <row r="553" spans="2:65" s="13" customFormat="1" ht="10.199999999999999">
      <c r="B553" s="161"/>
      <c r="D553" s="151" t="s">
        <v>160</v>
      </c>
      <c r="E553" s="162" t="s">
        <v>1</v>
      </c>
      <c r="F553" s="163" t="s">
        <v>1066</v>
      </c>
      <c r="H553" s="164">
        <v>1.2</v>
      </c>
      <c r="I553" s="165"/>
      <c r="J553" s="165"/>
      <c r="M553" s="161"/>
      <c r="N553" s="166"/>
      <c r="X553" s="167"/>
      <c r="AT553" s="162" t="s">
        <v>160</v>
      </c>
      <c r="AU553" s="162" t="s">
        <v>84</v>
      </c>
      <c r="AV553" s="13" t="s">
        <v>84</v>
      </c>
      <c r="AW553" s="13" t="s">
        <v>5</v>
      </c>
      <c r="AX553" s="13" t="s">
        <v>80</v>
      </c>
      <c r="AY553" s="162" t="s">
        <v>126</v>
      </c>
    </row>
    <row r="554" spans="2:65" s="1" customFormat="1" ht="24.15" customHeight="1">
      <c r="B554" s="32"/>
      <c r="C554" s="168" t="s">
        <v>1067</v>
      </c>
      <c r="D554" s="168" t="s">
        <v>173</v>
      </c>
      <c r="E554" s="169" t="s">
        <v>1068</v>
      </c>
      <c r="F554" s="170" t="s">
        <v>1069</v>
      </c>
      <c r="G554" s="171" t="s">
        <v>176</v>
      </c>
      <c r="H554" s="172">
        <v>1.2</v>
      </c>
      <c r="I554" s="173"/>
      <c r="J554" s="174"/>
      <c r="K554" s="175">
        <f t="shared" ref="K554:K565" si="92">ROUND(P554*H554,2)</f>
        <v>0</v>
      </c>
      <c r="L554" s="174"/>
      <c r="M554" s="176"/>
      <c r="N554" s="177" t="s">
        <v>1</v>
      </c>
      <c r="O554" s="145" t="s">
        <v>39</v>
      </c>
      <c r="P554" s="146">
        <f t="shared" ref="P554:P565" si="93">I554+J554</f>
        <v>0</v>
      </c>
      <c r="Q554" s="146">
        <f t="shared" ref="Q554:Q565" si="94">ROUND(I554*H554,2)</f>
        <v>0</v>
      </c>
      <c r="R554" s="146">
        <f t="shared" ref="R554:R565" si="95">ROUND(J554*H554,2)</f>
        <v>0</v>
      </c>
      <c r="T554" s="147">
        <f t="shared" ref="T554:T565" si="96">S554*H554</f>
        <v>0</v>
      </c>
      <c r="U554" s="147">
        <v>2.639E-2</v>
      </c>
      <c r="V554" s="147">
        <f t="shared" ref="V554:V565" si="97">U554*H554</f>
        <v>3.1668000000000002E-2</v>
      </c>
      <c r="W554" s="147">
        <v>0</v>
      </c>
      <c r="X554" s="148">
        <f t="shared" ref="X554:X565" si="98">W554*H554</f>
        <v>0</v>
      </c>
      <c r="AR554" s="149" t="s">
        <v>177</v>
      </c>
      <c r="AT554" s="149" t="s">
        <v>173</v>
      </c>
      <c r="AU554" s="149" t="s">
        <v>84</v>
      </c>
      <c r="AY554" s="17" t="s">
        <v>126</v>
      </c>
      <c r="BE554" s="150">
        <f t="shared" ref="BE554:BE565" si="99">IF(O554="základní",K554,0)</f>
        <v>0</v>
      </c>
      <c r="BF554" s="150">
        <f t="shared" ref="BF554:BF565" si="100">IF(O554="snížená",K554,0)</f>
        <v>0</v>
      </c>
      <c r="BG554" s="150">
        <f t="shared" ref="BG554:BG565" si="101">IF(O554="zákl. přenesená",K554,0)</f>
        <v>0</v>
      </c>
      <c r="BH554" s="150">
        <f t="shared" ref="BH554:BH565" si="102">IF(O554="sníž. přenesená",K554,0)</f>
        <v>0</v>
      </c>
      <c r="BI554" s="150">
        <f t="shared" ref="BI554:BI565" si="103">IF(O554="nulová",K554,0)</f>
        <v>0</v>
      </c>
      <c r="BJ554" s="17" t="s">
        <v>84</v>
      </c>
      <c r="BK554" s="150">
        <f t="shared" ref="BK554:BK565" si="104">ROUND(P554*H554,2)</f>
        <v>0</v>
      </c>
      <c r="BL554" s="17" t="s">
        <v>170</v>
      </c>
      <c r="BM554" s="149" t="s">
        <v>1070</v>
      </c>
    </row>
    <row r="555" spans="2:65" s="1" customFormat="1" ht="24.15" customHeight="1">
      <c r="B555" s="32"/>
      <c r="C555" s="136" t="s">
        <v>1071</v>
      </c>
      <c r="D555" s="136" t="s">
        <v>129</v>
      </c>
      <c r="E555" s="137" t="s">
        <v>1072</v>
      </c>
      <c r="F555" s="138" t="s">
        <v>1073</v>
      </c>
      <c r="G555" s="139" t="s">
        <v>156</v>
      </c>
      <c r="H555" s="140">
        <v>1</v>
      </c>
      <c r="I555" s="141"/>
      <c r="J555" s="141"/>
      <c r="K555" s="142">
        <f t="shared" si="92"/>
        <v>0</v>
      </c>
      <c r="L555" s="143"/>
      <c r="M555" s="32"/>
      <c r="N555" s="144" t="s">
        <v>1</v>
      </c>
      <c r="O555" s="145" t="s">
        <v>39</v>
      </c>
      <c r="P555" s="146">
        <f t="shared" si="93"/>
        <v>0</v>
      </c>
      <c r="Q555" s="146">
        <f t="shared" si="94"/>
        <v>0</v>
      </c>
      <c r="R555" s="146">
        <f t="shared" si="95"/>
        <v>0</v>
      </c>
      <c r="T555" s="147">
        <f t="shared" si="96"/>
        <v>0</v>
      </c>
      <c r="U555" s="147">
        <v>0</v>
      </c>
      <c r="V555" s="147">
        <f t="shared" si="97"/>
        <v>0</v>
      </c>
      <c r="W555" s="147">
        <v>0</v>
      </c>
      <c r="X555" s="148">
        <f t="shared" si="98"/>
        <v>0</v>
      </c>
      <c r="AR555" s="149" t="s">
        <v>170</v>
      </c>
      <c r="AT555" s="149" t="s">
        <v>129</v>
      </c>
      <c r="AU555" s="149" t="s">
        <v>84</v>
      </c>
      <c r="AY555" s="17" t="s">
        <v>126</v>
      </c>
      <c r="BE555" s="150">
        <f t="shared" si="99"/>
        <v>0</v>
      </c>
      <c r="BF555" s="150">
        <f t="shared" si="100"/>
        <v>0</v>
      </c>
      <c r="BG555" s="150">
        <f t="shared" si="101"/>
        <v>0</v>
      </c>
      <c r="BH555" s="150">
        <f t="shared" si="102"/>
        <v>0</v>
      </c>
      <c r="BI555" s="150">
        <f t="shared" si="103"/>
        <v>0</v>
      </c>
      <c r="BJ555" s="17" t="s">
        <v>84</v>
      </c>
      <c r="BK555" s="150">
        <f t="shared" si="104"/>
        <v>0</v>
      </c>
      <c r="BL555" s="17" t="s">
        <v>170</v>
      </c>
      <c r="BM555" s="149" t="s">
        <v>1074</v>
      </c>
    </row>
    <row r="556" spans="2:65" s="1" customFormat="1" ht="24.15" customHeight="1">
      <c r="B556" s="32"/>
      <c r="C556" s="168" t="s">
        <v>1075</v>
      </c>
      <c r="D556" s="168" t="s">
        <v>173</v>
      </c>
      <c r="E556" s="169" t="s">
        <v>1076</v>
      </c>
      <c r="F556" s="170" t="s">
        <v>1077</v>
      </c>
      <c r="G556" s="171" t="s">
        <v>156</v>
      </c>
      <c r="H556" s="172">
        <v>1</v>
      </c>
      <c r="I556" s="173"/>
      <c r="J556" s="174"/>
      <c r="K556" s="175">
        <f t="shared" si="92"/>
        <v>0</v>
      </c>
      <c r="L556" s="174"/>
      <c r="M556" s="176"/>
      <c r="N556" s="177" t="s">
        <v>1</v>
      </c>
      <c r="O556" s="145" t="s">
        <v>39</v>
      </c>
      <c r="P556" s="146">
        <f t="shared" si="93"/>
        <v>0</v>
      </c>
      <c r="Q556" s="146">
        <f t="shared" si="94"/>
        <v>0</v>
      </c>
      <c r="R556" s="146">
        <f t="shared" si="95"/>
        <v>0</v>
      </c>
      <c r="T556" s="147">
        <f t="shared" si="96"/>
        <v>0</v>
      </c>
      <c r="U556" s="147">
        <v>1.55E-2</v>
      </c>
      <c r="V556" s="147">
        <f t="shared" si="97"/>
        <v>1.55E-2</v>
      </c>
      <c r="W556" s="147">
        <v>0</v>
      </c>
      <c r="X556" s="148">
        <f t="shared" si="98"/>
        <v>0</v>
      </c>
      <c r="AR556" s="149" t="s">
        <v>177</v>
      </c>
      <c r="AT556" s="149" t="s">
        <v>173</v>
      </c>
      <c r="AU556" s="149" t="s">
        <v>84</v>
      </c>
      <c r="AY556" s="17" t="s">
        <v>126</v>
      </c>
      <c r="BE556" s="150">
        <f t="shared" si="99"/>
        <v>0</v>
      </c>
      <c r="BF556" s="150">
        <f t="shared" si="100"/>
        <v>0</v>
      </c>
      <c r="BG556" s="150">
        <f t="shared" si="101"/>
        <v>0</v>
      </c>
      <c r="BH556" s="150">
        <f t="shared" si="102"/>
        <v>0</v>
      </c>
      <c r="BI556" s="150">
        <f t="shared" si="103"/>
        <v>0</v>
      </c>
      <c r="BJ556" s="17" t="s">
        <v>84</v>
      </c>
      <c r="BK556" s="150">
        <f t="shared" si="104"/>
        <v>0</v>
      </c>
      <c r="BL556" s="17" t="s">
        <v>170</v>
      </c>
      <c r="BM556" s="149" t="s">
        <v>1078</v>
      </c>
    </row>
    <row r="557" spans="2:65" s="1" customFormat="1" ht="24.15" customHeight="1">
      <c r="B557" s="32"/>
      <c r="C557" s="136" t="s">
        <v>1079</v>
      </c>
      <c r="D557" s="136" t="s">
        <v>129</v>
      </c>
      <c r="E557" s="137" t="s">
        <v>1080</v>
      </c>
      <c r="F557" s="138" t="s">
        <v>1081</v>
      </c>
      <c r="G557" s="139" t="s">
        <v>156</v>
      </c>
      <c r="H557" s="140">
        <v>5</v>
      </c>
      <c r="I557" s="141"/>
      <c r="J557" s="141"/>
      <c r="K557" s="142">
        <f t="shared" si="92"/>
        <v>0</v>
      </c>
      <c r="L557" s="143"/>
      <c r="M557" s="32"/>
      <c r="N557" s="144" t="s">
        <v>1</v>
      </c>
      <c r="O557" s="145" t="s">
        <v>39</v>
      </c>
      <c r="P557" s="146">
        <f t="shared" si="93"/>
        <v>0</v>
      </c>
      <c r="Q557" s="146">
        <f t="shared" si="94"/>
        <v>0</v>
      </c>
      <c r="R557" s="146">
        <f t="shared" si="95"/>
        <v>0</v>
      </c>
      <c r="T557" s="147">
        <f t="shared" si="96"/>
        <v>0</v>
      </c>
      <c r="U557" s="147">
        <v>0</v>
      </c>
      <c r="V557" s="147">
        <f t="shared" si="97"/>
        <v>0</v>
      </c>
      <c r="W557" s="147">
        <v>0</v>
      </c>
      <c r="X557" s="148">
        <f t="shared" si="98"/>
        <v>0</v>
      </c>
      <c r="AR557" s="149" t="s">
        <v>170</v>
      </c>
      <c r="AT557" s="149" t="s">
        <v>129</v>
      </c>
      <c r="AU557" s="149" t="s">
        <v>84</v>
      </c>
      <c r="AY557" s="17" t="s">
        <v>126</v>
      </c>
      <c r="BE557" s="150">
        <f t="shared" si="99"/>
        <v>0</v>
      </c>
      <c r="BF557" s="150">
        <f t="shared" si="100"/>
        <v>0</v>
      </c>
      <c r="BG557" s="150">
        <f t="shared" si="101"/>
        <v>0</v>
      </c>
      <c r="BH557" s="150">
        <f t="shared" si="102"/>
        <v>0</v>
      </c>
      <c r="BI557" s="150">
        <f t="shared" si="103"/>
        <v>0</v>
      </c>
      <c r="BJ557" s="17" t="s">
        <v>84</v>
      </c>
      <c r="BK557" s="150">
        <f t="shared" si="104"/>
        <v>0</v>
      </c>
      <c r="BL557" s="17" t="s">
        <v>170</v>
      </c>
      <c r="BM557" s="149" t="s">
        <v>1082</v>
      </c>
    </row>
    <row r="558" spans="2:65" s="1" customFormat="1" ht="24.15" customHeight="1">
      <c r="B558" s="32"/>
      <c r="C558" s="168" t="s">
        <v>1083</v>
      </c>
      <c r="D558" s="168" t="s">
        <v>173</v>
      </c>
      <c r="E558" s="169" t="s">
        <v>1084</v>
      </c>
      <c r="F558" s="170" t="s">
        <v>1085</v>
      </c>
      <c r="G558" s="171" t="s">
        <v>156</v>
      </c>
      <c r="H558" s="172">
        <v>3</v>
      </c>
      <c r="I558" s="173"/>
      <c r="J558" s="174"/>
      <c r="K558" s="175">
        <f t="shared" si="92"/>
        <v>0</v>
      </c>
      <c r="L558" s="174"/>
      <c r="M558" s="176"/>
      <c r="N558" s="177" t="s">
        <v>1</v>
      </c>
      <c r="O558" s="145" t="s">
        <v>39</v>
      </c>
      <c r="P558" s="146">
        <f t="shared" si="93"/>
        <v>0</v>
      </c>
      <c r="Q558" s="146">
        <f t="shared" si="94"/>
        <v>0</v>
      </c>
      <c r="R558" s="146">
        <f t="shared" si="95"/>
        <v>0</v>
      </c>
      <c r="T558" s="147">
        <f t="shared" si="96"/>
        <v>0</v>
      </c>
      <c r="U558" s="147">
        <v>1.7500000000000002E-2</v>
      </c>
      <c r="V558" s="147">
        <f t="shared" si="97"/>
        <v>5.2500000000000005E-2</v>
      </c>
      <c r="W558" s="147">
        <v>0</v>
      </c>
      <c r="X558" s="148">
        <f t="shared" si="98"/>
        <v>0</v>
      </c>
      <c r="AR558" s="149" t="s">
        <v>177</v>
      </c>
      <c r="AT558" s="149" t="s">
        <v>173</v>
      </c>
      <c r="AU558" s="149" t="s">
        <v>84</v>
      </c>
      <c r="AY558" s="17" t="s">
        <v>126</v>
      </c>
      <c r="BE558" s="150">
        <f t="shared" si="99"/>
        <v>0</v>
      </c>
      <c r="BF558" s="150">
        <f t="shared" si="100"/>
        <v>0</v>
      </c>
      <c r="BG558" s="150">
        <f t="shared" si="101"/>
        <v>0</v>
      </c>
      <c r="BH558" s="150">
        <f t="shared" si="102"/>
        <v>0</v>
      </c>
      <c r="BI558" s="150">
        <f t="shared" si="103"/>
        <v>0</v>
      </c>
      <c r="BJ558" s="17" t="s">
        <v>84</v>
      </c>
      <c r="BK558" s="150">
        <f t="shared" si="104"/>
        <v>0</v>
      </c>
      <c r="BL558" s="17" t="s">
        <v>170</v>
      </c>
      <c r="BM558" s="149" t="s">
        <v>1086</v>
      </c>
    </row>
    <row r="559" spans="2:65" s="1" customFormat="1" ht="24.15" customHeight="1">
      <c r="B559" s="32"/>
      <c r="C559" s="168" t="s">
        <v>1087</v>
      </c>
      <c r="D559" s="168" t="s">
        <v>173</v>
      </c>
      <c r="E559" s="169" t="s">
        <v>1088</v>
      </c>
      <c r="F559" s="170" t="s">
        <v>1089</v>
      </c>
      <c r="G559" s="171" t="s">
        <v>156</v>
      </c>
      <c r="H559" s="172">
        <v>2</v>
      </c>
      <c r="I559" s="173"/>
      <c r="J559" s="174"/>
      <c r="K559" s="175">
        <f t="shared" si="92"/>
        <v>0</v>
      </c>
      <c r="L559" s="174"/>
      <c r="M559" s="176"/>
      <c r="N559" s="177" t="s">
        <v>1</v>
      </c>
      <c r="O559" s="145" t="s">
        <v>39</v>
      </c>
      <c r="P559" s="146">
        <f t="shared" si="93"/>
        <v>0</v>
      </c>
      <c r="Q559" s="146">
        <f t="shared" si="94"/>
        <v>0</v>
      </c>
      <c r="R559" s="146">
        <f t="shared" si="95"/>
        <v>0</v>
      </c>
      <c r="T559" s="147">
        <f t="shared" si="96"/>
        <v>0</v>
      </c>
      <c r="U559" s="147">
        <v>1.6E-2</v>
      </c>
      <c r="V559" s="147">
        <f t="shared" si="97"/>
        <v>3.2000000000000001E-2</v>
      </c>
      <c r="W559" s="147">
        <v>0</v>
      </c>
      <c r="X559" s="148">
        <f t="shared" si="98"/>
        <v>0</v>
      </c>
      <c r="AR559" s="149" t="s">
        <v>177</v>
      </c>
      <c r="AT559" s="149" t="s">
        <v>173</v>
      </c>
      <c r="AU559" s="149" t="s">
        <v>84</v>
      </c>
      <c r="AY559" s="17" t="s">
        <v>126</v>
      </c>
      <c r="BE559" s="150">
        <f t="shared" si="99"/>
        <v>0</v>
      </c>
      <c r="BF559" s="150">
        <f t="shared" si="100"/>
        <v>0</v>
      </c>
      <c r="BG559" s="150">
        <f t="shared" si="101"/>
        <v>0</v>
      </c>
      <c r="BH559" s="150">
        <f t="shared" si="102"/>
        <v>0</v>
      </c>
      <c r="BI559" s="150">
        <f t="shared" si="103"/>
        <v>0</v>
      </c>
      <c r="BJ559" s="17" t="s">
        <v>84</v>
      </c>
      <c r="BK559" s="150">
        <f t="shared" si="104"/>
        <v>0</v>
      </c>
      <c r="BL559" s="17" t="s">
        <v>170</v>
      </c>
      <c r="BM559" s="149" t="s">
        <v>1090</v>
      </c>
    </row>
    <row r="560" spans="2:65" s="1" customFormat="1" ht="16.5" customHeight="1">
      <c r="B560" s="32"/>
      <c r="C560" s="136" t="s">
        <v>1091</v>
      </c>
      <c r="D560" s="136" t="s">
        <v>129</v>
      </c>
      <c r="E560" s="137" t="s">
        <v>1092</v>
      </c>
      <c r="F560" s="138" t="s">
        <v>1093</v>
      </c>
      <c r="G560" s="139" t="s">
        <v>156</v>
      </c>
      <c r="H560" s="140">
        <v>7</v>
      </c>
      <c r="I560" s="141"/>
      <c r="J560" s="141"/>
      <c r="K560" s="142">
        <f t="shared" si="92"/>
        <v>0</v>
      </c>
      <c r="L560" s="143"/>
      <c r="M560" s="32"/>
      <c r="N560" s="144" t="s">
        <v>1</v>
      </c>
      <c r="O560" s="145" t="s">
        <v>39</v>
      </c>
      <c r="P560" s="146">
        <f t="shared" si="93"/>
        <v>0</v>
      </c>
      <c r="Q560" s="146">
        <f t="shared" si="94"/>
        <v>0</v>
      </c>
      <c r="R560" s="146">
        <f t="shared" si="95"/>
        <v>0</v>
      </c>
      <c r="T560" s="147">
        <f t="shared" si="96"/>
        <v>0</v>
      </c>
      <c r="U560" s="147">
        <v>0</v>
      </c>
      <c r="V560" s="147">
        <f t="shared" si="97"/>
        <v>0</v>
      </c>
      <c r="W560" s="147">
        <v>0</v>
      </c>
      <c r="X560" s="148">
        <f t="shared" si="98"/>
        <v>0</v>
      </c>
      <c r="AR560" s="149" t="s">
        <v>170</v>
      </c>
      <c r="AT560" s="149" t="s">
        <v>129</v>
      </c>
      <c r="AU560" s="149" t="s">
        <v>84</v>
      </c>
      <c r="AY560" s="17" t="s">
        <v>126</v>
      </c>
      <c r="BE560" s="150">
        <f t="shared" si="99"/>
        <v>0</v>
      </c>
      <c r="BF560" s="150">
        <f t="shared" si="100"/>
        <v>0</v>
      </c>
      <c r="BG560" s="150">
        <f t="shared" si="101"/>
        <v>0</v>
      </c>
      <c r="BH560" s="150">
        <f t="shared" si="102"/>
        <v>0</v>
      </c>
      <c r="BI560" s="150">
        <f t="shared" si="103"/>
        <v>0</v>
      </c>
      <c r="BJ560" s="17" t="s">
        <v>84</v>
      </c>
      <c r="BK560" s="150">
        <f t="shared" si="104"/>
        <v>0</v>
      </c>
      <c r="BL560" s="17" t="s">
        <v>170</v>
      </c>
      <c r="BM560" s="149" t="s">
        <v>1094</v>
      </c>
    </row>
    <row r="561" spans="2:65" s="1" customFormat="1" ht="21.75" customHeight="1">
      <c r="B561" s="32"/>
      <c r="C561" s="136" t="s">
        <v>1095</v>
      </c>
      <c r="D561" s="136" t="s">
        <v>129</v>
      </c>
      <c r="E561" s="137" t="s">
        <v>1096</v>
      </c>
      <c r="F561" s="138" t="s">
        <v>1097</v>
      </c>
      <c r="G561" s="139" t="s">
        <v>156</v>
      </c>
      <c r="H561" s="140">
        <v>7</v>
      </c>
      <c r="I561" s="141"/>
      <c r="J561" s="141"/>
      <c r="K561" s="142">
        <f t="shared" si="92"/>
        <v>0</v>
      </c>
      <c r="L561" s="143"/>
      <c r="M561" s="32"/>
      <c r="N561" s="144" t="s">
        <v>1</v>
      </c>
      <c r="O561" s="145" t="s">
        <v>39</v>
      </c>
      <c r="P561" s="146">
        <f t="shared" si="93"/>
        <v>0</v>
      </c>
      <c r="Q561" s="146">
        <f t="shared" si="94"/>
        <v>0</v>
      </c>
      <c r="R561" s="146">
        <f t="shared" si="95"/>
        <v>0</v>
      </c>
      <c r="T561" s="147">
        <f t="shared" si="96"/>
        <v>0</v>
      </c>
      <c r="U561" s="147">
        <v>0</v>
      </c>
      <c r="V561" s="147">
        <f t="shared" si="97"/>
        <v>0</v>
      </c>
      <c r="W561" s="147">
        <v>0</v>
      </c>
      <c r="X561" s="148">
        <f t="shared" si="98"/>
        <v>0</v>
      </c>
      <c r="AR561" s="149" t="s">
        <v>170</v>
      </c>
      <c r="AT561" s="149" t="s">
        <v>129</v>
      </c>
      <c r="AU561" s="149" t="s">
        <v>84</v>
      </c>
      <c r="AY561" s="17" t="s">
        <v>126</v>
      </c>
      <c r="BE561" s="150">
        <f t="shared" si="99"/>
        <v>0</v>
      </c>
      <c r="BF561" s="150">
        <f t="shared" si="100"/>
        <v>0</v>
      </c>
      <c r="BG561" s="150">
        <f t="shared" si="101"/>
        <v>0</v>
      </c>
      <c r="BH561" s="150">
        <f t="shared" si="102"/>
        <v>0</v>
      </c>
      <c r="BI561" s="150">
        <f t="shared" si="103"/>
        <v>0</v>
      </c>
      <c r="BJ561" s="17" t="s">
        <v>84</v>
      </c>
      <c r="BK561" s="150">
        <f t="shared" si="104"/>
        <v>0</v>
      </c>
      <c r="BL561" s="17" t="s">
        <v>170</v>
      </c>
      <c r="BM561" s="149" t="s">
        <v>1098</v>
      </c>
    </row>
    <row r="562" spans="2:65" s="1" customFormat="1" ht="24.15" customHeight="1">
      <c r="B562" s="32"/>
      <c r="C562" s="136" t="s">
        <v>1099</v>
      </c>
      <c r="D562" s="136" t="s">
        <v>129</v>
      </c>
      <c r="E562" s="137" t="s">
        <v>1100</v>
      </c>
      <c r="F562" s="138" t="s">
        <v>1101</v>
      </c>
      <c r="G562" s="139" t="s">
        <v>156</v>
      </c>
      <c r="H562" s="140">
        <v>2</v>
      </c>
      <c r="I562" s="141"/>
      <c r="J562" s="141"/>
      <c r="K562" s="142">
        <f t="shared" si="92"/>
        <v>0</v>
      </c>
      <c r="L562" s="143"/>
      <c r="M562" s="32"/>
      <c r="N562" s="144" t="s">
        <v>1</v>
      </c>
      <c r="O562" s="145" t="s">
        <v>39</v>
      </c>
      <c r="P562" s="146">
        <f t="shared" si="93"/>
        <v>0</v>
      </c>
      <c r="Q562" s="146">
        <f t="shared" si="94"/>
        <v>0</v>
      </c>
      <c r="R562" s="146">
        <f t="shared" si="95"/>
        <v>0</v>
      </c>
      <c r="T562" s="147">
        <f t="shared" si="96"/>
        <v>0</v>
      </c>
      <c r="U562" s="147">
        <v>0</v>
      </c>
      <c r="V562" s="147">
        <f t="shared" si="97"/>
        <v>0</v>
      </c>
      <c r="W562" s="147">
        <v>1.8E-3</v>
      </c>
      <c r="X562" s="148">
        <f t="shared" si="98"/>
        <v>3.5999999999999999E-3</v>
      </c>
      <c r="AR562" s="149" t="s">
        <v>170</v>
      </c>
      <c r="AT562" s="149" t="s">
        <v>129</v>
      </c>
      <c r="AU562" s="149" t="s">
        <v>84</v>
      </c>
      <c r="AY562" s="17" t="s">
        <v>126</v>
      </c>
      <c r="BE562" s="150">
        <f t="shared" si="99"/>
        <v>0</v>
      </c>
      <c r="BF562" s="150">
        <f t="shared" si="100"/>
        <v>0</v>
      </c>
      <c r="BG562" s="150">
        <f t="shared" si="101"/>
        <v>0</v>
      </c>
      <c r="BH562" s="150">
        <f t="shared" si="102"/>
        <v>0</v>
      </c>
      <c r="BI562" s="150">
        <f t="shared" si="103"/>
        <v>0</v>
      </c>
      <c r="BJ562" s="17" t="s">
        <v>84</v>
      </c>
      <c r="BK562" s="150">
        <f t="shared" si="104"/>
        <v>0</v>
      </c>
      <c r="BL562" s="17" t="s">
        <v>170</v>
      </c>
      <c r="BM562" s="149" t="s">
        <v>1102</v>
      </c>
    </row>
    <row r="563" spans="2:65" s="1" customFormat="1" ht="24.15" customHeight="1">
      <c r="B563" s="32"/>
      <c r="C563" s="136" t="s">
        <v>1103</v>
      </c>
      <c r="D563" s="136" t="s">
        <v>129</v>
      </c>
      <c r="E563" s="137" t="s">
        <v>1104</v>
      </c>
      <c r="F563" s="138" t="s">
        <v>1105</v>
      </c>
      <c r="G563" s="139" t="s">
        <v>156</v>
      </c>
      <c r="H563" s="140">
        <v>5</v>
      </c>
      <c r="I563" s="141"/>
      <c r="J563" s="141"/>
      <c r="K563" s="142">
        <f t="shared" si="92"/>
        <v>0</v>
      </c>
      <c r="L563" s="143"/>
      <c r="M563" s="32"/>
      <c r="N563" s="144" t="s">
        <v>1</v>
      </c>
      <c r="O563" s="145" t="s">
        <v>39</v>
      </c>
      <c r="P563" s="146">
        <f t="shared" si="93"/>
        <v>0</v>
      </c>
      <c r="Q563" s="146">
        <f t="shared" si="94"/>
        <v>0</v>
      </c>
      <c r="R563" s="146">
        <f t="shared" si="95"/>
        <v>0</v>
      </c>
      <c r="T563" s="147">
        <f t="shared" si="96"/>
        <v>0</v>
      </c>
      <c r="U563" s="147">
        <v>0</v>
      </c>
      <c r="V563" s="147">
        <f t="shared" si="97"/>
        <v>0</v>
      </c>
      <c r="W563" s="147">
        <v>2.4E-2</v>
      </c>
      <c r="X563" s="148">
        <f t="shared" si="98"/>
        <v>0.12</v>
      </c>
      <c r="AR563" s="149" t="s">
        <v>170</v>
      </c>
      <c r="AT563" s="149" t="s">
        <v>129</v>
      </c>
      <c r="AU563" s="149" t="s">
        <v>84</v>
      </c>
      <c r="AY563" s="17" t="s">
        <v>126</v>
      </c>
      <c r="BE563" s="150">
        <f t="shared" si="99"/>
        <v>0</v>
      </c>
      <c r="BF563" s="150">
        <f t="shared" si="100"/>
        <v>0</v>
      </c>
      <c r="BG563" s="150">
        <f t="shared" si="101"/>
        <v>0</v>
      </c>
      <c r="BH563" s="150">
        <f t="shared" si="102"/>
        <v>0</v>
      </c>
      <c r="BI563" s="150">
        <f t="shared" si="103"/>
        <v>0</v>
      </c>
      <c r="BJ563" s="17" t="s">
        <v>84</v>
      </c>
      <c r="BK563" s="150">
        <f t="shared" si="104"/>
        <v>0</v>
      </c>
      <c r="BL563" s="17" t="s">
        <v>170</v>
      </c>
      <c r="BM563" s="149" t="s">
        <v>1106</v>
      </c>
    </row>
    <row r="564" spans="2:65" s="1" customFormat="1" ht="16.5" customHeight="1">
      <c r="B564" s="32"/>
      <c r="C564" s="136" t="s">
        <v>1107</v>
      </c>
      <c r="D564" s="136" t="s">
        <v>129</v>
      </c>
      <c r="E564" s="137" t="s">
        <v>1108</v>
      </c>
      <c r="F564" s="138" t="s">
        <v>1109</v>
      </c>
      <c r="G564" s="139" t="s">
        <v>156</v>
      </c>
      <c r="H564" s="140">
        <v>1</v>
      </c>
      <c r="I564" s="141"/>
      <c r="J564" s="141"/>
      <c r="K564" s="142">
        <f t="shared" si="92"/>
        <v>0</v>
      </c>
      <c r="L564" s="143"/>
      <c r="M564" s="32"/>
      <c r="N564" s="144" t="s">
        <v>1</v>
      </c>
      <c r="O564" s="145" t="s">
        <v>39</v>
      </c>
      <c r="P564" s="146">
        <f t="shared" si="93"/>
        <v>0</v>
      </c>
      <c r="Q564" s="146">
        <f t="shared" si="94"/>
        <v>0</v>
      </c>
      <c r="R564" s="146">
        <f t="shared" si="95"/>
        <v>0</v>
      </c>
      <c r="T564" s="147">
        <f t="shared" si="96"/>
        <v>0</v>
      </c>
      <c r="U564" s="147">
        <v>0</v>
      </c>
      <c r="V564" s="147">
        <f t="shared" si="97"/>
        <v>0</v>
      </c>
      <c r="W564" s="147">
        <v>0</v>
      </c>
      <c r="X564" s="148">
        <f t="shared" si="98"/>
        <v>0</v>
      </c>
      <c r="AR564" s="149" t="s">
        <v>170</v>
      </c>
      <c r="AT564" s="149" t="s">
        <v>129</v>
      </c>
      <c r="AU564" s="149" t="s">
        <v>84</v>
      </c>
      <c r="AY564" s="17" t="s">
        <v>126</v>
      </c>
      <c r="BE564" s="150">
        <f t="shared" si="99"/>
        <v>0</v>
      </c>
      <c r="BF564" s="150">
        <f t="shared" si="100"/>
        <v>0</v>
      </c>
      <c r="BG564" s="150">
        <f t="shared" si="101"/>
        <v>0</v>
      </c>
      <c r="BH564" s="150">
        <f t="shared" si="102"/>
        <v>0</v>
      </c>
      <c r="BI564" s="150">
        <f t="shared" si="103"/>
        <v>0</v>
      </c>
      <c r="BJ564" s="17" t="s">
        <v>84</v>
      </c>
      <c r="BK564" s="150">
        <f t="shared" si="104"/>
        <v>0</v>
      </c>
      <c r="BL564" s="17" t="s">
        <v>170</v>
      </c>
      <c r="BM564" s="149" t="s">
        <v>1110</v>
      </c>
    </row>
    <row r="565" spans="2:65" s="1" customFormat="1" ht="33" customHeight="1">
      <c r="B565" s="32"/>
      <c r="C565" s="136" t="s">
        <v>1111</v>
      </c>
      <c r="D565" s="136" t="s">
        <v>129</v>
      </c>
      <c r="E565" s="137" t="s">
        <v>1112</v>
      </c>
      <c r="F565" s="138" t="s">
        <v>1113</v>
      </c>
      <c r="G565" s="139" t="s">
        <v>184</v>
      </c>
      <c r="H565" s="178"/>
      <c r="I565" s="141"/>
      <c r="J565" s="141"/>
      <c r="K565" s="142">
        <f t="shared" si="92"/>
        <v>0</v>
      </c>
      <c r="L565" s="143"/>
      <c r="M565" s="32"/>
      <c r="N565" s="144" t="s">
        <v>1</v>
      </c>
      <c r="O565" s="145" t="s">
        <v>39</v>
      </c>
      <c r="P565" s="146">
        <f t="shared" si="93"/>
        <v>0</v>
      </c>
      <c r="Q565" s="146">
        <f t="shared" si="94"/>
        <v>0</v>
      </c>
      <c r="R565" s="146">
        <f t="shared" si="95"/>
        <v>0</v>
      </c>
      <c r="T565" s="147">
        <f t="shared" si="96"/>
        <v>0</v>
      </c>
      <c r="U565" s="147">
        <v>0</v>
      </c>
      <c r="V565" s="147">
        <f t="shared" si="97"/>
        <v>0</v>
      </c>
      <c r="W565" s="147">
        <v>0</v>
      </c>
      <c r="X565" s="148">
        <f t="shared" si="98"/>
        <v>0</v>
      </c>
      <c r="AR565" s="149" t="s">
        <v>170</v>
      </c>
      <c r="AT565" s="149" t="s">
        <v>129</v>
      </c>
      <c r="AU565" s="149" t="s">
        <v>84</v>
      </c>
      <c r="AY565" s="17" t="s">
        <v>126</v>
      </c>
      <c r="BE565" s="150">
        <f t="shared" si="99"/>
        <v>0</v>
      </c>
      <c r="BF565" s="150">
        <f t="shared" si="100"/>
        <v>0</v>
      </c>
      <c r="BG565" s="150">
        <f t="shared" si="101"/>
        <v>0</v>
      </c>
      <c r="BH565" s="150">
        <f t="shared" si="102"/>
        <v>0</v>
      </c>
      <c r="BI565" s="150">
        <f t="shared" si="103"/>
        <v>0</v>
      </c>
      <c r="BJ565" s="17" t="s">
        <v>84</v>
      </c>
      <c r="BK565" s="150">
        <f t="shared" si="104"/>
        <v>0</v>
      </c>
      <c r="BL565" s="17" t="s">
        <v>170</v>
      </c>
      <c r="BM565" s="149" t="s">
        <v>1114</v>
      </c>
    </row>
    <row r="566" spans="2:65" s="11" customFormat="1" ht="22.8" customHeight="1">
      <c r="B566" s="123"/>
      <c r="D566" s="124" t="s">
        <v>74</v>
      </c>
      <c r="E566" s="134" t="s">
        <v>1115</v>
      </c>
      <c r="F566" s="134" t="s">
        <v>1116</v>
      </c>
      <c r="I566" s="126"/>
      <c r="J566" s="126"/>
      <c r="K566" s="135">
        <f>BK566</f>
        <v>0</v>
      </c>
      <c r="M566" s="123"/>
      <c r="N566" s="128"/>
      <c r="Q566" s="129">
        <f>SUM(Q567:Q594)</f>
        <v>0</v>
      </c>
      <c r="R566" s="129">
        <f>SUM(R567:R594)</f>
        <v>0</v>
      </c>
      <c r="T566" s="130">
        <f>SUM(T567:T594)</f>
        <v>0</v>
      </c>
      <c r="V566" s="130">
        <f>SUM(V567:V594)</f>
        <v>0.68070429999999993</v>
      </c>
      <c r="X566" s="131">
        <f>SUM(X567:X594)</f>
        <v>0</v>
      </c>
      <c r="AR566" s="124" t="s">
        <v>84</v>
      </c>
      <c r="AT566" s="132" t="s">
        <v>74</v>
      </c>
      <c r="AU566" s="132" t="s">
        <v>80</v>
      </c>
      <c r="AY566" s="124" t="s">
        <v>126</v>
      </c>
      <c r="BK566" s="133">
        <f>SUM(BK567:BK594)</f>
        <v>0</v>
      </c>
    </row>
    <row r="567" spans="2:65" s="1" customFormat="1" ht="16.5" customHeight="1">
      <c r="B567" s="32"/>
      <c r="C567" s="136" t="s">
        <v>1117</v>
      </c>
      <c r="D567" s="136" t="s">
        <v>129</v>
      </c>
      <c r="E567" s="137" t="s">
        <v>1118</v>
      </c>
      <c r="F567" s="138" t="s">
        <v>1119</v>
      </c>
      <c r="G567" s="139" t="s">
        <v>176</v>
      </c>
      <c r="H567" s="140">
        <v>16.309999999999999</v>
      </c>
      <c r="I567" s="141"/>
      <c r="J567" s="141"/>
      <c r="K567" s="142">
        <f>ROUND(P567*H567,2)</f>
        <v>0</v>
      </c>
      <c r="L567" s="143"/>
      <c r="M567" s="32"/>
      <c r="N567" s="144" t="s">
        <v>1</v>
      </c>
      <c r="O567" s="145" t="s">
        <v>39</v>
      </c>
      <c r="P567" s="146">
        <f>I567+J567</f>
        <v>0</v>
      </c>
      <c r="Q567" s="146">
        <f>ROUND(I567*H567,2)</f>
        <v>0</v>
      </c>
      <c r="R567" s="146">
        <f>ROUND(J567*H567,2)</f>
        <v>0</v>
      </c>
      <c r="T567" s="147">
        <f>S567*H567</f>
        <v>0</v>
      </c>
      <c r="U567" s="147">
        <v>0</v>
      </c>
      <c r="V567" s="147">
        <f>U567*H567</f>
        <v>0</v>
      </c>
      <c r="W567" s="147">
        <v>0</v>
      </c>
      <c r="X567" s="148">
        <f>W567*H567</f>
        <v>0</v>
      </c>
      <c r="AR567" s="149" t="s">
        <v>170</v>
      </c>
      <c r="AT567" s="149" t="s">
        <v>129</v>
      </c>
      <c r="AU567" s="149" t="s">
        <v>84</v>
      </c>
      <c r="AY567" s="17" t="s">
        <v>126</v>
      </c>
      <c r="BE567" s="150">
        <f>IF(O567="základní",K567,0)</f>
        <v>0</v>
      </c>
      <c r="BF567" s="150">
        <f>IF(O567="snížená",K567,0)</f>
        <v>0</v>
      </c>
      <c r="BG567" s="150">
        <f>IF(O567="zákl. přenesená",K567,0)</f>
        <v>0</v>
      </c>
      <c r="BH567" s="150">
        <f>IF(O567="sníž. přenesená",K567,0)</f>
        <v>0</v>
      </c>
      <c r="BI567" s="150">
        <f>IF(O567="nulová",K567,0)</f>
        <v>0</v>
      </c>
      <c r="BJ567" s="17" t="s">
        <v>84</v>
      </c>
      <c r="BK567" s="150">
        <f>ROUND(P567*H567,2)</f>
        <v>0</v>
      </c>
      <c r="BL567" s="17" t="s">
        <v>170</v>
      </c>
      <c r="BM567" s="149" t="s">
        <v>1120</v>
      </c>
    </row>
    <row r="568" spans="2:65" s="13" customFormat="1" ht="10.199999999999999">
      <c r="B568" s="161"/>
      <c r="D568" s="151" t="s">
        <v>160</v>
      </c>
      <c r="E568" s="162" t="s">
        <v>1</v>
      </c>
      <c r="F568" s="163" t="s">
        <v>345</v>
      </c>
      <c r="H568" s="164">
        <v>4.72</v>
      </c>
      <c r="I568" s="165"/>
      <c r="J568" s="165"/>
      <c r="M568" s="161"/>
      <c r="N568" s="166"/>
      <c r="X568" s="167"/>
      <c r="AT568" s="162" t="s">
        <v>160</v>
      </c>
      <c r="AU568" s="162" t="s">
        <v>84</v>
      </c>
      <c r="AV568" s="13" t="s">
        <v>84</v>
      </c>
      <c r="AW568" s="13" t="s">
        <v>5</v>
      </c>
      <c r="AX568" s="13" t="s">
        <v>75</v>
      </c>
      <c r="AY568" s="162" t="s">
        <v>126</v>
      </c>
    </row>
    <row r="569" spans="2:65" s="13" customFormat="1" ht="10.199999999999999">
      <c r="B569" s="161"/>
      <c r="D569" s="151" t="s">
        <v>160</v>
      </c>
      <c r="E569" s="162" t="s">
        <v>1</v>
      </c>
      <c r="F569" s="163" t="s">
        <v>348</v>
      </c>
      <c r="H569" s="164">
        <v>11.59</v>
      </c>
      <c r="I569" s="165"/>
      <c r="J569" s="165"/>
      <c r="M569" s="161"/>
      <c r="N569" s="166"/>
      <c r="X569" s="167"/>
      <c r="AT569" s="162" t="s">
        <v>160</v>
      </c>
      <c r="AU569" s="162" t="s">
        <v>84</v>
      </c>
      <c r="AV569" s="13" t="s">
        <v>84</v>
      </c>
      <c r="AW569" s="13" t="s">
        <v>5</v>
      </c>
      <c r="AX569" s="13" t="s">
        <v>75</v>
      </c>
      <c r="AY569" s="162" t="s">
        <v>126</v>
      </c>
    </row>
    <row r="570" spans="2:65" s="14" customFormat="1" ht="10.199999999999999">
      <c r="B570" s="185"/>
      <c r="D570" s="151" t="s">
        <v>160</v>
      </c>
      <c r="E570" s="186" t="s">
        <v>1</v>
      </c>
      <c r="F570" s="187" t="s">
        <v>330</v>
      </c>
      <c r="H570" s="188">
        <v>16.309999999999999</v>
      </c>
      <c r="I570" s="189"/>
      <c r="J570" s="189"/>
      <c r="M570" s="185"/>
      <c r="N570" s="190"/>
      <c r="X570" s="191"/>
      <c r="AT570" s="186" t="s">
        <v>160</v>
      </c>
      <c r="AU570" s="186" t="s">
        <v>84</v>
      </c>
      <c r="AV570" s="14" t="s">
        <v>133</v>
      </c>
      <c r="AW570" s="14" t="s">
        <v>5</v>
      </c>
      <c r="AX570" s="14" t="s">
        <v>80</v>
      </c>
      <c r="AY570" s="186" t="s">
        <v>126</v>
      </c>
    </row>
    <row r="571" spans="2:65" s="1" customFormat="1" ht="16.5" customHeight="1">
      <c r="B571" s="32"/>
      <c r="C571" s="136" t="s">
        <v>1121</v>
      </c>
      <c r="D571" s="136" t="s">
        <v>129</v>
      </c>
      <c r="E571" s="137" t="s">
        <v>1122</v>
      </c>
      <c r="F571" s="138" t="s">
        <v>1123</v>
      </c>
      <c r="G571" s="139" t="s">
        <v>176</v>
      </c>
      <c r="H571" s="140">
        <v>16.309999999999999</v>
      </c>
      <c r="I571" s="141"/>
      <c r="J571" s="141"/>
      <c r="K571" s="142">
        <f>ROUND(P571*H571,2)</f>
        <v>0</v>
      </c>
      <c r="L571" s="143"/>
      <c r="M571" s="32"/>
      <c r="N571" s="144" t="s">
        <v>1</v>
      </c>
      <c r="O571" s="145" t="s">
        <v>39</v>
      </c>
      <c r="P571" s="146">
        <f>I571+J571</f>
        <v>0</v>
      </c>
      <c r="Q571" s="146">
        <f>ROUND(I571*H571,2)</f>
        <v>0</v>
      </c>
      <c r="R571" s="146">
        <f>ROUND(J571*H571,2)</f>
        <v>0</v>
      </c>
      <c r="T571" s="147">
        <f>S571*H571</f>
        <v>0</v>
      </c>
      <c r="U571" s="147">
        <v>2.9999999999999997E-4</v>
      </c>
      <c r="V571" s="147">
        <f>U571*H571</f>
        <v>4.8929999999999989E-3</v>
      </c>
      <c r="W571" s="147">
        <v>0</v>
      </c>
      <c r="X571" s="148">
        <f>W571*H571</f>
        <v>0</v>
      </c>
      <c r="AR571" s="149" t="s">
        <v>170</v>
      </c>
      <c r="AT571" s="149" t="s">
        <v>129</v>
      </c>
      <c r="AU571" s="149" t="s">
        <v>84</v>
      </c>
      <c r="AY571" s="17" t="s">
        <v>126</v>
      </c>
      <c r="BE571" s="150">
        <f>IF(O571="základní",K571,0)</f>
        <v>0</v>
      </c>
      <c r="BF571" s="150">
        <f>IF(O571="snížená",K571,0)</f>
        <v>0</v>
      </c>
      <c r="BG571" s="150">
        <f>IF(O571="zákl. přenesená",K571,0)</f>
        <v>0</v>
      </c>
      <c r="BH571" s="150">
        <f>IF(O571="sníž. přenesená",K571,0)</f>
        <v>0</v>
      </c>
      <c r="BI571" s="150">
        <f>IF(O571="nulová",K571,0)</f>
        <v>0</v>
      </c>
      <c r="BJ571" s="17" t="s">
        <v>84</v>
      </c>
      <c r="BK571" s="150">
        <f>ROUND(P571*H571,2)</f>
        <v>0</v>
      </c>
      <c r="BL571" s="17" t="s">
        <v>170</v>
      </c>
      <c r="BM571" s="149" t="s">
        <v>1124</v>
      </c>
    </row>
    <row r="572" spans="2:65" s="1" customFormat="1" ht="24.15" customHeight="1">
      <c r="B572" s="32"/>
      <c r="C572" s="136" t="s">
        <v>1125</v>
      </c>
      <c r="D572" s="136" t="s">
        <v>129</v>
      </c>
      <c r="E572" s="137" t="s">
        <v>1126</v>
      </c>
      <c r="F572" s="138" t="s">
        <v>1127</v>
      </c>
      <c r="G572" s="139" t="s">
        <v>176</v>
      </c>
      <c r="H572" s="140">
        <v>16.309999999999999</v>
      </c>
      <c r="I572" s="141"/>
      <c r="J572" s="141"/>
      <c r="K572" s="142">
        <f>ROUND(P572*H572,2)</f>
        <v>0</v>
      </c>
      <c r="L572" s="143"/>
      <c r="M572" s="32"/>
      <c r="N572" s="144" t="s">
        <v>1</v>
      </c>
      <c r="O572" s="145" t="s">
        <v>39</v>
      </c>
      <c r="P572" s="146">
        <f>I572+J572</f>
        <v>0</v>
      </c>
      <c r="Q572" s="146">
        <f>ROUND(I572*H572,2)</f>
        <v>0</v>
      </c>
      <c r="R572" s="146">
        <f>ROUND(J572*H572,2)</f>
        <v>0</v>
      </c>
      <c r="T572" s="147">
        <f>S572*H572</f>
        <v>0</v>
      </c>
      <c r="U572" s="147">
        <v>7.5799999999999999E-3</v>
      </c>
      <c r="V572" s="147">
        <f>U572*H572</f>
        <v>0.12362979999999998</v>
      </c>
      <c r="W572" s="147">
        <v>0</v>
      </c>
      <c r="X572" s="148">
        <f>W572*H572</f>
        <v>0</v>
      </c>
      <c r="AR572" s="149" t="s">
        <v>170</v>
      </c>
      <c r="AT572" s="149" t="s">
        <v>129</v>
      </c>
      <c r="AU572" s="149" t="s">
        <v>84</v>
      </c>
      <c r="AY572" s="17" t="s">
        <v>126</v>
      </c>
      <c r="BE572" s="150">
        <f>IF(O572="základní",K572,0)</f>
        <v>0</v>
      </c>
      <c r="BF572" s="150">
        <f>IF(O572="snížená",K572,0)</f>
        <v>0</v>
      </c>
      <c r="BG572" s="150">
        <f>IF(O572="zákl. přenesená",K572,0)</f>
        <v>0</v>
      </c>
      <c r="BH572" s="150">
        <f>IF(O572="sníž. přenesená",K572,0)</f>
        <v>0</v>
      </c>
      <c r="BI572" s="150">
        <f>IF(O572="nulová",K572,0)</f>
        <v>0</v>
      </c>
      <c r="BJ572" s="17" t="s">
        <v>84</v>
      </c>
      <c r="BK572" s="150">
        <f>ROUND(P572*H572,2)</f>
        <v>0</v>
      </c>
      <c r="BL572" s="17" t="s">
        <v>170</v>
      </c>
      <c r="BM572" s="149" t="s">
        <v>1128</v>
      </c>
    </row>
    <row r="573" spans="2:65" s="1" customFormat="1" ht="33" customHeight="1">
      <c r="B573" s="32"/>
      <c r="C573" s="136" t="s">
        <v>1129</v>
      </c>
      <c r="D573" s="136" t="s">
        <v>129</v>
      </c>
      <c r="E573" s="137" t="s">
        <v>1130</v>
      </c>
      <c r="F573" s="138" t="s">
        <v>1131</v>
      </c>
      <c r="G573" s="139" t="s">
        <v>176</v>
      </c>
      <c r="H573" s="140">
        <v>16.309999999999999</v>
      </c>
      <c r="I573" s="141"/>
      <c r="J573" s="141"/>
      <c r="K573" s="142">
        <f>ROUND(P573*H573,2)</f>
        <v>0</v>
      </c>
      <c r="L573" s="143"/>
      <c r="M573" s="32"/>
      <c r="N573" s="144" t="s">
        <v>1</v>
      </c>
      <c r="O573" s="145" t="s">
        <v>39</v>
      </c>
      <c r="P573" s="146">
        <f>I573+J573</f>
        <v>0</v>
      </c>
      <c r="Q573" s="146">
        <f>ROUND(I573*H573,2)</f>
        <v>0</v>
      </c>
      <c r="R573" s="146">
        <f>ROUND(J573*H573,2)</f>
        <v>0</v>
      </c>
      <c r="T573" s="147">
        <f>S573*H573</f>
        <v>0</v>
      </c>
      <c r="U573" s="147">
        <v>6.0000000000000001E-3</v>
      </c>
      <c r="V573" s="147">
        <f>U573*H573</f>
        <v>9.7859999999999989E-2</v>
      </c>
      <c r="W573" s="147">
        <v>0</v>
      </c>
      <c r="X573" s="148">
        <f>W573*H573</f>
        <v>0</v>
      </c>
      <c r="AR573" s="149" t="s">
        <v>170</v>
      </c>
      <c r="AT573" s="149" t="s">
        <v>129</v>
      </c>
      <c r="AU573" s="149" t="s">
        <v>84</v>
      </c>
      <c r="AY573" s="17" t="s">
        <v>126</v>
      </c>
      <c r="BE573" s="150">
        <f>IF(O573="základní",K573,0)</f>
        <v>0</v>
      </c>
      <c r="BF573" s="150">
        <f>IF(O573="snížená",K573,0)</f>
        <v>0</v>
      </c>
      <c r="BG573" s="150">
        <f>IF(O573="zákl. přenesená",K573,0)</f>
        <v>0</v>
      </c>
      <c r="BH573" s="150">
        <f>IF(O573="sníž. přenesená",K573,0)</f>
        <v>0</v>
      </c>
      <c r="BI573" s="150">
        <f>IF(O573="nulová",K573,0)</f>
        <v>0</v>
      </c>
      <c r="BJ573" s="17" t="s">
        <v>84</v>
      </c>
      <c r="BK573" s="150">
        <f>ROUND(P573*H573,2)</f>
        <v>0</v>
      </c>
      <c r="BL573" s="17" t="s">
        <v>170</v>
      </c>
      <c r="BM573" s="149" t="s">
        <v>1132</v>
      </c>
    </row>
    <row r="574" spans="2:65" s="13" customFormat="1" ht="10.199999999999999">
      <c r="B574" s="161"/>
      <c r="D574" s="151" t="s">
        <v>160</v>
      </c>
      <c r="E574" s="162" t="s">
        <v>1</v>
      </c>
      <c r="F574" s="163" t="s">
        <v>345</v>
      </c>
      <c r="H574" s="164">
        <v>4.72</v>
      </c>
      <c r="I574" s="165"/>
      <c r="J574" s="165"/>
      <c r="M574" s="161"/>
      <c r="N574" s="166"/>
      <c r="X574" s="167"/>
      <c r="AT574" s="162" t="s">
        <v>160</v>
      </c>
      <c r="AU574" s="162" t="s">
        <v>84</v>
      </c>
      <c r="AV574" s="13" t="s">
        <v>84</v>
      </c>
      <c r="AW574" s="13" t="s">
        <v>5</v>
      </c>
      <c r="AX574" s="13" t="s">
        <v>75</v>
      </c>
      <c r="AY574" s="162" t="s">
        <v>126</v>
      </c>
    </row>
    <row r="575" spans="2:65" s="13" customFormat="1" ht="10.199999999999999">
      <c r="B575" s="161"/>
      <c r="D575" s="151" t="s">
        <v>160</v>
      </c>
      <c r="E575" s="162" t="s">
        <v>1</v>
      </c>
      <c r="F575" s="163" t="s">
        <v>348</v>
      </c>
      <c r="H575" s="164">
        <v>11.59</v>
      </c>
      <c r="I575" s="165"/>
      <c r="J575" s="165"/>
      <c r="M575" s="161"/>
      <c r="N575" s="166"/>
      <c r="X575" s="167"/>
      <c r="AT575" s="162" t="s">
        <v>160</v>
      </c>
      <c r="AU575" s="162" t="s">
        <v>84</v>
      </c>
      <c r="AV575" s="13" t="s">
        <v>84</v>
      </c>
      <c r="AW575" s="13" t="s">
        <v>5</v>
      </c>
      <c r="AX575" s="13" t="s">
        <v>75</v>
      </c>
      <c r="AY575" s="162" t="s">
        <v>126</v>
      </c>
    </row>
    <row r="576" spans="2:65" s="14" customFormat="1" ht="10.199999999999999">
      <c r="B576" s="185"/>
      <c r="D576" s="151" t="s">
        <v>160</v>
      </c>
      <c r="E576" s="186" t="s">
        <v>1</v>
      </c>
      <c r="F576" s="187" t="s">
        <v>330</v>
      </c>
      <c r="H576" s="188">
        <v>16.309999999999999</v>
      </c>
      <c r="I576" s="189"/>
      <c r="J576" s="189"/>
      <c r="M576" s="185"/>
      <c r="N576" s="190"/>
      <c r="X576" s="191"/>
      <c r="AT576" s="186" t="s">
        <v>160</v>
      </c>
      <c r="AU576" s="186" t="s">
        <v>84</v>
      </c>
      <c r="AV576" s="14" t="s">
        <v>133</v>
      </c>
      <c r="AW576" s="14" t="s">
        <v>5</v>
      </c>
      <c r="AX576" s="14" t="s">
        <v>80</v>
      </c>
      <c r="AY576" s="186" t="s">
        <v>126</v>
      </c>
    </row>
    <row r="577" spans="2:65" s="1" customFormat="1" ht="37.799999999999997" customHeight="1">
      <c r="B577" s="32"/>
      <c r="C577" s="168" t="s">
        <v>1133</v>
      </c>
      <c r="D577" s="168" t="s">
        <v>173</v>
      </c>
      <c r="E577" s="169" t="s">
        <v>1134</v>
      </c>
      <c r="F577" s="170" t="s">
        <v>1135</v>
      </c>
      <c r="G577" s="171" t="s">
        <v>176</v>
      </c>
      <c r="H577" s="172">
        <v>17.940999999999999</v>
      </c>
      <c r="I577" s="173"/>
      <c r="J577" s="174"/>
      <c r="K577" s="175">
        <f>ROUND(P577*H577,2)</f>
        <v>0</v>
      </c>
      <c r="L577" s="174"/>
      <c r="M577" s="176"/>
      <c r="N577" s="177" t="s">
        <v>1</v>
      </c>
      <c r="O577" s="145" t="s">
        <v>39</v>
      </c>
      <c r="P577" s="146">
        <f>I577+J577</f>
        <v>0</v>
      </c>
      <c r="Q577" s="146">
        <f>ROUND(I577*H577,2)</f>
        <v>0</v>
      </c>
      <c r="R577" s="146">
        <f>ROUND(J577*H577,2)</f>
        <v>0</v>
      </c>
      <c r="T577" s="147">
        <f>S577*H577</f>
        <v>0</v>
      </c>
      <c r="U577" s="147">
        <v>2.1999999999999999E-2</v>
      </c>
      <c r="V577" s="147">
        <f>U577*H577</f>
        <v>0.39470199999999994</v>
      </c>
      <c r="W577" s="147">
        <v>0</v>
      </c>
      <c r="X577" s="148">
        <f>W577*H577</f>
        <v>0</v>
      </c>
      <c r="AR577" s="149" t="s">
        <v>177</v>
      </c>
      <c r="AT577" s="149" t="s">
        <v>173</v>
      </c>
      <c r="AU577" s="149" t="s">
        <v>84</v>
      </c>
      <c r="AY577" s="17" t="s">
        <v>126</v>
      </c>
      <c r="BE577" s="150">
        <f>IF(O577="základní",K577,0)</f>
        <v>0</v>
      </c>
      <c r="BF577" s="150">
        <f>IF(O577="snížená",K577,0)</f>
        <v>0</v>
      </c>
      <c r="BG577" s="150">
        <f>IF(O577="zákl. přenesená",K577,0)</f>
        <v>0</v>
      </c>
      <c r="BH577" s="150">
        <f>IF(O577="sníž. přenesená",K577,0)</f>
        <v>0</v>
      </c>
      <c r="BI577" s="150">
        <f>IF(O577="nulová",K577,0)</f>
        <v>0</v>
      </c>
      <c r="BJ577" s="17" t="s">
        <v>84</v>
      </c>
      <c r="BK577" s="150">
        <f>ROUND(P577*H577,2)</f>
        <v>0</v>
      </c>
      <c r="BL577" s="17" t="s">
        <v>170</v>
      </c>
      <c r="BM577" s="149" t="s">
        <v>1136</v>
      </c>
    </row>
    <row r="578" spans="2:65" s="13" customFormat="1" ht="10.199999999999999">
      <c r="B578" s="161"/>
      <c r="D578" s="151" t="s">
        <v>160</v>
      </c>
      <c r="F578" s="163" t="s">
        <v>1137</v>
      </c>
      <c r="H578" s="164">
        <v>17.940999999999999</v>
      </c>
      <c r="I578" s="165"/>
      <c r="J578" s="165"/>
      <c r="M578" s="161"/>
      <c r="N578" s="166"/>
      <c r="X578" s="167"/>
      <c r="AT578" s="162" t="s">
        <v>160</v>
      </c>
      <c r="AU578" s="162" t="s">
        <v>84</v>
      </c>
      <c r="AV578" s="13" t="s">
        <v>84</v>
      </c>
      <c r="AW578" s="13" t="s">
        <v>4</v>
      </c>
      <c r="AX578" s="13" t="s">
        <v>80</v>
      </c>
      <c r="AY578" s="162" t="s">
        <v>126</v>
      </c>
    </row>
    <row r="579" spans="2:65" s="1" customFormat="1" ht="24.15" customHeight="1">
      <c r="B579" s="32"/>
      <c r="C579" s="136" t="s">
        <v>1138</v>
      </c>
      <c r="D579" s="136" t="s">
        <v>129</v>
      </c>
      <c r="E579" s="137" t="s">
        <v>1139</v>
      </c>
      <c r="F579" s="138" t="s">
        <v>1140</v>
      </c>
      <c r="G579" s="139" t="s">
        <v>176</v>
      </c>
      <c r="H579" s="140">
        <v>16.309999999999999</v>
      </c>
      <c r="I579" s="141"/>
      <c r="J579" s="141"/>
      <c r="K579" s="142">
        <f>ROUND(P579*H579,2)</f>
        <v>0</v>
      </c>
      <c r="L579" s="143"/>
      <c r="M579" s="32"/>
      <c r="N579" s="144" t="s">
        <v>1</v>
      </c>
      <c r="O579" s="145" t="s">
        <v>39</v>
      </c>
      <c r="P579" s="146">
        <f>I579+J579</f>
        <v>0</v>
      </c>
      <c r="Q579" s="146">
        <f>ROUND(I579*H579,2)</f>
        <v>0</v>
      </c>
      <c r="R579" s="146">
        <f>ROUND(J579*H579,2)</f>
        <v>0</v>
      </c>
      <c r="T579" s="147">
        <f>S579*H579</f>
        <v>0</v>
      </c>
      <c r="U579" s="147">
        <v>1.5E-3</v>
      </c>
      <c r="V579" s="147">
        <f>U579*H579</f>
        <v>2.4464999999999997E-2</v>
      </c>
      <c r="W579" s="147">
        <v>0</v>
      </c>
      <c r="X579" s="148">
        <f>W579*H579</f>
        <v>0</v>
      </c>
      <c r="AR579" s="149" t="s">
        <v>170</v>
      </c>
      <c r="AT579" s="149" t="s">
        <v>129</v>
      </c>
      <c r="AU579" s="149" t="s">
        <v>84</v>
      </c>
      <c r="AY579" s="17" t="s">
        <v>126</v>
      </c>
      <c r="BE579" s="150">
        <f>IF(O579="základní",K579,0)</f>
        <v>0</v>
      </c>
      <c r="BF579" s="150">
        <f>IF(O579="snížená",K579,0)</f>
        <v>0</v>
      </c>
      <c r="BG579" s="150">
        <f>IF(O579="zákl. přenesená",K579,0)</f>
        <v>0</v>
      </c>
      <c r="BH579" s="150">
        <f>IF(O579="sníž. přenesená",K579,0)</f>
        <v>0</v>
      </c>
      <c r="BI579" s="150">
        <f>IF(O579="nulová",K579,0)</f>
        <v>0</v>
      </c>
      <c r="BJ579" s="17" t="s">
        <v>84</v>
      </c>
      <c r="BK579" s="150">
        <f>ROUND(P579*H579,2)</f>
        <v>0</v>
      </c>
      <c r="BL579" s="17" t="s">
        <v>170</v>
      </c>
      <c r="BM579" s="149" t="s">
        <v>1141</v>
      </c>
    </row>
    <row r="580" spans="2:65" s="13" customFormat="1" ht="10.199999999999999">
      <c r="B580" s="161"/>
      <c r="D580" s="151" t="s">
        <v>160</v>
      </c>
      <c r="E580" s="162" t="s">
        <v>1</v>
      </c>
      <c r="F580" s="163" t="s">
        <v>345</v>
      </c>
      <c r="H580" s="164">
        <v>4.72</v>
      </c>
      <c r="I580" s="165"/>
      <c r="J580" s="165"/>
      <c r="M580" s="161"/>
      <c r="N580" s="166"/>
      <c r="X580" s="167"/>
      <c r="AT580" s="162" t="s">
        <v>160</v>
      </c>
      <c r="AU580" s="162" t="s">
        <v>84</v>
      </c>
      <c r="AV580" s="13" t="s">
        <v>84</v>
      </c>
      <c r="AW580" s="13" t="s">
        <v>5</v>
      </c>
      <c r="AX580" s="13" t="s">
        <v>75</v>
      </c>
      <c r="AY580" s="162" t="s">
        <v>126</v>
      </c>
    </row>
    <row r="581" spans="2:65" s="13" customFormat="1" ht="10.199999999999999">
      <c r="B581" s="161"/>
      <c r="D581" s="151" t="s">
        <v>160</v>
      </c>
      <c r="E581" s="162" t="s">
        <v>1</v>
      </c>
      <c r="F581" s="163" t="s">
        <v>348</v>
      </c>
      <c r="H581" s="164">
        <v>11.59</v>
      </c>
      <c r="I581" s="165"/>
      <c r="J581" s="165"/>
      <c r="M581" s="161"/>
      <c r="N581" s="166"/>
      <c r="X581" s="167"/>
      <c r="AT581" s="162" t="s">
        <v>160</v>
      </c>
      <c r="AU581" s="162" t="s">
        <v>84</v>
      </c>
      <c r="AV581" s="13" t="s">
        <v>84</v>
      </c>
      <c r="AW581" s="13" t="s">
        <v>5</v>
      </c>
      <c r="AX581" s="13" t="s">
        <v>75</v>
      </c>
      <c r="AY581" s="162" t="s">
        <v>126</v>
      </c>
    </row>
    <row r="582" spans="2:65" s="14" customFormat="1" ht="10.199999999999999">
      <c r="B582" s="185"/>
      <c r="D582" s="151" t="s">
        <v>160</v>
      </c>
      <c r="E582" s="186" t="s">
        <v>1</v>
      </c>
      <c r="F582" s="187" t="s">
        <v>330</v>
      </c>
      <c r="H582" s="188">
        <v>16.309999999999999</v>
      </c>
      <c r="I582" s="189"/>
      <c r="J582" s="189"/>
      <c r="M582" s="185"/>
      <c r="N582" s="190"/>
      <c r="X582" s="191"/>
      <c r="AT582" s="186" t="s">
        <v>160</v>
      </c>
      <c r="AU582" s="186" t="s">
        <v>84</v>
      </c>
      <c r="AV582" s="14" t="s">
        <v>133</v>
      </c>
      <c r="AW582" s="14" t="s">
        <v>5</v>
      </c>
      <c r="AX582" s="14" t="s">
        <v>80</v>
      </c>
      <c r="AY582" s="186" t="s">
        <v>126</v>
      </c>
    </row>
    <row r="583" spans="2:65" s="1" customFormat="1" ht="16.5" customHeight="1">
      <c r="B583" s="32"/>
      <c r="C583" s="136" t="s">
        <v>1142</v>
      </c>
      <c r="D583" s="136" t="s">
        <v>129</v>
      </c>
      <c r="E583" s="137" t="s">
        <v>1143</v>
      </c>
      <c r="F583" s="138" t="s">
        <v>1144</v>
      </c>
      <c r="G583" s="139" t="s">
        <v>231</v>
      </c>
      <c r="H583" s="140">
        <v>22.81</v>
      </c>
      <c r="I583" s="141"/>
      <c r="J583" s="141"/>
      <c r="K583" s="142">
        <f>ROUND(P583*H583,2)</f>
        <v>0</v>
      </c>
      <c r="L583" s="143"/>
      <c r="M583" s="32"/>
      <c r="N583" s="144" t="s">
        <v>1</v>
      </c>
      <c r="O583" s="145" t="s">
        <v>39</v>
      </c>
      <c r="P583" s="146">
        <f>I583+J583</f>
        <v>0</v>
      </c>
      <c r="Q583" s="146">
        <f>ROUND(I583*H583,2)</f>
        <v>0</v>
      </c>
      <c r="R583" s="146">
        <f>ROUND(J583*H583,2)</f>
        <v>0</v>
      </c>
      <c r="T583" s="147">
        <f>S583*H583</f>
        <v>0</v>
      </c>
      <c r="U583" s="147">
        <v>3.0000000000000001E-5</v>
      </c>
      <c r="V583" s="147">
        <f>U583*H583</f>
        <v>6.8429999999999999E-4</v>
      </c>
      <c r="W583" s="147">
        <v>0</v>
      </c>
      <c r="X583" s="148">
        <f>W583*H583</f>
        <v>0</v>
      </c>
      <c r="AR583" s="149" t="s">
        <v>170</v>
      </c>
      <c r="AT583" s="149" t="s">
        <v>129</v>
      </c>
      <c r="AU583" s="149" t="s">
        <v>84</v>
      </c>
      <c r="AY583" s="17" t="s">
        <v>126</v>
      </c>
      <c r="BE583" s="150">
        <f>IF(O583="základní",K583,0)</f>
        <v>0</v>
      </c>
      <c r="BF583" s="150">
        <f>IF(O583="snížená",K583,0)</f>
        <v>0</v>
      </c>
      <c r="BG583" s="150">
        <f>IF(O583="zákl. přenesená",K583,0)</f>
        <v>0</v>
      </c>
      <c r="BH583" s="150">
        <f>IF(O583="sníž. přenesená",K583,0)</f>
        <v>0</v>
      </c>
      <c r="BI583" s="150">
        <f>IF(O583="nulová",K583,0)</f>
        <v>0</v>
      </c>
      <c r="BJ583" s="17" t="s">
        <v>84</v>
      </c>
      <c r="BK583" s="150">
        <f>ROUND(P583*H583,2)</f>
        <v>0</v>
      </c>
      <c r="BL583" s="17" t="s">
        <v>170</v>
      </c>
      <c r="BM583" s="149" t="s">
        <v>1145</v>
      </c>
    </row>
    <row r="584" spans="2:65" s="13" customFormat="1" ht="20.399999999999999">
      <c r="B584" s="161"/>
      <c r="D584" s="151" t="s">
        <v>160</v>
      </c>
      <c r="E584" s="162" t="s">
        <v>1</v>
      </c>
      <c r="F584" s="163" t="s">
        <v>1146</v>
      </c>
      <c r="H584" s="164">
        <v>8.91</v>
      </c>
      <c r="I584" s="165"/>
      <c r="J584" s="165"/>
      <c r="M584" s="161"/>
      <c r="N584" s="166"/>
      <c r="X584" s="167"/>
      <c r="AT584" s="162" t="s">
        <v>160</v>
      </c>
      <c r="AU584" s="162" t="s">
        <v>84</v>
      </c>
      <c r="AV584" s="13" t="s">
        <v>84</v>
      </c>
      <c r="AW584" s="13" t="s">
        <v>5</v>
      </c>
      <c r="AX584" s="13" t="s">
        <v>75</v>
      </c>
      <c r="AY584" s="162" t="s">
        <v>126</v>
      </c>
    </row>
    <row r="585" spans="2:65" s="13" customFormat="1" ht="10.199999999999999">
      <c r="B585" s="161"/>
      <c r="D585" s="151" t="s">
        <v>160</v>
      </c>
      <c r="E585" s="162" t="s">
        <v>1</v>
      </c>
      <c r="F585" s="163" t="s">
        <v>1147</v>
      </c>
      <c r="H585" s="164">
        <v>13.9</v>
      </c>
      <c r="I585" s="165"/>
      <c r="J585" s="165"/>
      <c r="M585" s="161"/>
      <c r="N585" s="166"/>
      <c r="X585" s="167"/>
      <c r="AT585" s="162" t="s">
        <v>160</v>
      </c>
      <c r="AU585" s="162" t="s">
        <v>84</v>
      </c>
      <c r="AV585" s="13" t="s">
        <v>84</v>
      </c>
      <c r="AW585" s="13" t="s">
        <v>5</v>
      </c>
      <c r="AX585" s="13" t="s">
        <v>75</v>
      </c>
      <c r="AY585" s="162" t="s">
        <v>126</v>
      </c>
    </row>
    <row r="586" spans="2:65" s="14" customFormat="1" ht="10.199999999999999">
      <c r="B586" s="185"/>
      <c r="D586" s="151" t="s">
        <v>160</v>
      </c>
      <c r="E586" s="186" t="s">
        <v>1</v>
      </c>
      <c r="F586" s="187" t="s">
        <v>330</v>
      </c>
      <c r="H586" s="188">
        <v>22.81</v>
      </c>
      <c r="I586" s="189"/>
      <c r="J586" s="189"/>
      <c r="M586" s="185"/>
      <c r="N586" s="190"/>
      <c r="X586" s="191"/>
      <c r="AT586" s="186" t="s">
        <v>160</v>
      </c>
      <c r="AU586" s="186" t="s">
        <v>84</v>
      </c>
      <c r="AV586" s="14" t="s">
        <v>133</v>
      </c>
      <c r="AW586" s="14" t="s">
        <v>5</v>
      </c>
      <c r="AX586" s="14" t="s">
        <v>80</v>
      </c>
      <c r="AY586" s="186" t="s">
        <v>126</v>
      </c>
    </row>
    <row r="587" spans="2:65" s="1" customFormat="1" ht="21.75" customHeight="1">
      <c r="B587" s="32"/>
      <c r="C587" s="136" t="s">
        <v>1148</v>
      </c>
      <c r="D587" s="136" t="s">
        <v>129</v>
      </c>
      <c r="E587" s="137" t="s">
        <v>1149</v>
      </c>
      <c r="F587" s="138" t="s">
        <v>1150</v>
      </c>
      <c r="G587" s="139" t="s">
        <v>231</v>
      </c>
      <c r="H587" s="140">
        <v>10</v>
      </c>
      <c r="I587" s="141"/>
      <c r="J587" s="141"/>
      <c r="K587" s="142">
        <f>ROUND(P587*H587,2)</f>
        <v>0</v>
      </c>
      <c r="L587" s="143"/>
      <c r="M587" s="32"/>
      <c r="N587" s="144" t="s">
        <v>1</v>
      </c>
      <c r="O587" s="145" t="s">
        <v>39</v>
      </c>
      <c r="P587" s="146">
        <f>I587+J587</f>
        <v>0</v>
      </c>
      <c r="Q587" s="146">
        <f>ROUND(I587*H587,2)</f>
        <v>0</v>
      </c>
      <c r="R587" s="146">
        <f>ROUND(J587*H587,2)</f>
        <v>0</v>
      </c>
      <c r="T587" s="147">
        <f>S587*H587</f>
        <v>0</v>
      </c>
      <c r="U587" s="147">
        <v>0</v>
      </c>
      <c r="V587" s="147">
        <f>U587*H587</f>
        <v>0</v>
      </c>
      <c r="W587" s="147">
        <v>0</v>
      </c>
      <c r="X587" s="148">
        <f>W587*H587</f>
        <v>0</v>
      </c>
      <c r="AR587" s="149" t="s">
        <v>170</v>
      </c>
      <c r="AT587" s="149" t="s">
        <v>129</v>
      </c>
      <c r="AU587" s="149" t="s">
        <v>84</v>
      </c>
      <c r="AY587" s="17" t="s">
        <v>126</v>
      </c>
      <c r="BE587" s="150">
        <f>IF(O587="základní",K587,0)</f>
        <v>0</v>
      </c>
      <c r="BF587" s="150">
        <f>IF(O587="snížená",K587,0)</f>
        <v>0</v>
      </c>
      <c r="BG587" s="150">
        <f>IF(O587="zákl. přenesená",K587,0)</f>
        <v>0</v>
      </c>
      <c r="BH587" s="150">
        <f>IF(O587="sníž. přenesená",K587,0)</f>
        <v>0</v>
      </c>
      <c r="BI587" s="150">
        <f>IF(O587="nulová",K587,0)</f>
        <v>0</v>
      </c>
      <c r="BJ587" s="17" t="s">
        <v>84</v>
      </c>
      <c r="BK587" s="150">
        <f>ROUND(P587*H587,2)</f>
        <v>0</v>
      </c>
      <c r="BL587" s="17" t="s">
        <v>170</v>
      </c>
      <c r="BM587" s="149" t="s">
        <v>1151</v>
      </c>
    </row>
    <row r="588" spans="2:65" s="1" customFormat="1" ht="16.5" customHeight="1">
      <c r="B588" s="32"/>
      <c r="C588" s="136" t="s">
        <v>1152</v>
      </c>
      <c r="D588" s="136" t="s">
        <v>129</v>
      </c>
      <c r="E588" s="137" t="s">
        <v>1153</v>
      </c>
      <c r="F588" s="138" t="s">
        <v>1154</v>
      </c>
      <c r="G588" s="139" t="s">
        <v>156</v>
      </c>
      <c r="H588" s="140">
        <v>8</v>
      </c>
      <c r="I588" s="141"/>
      <c r="J588" s="141"/>
      <c r="K588" s="142">
        <f>ROUND(P588*H588,2)</f>
        <v>0</v>
      </c>
      <c r="L588" s="143"/>
      <c r="M588" s="32"/>
      <c r="N588" s="144" t="s">
        <v>1</v>
      </c>
      <c r="O588" s="145" t="s">
        <v>39</v>
      </c>
      <c r="P588" s="146">
        <f>I588+J588</f>
        <v>0</v>
      </c>
      <c r="Q588" s="146">
        <f>ROUND(I588*H588,2)</f>
        <v>0</v>
      </c>
      <c r="R588" s="146">
        <f>ROUND(J588*H588,2)</f>
        <v>0</v>
      </c>
      <c r="T588" s="147">
        <f>S588*H588</f>
        <v>0</v>
      </c>
      <c r="U588" s="147">
        <v>2.1000000000000001E-4</v>
      </c>
      <c r="V588" s="147">
        <f>U588*H588</f>
        <v>1.6800000000000001E-3</v>
      </c>
      <c r="W588" s="147">
        <v>0</v>
      </c>
      <c r="X588" s="148">
        <f>W588*H588</f>
        <v>0</v>
      </c>
      <c r="AR588" s="149" t="s">
        <v>170</v>
      </c>
      <c r="AT588" s="149" t="s">
        <v>129</v>
      </c>
      <c r="AU588" s="149" t="s">
        <v>84</v>
      </c>
      <c r="AY588" s="17" t="s">
        <v>126</v>
      </c>
      <c r="BE588" s="150">
        <f>IF(O588="základní",K588,0)</f>
        <v>0</v>
      </c>
      <c r="BF588" s="150">
        <f>IF(O588="snížená",K588,0)</f>
        <v>0</v>
      </c>
      <c r="BG588" s="150">
        <f>IF(O588="zákl. přenesená",K588,0)</f>
        <v>0</v>
      </c>
      <c r="BH588" s="150">
        <f>IF(O588="sníž. přenesená",K588,0)</f>
        <v>0</v>
      </c>
      <c r="BI588" s="150">
        <f>IF(O588="nulová",K588,0)</f>
        <v>0</v>
      </c>
      <c r="BJ588" s="17" t="s">
        <v>84</v>
      </c>
      <c r="BK588" s="150">
        <f>ROUND(P588*H588,2)</f>
        <v>0</v>
      </c>
      <c r="BL588" s="17" t="s">
        <v>170</v>
      </c>
      <c r="BM588" s="149" t="s">
        <v>1155</v>
      </c>
    </row>
    <row r="589" spans="2:65" s="1" customFormat="1" ht="16.5" customHeight="1">
      <c r="B589" s="32"/>
      <c r="C589" s="136" t="s">
        <v>1156</v>
      </c>
      <c r="D589" s="136" t="s">
        <v>129</v>
      </c>
      <c r="E589" s="137" t="s">
        <v>1157</v>
      </c>
      <c r="F589" s="138" t="s">
        <v>1158</v>
      </c>
      <c r="G589" s="139" t="s">
        <v>156</v>
      </c>
      <c r="H589" s="140">
        <v>2</v>
      </c>
      <c r="I589" s="141"/>
      <c r="J589" s="141"/>
      <c r="K589" s="142">
        <f>ROUND(P589*H589,2)</f>
        <v>0</v>
      </c>
      <c r="L589" s="143"/>
      <c r="M589" s="32"/>
      <c r="N589" s="144" t="s">
        <v>1</v>
      </c>
      <c r="O589" s="145" t="s">
        <v>39</v>
      </c>
      <c r="P589" s="146">
        <f>I589+J589</f>
        <v>0</v>
      </c>
      <c r="Q589" s="146">
        <f>ROUND(I589*H589,2)</f>
        <v>0</v>
      </c>
      <c r="R589" s="146">
        <f>ROUND(J589*H589,2)</f>
        <v>0</v>
      </c>
      <c r="T589" s="147">
        <f>S589*H589</f>
        <v>0</v>
      </c>
      <c r="U589" s="147">
        <v>2.0000000000000001E-4</v>
      </c>
      <c r="V589" s="147">
        <f>U589*H589</f>
        <v>4.0000000000000002E-4</v>
      </c>
      <c r="W589" s="147">
        <v>0</v>
      </c>
      <c r="X589" s="148">
        <f>W589*H589</f>
        <v>0</v>
      </c>
      <c r="AR589" s="149" t="s">
        <v>170</v>
      </c>
      <c r="AT589" s="149" t="s">
        <v>129</v>
      </c>
      <c r="AU589" s="149" t="s">
        <v>84</v>
      </c>
      <c r="AY589" s="17" t="s">
        <v>126</v>
      </c>
      <c r="BE589" s="150">
        <f>IF(O589="základní",K589,0)</f>
        <v>0</v>
      </c>
      <c r="BF589" s="150">
        <f>IF(O589="snížená",K589,0)</f>
        <v>0</v>
      </c>
      <c r="BG589" s="150">
        <f>IF(O589="zákl. přenesená",K589,0)</f>
        <v>0</v>
      </c>
      <c r="BH589" s="150">
        <f>IF(O589="sníž. přenesená",K589,0)</f>
        <v>0</v>
      </c>
      <c r="BI589" s="150">
        <f>IF(O589="nulová",K589,0)</f>
        <v>0</v>
      </c>
      <c r="BJ589" s="17" t="s">
        <v>84</v>
      </c>
      <c r="BK589" s="150">
        <f>ROUND(P589*H589,2)</f>
        <v>0</v>
      </c>
      <c r="BL589" s="17" t="s">
        <v>170</v>
      </c>
      <c r="BM589" s="149" t="s">
        <v>1159</v>
      </c>
    </row>
    <row r="590" spans="2:65" s="1" customFormat="1" ht="16.5" customHeight="1">
      <c r="B590" s="32"/>
      <c r="C590" s="136" t="s">
        <v>1160</v>
      </c>
      <c r="D590" s="136" t="s">
        <v>129</v>
      </c>
      <c r="E590" s="137" t="s">
        <v>1161</v>
      </c>
      <c r="F590" s="138" t="s">
        <v>1162</v>
      </c>
      <c r="G590" s="139" t="s">
        <v>231</v>
      </c>
      <c r="H590" s="140">
        <v>22.81</v>
      </c>
      <c r="I590" s="141"/>
      <c r="J590" s="141"/>
      <c r="K590" s="142">
        <f>ROUND(P590*H590,2)</f>
        <v>0</v>
      </c>
      <c r="L590" s="143"/>
      <c r="M590" s="32"/>
      <c r="N590" s="144" t="s">
        <v>1</v>
      </c>
      <c r="O590" s="145" t="s">
        <v>39</v>
      </c>
      <c r="P590" s="146">
        <f>I590+J590</f>
        <v>0</v>
      </c>
      <c r="Q590" s="146">
        <f>ROUND(I590*H590,2)</f>
        <v>0</v>
      </c>
      <c r="R590" s="146">
        <f>ROUND(J590*H590,2)</f>
        <v>0</v>
      </c>
      <c r="T590" s="147">
        <f>S590*H590</f>
        <v>0</v>
      </c>
      <c r="U590" s="147">
        <v>1.42E-3</v>
      </c>
      <c r="V590" s="147">
        <f>U590*H590</f>
        <v>3.2390200000000001E-2</v>
      </c>
      <c r="W590" s="147">
        <v>0</v>
      </c>
      <c r="X590" s="148">
        <f>W590*H590</f>
        <v>0</v>
      </c>
      <c r="AR590" s="149" t="s">
        <v>170</v>
      </c>
      <c r="AT590" s="149" t="s">
        <v>129</v>
      </c>
      <c r="AU590" s="149" t="s">
        <v>84</v>
      </c>
      <c r="AY590" s="17" t="s">
        <v>126</v>
      </c>
      <c r="BE590" s="150">
        <f>IF(O590="základní",K590,0)</f>
        <v>0</v>
      </c>
      <c r="BF590" s="150">
        <f>IF(O590="snížená",K590,0)</f>
        <v>0</v>
      </c>
      <c r="BG590" s="150">
        <f>IF(O590="zákl. přenesená",K590,0)</f>
        <v>0</v>
      </c>
      <c r="BH590" s="150">
        <f>IF(O590="sníž. přenesená",K590,0)</f>
        <v>0</v>
      </c>
      <c r="BI590" s="150">
        <f>IF(O590="nulová",K590,0)</f>
        <v>0</v>
      </c>
      <c r="BJ590" s="17" t="s">
        <v>84</v>
      </c>
      <c r="BK590" s="150">
        <f>ROUND(P590*H590,2)</f>
        <v>0</v>
      </c>
      <c r="BL590" s="17" t="s">
        <v>170</v>
      </c>
      <c r="BM590" s="149" t="s">
        <v>1163</v>
      </c>
    </row>
    <row r="591" spans="2:65" s="13" customFormat="1" ht="20.399999999999999">
      <c r="B591" s="161"/>
      <c r="D591" s="151" t="s">
        <v>160</v>
      </c>
      <c r="E591" s="162" t="s">
        <v>1</v>
      </c>
      <c r="F591" s="163" t="s">
        <v>1146</v>
      </c>
      <c r="H591" s="164">
        <v>8.91</v>
      </c>
      <c r="I591" s="165"/>
      <c r="J591" s="165"/>
      <c r="M591" s="161"/>
      <c r="N591" s="166"/>
      <c r="X591" s="167"/>
      <c r="AT591" s="162" t="s">
        <v>160</v>
      </c>
      <c r="AU591" s="162" t="s">
        <v>84</v>
      </c>
      <c r="AV591" s="13" t="s">
        <v>84</v>
      </c>
      <c r="AW591" s="13" t="s">
        <v>5</v>
      </c>
      <c r="AX591" s="13" t="s">
        <v>75</v>
      </c>
      <c r="AY591" s="162" t="s">
        <v>126</v>
      </c>
    </row>
    <row r="592" spans="2:65" s="13" customFormat="1" ht="10.199999999999999">
      <c r="B592" s="161"/>
      <c r="D592" s="151" t="s">
        <v>160</v>
      </c>
      <c r="E592" s="162" t="s">
        <v>1</v>
      </c>
      <c r="F592" s="163" t="s">
        <v>1147</v>
      </c>
      <c r="H592" s="164">
        <v>13.9</v>
      </c>
      <c r="I592" s="165"/>
      <c r="J592" s="165"/>
      <c r="M592" s="161"/>
      <c r="N592" s="166"/>
      <c r="X592" s="167"/>
      <c r="AT592" s="162" t="s">
        <v>160</v>
      </c>
      <c r="AU592" s="162" t="s">
        <v>84</v>
      </c>
      <c r="AV592" s="13" t="s">
        <v>84</v>
      </c>
      <c r="AW592" s="13" t="s">
        <v>5</v>
      </c>
      <c r="AX592" s="13" t="s">
        <v>75</v>
      </c>
      <c r="AY592" s="162" t="s">
        <v>126</v>
      </c>
    </row>
    <row r="593" spans="2:65" s="14" customFormat="1" ht="10.199999999999999">
      <c r="B593" s="185"/>
      <c r="D593" s="151" t="s">
        <v>160</v>
      </c>
      <c r="E593" s="186" t="s">
        <v>1</v>
      </c>
      <c r="F593" s="187" t="s">
        <v>330</v>
      </c>
      <c r="H593" s="188">
        <v>22.81</v>
      </c>
      <c r="I593" s="189"/>
      <c r="J593" s="189"/>
      <c r="M593" s="185"/>
      <c r="N593" s="190"/>
      <c r="X593" s="191"/>
      <c r="AT593" s="186" t="s">
        <v>160</v>
      </c>
      <c r="AU593" s="186" t="s">
        <v>84</v>
      </c>
      <c r="AV593" s="14" t="s">
        <v>133</v>
      </c>
      <c r="AW593" s="14" t="s">
        <v>5</v>
      </c>
      <c r="AX593" s="14" t="s">
        <v>80</v>
      </c>
      <c r="AY593" s="186" t="s">
        <v>126</v>
      </c>
    </row>
    <row r="594" spans="2:65" s="1" customFormat="1" ht="33" customHeight="1">
      <c r="B594" s="32"/>
      <c r="C594" s="136" t="s">
        <v>1164</v>
      </c>
      <c r="D594" s="136" t="s">
        <v>129</v>
      </c>
      <c r="E594" s="137" t="s">
        <v>1165</v>
      </c>
      <c r="F594" s="138" t="s">
        <v>1166</v>
      </c>
      <c r="G594" s="139" t="s">
        <v>184</v>
      </c>
      <c r="H594" s="178"/>
      <c r="I594" s="141"/>
      <c r="J594" s="141"/>
      <c r="K594" s="142">
        <f>ROUND(P594*H594,2)</f>
        <v>0</v>
      </c>
      <c r="L594" s="143"/>
      <c r="M594" s="32"/>
      <c r="N594" s="144" t="s">
        <v>1</v>
      </c>
      <c r="O594" s="145" t="s">
        <v>39</v>
      </c>
      <c r="P594" s="146">
        <f>I594+J594</f>
        <v>0</v>
      </c>
      <c r="Q594" s="146">
        <f>ROUND(I594*H594,2)</f>
        <v>0</v>
      </c>
      <c r="R594" s="146">
        <f>ROUND(J594*H594,2)</f>
        <v>0</v>
      </c>
      <c r="T594" s="147">
        <f>S594*H594</f>
        <v>0</v>
      </c>
      <c r="U594" s="147">
        <v>0</v>
      </c>
      <c r="V594" s="147">
        <f>U594*H594</f>
        <v>0</v>
      </c>
      <c r="W594" s="147">
        <v>0</v>
      </c>
      <c r="X594" s="148">
        <f>W594*H594</f>
        <v>0</v>
      </c>
      <c r="AR594" s="149" t="s">
        <v>170</v>
      </c>
      <c r="AT594" s="149" t="s">
        <v>129</v>
      </c>
      <c r="AU594" s="149" t="s">
        <v>84</v>
      </c>
      <c r="AY594" s="17" t="s">
        <v>126</v>
      </c>
      <c r="BE594" s="150">
        <f>IF(O594="základní",K594,0)</f>
        <v>0</v>
      </c>
      <c r="BF594" s="150">
        <f>IF(O594="snížená",K594,0)</f>
        <v>0</v>
      </c>
      <c r="BG594" s="150">
        <f>IF(O594="zákl. přenesená",K594,0)</f>
        <v>0</v>
      </c>
      <c r="BH594" s="150">
        <f>IF(O594="sníž. přenesená",K594,0)</f>
        <v>0</v>
      </c>
      <c r="BI594" s="150">
        <f>IF(O594="nulová",K594,0)</f>
        <v>0</v>
      </c>
      <c r="BJ594" s="17" t="s">
        <v>84</v>
      </c>
      <c r="BK594" s="150">
        <f>ROUND(P594*H594,2)</f>
        <v>0</v>
      </c>
      <c r="BL594" s="17" t="s">
        <v>170</v>
      </c>
      <c r="BM594" s="149" t="s">
        <v>1167</v>
      </c>
    </row>
    <row r="595" spans="2:65" s="11" customFormat="1" ht="22.8" customHeight="1">
      <c r="B595" s="123"/>
      <c r="D595" s="124" t="s">
        <v>74</v>
      </c>
      <c r="E595" s="134" t="s">
        <v>186</v>
      </c>
      <c r="F595" s="134" t="s">
        <v>187</v>
      </c>
      <c r="I595" s="126"/>
      <c r="J595" s="126"/>
      <c r="K595" s="135">
        <f>BK595</f>
        <v>0</v>
      </c>
      <c r="M595" s="123"/>
      <c r="N595" s="128"/>
      <c r="Q595" s="129">
        <f>SUM(Q596:Q657)</f>
        <v>0</v>
      </c>
      <c r="R595" s="129">
        <f>SUM(R596:R657)</f>
        <v>0</v>
      </c>
      <c r="T595" s="130">
        <f>SUM(T596:T657)</f>
        <v>0</v>
      </c>
      <c r="V595" s="130">
        <f>SUM(V596:V657)</f>
        <v>0.36829178000000007</v>
      </c>
      <c r="X595" s="131">
        <f>SUM(X596:X657)</f>
        <v>0</v>
      </c>
      <c r="AR595" s="124" t="s">
        <v>84</v>
      </c>
      <c r="AT595" s="132" t="s">
        <v>74</v>
      </c>
      <c r="AU595" s="132" t="s">
        <v>80</v>
      </c>
      <c r="AY595" s="124" t="s">
        <v>126</v>
      </c>
      <c r="BK595" s="133">
        <f>SUM(BK596:BK657)</f>
        <v>0</v>
      </c>
    </row>
    <row r="596" spans="2:65" s="1" customFormat="1" ht="21.75" customHeight="1">
      <c r="B596" s="32"/>
      <c r="C596" s="136" t="s">
        <v>1168</v>
      </c>
      <c r="D596" s="136" t="s">
        <v>129</v>
      </c>
      <c r="E596" s="137" t="s">
        <v>189</v>
      </c>
      <c r="F596" s="138" t="s">
        <v>190</v>
      </c>
      <c r="G596" s="139" t="s">
        <v>176</v>
      </c>
      <c r="H596" s="140">
        <v>42.34</v>
      </c>
      <c r="I596" s="141"/>
      <c r="J596" s="141"/>
      <c r="K596" s="142">
        <f>ROUND(P596*H596,2)</f>
        <v>0</v>
      </c>
      <c r="L596" s="143"/>
      <c r="M596" s="32"/>
      <c r="N596" s="144" t="s">
        <v>1</v>
      </c>
      <c r="O596" s="145" t="s">
        <v>39</v>
      </c>
      <c r="P596" s="146">
        <f>I596+J596</f>
        <v>0</v>
      </c>
      <c r="Q596" s="146">
        <f>ROUND(I596*H596,2)</f>
        <v>0</v>
      </c>
      <c r="R596" s="146">
        <f>ROUND(J596*H596,2)</f>
        <v>0</v>
      </c>
      <c r="T596" s="147">
        <f>S596*H596</f>
        <v>0</v>
      </c>
      <c r="U596" s="147">
        <v>0</v>
      </c>
      <c r="V596" s="147">
        <f>U596*H596</f>
        <v>0</v>
      </c>
      <c r="W596" s="147">
        <v>0</v>
      </c>
      <c r="X596" s="148">
        <f>W596*H596</f>
        <v>0</v>
      </c>
      <c r="AR596" s="149" t="s">
        <v>170</v>
      </c>
      <c r="AT596" s="149" t="s">
        <v>129</v>
      </c>
      <c r="AU596" s="149" t="s">
        <v>84</v>
      </c>
      <c r="AY596" s="17" t="s">
        <v>126</v>
      </c>
      <c r="BE596" s="150">
        <f>IF(O596="základní",K596,0)</f>
        <v>0</v>
      </c>
      <c r="BF596" s="150">
        <f>IF(O596="snížená",K596,0)</f>
        <v>0</v>
      </c>
      <c r="BG596" s="150">
        <f>IF(O596="zákl. přenesená",K596,0)</f>
        <v>0</v>
      </c>
      <c r="BH596" s="150">
        <f>IF(O596="sníž. přenesená",K596,0)</f>
        <v>0</v>
      </c>
      <c r="BI596" s="150">
        <f>IF(O596="nulová",K596,0)</f>
        <v>0</v>
      </c>
      <c r="BJ596" s="17" t="s">
        <v>84</v>
      </c>
      <c r="BK596" s="150">
        <f>ROUND(P596*H596,2)</f>
        <v>0</v>
      </c>
      <c r="BL596" s="17" t="s">
        <v>170</v>
      </c>
      <c r="BM596" s="149" t="s">
        <v>1169</v>
      </c>
    </row>
    <row r="597" spans="2:65" s="13" customFormat="1" ht="10.199999999999999">
      <c r="B597" s="161"/>
      <c r="D597" s="151" t="s">
        <v>160</v>
      </c>
      <c r="E597" s="162" t="s">
        <v>1</v>
      </c>
      <c r="F597" s="163" t="s">
        <v>343</v>
      </c>
      <c r="H597" s="164">
        <v>20.91</v>
      </c>
      <c r="I597" s="165"/>
      <c r="J597" s="165"/>
      <c r="M597" s="161"/>
      <c r="N597" s="166"/>
      <c r="X597" s="167"/>
      <c r="AT597" s="162" t="s">
        <v>160</v>
      </c>
      <c r="AU597" s="162" t="s">
        <v>84</v>
      </c>
      <c r="AV597" s="13" t="s">
        <v>84</v>
      </c>
      <c r="AW597" s="13" t="s">
        <v>5</v>
      </c>
      <c r="AX597" s="13" t="s">
        <v>75</v>
      </c>
      <c r="AY597" s="162" t="s">
        <v>126</v>
      </c>
    </row>
    <row r="598" spans="2:65" s="13" customFormat="1" ht="10.199999999999999">
      <c r="B598" s="161"/>
      <c r="D598" s="151" t="s">
        <v>160</v>
      </c>
      <c r="E598" s="162" t="s">
        <v>1</v>
      </c>
      <c r="F598" s="163" t="s">
        <v>344</v>
      </c>
      <c r="H598" s="164">
        <v>2.06</v>
      </c>
      <c r="I598" s="165"/>
      <c r="J598" s="165"/>
      <c r="M598" s="161"/>
      <c r="N598" s="166"/>
      <c r="X598" s="167"/>
      <c r="AT598" s="162" t="s">
        <v>160</v>
      </c>
      <c r="AU598" s="162" t="s">
        <v>84</v>
      </c>
      <c r="AV598" s="13" t="s">
        <v>84</v>
      </c>
      <c r="AW598" s="13" t="s">
        <v>5</v>
      </c>
      <c r="AX598" s="13" t="s">
        <v>75</v>
      </c>
      <c r="AY598" s="162" t="s">
        <v>126</v>
      </c>
    </row>
    <row r="599" spans="2:65" s="13" customFormat="1" ht="10.199999999999999">
      <c r="B599" s="161"/>
      <c r="D599" s="151" t="s">
        <v>160</v>
      </c>
      <c r="E599" s="162" t="s">
        <v>1</v>
      </c>
      <c r="F599" s="163" t="s">
        <v>346</v>
      </c>
      <c r="H599" s="164">
        <v>12.71</v>
      </c>
      <c r="I599" s="165"/>
      <c r="J599" s="165"/>
      <c r="M599" s="161"/>
      <c r="N599" s="166"/>
      <c r="X599" s="167"/>
      <c r="AT599" s="162" t="s">
        <v>160</v>
      </c>
      <c r="AU599" s="162" t="s">
        <v>84</v>
      </c>
      <c r="AV599" s="13" t="s">
        <v>84</v>
      </c>
      <c r="AW599" s="13" t="s">
        <v>5</v>
      </c>
      <c r="AX599" s="13" t="s">
        <v>75</v>
      </c>
      <c r="AY599" s="162" t="s">
        <v>126</v>
      </c>
    </row>
    <row r="600" spans="2:65" s="13" customFormat="1" ht="10.199999999999999">
      <c r="B600" s="161"/>
      <c r="D600" s="151" t="s">
        <v>160</v>
      </c>
      <c r="E600" s="162" t="s">
        <v>1</v>
      </c>
      <c r="F600" s="163" t="s">
        <v>347</v>
      </c>
      <c r="H600" s="164">
        <v>6.66</v>
      </c>
      <c r="I600" s="165"/>
      <c r="J600" s="165"/>
      <c r="M600" s="161"/>
      <c r="N600" s="166"/>
      <c r="X600" s="167"/>
      <c r="AT600" s="162" t="s">
        <v>160</v>
      </c>
      <c r="AU600" s="162" t="s">
        <v>84</v>
      </c>
      <c r="AV600" s="13" t="s">
        <v>84</v>
      </c>
      <c r="AW600" s="13" t="s">
        <v>5</v>
      </c>
      <c r="AX600" s="13" t="s">
        <v>75</v>
      </c>
      <c r="AY600" s="162" t="s">
        <v>126</v>
      </c>
    </row>
    <row r="601" spans="2:65" s="14" customFormat="1" ht="10.199999999999999">
      <c r="B601" s="185"/>
      <c r="D601" s="151" t="s">
        <v>160</v>
      </c>
      <c r="E601" s="186" t="s">
        <v>1</v>
      </c>
      <c r="F601" s="187" t="s">
        <v>330</v>
      </c>
      <c r="H601" s="188">
        <v>42.34</v>
      </c>
      <c r="I601" s="189"/>
      <c r="J601" s="189"/>
      <c r="M601" s="185"/>
      <c r="N601" s="190"/>
      <c r="X601" s="191"/>
      <c r="AT601" s="186" t="s">
        <v>160</v>
      </c>
      <c r="AU601" s="186" t="s">
        <v>84</v>
      </c>
      <c r="AV601" s="14" t="s">
        <v>133</v>
      </c>
      <c r="AW601" s="14" t="s">
        <v>5</v>
      </c>
      <c r="AX601" s="14" t="s">
        <v>80</v>
      </c>
      <c r="AY601" s="186" t="s">
        <v>126</v>
      </c>
    </row>
    <row r="602" spans="2:65" s="1" customFormat="1" ht="24.15" customHeight="1">
      <c r="B602" s="32"/>
      <c r="C602" s="136" t="s">
        <v>1170</v>
      </c>
      <c r="D602" s="136" t="s">
        <v>129</v>
      </c>
      <c r="E602" s="137" t="s">
        <v>195</v>
      </c>
      <c r="F602" s="138" t="s">
        <v>196</v>
      </c>
      <c r="G602" s="139" t="s">
        <v>176</v>
      </c>
      <c r="H602" s="140">
        <v>42.34</v>
      </c>
      <c r="I602" s="141"/>
      <c r="J602" s="141"/>
      <c r="K602" s="142">
        <f>ROUND(P602*H602,2)</f>
        <v>0</v>
      </c>
      <c r="L602" s="143"/>
      <c r="M602" s="32"/>
      <c r="N602" s="144" t="s">
        <v>1</v>
      </c>
      <c r="O602" s="145" t="s">
        <v>39</v>
      </c>
      <c r="P602" s="146">
        <f>I602+J602</f>
        <v>0</v>
      </c>
      <c r="Q602" s="146">
        <f>ROUND(I602*H602,2)</f>
        <v>0</v>
      </c>
      <c r="R602" s="146">
        <f>ROUND(J602*H602,2)</f>
        <v>0</v>
      </c>
      <c r="T602" s="147">
        <f>S602*H602</f>
        <v>0</v>
      </c>
      <c r="U602" s="147">
        <v>0</v>
      </c>
      <c r="V602" s="147">
        <f>U602*H602</f>
        <v>0</v>
      </c>
      <c r="W602" s="147">
        <v>0</v>
      </c>
      <c r="X602" s="148">
        <f>W602*H602</f>
        <v>0</v>
      </c>
      <c r="AR602" s="149" t="s">
        <v>170</v>
      </c>
      <c r="AT602" s="149" t="s">
        <v>129</v>
      </c>
      <c r="AU602" s="149" t="s">
        <v>84</v>
      </c>
      <c r="AY602" s="17" t="s">
        <v>126</v>
      </c>
      <c r="BE602" s="150">
        <f>IF(O602="základní",K602,0)</f>
        <v>0</v>
      </c>
      <c r="BF602" s="150">
        <f>IF(O602="snížená",K602,0)</f>
        <v>0</v>
      </c>
      <c r="BG602" s="150">
        <f>IF(O602="zákl. přenesená",K602,0)</f>
        <v>0</v>
      </c>
      <c r="BH602" s="150">
        <f>IF(O602="sníž. přenesená",K602,0)</f>
        <v>0</v>
      </c>
      <c r="BI602" s="150">
        <f>IF(O602="nulová",K602,0)</f>
        <v>0</v>
      </c>
      <c r="BJ602" s="17" t="s">
        <v>84</v>
      </c>
      <c r="BK602" s="150">
        <f>ROUND(P602*H602,2)</f>
        <v>0</v>
      </c>
      <c r="BL602" s="17" t="s">
        <v>170</v>
      </c>
      <c r="BM602" s="149" t="s">
        <v>1171</v>
      </c>
    </row>
    <row r="603" spans="2:65" s="13" customFormat="1" ht="10.199999999999999">
      <c r="B603" s="161"/>
      <c r="D603" s="151" t="s">
        <v>160</v>
      </c>
      <c r="E603" s="162" t="s">
        <v>1</v>
      </c>
      <c r="F603" s="163" t="s">
        <v>343</v>
      </c>
      <c r="H603" s="164">
        <v>20.91</v>
      </c>
      <c r="I603" s="165"/>
      <c r="J603" s="165"/>
      <c r="M603" s="161"/>
      <c r="N603" s="166"/>
      <c r="X603" s="167"/>
      <c r="AT603" s="162" t="s">
        <v>160</v>
      </c>
      <c r="AU603" s="162" t="s">
        <v>84</v>
      </c>
      <c r="AV603" s="13" t="s">
        <v>84</v>
      </c>
      <c r="AW603" s="13" t="s">
        <v>5</v>
      </c>
      <c r="AX603" s="13" t="s">
        <v>75</v>
      </c>
      <c r="AY603" s="162" t="s">
        <v>126</v>
      </c>
    </row>
    <row r="604" spans="2:65" s="13" customFormat="1" ht="10.199999999999999">
      <c r="B604" s="161"/>
      <c r="D604" s="151" t="s">
        <v>160</v>
      </c>
      <c r="E604" s="162" t="s">
        <v>1</v>
      </c>
      <c r="F604" s="163" t="s">
        <v>344</v>
      </c>
      <c r="H604" s="164">
        <v>2.06</v>
      </c>
      <c r="I604" s="165"/>
      <c r="J604" s="165"/>
      <c r="M604" s="161"/>
      <c r="N604" s="166"/>
      <c r="X604" s="167"/>
      <c r="AT604" s="162" t="s">
        <v>160</v>
      </c>
      <c r="AU604" s="162" t="s">
        <v>84</v>
      </c>
      <c r="AV604" s="13" t="s">
        <v>84</v>
      </c>
      <c r="AW604" s="13" t="s">
        <v>5</v>
      </c>
      <c r="AX604" s="13" t="s">
        <v>75</v>
      </c>
      <c r="AY604" s="162" t="s">
        <v>126</v>
      </c>
    </row>
    <row r="605" spans="2:65" s="13" customFormat="1" ht="10.199999999999999">
      <c r="B605" s="161"/>
      <c r="D605" s="151" t="s">
        <v>160</v>
      </c>
      <c r="E605" s="162" t="s">
        <v>1</v>
      </c>
      <c r="F605" s="163" t="s">
        <v>346</v>
      </c>
      <c r="H605" s="164">
        <v>12.71</v>
      </c>
      <c r="I605" s="165"/>
      <c r="J605" s="165"/>
      <c r="M605" s="161"/>
      <c r="N605" s="166"/>
      <c r="X605" s="167"/>
      <c r="AT605" s="162" t="s">
        <v>160</v>
      </c>
      <c r="AU605" s="162" t="s">
        <v>84</v>
      </c>
      <c r="AV605" s="13" t="s">
        <v>84</v>
      </c>
      <c r="AW605" s="13" t="s">
        <v>5</v>
      </c>
      <c r="AX605" s="13" t="s">
        <v>75</v>
      </c>
      <c r="AY605" s="162" t="s">
        <v>126</v>
      </c>
    </row>
    <row r="606" spans="2:65" s="13" customFormat="1" ht="10.199999999999999">
      <c r="B606" s="161"/>
      <c r="D606" s="151" t="s">
        <v>160</v>
      </c>
      <c r="E606" s="162" t="s">
        <v>1</v>
      </c>
      <c r="F606" s="163" t="s">
        <v>347</v>
      </c>
      <c r="H606" s="164">
        <v>6.66</v>
      </c>
      <c r="I606" s="165"/>
      <c r="J606" s="165"/>
      <c r="M606" s="161"/>
      <c r="N606" s="166"/>
      <c r="X606" s="167"/>
      <c r="AT606" s="162" t="s">
        <v>160</v>
      </c>
      <c r="AU606" s="162" t="s">
        <v>84</v>
      </c>
      <c r="AV606" s="13" t="s">
        <v>84</v>
      </c>
      <c r="AW606" s="13" t="s">
        <v>5</v>
      </c>
      <c r="AX606" s="13" t="s">
        <v>75</v>
      </c>
      <c r="AY606" s="162" t="s">
        <v>126</v>
      </c>
    </row>
    <row r="607" spans="2:65" s="14" customFormat="1" ht="10.199999999999999">
      <c r="B607" s="185"/>
      <c r="D607" s="151" t="s">
        <v>160</v>
      </c>
      <c r="E607" s="186" t="s">
        <v>1</v>
      </c>
      <c r="F607" s="187" t="s">
        <v>330</v>
      </c>
      <c r="H607" s="188">
        <v>42.34</v>
      </c>
      <c r="I607" s="189"/>
      <c r="J607" s="189"/>
      <c r="M607" s="185"/>
      <c r="N607" s="190"/>
      <c r="X607" s="191"/>
      <c r="AT607" s="186" t="s">
        <v>160</v>
      </c>
      <c r="AU607" s="186" t="s">
        <v>84</v>
      </c>
      <c r="AV607" s="14" t="s">
        <v>133</v>
      </c>
      <c r="AW607" s="14" t="s">
        <v>5</v>
      </c>
      <c r="AX607" s="14" t="s">
        <v>80</v>
      </c>
      <c r="AY607" s="186" t="s">
        <v>126</v>
      </c>
    </row>
    <row r="608" spans="2:65" s="1" customFormat="1" ht="16.5" customHeight="1">
      <c r="B608" s="32"/>
      <c r="C608" s="136" t="s">
        <v>1172</v>
      </c>
      <c r="D608" s="136" t="s">
        <v>129</v>
      </c>
      <c r="E608" s="137" t="s">
        <v>198</v>
      </c>
      <c r="F608" s="138" t="s">
        <v>199</v>
      </c>
      <c r="G608" s="139" t="s">
        <v>176</v>
      </c>
      <c r="H608" s="140">
        <v>42.34</v>
      </c>
      <c r="I608" s="141"/>
      <c r="J608" s="141"/>
      <c r="K608" s="142">
        <f>ROUND(P608*H608,2)</f>
        <v>0</v>
      </c>
      <c r="L608" s="143"/>
      <c r="M608" s="32"/>
      <c r="N608" s="144" t="s">
        <v>1</v>
      </c>
      <c r="O608" s="145" t="s">
        <v>39</v>
      </c>
      <c r="P608" s="146">
        <f>I608+J608</f>
        <v>0</v>
      </c>
      <c r="Q608" s="146">
        <f>ROUND(I608*H608,2)</f>
        <v>0</v>
      </c>
      <c r="R608" s="146">
        <f>ROUND(J608*H608,2)</f>
        <v>0</v>
      </c>
      <c r="T608" s="147">
        <f>S608*H608</f>
        <v>0</v>
      </c>
      <c r="U608" s="147">
        <v>0</v>
      </c>
      <c r="V608" s="147">
        <f>U608*H608</f>
        <v>0</v>
      </c>
      <c r="W608" s="147">
        <v>0</v>
      </c>
      <c r="X608" s="148">
        <f>W608*H608</f>
        <v>0</v>
      </c>
      <c r="AR608" s="149" t="s">
        <v>170</v>
      </c>
      <c r="AT608" s="149" t="s">
        <v>129</v>
      </c>
      <c r="AU608" s="149" t="s">
        <v>84</v>
      </c>
      <c r="AY608" s="17" t="s">
        <v>126</v>
      </c>
      <c r="BE608" s="150">
        <f>IF(O608="základní",K608,0)</f>
        <v>0</v>
      </c>
      <c r="BF608" s="150">
        <f>IF(O608="snížená",K608,0)</f>
        <v>0</v>
      </c>
      <c r="BG608" s="150">
        <f>IF(O608="zákl. přenesená",K608,0)</f>
        <v>0</v>
      </c>
      <c r="BH608" s="150">
        <f>IF(O608="sníž. přenesená",K608,0)</f>
        <v>0</v>
      </c>
      <c r="BI608" s="150">
        <f>IF(O608="nulová",K608,0)</f>
        <v>0</v>
      </c>
      <c r="BJ608" s="17" t="s">
        <v>84</v>
      </c>
      <c r="BK608" s="150">
        <f>ROUND(P608*H608,2)</f>
        <v>0</v>
      </c>
      <c r="BL608" s="17" t="s">
        <v>170</v>
      </c>
      <c r="BM608" s="149" t="s">
        <v>1173</v>
      </c>
    </row>
    <row r="609" spans="2:65" s="13" customFormat="1" ht="10.199999999999999">
      <c r="B609" s="161"/>
      <c r="D609" s="151" t="s">
        <v>160</v>
      </c>
      <c r="E609" s="162" t="s">
        <v>1</v>
      </c>
      <c r="F609" s="163" t="s">
        <v>343</v>
      </c>
      <c r="H609" s="164">
        <v>20.91</v>
      </c>
      <c r="I609" s="165"/>
      <c r="J609" s="165"/>
      <c r="M609" s="161"/>
      <c r="N609" s="166"/>
      <c r="X609" s="167"/>
      <c r="AT609" s="162" t="s">
        <v>160</v>
      </c>
      <c r="AU609" s="162" t="s">
        <v>84</v>
      </c>
      <c r="AV609" s="13" t="s">
        <v>84</v>
      </c>
      <c r="AW609" s="13" t="s">
        <v>5</v>
      </c>
      <c r="AX609" s="13" t="s">
        <v>75</v>
      </c>
      <c r="AY609" s="162" t="s">
        <v>126</v>
      </c>
    </row>
    <row r="610" spans="2:65" s="13" customFormat="1" ht="10.199999999999999">
      <c r="B610" s="161"/>
      <c r="D610" s="151" t="s">
        <v>160</v>
      </c>
      <c r="E610" s="162" t="s">
        <v>1</v>
      </c>
      <c r="F610" s="163" t="s">
        <v>344</v>
      </c>
      <c r="H610" s="164">
        <v>2.06</v>
      </c>
      <c r="I610" s="165"/>
      <c r="J610" s="165"/>
      <c r="M610" s="161"/>
      <c r="N610" s="166"/>
      <c r="X610" s="167"/>
      <c r="AT610" s="162" t="s">
        <v>160</v>
      </c>
      <c r="AU610" s="162" t="s">
        <v>84</v>
      </c>
      <c r="AV610" s="13" t="s">
        <v>84</v>
      </c>
      <c r="AW610" s="13" t="s">
        <v>5</v>
      </c>
      <c r="AX610" s="13" t="s">
        <v>75</v>
      </c>
      <c r="AY610" s="162" t="s">
        <v>126</v>
      </c>
    </row>
    <row r="611" spans="2:65" s="13" customFormat="1" ht="10.199999999999999">
      <c r="B611" s="161"/>
      <c r="D611" s="151" t="s">
        <v>160</v>
      </c>
      <c r="E611" s="162" t="s">
        <v>1</v>
      </c>
      <c r="F611" s="163" t="s">
        <v>346</v>
      </c>
      <c r="H611" s="164">
        <v>12.71</v>
      </c>
      <c r="I611" s="165"/>
      <c r="J611" s="165"/>
      <c r="M611" s="161"/>
      <c r="N611" s="166"/>
      <c r="X611" s="167"/>
      <c r="AT611" s="162" t="s">
        <v>160</v>
      </c>
      <c r="AU611" s="162" t="s">
        <v>84</v>
      </c>
      <c r="AV611" s="13" t="s">
        <v>84</v>
      </c>
      <c r="AW611" s="13" t="s">
        <v>5</v>
      </c>
      <c r="AX611" s="13" t="s">
        <v>75</v>
      </c>
      <c r="AY611" s="162" t="s">
        <v>126</v>
      </c>
    </row>
    <row r="612" spans="2:65" s="13" customFormat="1" ht="10.199999999999999">
      <c r="B612" s="161"/>
      <c r="D612" s="151" t="s">
        <v>160</v>
      </c>
      <c r="E612" s="162" t="s">
        <v>1</v>
      </c>
      <c r="F612" s="163" t="s">
        <v>347</v>
      </c>
      <c r="H612" s="164">
        <v>6.66</v>
      </c>
      <c r="I612" s="165"/>
      <c r="J612" s="165"/>
      <c r="M612" s="161"/>
      <c r="N612" s="166"/>
      <c r="X612" s="167"/>
      <c r="AT612" s="162" t="s">
        <v>160</v>
      </c>
      <c r="AU612" s="162" t="s">
        <v>84</v>
      </c>
      <c r="AV612" s="13" t="s">
        <v>84</v>
      </c>
      <c r="AW612" s="13" t="s">
        <v>5</v>
      </c>
      <c r="AX612" s="13" t="s">
        <v>75</v>
      </c>
      <c r="AY612" s="162" t="s">
        <v>126</v>
      </c>
    </row>
    <row r="613" spans="2:65" s="14" customFormat="1" ht="10.199999999999999">
      <c r="B613" s="185"/>
      <c r="D613" s="151" t="s">
        <v>160</v>
      </c>
      <c r="E613" s="186" t="s">
        <v>1</v>
      </c>
      <c r="F613" s="187" t="s">
        <v>330</v>
      </c>
      <c r="H613" s="188">
        <v>42.34</v>
      </c>
      <c r="I613" s="189"/>
      <c r="J613" s="189"/>
      <c r="M613" s="185"/>
      <c r="N613" s="190"/>
      <c r="X613" s="191"/>
      <c r="AT613" s="186" t="s">
        <v>160</v>
      </c>
      <c r="AU613" s="186" t="s">
        <v>84</v>
      </c>
      <c r="AV613" s="14" t="s">
        <v>133</v>
      </c>
      <c r="AW613" s="14" t="s">
        <v>5</v>
      </c>
      <c r="AX613" s="14" t="s">
        <v>80</v>
      </c>
      <c r="AY613" s="186" t="s">
        <v>126</v>
      </c>
    </row>
    <row r="614" spans="2:65" s="1" customFormat="1" ht="24.15" customHeight="1">
      <c r="B614" s="32"/>
      <c r="C614" s="136" t="s">
        <v>1174</v>
      </c>
      <c r="D614" s="136" t="s">
        <v>129</v>
      </c>
      <c r="E614" s="137" t="s">
        <v>202</v>
      </c>
      <c r="F614" s="138" t="s">
        <v>203</v>
      </c>
      <c r="G614" s="139" t="s">
        <v>176</v>
      </c>
      <c r="H614" s="140">
        <v>42.34</v>
      </c>
      <c r="I614" s="141"/>
      <c r="J614" s="141"/>
      <c r="K614" s="142">
        <f>ROUND(P614*H614,2)</f>
        <v>0</v>
      </c>
      <c r="L614" s="143"/>
      <c r="M614" s="32"/>
      <c r="N614" s="144" t="s">
        <v>1</v>
      </c>
      <c r="O614" s="145" t="s">
        <v>39</v>
      </c>
      <c r="P614" s="146">
        <f>I614+J614</f>
        <v>0</v>
      </c>
      <c r="Q614" s="146">
        <f>ROUND(I614*H614,2)</f>
        <v>0</v>
      </c>
      <c r="R614" s="146">
        <f>ROUND(J614*H614,2)</f>
        <v>0</v>
      </c>
      <c r="T614" s="147">
        <f>S614*H614</f>
        <v>0</v>
      </c>
      <c r="U614" s="147">
        <v>3.0000000000000001E-5</v>
      </c>
      <c r="V614" s="147">
        <f>U614*H614</f>
        <v>1.2702000000000002E-3</v>
      </c>
      <c r="W614" s="147">
        <v>0</v>
      </c>
      <c r="X614" s="148">
        <f>W614*H614</f>
        <v>0</v>
      </c>
      <c r="AR614" s="149" t="s">
        <v>170</v>
      </c>
      <c r="AT614" s="149" t="s">
        <v>129</v>
      </c>
      <c r="AU614" s="149" t="s">
        <v>84</v>
      </c>
      <c r="AY614" s="17" t="s">
        <v>126</v>
      </c>
      <c r="BE614" s="150">
        <f>IF(O614="základní",K614,0)</f>
        <v>0</v>
      </c>
      <c r="BF614" s="150">
        <f>IF(O614="snížená",K614,0)</f>
        <v>0</v>
      </c>
      <c r="BG614" s="150">
        <f>IF(O614="zákl. přenesená",K614,0)</f>
        <v>0</v>
      </c>
      <c r="BH614" s="150">
        <f>IF(O614="sníž. přenesená",K614,0)</f>
        <v>0</v>
      </c>
      <c r="BI614" s="150">
        <f>IF(O614="nulová",K614,0)</f>
        <v>0</v>
      </c>
      <c r="BJ614" s="17" t="s">
        <v>84</v>
      </c>
      <c r="BK614" s="150">
        <f>ROUND(P614*H614,2)</f>
        <v>0</v>
      </c>
      <c r="BL614" s="17" t="s">
        <v>170</v>
      </c>
      <c r="BM614" s="149" t="s">
        <v>1175</v>
      </c>
    </row>
    <row r="615" spans="2:65" s="13" customFormat="1" ht="10.199999999999999">
      <c r="B615" s="161"/>
      <c r="D615" s="151" t="s">
        <v>160</v>
      </c>
      <c r="E615" s="162" t="s">
        <v>1</v>
      </c>
      <c r="F615" s="163" t="s">
        <v>343</v>
      </c>
      <c r="H615" s="164">
        <v>20.91</v>
      </c>
      <c r="I615" s="165"/>
      <c r="J615" s="165"/>
      <c r="M615" s="161"/>
      <c r="N615" s="166"/>
      <c r="X615" s="167"/>
      <c r="AT615" s="162" t="s">
        <v>160</v>
      </c>
      <c r="AU615" s="162" t="s">
        <v>84</v>
      </c>
      <c r="AV615" s="13" t="s">
        <v>84</v>
      </c>
      <c r="AW615" s="13" t="s">
        <v>5</v>
      </c>
      <c r="AX615" s="13" t="s">
        <v>75</v>
      </c>
      <c r="AY615" s="162" t="s">
        <v>126</v>
      </c>
    </row>
    <row r="616" spans="2:65" s="13" customFormat="1" ht="10.199999999999999">
      <c r="B616" s="161"/>
      <c r="D616" s="151" t="s">
        <v>160</v>
      </c>
      <c r="E616" s="162" t="s">
        <v>1</v>
      </c>
      <c r="F616" s="163" t="s">
        <v>344</v>
      </c>
      <c r="H616" s="164">
        <v>2.06</v>
      </c>
      <c r="I616" s="165"/>
      <c r="J616" s="165"/>
      <c r="M616" s="161"/>
      <c r="N616" s="166"/>
      <c r="X616" s="167"/>
      <c r="AT616" s="162" t="s">
        <v>160</v>
      </c>
      <c r="AU616" s="162" t="s">
        <v>84</v>
      </c>
      <c r="AV616" s="13" t="s">
        <v>84</v>
      </c>
      <c r="AW616" s="13" t="s">
        <v>5</v>
      </c>
      <c r="AX616" s="13" t="s">
        <v>75</v>
      </c>
      <c r="AY616" s="162" t="s">
        <v>126</v>
      </c>
    </row>
    <row r="617" spans="2:65" s="13" customFormat="1" ht="10.199999999999999">
      <c r="B617" s="161"/>
      <c r="D617" s="151" t="s">
        <v>160</v>
      </c>
      <c r="E617" s="162" t="s">
        <v>1</v>
      </c>
      <c r="F617" s="163" t="s">
        <v>346</v>
      </c>
      <c r="H617" s="164">
        <v>12.71</v>
      </c>
      <c r="I617" s="165"/>
      <c r="J617" s="165"/>
      <c r="M617" s="161"/>
      <c r="N617" s="166"/>
      <c r="X617" s="167"/>
      <c r="AT617" s="162" t="s">
        <v>160</v>
      </c>
      <c r="AU617" s="162" t="s">
        <v>84</v>
      </c>
      <c r="AV617" s="13" t="s">
        <v>84</v>
      </c>
      <c r="AW617" s="13" t="s">
        <v>5</v>
      </c>
      <c r="AX617" s="13" t="s">
        <v>75</v>
      </c>
      <c r="AY617" s="162" t="s">
        <v>126</v>
      </c>
    </row>
    <row r="618" spans="2:65" s="13" customFormat="1" ht="10.199999999999999">
      <c r="B618" s="161"/>
      <c r="D618" s="151" t="s">
        <v>160</v>
      </c>
      <c r="E618" s="162" t="s">
        <v>1</v>
      </c>
      <c r="F618" s="163" t="s">
        <v>347</v>
      </c>
      <c r="H618" s="164">
        <v>6.66</v>
      </c>
      <c r="I618" s="165"/>
      <c r="J618" s="165"/>
      <c r="M618" s="161"/>
      <c r="N618" s="166"/>
      <c r="X618" s="167"/>
      <c r="AT618" s="162" t="s">
        <v>160</v>
      </c>
      <c r="AU618" s="162" t="s">
        <v>84</v>
      </c>
      <c r="AV618" s="13" t="s">
        <v>84</v>
      </c>
      <c r="AW618" s="13" t="s">
        <v>5</v>
      </c>
      <c r="AX618" s="13" t="s">
        <v>75</v>
      </c>
      <c r="AY618" s="162" t="s">
        <v>126</v>
      </c>
    </row>
    <row r="619" spans="2:65" s="14" customFormat="1" ht="10.199999999999999">
      <c r="B619" s="185"/>
      <c r="D619" s="151" t="s">
        <v>160</v>
      </c>
      <c r="E619" s="186" t="s">
        <v>1</v>
      </c>
      <c r="F619" s="187" t="s">
        <v>330</v>
      </c>
      <c r="H619" s="188">
        <v>42.34</v>
      </c>
      <c r="I619" s="189"/>
      <c r="J619" s="189"/>
      <c r="M619" s="185"/>
      <c r="N619" s="190"/>
      <c r="X619" s="191"/>
      <c r="AT619" s="186" t="s">
        <v>160</v>
      </c>
      <c r="AU619" s="186" t="s">
        <v>84</v>
      </c>
      <c r="AV619" s="14" t="s">
        <v>133</v>
      </c>
      <c r="AW619" s="14" t="s">
        <v>5</v>
      </c>
      <c r="AX619" s="14" t="s">
        <v>80</v>
      </c>
      <c r="AY619" s="186" t="s">
        <v>126</v>
      </c>
    </row>
    <row r="620" spans="2:65" s="1" customFormat="1" ht="33" customHeight="1">
      <c r="B620" s="32"/>
      <c r="C620" s="136" t="s">
        <v>1176</v>
      </c>
      <c r="D620" s="136" t="s">
        <v>129</v>
      </c>
      <c r="E620" s="137" t="s">
        <v>206</v>
      </c>
      <c r="F620" s="138" t="s">
        <v>207</v>
      </c>
      <c r="G620" s="139" t="s">
        <v>176</v>
      </c>
      <c r="H620" s="140">
        <v>42.34</v>
      </c>
      <c r="I620" s="141"/>
      <c r="J620" s="141"/>
      <c r="K620" s="142">
        <f>ROUND(P620*H620,2)</f>
        <v>0</v>
      </c>
      <c r="L620" s="143"/>
      <c r="M620" s="32"/>
      <c r="N620" s="144" t="s">
        <v>1</v>
      </c>
      <c r="O620" s="145" t="s">
        <v>39</v>
      </c>
      <c r="P620" s="146">
        <f>I620+J620</f>
        <v>0</v>
      </c>
      <c r="Q620" s="146">
        <f>ROUND(I620*H620,2)</f>
        <v>0</v>
      </c>
      <c r="R620" s="146">
        <f>ROUND(J620*H620,2)</f>
        <v>0</v>
      </c>
      <c r="T620" s="147">
        <f>S620*H620</f>
        <v>0</v>
      </c>
      <c r="U620" s="147">
        <v>4.5500000000000002E-3</v>
      </c>
      <c r="V620" s="147">
        <f>U620*H620</f>
        <v>0.19264700000000001</v>
      </c>
      <c r="W620" s="147">
        <v>0</v>
      </c>
      <c r="X620" s="148">
        <f>W620*H620</f>
        <v>0</v>
      </c>
      <c r="AR620" s="149" t="s">
        <v>170</v>
      </c>
      <c r="AT620" s="149" t="s">
        <v>129</v>
      </c>
      <c r="AU620" s="149" t="s">
        <v>84</v>
      </c>
      <c r="AY620" s="17" t="s">
        <v>126</v>
      </c>
      <c r="BE620" s="150">
        <f>IF(O620="základní",K620,0)</f>
        <v>0</v>
      </c>
      <c r="BF620" s="150">
        <f>IF(O620="snížená",K620,0)</f>
        <v>0</v>
      </c>
      <c r="BG620" s="150">
        <f>IF(O620="zákl. přenesená",K620,0)</f>
        <v>0</v>
      </c>
      <c r="BH620" s="150">
        <f>IF(O620="sníž. přenesená",K620,0)</f>
        <v>0</v>
      </c>
      <c r="BI620" s="150">
        <f>IF(O620="nulová",K620,0)</f>
        <v>0</v>
      </c>
      <c r="BJ620" s="17" t="s">
        <v>84</v>
      </c>
      <c r="BK620" s="150">
        <f>ROUND(P620*H620,2)</f>
        <v>0</v>
      </c>
      <c r="BL620" s="17" t="s">
        <v>170</v>
      </c>
      <c r="BM620" s="149" t="s">
        <v>1177</v>
      </c>
    </row>
    <row r="621" spans="2:65" s="13" customFormat="1" ht="10.199999999999999">
      <c r="B621" s="161"/>
      <c r="D621" s="151" t="s">
        <v>160</v>
      </c>
      <c r="E621" s="162" t="s">
        <v>1</v>
      </c>
      <c r="F621" s="163" t="s">
        <v>343</v>
      </c>
      <c r="H621" s="164">
        <v>20.91</v>
      </c>
      <c r="I621" s="165"/>
      <c r="J621" s="165"/>
      <c r="M621" s="161"/>
      <c r="N621" s="166"/>
      <c r="X621" s="167"/>
      <c r="AT621" s="162" t="s">
        <v>160</v>
      </c>
      <c r="AU621" s="162" t="s">
        <v>84</v>
      </c>
      <c r="AV621" s="13" t="s">
        <v>84</v>
      </c>
      <c r="AW621" s="13" t="s">
        <v>5</v>
      </c>
      <c r="AX621" s="13" t="s">
        <v>75</v>
      </c>
      <c r="AY621" s="162" t="s">
        <v>126</v>
      </c>
    </row>
    <row r="622" spans="2:65" s="13" customFormat="1" ht="10.199999999999999">
      <c r="B622" s="161"/>
      <c r="D622" s="151" t="s">
        <v>160</v>
      </c>
      <c r="E622" s="162" t="s">
        <v>1</v>
      </c>
      <c r="F622" s="163" t="s">
        <v>344</v>
      </c>
      <c r="H622" s="164">
        <v>2.06</v>
      </c>
      <c r="I622" s="165"/>
      <c r="J622" s="165"/>
      <c r="M622" s="161"/>
      <c r="N622" s="166"/>
      <c r="X622" s="167"/>
      <c r="AT622" s="162" t="s">
        <v>160</v>
      </c>
      <c r="AU622" s="162" t="s">
        <v>84</v>
      </c>
      <c r="AV622" s="13" t="s">
        <v>84</v>
      </c>
      <c r="AW622" s="13" t="s">
        <v>5</v>
      </c>
      <c r="AX622" s="13" t="s">
        <v>75</v>
      </c>
      <c r="AY622" s="162" t="s">
        <v>126</v>
      </c>
    </row>
    <row r="623" spans="2:65" s="13" customFormat="1" ht="10.199999999999999">
      <c r="B623" s="161"/>
      <c r="D623" s="151" t="s">
        <v>160</v>
      </c>
      <c r="E623" s="162" t="s">
        <v>1</v>
      </c>
      <c r="F623" s="163" t="s">
        <v>346</v>
      </c>
      <c r="H623" s="164">
        <v>12.71</v>
      </c>
      <c r="I623" s="165"/>
      <c r="J623" s="165"/>
      <c r="M623" s="161"/>
      <c r="N623" s="166"/>
      <c r="X623" s="167"/>
      <c r="AT623" s="162" t="s">
        <v>160</v>
      </c>
      <c r="AU623" s="162" t="s">
        <v>84</v>
      </c>
      <c r="AV623" s="13" t="s">
        <v>84</v>
      </c>
      <c r="AW623" s="13" t="s">
        <v>5</v>
      </c>
      <c r="AX623" s="13" t="s">
        <v>75</v>
      </c>
      <c r="AY623" s="162" t="s">
        <v>126</v>
      </c>
    </row>
    <row r="624" spans="2:65" s="13" customFormat="1" ht="10.199999999999999">
      <c r="B624" s="161"/>
      <c r="D624" s="151" t="s">
        <v>160</v>
      </c>
      <c r="E624" s="162" t="s">
        <v>1</v>
      </c>
      <c r="F624" s="163" t="s">
        <v>347</v>
      </c>
      <c r="H624" s="164">
        <v>6.66</v>
      </c>
      <c r="I624" s="165"/>
      <c r="J624" s="165"/>
      <c r="M624" s="161"/>
      <c r="N624" s="166"/>
      <c r="X624" s="167"/>
      <c r="AT624" s="162" t="s">
        <v>160</v>
      </c>
      <c r="AU624" s="162" t="s">
        <v>84</v>
      </c>
      <c r="AV624" s="13" t="s">
        <v>84</v>
      </c>
      <c r="AW624" s="13" t="s">
        <v>5</v>
      </c>
      <c r="AX624" s="13" t="s">
        <v>75</v>
      </c>
      <c r="AY624" s="162" t="s">
        <v>126</v>
      </c>
    </row>
    <row r="625" spans="2:65" s="14" customFormat="1" ht="10.199999999999999">
      <c r="B625" s="185"/>
      <c r="D625" s="151" t="s">
        <v>160</v>
      </c>
      <c r="E625" s="186" t="s">
        <v>1</v>
      </c>
      <c r="F625" s="187" t="s">
        <v>330</v>
      </c>
      <c r="H625" s="188">
        <v>42.34</v>
      </c>
      <c r="I625" s="189"/>
      <c r="J625" s="189"/>
      <c r="M625" s="185"/>
      <c r="N625" s="190"/>
      <c r="X625" s="191"/>
      <c r="AT625" s="186" t="s">
        <v>160</v>
      </c>
      <c r="AU625" s="186" t="s">
        <v>84</v>
      </c>
      <c r="AV625" s="14" t="s">
        <v>133</v>
      </c>
      <c r="AW625" s="14" t="s">
        <v>5</v>
      </c>
      <c r="AX625" s="14" t="s">
        <v>80</v>
      </c>
      <c r="AY625" s="186" t="s">
        <v>126</v>
      </c>
    </row>
    <row r="626" spans="2:65" s="1" customFormat="1" ht="24.15" customHeight="1">
      <c r="B626" s="32"/>
      <c r="C626" s="136" t="s">
        <v>1178</v>
      </c>
      <c r="D626" s="136" t="s">
        <v>129</v>
      </c>
      <c r="E626" s="137" t="s">
        <v>213</v>
      </c>
      <c r="F626" s="138" t="s">
        <v>214</v>
      </c>
      <c r="G626" s="139" t="s">
        <v>176</v>
      </c>
      <c r="H626" s="140">
        <v>42.34</v>
      </c>
      <c r="I626" s="141"/>
      <c r="J626" s="141"/>
      <c r="K626" s="142">
        <f>ROUND(P626*H626,2)</f>
        <v>0</v>
      </c>
      <c r="L626" s="143"/>
      <c r="M626" s="32"/>
      <c r="N626" s="144" t="s">
        <v>1</v>
      </c>
      <c r="O626" s="145" t="s">
        <v>39</v>
      </c>
      <c r="P626" s="146">
        <f>I626+J626</f>
        <v>0</v>
      </c>
      <c r="Q626" s="146">
        <f>ROUND(I626*H626,2)</f>
        <v>0</v>
      </c>
      <c r="R626" s="146">
        <f>ROUND(J626*H626,2)</f>
        <v>0</v>
      </c>
      <c r="T626" s="147">
        <f>S626*H626</f>
        <v>0</v>
      </c>
      <c r="U626" s="147">
        <v>6.9999999999999999E-4</v>
      </c>
      <c r="V626" s="147">
        <f>U626*H626</f>
        <v>2.9638000000000001E-2</v>
      </c>
      <c r="W626" s="147">
        <v>0</v>
      </c>
      <c r="X626" s="148">
        <f>W626*H626</f>
        <v>0</v>
      </c>
      <c r="AR626" s="149" t="s">
        <v>170</v>
      </c>
      <c r="AT626" s="149" t="s">
        <v>129</v>
      </c>
      <c r="AU626" s="149" t="s">
        <v>84</v>
      </c>
      <c r="AY626" s="17" t="s">
        <v>126</v>
      </c>
      <c r="BE626" s="150">
        <f>IF(O626="základní",K626,0)</f>
        <v>0</v>
      </c>
      <c r="BF626" s="150">
        <f>IF(O626="snížená",K626,0)</f>
        <v>0</v>
      </c>
      <c r="BG626" s="150">
        <f>IF(O626="zákl. přenesená",K626,0)</f>
        <v>0</v>
      </c>
      <c r="BH626" s="150">
        <f>IF(O626="sníž. přenesená",K626,0)</f>
        <v>0</v>
      </c>
      <c r="BI626" s="150">
        <f>IF(O626="nulová",K626,0)</f>
        <v>0</v>
      </c>
      <c r="BJ626" s="17" t="s">
        <v>84</v>
      </c>
      <c r="BK626" s="150">
        <f>ROUND(P626*H626,2)</f>
        <v>0</v>
      </c>
      <c r="BL626" s="17" t="s">
        <v>170</v>
      </c>
      <c r="BM626" s="149" t="s">
        <v>1179</v>
      </c>
    </row>
    <row r="627" spans="2:65" s="13" customFormat="1" ht="10.199999999999999">
      <c r="B627" s="161"/>
      <c r="D627" s="151" t="s">
        <v>160</v>
      </c>
      <c r="E627" s="162" t="s">
        <v>1</v>
      </c>
      <c r="F627" s="163" t="s">
        <v>343</v>
      </c>
      <c r="H627" s="164">
        <v>20.91</v>
      </c>
      <c r="I627" s="165"/>
      <c r="J627" s="165"/>
      <c r="M627" s="161"/>
      <c r="N627" s="166"/>
      <c r="X627" s="167"/>
      <c r="AT627" s="162" t="s">
        <v>160</v>
      </c>
      <c r="AU627" s="162" t="s">
        <v>84</v>
      </c>
      <c r="AV627" s="13" t="s">
        <v>84</v>
      </c>
      <c r="AW627" s="13" t="s">
        <v>5</v>
      </c>
      <c r="AX627" s="13" t="s">
        <v>75</v>
      </c>
      <c r="AY627" s="162" t="s">
        <v>126</v>
      </c>
    </row>
    <row r="628" spans="2:65" s="13" customFormat="1" ht="10.199999999999999">
      <c r="B628" s="161"/>
      <c r="D628" s="151" t="s">
        <v>160</v>
      </c>
      <c r="E628" s="162" t="s">
        <v>1</v>
      </c>
      <c r="F628" s="163" t="s">
        <v>344</v>
      </c>
      <c r="H628" s="164">
        <v>2.06</v>
      </c>
      <c r="I628" s="165"/>
      <c r="J628" s="165"/>
      <c r="M628" s="161"/>
      <c r="N628" s="166"/>
      <c r="X628" s="167"/>
      <c r="AT628" s="162" t="s">
        <v>160</v>
      </c>
      <c r="AU628" s="162" t="s">
        <v>84</v>
      </c>
      <c r="AV628" s="13" t="s">
        <v>84</v>
      </c>
      <c r="AW628" s="13" t="s">
        <v>5</v>
      </c>
      <c r="AX628" s="13" t="s">
        <v>75</v>
      </c>
      <c r="AY628" s="162" t="s">
        <v>126</v>
      </c>
    </row>
    <row r="629" spans="2:65" s="13" customFormat="1" ht="10.199999999999999">
      <c r="B629" s="161"/>
      <c r="D629" s="151" t="s">
        <v>160</v>
      </c>
      <c r="E629" s="162" t="s">
        <v>1</v>
      </c>
      <c r="F629" s="163" t="s">
        <v>346</v>
      </c>
      <c r="H629" s="164">
        <v>12.71</v>
      </c>
      <c r="I629" s="165"/>
      <c r="J629" s="165"/>
      <c r="M629" s="161"/>
      <c r="N629" s="166"/>
      <c r="X629" s="167"/>
      <c r="AT629" s="162" t="s">
        <v>160</v>
      </c>
      <c r="AU629" s="162" t="s">
        <v>84</v>
      </c>
      <c r="AV629" s="13" t="s">
        <v>84</v>
      </c>
      <c r="AW629" s="13" t="s">
        <v>5</v>
      </c>
      <c r="AX629" s="13" t="s">
        <v>75</v>
      </c>
      <c r="AY629" s="162" t="s">
        <v>126</v>
      </c>
    </row>
    <row r="630" spans="2:65" s="13" customFormat="1" ht="10.199999999999999">
      <c r="B630" s="161"/>
      <c r="D630" s="151" t="s">
        <v>160</v>
      </c>
      <c r="E630" s="162" t="s">
        <v>1</v>
      </c>
      <c r="F630" s="163" t="s">
        <v>347</v>
      </c>
      <c r="H630" s="164">
        <v>6.66</v>
      </c>
      <c r="I630" s="165"/>
      <c r="J630" s="165"/>
      <c r="M630" s="161"/>
      <c r="N630" s="166"/>
      <c r="X630" s="167"/>
      <c r="AT630" s="162" t="s">
        <v>160</v>
      </c>
      <c r="AU630" s="162" t="s">
        <v>84</v>
      </c>
      <c r="AV630" s="13" t="s">
        <v>84</v>
      </c>
      <c r="AW630" s="13" t="s">
        <v>5</v>
      </c>
      <c r="AX630" s="13" t="s">
        <v>75</v>
      </c>
      <c r="AY630" s="162" t="s">
        <v>126</v>
      </c>
    </row>
    <row r="631" spans="2:65" s="14" customFormat="1" ht="10.199999999999999">
      <c r="B631" s="185"/>
      <c r="D631" s="151" t="s">
        <v>160</v>
      </c>
      <c r="E631" s="186" t="s">
        <v>1</v>
      </c>
      <c r="F631" s="187" t="s">
        <v>330</v>
      </c>
      <c r="H631" s="188">
        <v>42.34</v>
      </c>
      <c r="I631" s="189"/>
      <c r="J631" s="189"/>
      <c r="M631" s="185"/>
      <c r="N631" s="190"/>
      <c r="X631" s="191"/>
      <c r="AT631" s="186" t="s">
        <v>160</v>
      </c>
      <c r="AU631" s="186" t="s">
        <v>84</v>
      </c>
      <c r="AV631" s="14" t="s">
        <v>133</v>
      </c>
      <c r="AW631" s="14" t="s">
        <v>5</v>
      </c>
      <c r="AX631" s="14" t="s">
        <v>80</v>
      </c>
      <c r="AY631" s="186" t="s">
        <v>126</v>
      </c>
    </row>
    <row r="632" spans="2:65" s="1" customFormat="1" ht="24.15" customHeight="1">
      <c r="B632" s="32"/>
      <c r="C632" s="168" t="s">
        <v>1180</v>
      </c>
      <c r="D632" s="168" t="s">
        <v>173</v>
      </c>
      <c r="E632" s="169" t="s">
        <v>217</v>
      </c>
      <c r="F632" s="170" t="s">
        <v>1181</v>
      </c>
      <c r="G632" s="171" t="s">
        <v>176</v>
      </c>
      <c r="H632" s="172">
        <v>46.573999999999998</v>
      </c>
      <c r="I632" s="173"/>
      <c r="J632" s="174"/>
      <c r="K632" s="175">
        <f>ROUND(P632*H632,2)</f>
        <v>0</v>
      </c>
      <c r="L632" s="174"/>
      <c r="M632" s="176"/>
      <c r="N632" s="177" t="s">
        <v>1</v>
      </c>
      <c r="O632" s="145" t="s">
        <v>39</v>
      </c>
      <c r="P632" s="146">
        <f>I632+J632</f>
        <v>0</v>
      </c>
      <c r="Q632" s="146">
        <f>ROUND(I632*H632,2)</f>
        <v>0</v>
      </c>
      <c r="R632" s="146">
        <f>ROUND(J632*H632,2)</f>
        <v>0</v>
      </c>
      <c r="T632" s="147">
        <f>S632*H632</f>
        <v>0</v>
      </c>
      <c r="U632" s="147">
        <v>2.64E-3</v>
      </c>
      <c r="V632" s="147">
        <f>U632*H632</f>
        <v>0.12295536</v>
      </c>
      <c r="W632" s="147">
        <v>0</v>
      </c>
      <c r="X632" s="148">
        <f>W632*H632</f>
        <v>0</v>
      </c>
      <c r="AR632" s="149" t="s">
        <v>177</v>
      </c>
      <c r="AT632" s="149" t="s">
        <v>173</v>
      </c>
      <c r="AU632" s="149" t="s">
        <v>84</v>
      </c>
      <c r="AY632" s="17" t="s">
        <v>126</v>
      </c>
      <c r="BE632" s="150">
        <f>IF(O632="základní",K632,0)</f>
        <v>0</v>
      </c>
      <c r="BF632" s="150">
        <f>IF(O632="snížená",K632,0)</f>
        <v>0</v>
      </c>
      <c r="BG632" s="150">
        <f>IF(O632="zákl. přenesená",K632,0)</f>
        <v>0</v>
      </c>
      <c r="BH632" s="150">
        <f>IF(O632="sníž. přenesená",K632,0)</f>
        <v>0</v>
      </c>
      <c r="BI632" s="150">
        <f>IF(O632="nulová",K632,0)</f>
        <v>0</v>
      </c>
      <c r="BJ632" s="17" t="s">
        <v>84</v>
      </c>
      <c r="BK632" s="150">
        <f>ROUND(P632*H632,2)</f>
        <v>0</v>
      </c>
      <c r="BL632" s="17" t="s">
        <v>170</v>
      </c>
      <c r="BM632" s="149" t="s">
        <v>1182</v>
      </c>
    </row>
    <row r="633" spans="2:65" s="13" customFormat="1" ht="10.199999999999999">
      <c r="B633" s="161"/>
      <c r="D633" s="151" t="s">
        <v>160</v>
      </c>
      <c r="F633" s="163" t="s">
        <v>1183</v>
      </c>
      <c r="H633" s="164">
        <v>46.573999999999998</v>
      </c>
      <c r="I633" s="165"/>
      <c r="J633" s="165"/>
      <c r="M633" s="161"/>
      <c r="N633" s="166"/>
      <c r="X633" s="167"/>
      <c r="AT633" s="162" t="s">
        <v>160</v>
      </c>
      <c r="AU633" s="162" t="s">
        <v>84</v>
      </c>
      <c r="AV633" s="13" t="s">
        <v>84</v>
      </c>
      <c r="AW633" s="13" t="s">
        <v>4</v>
      </c>
      <c r="AX633" s="13" t="s">
        <v>80</v>
      </c>
      <c r="AY633" s="162" t="s">
        <v>126</v>
      </c>
    </row>
    <row r="634" spans="2:65" s="1" customFormat="1" ht="24.15" customHeight="1">
      <c r="B634" s="32"/>
      <c r="C634" s="136" t="s">
        <v>1184</v>
      </c>
      <c r="D634" s="136" t="s">
        <v>129</v>
      </c>
      <c r="E634" s="137" t="s">
        <v>229</v>
      </c>
      <c r="F634" s="138" t="s">
        <v>230</v>
      </c>
      <c r="G634" s="139" t="s">
        <v>231</v>
      </c>
      <c r="H634" s="140">
        <v>40</v>
      </c>
      <c r="I634" s="141"/>
      <c r="J634" s="141"/>
      <c r="K634" s="142">
        <f>ROUND(P634*H634,2)</f>
        <v>0</v>
      </c>
      <c r="L634" s="143"/>
      <c r="M634" s="32"/>
      <c r="N634" s="144" t="s">
        <v>1</v>
      </c>
      <c r="O634" s="145" t="s">
        <v>39</v>
      </c>
      <c r="P634" s="146">
        <f>I634+J634</f>
        <v>0</v>
      </c>
      <c r="Q634" s="146">
        <f>ROUND(I634*H634,2)</f>
        <v>0</v>
      </c>
      <c r="R634" s="146">
        <f>ROUND(J634*H634,2)</f>
        <v>0</v>
      </c>
      <c r="T634" s="147">
        <f>S634*H634</f>
        <v>0</v>
      </c>
      <c r="U634" s="147">
        <v>2.0000000000000002E-5</v>
      </c>
      <c r="V634" s="147">
        <f>U634*H634</f>
        <v>8.0000000000000004E-4</v>
      </c>
      <c r="W634" s="147">
        <v>0</v>
      </c>
      <c r="X634" s="148">
        <f>W634*H634</f>
        <v>0</v>
      </c>
      <c r="AR634" s="149" t="s">
        <v>170</v>
      </c>
      <c r="AT634" s="149" t="s">
        <v>129</v>
      </c>
      <c r="AU634" s="149" t="s">
        <v>84</v>
      </c>
      <c r="AY634" s="17" t="s">
        <v>126</v>
      </c>
      <c r="BE634" s="150">
        <f>IF(O634="základní",K634,0)</f>
        <v>0</v>
      </c>
      <c r="BF634" s="150">
        <f>IF(O634="snížená",K634,0)</f>
        <v>0</v>
      </c>
      <c r="BG634" s="150">
        <f>IF(O634="zákl. přenesená",K634,0)</f>
        <v>0</v>
      </c>
      <c r="BH634" s="150">
        <f>IF(O634="sníž. přenesená",K634,0)</f>
        <v>0</v>
      </c>
      <c r="BI634" s="150">
        <f>IF(O634="nulová",K634,0)</f>
        <v>0</v>
      </c>
      <c r="BJ634" s="17" t="s">
        <v>84</v>
      </c>
      <c r="BK634" s="150">
        <f>ROUND(P634*H634,2)</f>
        <v>0</v>
      </c>
      <c r="BL634" s="17" t="s">
        <v>170</v>
      </c>
      <c r="BM634" s="149" t="s">
        <v>1185</v>
      </c>
    </row>
    <row r="635" spans="2:65" s="1" customFormat="1" ht="24.15" customHeight="1">
      <c r="B635" s="32"/>
      <c r="C635" s="136" t="s">
        <v>1186</v>
      </c>
      <c r="D635" s="136" t="s">
        <v>129</v>
      </c>
      <c r="E635" s="137" t="s">
        <v>239</v>
      </c>
      <c r="F635" s="138" t="s">
        <v>240</v>
      </c>
      <c r="G635" s="139" t="s">
        <v>231</v>
      </c>
      <c r="H635" s="140">
        <v>50.05</v>
      </c>
      <c r="I635" s="141"/>
      <c r="J635" s="141"/>
      <c r="K635" s="142">
        <f>ROUND(P635*H635,2)</f>
        <v>0</v>
      </c>
      <c r="L635" s="143"/>
      <c r="M635" s="32"/>
      <c r="N635" s="144" t="s">
        <v>1</v>
      </c>
      <c r="O635" s="145" t="s">
        <v>39</v>
      </c>
      <c r="P635" s="146">
        <f>I635+J635</f>
        <v>0</v>
      </c>
      <c r="Q635" s="146">
        <f>ROUND(I635*H635,2)</f>
        <v>0</v>
      </c>
      <c r="R635" s="146">
        <f>ROUND(J635*H635,2)</f>
        <v>0</v>
      </c>
      <c r="T635" s="147">
        <f>S635*H635</f>
        <v>0</v>
      </c>
      <c r="U635" s="147">
        <v>5.0000000000000002E-5</v>
      </c>
      <c r="V635" s="147">
        <f>U635*H635</f>
        <v>2.5025E-3</v>
      </c>
      <c r="W635" s="147">
        <v>0</v>
      </c>
      <c r="X635" s="148">
        <f>W635*H635</f>
        <v>0</v>
      </c>
      <c r="AR635" s="149" t="s">
        <v>170</v>
      </c>
      <c r="AT635" s="149" t="s">
        <v>129</v>
      </c>
      <c r="AU635" s="149" t="s">
        <v>84</v>
      </c>
      <c r="AY635" s="17" t="s">
        <v>126</v>
      </c>
      <c r="BE635" s="150">
        <f>IF(O635="základní",K635,0)</f>
        <v>0</v>
      </c>
      <c r="BF635" s="150">
        <f>IF(O635="snížená",K635,0)</f>
        <v>0</v>
      </c>
      <c r="BG635" s="150">
        <f>IF(O635="zákl. přenesená",K635,0)</f>
        <v>0</v>
      </c>
      <c r="BH635" s="150">
        <f>IF(O635="sníž. přenesená",K635,0)</f>
        <v>0</v>
      </c>
      <c r="BI635" s="150">
        <f>IF(O635="nulová",K635,0)</f>
        <v>0</v>
      </c>
      <c r="BJ635" s="17" t="s">
        <v>84</v>
      </c>
      <c r="BK635" s="150">
        <f>ROUND(P635*H635,2)</f>
        <v>0</v>
      </c>
      <c r="BL635" s="17" t="s">
        <v>170</v>
      </c>
      <c r="BM635" s="149" t="s">
        <v>1187</v>
      </c>
    </row>
    <row r="636" spans="2:65" s="13" customFormat="1" ht="10.199999999999999">
      <c r="B636" s="161"/>
      <c r="D636" s="151" t="s">
        <v>160</v>
      </c>
      <c r="E636" s="162" t="s">
        <v>1</v>
      </c>
      <c r="F636" s="163" t="s">
        <v>1188</v>
      </c>
      <c r="H636" s="164">
        <v>18.399999999999999</v>
      </c>
      <c r="I636" s="165"/>
      <c r="J636" s="165"/>
      <c r="M636" s="161"/>
      <c r="N636" s="166"/>
      <c r="X636" s="167"/>
      <c r="AT636" s="162" t="s">
        <v>160</v>
      </c>
      <c r="AU636" s="162" t="s">
        <v>84</v>
      </c>
      <c r="AV636" s="13" t="s">
        <v>84</v>
      </c>
      <c r="AW636" s="13" t="s">
        <v>5</v>
      </c>
      <c r="AX636" s="13" t="s">
        <v>75</v>
      </c>
      <c r="AY636" s="162" t="s">
        <v>126</v>
      </c>
    </row>
    <row r="637" spans="2:65" s="13" customFormat="1" ht="10.199999999999999">
      <c r="B637" s="161"/>
      <c r="D637" s="151" t="s">
        <v>160</v>
      </c>
      <c r="E637" s="162" t="s">
        <v>1</v>
      </c>
      <c r="F637" s="163" t="s">
        <v>1189</v>
      </c>
      <c r="H637" s="164">
        <v>5.8</v>
      </c>
      <c r="I637" s="165"/>
      <c r="J637" s="165"/>
      <c r="M637" s="161"/>
      <c r="N637" s="166"/>
      <c r="X637" s="167"/>
      <c r="AT637" s="162" t="s">
        <v>160</v>
      </c>
      <c r="AU637" s="162" t="s">
        <v>84</v>
      </c>
      <c r="AV637" s="13" t="s">
        <v>84</v>
      </c>
      <c r="AW637" s="13" t="s">
        <v>5</v>
      </c>
      <c r="AX637" s="13" t="s">
        <v>75</v>
      </c>
      <c r="AY637" s="162" t="s">
        <v>126</v>
      </c>
    </row>
    <row r="638" spans="2:65" s="13" customFormat="1" ht="10.199999999999999">
      <c r="B638" s="161"/>
      <c r="D638" s="151" t="s">
        <v>160</v>
      </c>
      <c r="E638" s="162" t="s">
        <v>1</v>
      </c>
      <c r="F638" s="163" t="s">
        <v>1190</v>
      </c>
      <c r="H638" s="164">
        <v>14.4</v>
      </c>
      <c r="I638" s="165"/>
      <c r="J638" s="165"/>
      <c r="M638" s="161"/>
      <c r="N638" s="166"/>
      <c r="X638" s="167"/>
      <c r="AT638" s="162" t="s">
        <v>160</v>
      </c>
      <c r="AU638" s="162" t="s">
        <v>84</v>
      </c>
      <c r="AV638" s="13" t="s">
        <v>84</v>
      </c>
      <c r="AW638" s="13" t="s">
        <v>5</v>
      </c>
      <c r="AX638" s="13" t="s">
        <v>75</v>
      </c>
      <c r="AY638" s="162" t="s">
        <v>126</v>
      </c>
    </row>
    <row r="639" spans="2:65" s="13" customFormat="1" ht="10.199999999999999">
      <c r="B639" s="161"/>
      <c r="D639" s="151" t="s">
        <v>160</v>
      </c>
      <c r="E639" s="162" t="s">
        <v>1</v>
      </c>
      <c r="F639" s="163" t="s">
        <v>1191</v>
      </c>
      <c r="H639" s="164">
        <v>11.45</v>
      </c>
      <c r="I639" s="165"/>
      <c r="J639" s="165"/>
      <c r="M639" s="161"/>
      <c r="N639" s="166"/>
      <c r="X639" s="167"/>
      <c r="AT639" s="162" t="s">
        <v>160</v>
      </c>
      <c r="AU639" s="162" t="s">
        <v>84</v>
      </c>
      <c r="AV639" s="13" t="s">
        <v>84</v>
      </c>
      <c r="AW639" s="13" t="s">
        <v>5</v>
      </c>
      <c r="AX639" s="13" t="s">
        <v>75</v>
      </c>
      <c r="AY639" s="162" t="s">
        <v>126</v>
      </c>
    </row>
    <row r="640" spans="2:65" s="14" customFormat="1" ht="10.199999999999999">
      <c r="B640" s="185"/>
      <c r="D640" s="151" t="s">
        <v>160</v>
      </c>
      <c r="E640" s="186" t="s">
        <v>1</v>
      </c>
      <c r="F640" s="187" t="s">
        <v>330</v>
      </c>
      <c r="H640" s="188">
        <v>50.05</v>
      </c>
      <c r="I640" s="189"/>
      <c r="J640" s="189"/>
      <c r="M640" s="185"/>
      <c r="N640" s="190"/>
      <c r="X640" s="191"/>
      <c r="AT640" s="186" t="s">
        <v>160</v>
      </c>
      <c r="AU640" s="186" t="s">
        <v>84</v>
      </c>
      <c r="AV640" s="14" t="s">
        <v>133</v>
      </c>
      <c r="AW640" s="14" t="s">
        <v>5</v>
      </c>
      <c r="AX640" s="14" t="s">
        <v>80</v>
      </c>
      <c r="AY640" s="186" t="s">
        <v>126</v>
      </c>
    </row>
    <row r="641" spans="2:65" s="1" customFormat="1" ht="24.15" customHeight="1">
      <c r="B641" s="32"/>
      <c r="C641" s="168" t="s">
        <v>1192</v>
      </c>
      <c r="D641" s="168" t="s">
        <v>173</v>
      </c>
      <c r="E641" s="169" t="s">
        <v>217</v>
      </c>
      <c r="F641" s="170" t="s">
        <v>1181</v>
      </c>
      <c r="G641" s="171" t="s">
        <v>176</v>
      </c>
      <c r="H641" s="172">
        <v>4.6050000000000004</v>
      </c>
      <c r="I641" s="173"/>
      <c r="J641" s="174"/>
      <c r="K641" s="175">
        <f>ROUND(P641*H641,2)</f>
        <v>0</v>
      </c>
      <c r="L641" s="174"/>
      <c r="M641" s="176"/>
      <c r="N641" s="177" t="s">
        <v>1</v>
      </c>
      <c r="O641" s="145" t="s">
        <v>39</v>
      </c>
      <c r="P641" s="146">
        <f>I641+J641</f>
        <v>0</v>
      </c>
      <c r="Q641" s="146">
        <f>ROUND(I641*H641,2)</f>
        <v>0</v>
      </c>
      <c r="R641" s="146">
        <f>ROUND(J641*H641,2)</f>
        <v>0</v>
      </c>
      <c r="T641" s="147">
        <f>S641*H641</f>
        <v>0</v>
      </c>
      <c r="U641" s="147">
        <v>2.64E-3</v>
      </c>
      <c r="V641" s="147">
        <f>U641*H641</f>
        <v>1.2157200000000002E-2</v>
      </c>
      <c r="W641" s="147">
        <v>0</v>
      </c>
      <c r="X641" s="148">
        <f>W641*H641</f>
        <v>0</v>
      </c>
      <c r="AR641" s="149" t="s">
        <v>177</v>
      </c>
      <c r="AT641" s="149" t="s">
        <v>173</v>
      </c>
      <c r="AU641" s="149" t="s">
        <v>84</v>
      </c>
      <c r="AY641" s="17" t="s">
        <v>126</v>
      </c>
      <c r="BE641" s="150">
        <f>IF(O641="základní",K641,0)</f>
        <v>0</v>
      </c>
      <c r="BF641" s="150">
        <f>IF(O641="snížená",K641,0)</f>
        <v>0</v>
      </c>
      <c r="BG641" s="150">
        <f>IF(O641="zákl. přenesená",K641,0)</f>
        <v>0</v>
      </c>
      <c r="BH641" s="150">
        <f>IF(O641="sníž. přenesená",K641,0)</f>
        <v>0</v>
      </c>
      <c r="BI641" s="150">
        <f>IF(O641="nulová",K641,0)</f>
        <v>0</v>
      </c>
      <c r="BJ641" s="17" t="s">
        <v>84</v>
      </c>
      <c r="BK641" s="150">
        <f>ROUND(P641*H641,2)</f>
        <v>0</v>
      </c>
      <c r="BL641" s="17" t="s">
        <v>170</v>
      </c>
      <c r="BM641" s="149" t="s">
        <v>1193</v>
      </c>
    </row>
    <row r="642" spans="2:65" s="13" customFormat="1" ht="10.199999999999999">
      <c r="B642" s="161"/>
      <c r="D642" s="151" t="s">
        <v>160</v>
      </c>
      <c r="F642" s="163" t="s">
        <v>1194</v>
      </c>
      <c r="H642" s="164">
        <v>4.6050000000000004</v>
      </c>
      <c r="I642" s="165"/>
      <c r="J642" s="165"/>
      <c r="M642" s="161"/>
      <c r="N642" s="166"/>
      <c r="X642" s="167"/>
      <c r="AT642" s="162" t="s">
        <v>160</v>
      </c>
      <c r="AU642" s="162" t="s">
        <v>84</v>
      </c>
      <c r="AV642" s="13" t="s">
        <v>84</v>
      </c>
      <c r="AW642" s="13" t="s">
        <v>4</v>
      </c>
      <c r="AX642" s="13" t="s">
        <v>80</v>
      </c>
      <c r="AY642" s="162" t="s">
        <v>126</v>
      </c>
    </row>
    <row r="643" spans="2:65" s="1" customFormat="1" ht="24.15" customHeight="1">
      <c r="B643" s="32"/>
      <c r="C643" s="136" t="s">
        <v>1195</v>
      </c>
      <c r="D643" s="136" t="s">
        <v>129</v>
      </c>
      <c r="E643" s="137" t="s">
        <v>247</v>
      </c>
      <c r="F643" s="138" t="s">
        <v>248</v>
      </c>
      <c r="G643" s="139" t="s">
        <v>156</v>
      </c>
      <c r="H643" s="140">
        <v>16</v>
      </c>
      <c r="I643" s="141"/>
      <c r="J643" s="141"/>
      <c r="K643" s="142">
        <f>ROUND(P643*H643,2)</f>
        <v>0</v>
      </c>
      <c r="L643" s="143"/>
      <c r="M643" s="32"/>
      <c r="N643" s="144" t="s">
        <v>1</v>
      </c>
      <c r="O643" s="145" t="s">
        <v>39</v>
      </c>
      <c r="P643" s="146">
        <f>I643+J643</f>
        <v>0</v>
      </c>
      <c r="Q643" s="146">
        <f>ROUND(I643*H643,2)</f>
        <v>0</v>
      </c>
      <c r="R643" s="146">
        <f>ROUND(J643*H643,2)</f>
        <v>0</v>
      </c>
      <c r="T643" s="147">
        <f>S643*H643</f>
        <v>0</v>
      </c>
      <c r="U643" s="147">
        <v>4.0000000000000003E-5</v>
      </c>
      <c r="V643" s="147">
        <f>U643*H643</f>
        <v>6.4000000000000005E-4</v>
      </c>
      <c r="W643" s="147">
        <v>0</v>
      </c>
      <c r="X643" s="148">
        <f>W643*H643</f>
        <v>0</v>
      </c>
      <c r="AR643" s="149" t="s">
        <v>170</v>
      </c>
      <c r="AT643" s="149" t="s">
        <v>129</v>
      </c>
      <c r="AU643" s="149" t="s">
        <v>84</v>
      </c>
      <c r="AY643" s="17" t="s">
        <v>126</v>
      </c>
      <c r="BE643" s="150">
        <f>IF(O643="základní",K643,0)</f>
        <v>0</v>
      </c>
      <c r="BF643" s="150">
        <f>IF(O643="snížená",K643,0)</f>
        <v>0</v>
      </c>
      <c r="BG643" s="150">
        <f>IF(O643="zákl. přenesená",K643,0)</f>
        <v>0</v>
      </c>
      <c r="BH643" s="150">
        <f>IF(O643="sníž. přenesená",K643,0)</f>
        <v>0</v>
      </c>
      <c r="BI643" s="150">
        <f>IF(O643="nulová",K643,0)</f>
        <v>0</v>
      </c>
      <c r="BJ643" s="17" t="s">
        <v>84</v>
      </c>
      <c r="BK643" s="150">
        <f>ROUND(P643*H643,2)</f>
        <v>0</v>
      </c>
      <c r="BL643" s="17" t="s">
        <v>170</v>
      </c>
      <c r="BM643" s="149" t="s">
        <v>1196</v>
      </c>
    </row>
    <row r="644" spans="2:65" s="1" customFormat="1" ht="24.15" customHeight="1">
      <c r="B644" s="32"/>
      <c r="C644" s="168" t="s">
        <v>1197</v>
      </c>
      <c r="D644" s="168" t="s">
        <v>173</v>
      </c>
      <c r="E644" s="169" t="s">
        <v>217</v>
      </c>
      <c r="F644" s="170" t="s">
        <v>1181</v>
      </c>
      <c r="G644" s="171" t="s">
        <v>176</v>
      </c>
      <c r="H644" s="172">
        <v>0.46</v>
      </c>
      <c r="I644" s="173"/>
      <c r="J644" s="174"/>
      <c r="K644" s="175">
        <f>ROUND(P644*H644,2)</f>
        <v>0</v>
      </c>
      <c r="L644" s="174"/>
      <c r="M644" s="176"/>
      <c r="N644" s="177" t="s">
        <v>1</v>
      </c>
      <c r="O644" s="145" t="s">
        <v>39</v>
      </c>
      <c r="P644" s="146">
        <f>I644+J644</f>
        <v>0</v>
      </c>
      <c r="Q644" s="146">
        <f>ROUND(I644*H644,2)</f>
        <v>0</v>
      </c>
      <c r="R644" s="146">
        <f>ROUND(J644*H644,2)</f>
        <v>0</v>
      </c>
      <c r="T644" s="147">
        <f>S644*H644</f>
        <v>0</v>
      </c>
      <c r="U644" s="147">
        <v>2.64E-3</v>
      </c>
      <c r="V644" s="147">
        <f>U644*H644</f>
        <v>1.2144E-3</v>
      </c>
      <c r="W644" s="147">
        <v>0</v>
      </c>
      <c r="X644" s="148">
        <f>W644*H644</f>
        <v>0</v>
      </c>
      <c r="AR644" s="149" t="s">
        <v>177</v>
      </c>
      <c r="AT644" s="149" t="s">
        <v>173</v>
      </c>
      <c r="AU644" s="149" t="s">
        <v>84</v>
      </c>
      <c r="AY644" s="17" t="s">
        <v>126</v>
      </c>
      <c r="BE644" s="150">
        <f>IF(O644="základní",K644,0)</f>
        <v>0</v>
      </c>
      <c r="BF644" s="150">
        <f>IF(O644="snížená",K644,0)</f>
        <v>0</v>
      </c>
      <c r="BG644" s="150">
        <f>IF(O644="zákl. přenesená",K644,0)</f>
        <v>0</v>
      </c>
      <c r="BH644" s="150">
        <f>IF(O644="sníž. přenesená",K644,0)</f>
        <v>0</v>
      </c>
      <c r="BI644" s="150">
        <f>IF(O644="nulová",K644,0)</f>
        <v>0</v>
      </c>
      <c r="BJ644" s="17" t="s">
        <v>84</v>
      </c>
      <c r="BK644" s="150">
        <f>ROUND(P644*H644,2)</f>
        <v>0</v>
      </c>
      <c r="BL644" s="17" t="s">
        <v>170</v>
      </c>
      <c r="BM644" s="149" t="s">
        <v>1198</v>
      </c>
    </row>
    <row r="645" spans="2:65" s="13" customFormat="1" ht="10.199999999999999">
      <c r="B645" s="161"/>
      <c r="D645" s="151" t="s">
        <v>160</v>
      </c>
      <c r="F645" s="163" t="s">
        <v>1199</v>
      </c>
      <c r="H645" s="164">
        <v>0.46</v>
      </c>
      <c r="I645" s="165"/>
      <c r="J645" s="165"/>
      <c r="M645" s="161"/>
      <c r="N645" s="166"/>
      <c r="X645" s="167"/>
      <c r="AT645" s="162" t="s">
        <v>160</v>
      </c>
      <c r="AU645" s="162" t="s">
        <v>84</v>
      </c>
      <c r="AV645" s="13" t="s">
        <v>84</v>
      </c>
      <c r="AW645" s="13" t="s">
        <v>4</v>
      </c>
      <c r="AX645" s="13" t="s">
        <v>80</v>
      </c>
      <c r="AY645" s="162" t="s">
        <v>126</v>
      </c>
    </row>
    <row r="646" spans="2:65" s="1" customFormat="1" ht="24.15" customHeight="1">
      <c r="B646" s="32"/>
      <c r="C646" s="136" t="s">
        <v>1200</v>
      </c>
      <c r="D646" s="136" t="s">
        <v>129</v>
      </c>
      <c r="E646" s="137" t="s">
        <v>255</v>
      </c>
      <c r="F646" s="138" t="s">
        <v>256</v>
      </c>
      <c r="G646" s="139" t="s">
        <v>156</v>
      </c>
      <c r="H646" s="140">
        <v>2</v>
      </c>
      <c r="I646" s="141"/>
      <c r="J646" s="141"/>
      <c r="K646" s="142">
        <f>ROUND(P646*H646,2)</f>
        <v>0</v>
      </c>
      <c r="L646" s="143"/>
      <c r="M646" s="32"/>
      <c r="N646" s="144" t="s">
        <v>1</v>
      </c>
      <c r="O646" s="145" t="s">
        <v>39</v>
      </c>
      <c r="P646" s="146">
        <f>I646+J646</f>
        <v>0</v>
      </c>
      <c r="Q646" s="146">
        <f>ROUND(I646*H646,2)</f>
        <v>0</v>
      </c>
      <c r="R646" s="146">
        <f>ROUND(J646*H646,2)</f>
        <v>0</v>
      </c>
      <c r="T646" s="147">
        <f>S646*H646</f>
        <v>0</v>
      </c>
      <c r="U646" s="147">
        <v>4.0000000000000003E-5</v>
      </c>
      <c r="V646" s="147">
        <f>U646*H646</f>
        <v>8.0000000000000007E-5</v>
      </c>
      <c r="W646" s="147">
        <v>0</v>
      </c>
      <c r="X646" s="148">
        <f>W646*H646</f>
        <v>0</v>
      </c>
      <c r="AR646" s="149" t="s">
        <v>170</v>
      </c>
      <c r="AT646" s="149" t="s">
        <v>129</v>
      </c>
      <c r="AU646" s="149" t="s">
        <v>84</v>
      </c>
      <c r="AY646" s="17" t="s">
        <v>126</v>
      </c>
      <c r="BE646" s="150">
        <f>IF(O646="základní",K646,0)</f>
        <v>0</v>
      </c>
      <c r="BF646" s="150">
        <f>IF(O646="snížená",K646,0)</f>
        <v>0</v>
      </c>
      <c r="BG646" s="150">
        <f>IF(O646="zákl. přenesená",K646,0)</f>
        <v>0</v>
      </c>
      <c r="BH646" s="150">
        <f>IF(O646="sníž. přenesená",K646,0)</f>
        <v>0</v>
      </c>
      <c r="BI646" s="150">
        <f>IF(O646="nulová",K646,0)</f>
        <v>0</v>
      </c>
      <c r="BJ646" s="17" t="s">
        <v>84</v>
      </c>
      <c r="BK646" s="150">
        <f>ROUND(P646*H646,2)</f>
        <v>0</v>
      </c>
      <c r="BL646" s="17" t="s">
        <v>170</v>
      </c>
      <c r="BM646" s="149" t="s">
        <v>1201</v>
      </c>
    </row>
    <row r="647" spans="2:65" s="1" customFormat="1" ht="24.15" customHeight="1">
      <c r="B647" s="32"/>
      <c r="C647" s="168" t="s">
        <v>1202</v>
      </c>
      <c r="D647" s="168" t="s">
        <v>173</v>
      </c>
      <c r="E647" s="169" t="s">
        <v>217</v>
      </c>
      <c r="F647" s="170" t="s">
        <v>1181</v>
      </c>
      <c r="G647" s="171" t="s">
        <v>176</v>
      </c>
      <c r="H647" s="172">
        <v>5.8000000000000003E-2</v>
      </c>
      <c r="I647" s="173"/>
      <c r="J647" s="174"/>
      <c r="K647" s="175">
        <f>ROUND(P647*H647,2)</f>
        <v>0</v>
      </c>
      <c r="L647" s="174"/>
      <c r="M647" s="176"/>
      <c r="N647" s="177" t="s">
        <v>1</v>
      </c>
      <c r="O647" s="145" t="s">
        <v>39</v>
      </c>
      <c r="P647" s="146">
        <f>I647+J647</f>
        <v>0</v>
      </c>
      <c r="Q647" s="146">
        <f>ROUND(I647*H647,2)</f>
        <v>0</v>
      </c>
      <c r="R647" s="146">
        <f>ROUND(J647*H647,2)</f>
        <v>0</v>
      </c>
      <c r="T647" s="147">
        <f>S647*H647</f>
        <v>0</v>
      </c>
      <c r="U647" s="147">
        <v>2.64E-3</v>
      </c>
      <c r="V647" s="147">
        <f>U647*H647</f>
        <v>1.5312E-4</v>
      </c>
      <c r="W647" s="147">
        <v>0</v>
      </c>
      <c r="X647" s="148">
        <f>W647*H647</f>
        <v>0</v>
      </c>
      <c r="AR647" s="149" t="s">
        <v>177</v>
      </c>
      <c r="AT647" s="149" t="s">
        <v>173</v>
      </c>
      <c r="AU647" s="149" t="s">
        <v>84</v>
      </c>
      <c r="AY647" s="17" t="s">
        <v>126</v>
      </c>
      <c r="BE647" s="150">
        <f>IF(O647="základní",K647,0)</f>
        <v>0</v>
      </c>
      <c r="BF647" s="150">
        <f>IF(O647="snížená",K647,0)</f>
        <v>0</v>
      </c>
      <c r="BG647" s="150">
        <f>IF(O647="zákl. přenesená",K647,0)</f>
        <v>0</v>
      </c>
      <c r="BH647" s="150">
        <f>IF(O647="sníž. přenesená",K647,0)</f>
        <v>0</v>
      </c>
      <c r="BI647" s="150">
        <f>IF(O647="nulová",K647,0)</f>
        <v>0</v>
      </c>
      <c r="BJ647" s="17" t="s">
        <v>84</v>
      </c>
      <c r="BK647" s="150">
        <f>ROUND(P647*H647,2)</f>
        <v>0</v>
      </c>
      <c r="BL647" s="17" t="s">
        <v>170</v>
      </c>
      <c r="BM647" s="149" t="s">
        <v>1203</v>
      </c>
    </row>
    <row r="648" spans="2:65" s="13" customFormat="1" ht="10.199999999999999">
      <c r="B648" s="161"/>
      <c r="D648" s="151" t="s">
        <v>160</v>
      </c>
      <c r="F648" s="163" t="s">
        <v>1204</v>
      </c>
      <c r="H648" s="164">
        <v>5.8000000000000003E-2</v>
      </c>
      <c r="I648" s="165"/>
      <c r="J648" s="165"/>
      <c r="M648" s="161"/>
      <c r="N648" s="166"/>
      <c r="X648" s="167"/>
      <c r="AT648" s="162" t="s">
        <v>160</v>
      </c>
      <c r="AU648" s="162" t="s">
        <v>84</v>
      </c>
      <c r="AV648" s="13" t="s">
        <v>84</v>
      </c>
      <c r="AW648" s="13" t="s">
        <v>4</v>
      </c>
      <c r="AX648" s="13" t="s">
        <v>80</v>
      </c>
      <c r="AY648" s="162" t="s">
        <v>126</v>
      </c>
    </row>
    <row r="649" spans="2:65" s="1" customFormat="1" ht="16.5" customHeight="1">
      <c r="B649" s="32"/>
      <c r="C649" s="136" t="s">
        <v>1205</v>
      </c>
      <c r="D649" s="136" t="s">
        <v>129</v>
      </c>
      <c r="E649" s="137" t="s">
        <v>1206</v>
      </c>
      <c r="F649" s="138" t="s">
        <v>1207</v>
      </c>
      <c r="G649" s="139" t="s">
        <v>231</v>
      </c>
      <c r="H649" s="140">
        <v>2</v>
      </c>
      <c r="I649" s="141"/>
      <c r="J649" s="141"/>
      <c r="K649" s="142">
        <f>ROUND(P649*H649,2)</f>
        <v>0</v>
      </c>
      <c r="L649" s="143"/>
      <c r="M649" s="32"/>
      <c r="N649" s="144" t="s">
        <v>1</v>
      </c>
      <c r="O649" s="145" t="s">
        <v>39</v>
      </c>
      <c r="P649" s="146">
        <f>I649+J649</f>
        <v>0</v>
      </c>
      <c r="Q649" s="146">
        <f>ROUND(I649*H649,2)</f>
        <v>0</v>
      </c>
      <c r="R649" s="146">
        <f>ROUND(J649*H649,2)</f>
        <v>0</v>
      </c>
      <c r="T649" s="147">
        <f>S649*H649</f>
        <v>0</v>
      </c>
      <c r="U649" s="147">
        <v>0</v>
      </c>
      <c r="V649" s="147">
        <f>U649*H649</f>
        <v>0</v>
      </c>
      <c r="W649" s="147">
        <v>0</v>
      </c>
      <c r="X649" s="148">
        <f>W649*H649</f>
        <v>0</v>
      </c>
      <c r="AR649" s="149" t="s">
        <v>170</v>
      </c>
      <c r="AT649" s="149" t="s">
        <v>129</v>
      </c>
      <c r="AU649" s="149" t="s">
        <v>84</v>
      </c>
      <c r="AY649" s="17" t="s">
        <v>126</v>
      </c>
      <c r="BE649" s="150">
        <f>IF(O649="základní",K649,0)</f>
        <v>0</v>
      </c>
      <c r="BF649" s="150">
        <f>IF(O649="snížená",K649,0)</f>
        <v>0</v>
      </c>
      <c r="BG649" s="150">
        <f>IF(O649="zákl. přenesená",K649,0)</f>
        <v>0</v>
      </c>
      <c r="BH649" s="150">
        <f>IF(O649="sníž. přenesená",K649,0)</f>
        <v>0</v>
      </c>
      <c r="BI649" s="150">
        <f>IF(O649="nulová",K649,0)</f>
        <v>0</v>
      </c>
      <c r="BJ649" s="17" t="s">
        <v>84</v>
      </c>
      <c r="BK649" s="150">
        <f>ROUND(P649*H649,2)</f>
        <v>0</v>
      </c>
      <c r="BL649" s="17" t="s">
        <v>170</v>
      </c>
      <c r="BM649" s="149" t="s">
        <v>1208</v>
      </c>
    </row>
    <row r="650" spans="2:65" s="1" customFormat="1" ht="16.5" customHeight="1">
      <c r="B650" s="32"/>
      <c r="C650" s="168" t="s">
        <v>1209</v>
      </c>
      <c r="D650" s="168" t="s">
        <v>173</v>
      </c>
      <c r="E650" s="169" t="s">
        <v>1210</v>
      </c>
      <c r="F650" s="170" t="s">
        <v>1211</v>
      </c>
      <c r="G650" s="171" t="s">
        <v>1212</v>
      </c>
      <c r="H650" s="172">
        <v>2</v>
      </c>
      <c r="I650" s="173"/>
      <c r="J650" s="174"/>
      <c r="K650" s="175">
        <f>ROUND(P650*H650,2)</f>
        <v>0</v>
      </c>
      <c r="L650" s="174"/>
      <c r="M650" s="176"/>
      <c r="N650" s="177" t="s">
        <v>1</v>
      </c>
      <c r="O650" s="145" t="s">
        <v>39</v>
      </c>
      <c r="P650" s="146">
        <f>I650+J650</f>
        <v>0</v>
      </c>
      <c r="Q650" s="146">
        <f>ROUND(I650*H650,2)</f>
        <v>0</v>
      </c>
      <c r="R650" s="146">
        <f>ROUND(J650*H650,2)</f>
        <v>0</v>
      </c>
      <c r="T650" s="147">
        <f>S650*H650</f>
        <v>0</v>
      </c>
      <c r="U650" s="147">
        <v>0</v>
      </c>
      <c r="V650" s="147">
        <f>U650*H650</f>
        <v>0</v>
      </c>
      <c r="W650" s="147">
        <v>0</v>
      </c>
      <c r="X650" s="148">
        <f>W650*H650</f>
        <v>0</v>
      </c>
      <c r="AR650" s="149" t="s">
        <v>177</v>
      </c>
      <c r="AT650" s="149" t="s">
        <v>173</v>
      </c>
      <c r="AU650" s="149" t="s">
        <v>84</v>
      </c>
      <c r="AY650" s="17" t="s">
        <v>126</v>
      </c>
      <c r="BE650" s="150">
        <f>IF(O650="základní",K650,0)</f>
        <v>0</v>
      </c>
      <c r="BF650" s="150">
        <f>IF(O650="snížená",K650,0)</f>
        <v>0</v>
      </c>
      <c r="BG650" s="150">
        <f>IF(O650="zákl. přenesená",K650,0)</f>
        <v>0</v>
      </c>
      <c r="BH650" s="150">
        <f>IF(O650="sníž. přenesená",K650,0)</f>
        <v>0</v>
      </c>
      <c r="BI650" s="150">
        <f>IF(O650="nulová",K650,0)</f>
        <v>0</v>
      </c>
      <c r="BJ650" s="17" t="s">
        <v>84</v>
      </c>
      <c r="BK650" s="150">
        <f>ROUND(P650*H650,2)</f>
        <v>0</v>
      </c>
      <c r="BL650" s="17" t="s">
        <v>170</v>
      </c>
      <c r="BM650" s="149" t="s">
        <v>1213</v>
      </c>
    </row>
    <row r="651" spans="2:65" s="1" customFormat="1" ht="33" customHeight="1">
      <c r="B651" s="32"/>
      <c r="C651" s="136" t="s">
        <v>1214</v>
      </c>
      <c r="D651" s="136" t="s">
        <v>129</v>
      </c>
      <c r="E651" s="137" t="s">
        <v>263</v>
      </c>
      <c r="F651" s="138" t="s">
        <v>264</v>
      </c>
      <c r="G651" s="139" t="s">
        <v>176</v>
      </c>
      <c r="H651" s="140">
        <v>42.34</v>
      </c>
      <c r="I651" s="141"/>
      <c r="J651" s="141"/>
      <c r="K651" s="142">
        <f>ROUND(P651*H651,2)</f>
        <v>0</v>
      </c>
      <c r="L651" s="143"/>
      <c r="M651" s="32"/>
      <c r="N651" s="144" t="s">
        <v>1</v>
      </c>
      <c r="O651" s="145" t="s">
        <v>39</v>
      </c>
      <c r="P651" s="146">
        <f>I651+J651</f>
        <v>0</v>
      </c>
      <c r="Q651" s="146">
        <f>ROUND(I651*H651,2)</f>
        <v>0</v>
      </c>
      <c r="R651" s="146">
        <f>ROUND(J651*H651,2)</f>
        <v>0</v>
      </c>
      <c r="T651" s="147">
        <f>S651*H651</f>
        <v>0</v>
      </c>
      <c r="U651" s="147">
        <v>1E-4</v>
      </c>
      <c r="V651" s="147">
        <f>U651*H651</f>
        <v>4.2340000000000008E-3</v>
      </c>
      <c r="W651" s="147">
        <v>0</v>
      </c>
      <c r="X651" s="148">
        <f>W651*H651</f>
        <v>0</v>
      </c>
      <c r="AR651" s="149" t="s">
        <v>170</v>
      </c>
      <c r="AT651" s="149" t="s">
        <v>129</v>
      </c>
      <c r="AU651" s="149" t="s">
        <v>84</v>
      </c>
      <c r="AY651" s="17" t="s">
        <v>126</v>
      </c>
      <c r="BE651" s="150">
        <f>IF(O651="základní",K651,0)</f>
        <v>0</v>
      </c>
      <c r="BF651" s="150">
        <f>IF(O651="snížená",K651,0)</f>
        <v>0</v>
      </c>
      <c r="BG651" s="150">
        <f>IF(O651="zákl. přenesená",K651,0)</f>
        <v>0</v>
      </c>
      <c r="BH651" s="150">
        <f>IF(O651="sníž. přenesená",K651,0)</f>
        <v>0</v>
      </c>
      <c r="BI651" s="150">
        <f>IF(O651="nulová",K651,0)</f>
        <v>0</v>
      </c>
      <c r="BJ651" s="17" t="s">
        <v>84</v>
      </c>
      <c r="BK651" s="150">
        <f>ROUND(P651*H651,2)</f>
        <v>0</v>
      </c>
      <c r="BL651" s="17" t="s">
        <v>170</v>
      </c>
      <c r="BM651" s="149" t="s">
        <v>1215</v>
      </c>
    </row>
    <row r="652" spans="2:65" s="13" customFormat="1" ht="10.199999999999999">
      <c r="B652" s="161"/>
      <c r="D652" s="151" t="s">
        <v>160</v>
      </c>
      <c r="E652" s="162" t="s">
        <v>1</v>
      </c>
      <c r="F652" s="163" t="s">
        <v>343</v>
      </c>
      <c r="H652" s="164">
        <v>20.91</v>
      </c>
      <c r="I652" s="165"/>
      <c r="J652" s="165"/>
      <c r="M652" s="161"/>
      <c r="N652" s="166"/>
      <c r="X652" s="167"/>
      <c r="AT652" s="162" t="s">
        <v>160</v>
      </c>
      <c r="AU652" s="162" t="s">
        <v>84</v>
      </c>
      <c r="AV652" s="13" t="s">
        <v>84</v>
      </c>
      <c r="AW652" s="13" t="s">
        <v>5</v>
      </c>
      <c r="AX652" s="13" t="s">
        <v>75</v>
      </c>
      <c r="AY652" s="162" t="s">
        <v>126</v>
      </c>
    </row>
    <row r="653" spans="2:65" s="13" customFormat="1" ht="10.199999999999999">
      <c r="B653" s="161"/>
      <c r="D653" s="151" t="s">
        <v>160</v>
      </c>
      <c r="E653" s="162" t="s">
        <v>1</v>
      </c>
      <c r="F653" s="163" t="s">
        <v>344</v>
      </c>
      <c r="H653" s="164">
        <v>2.06</v>
      </c>
      <c r="I653" s="165"/>
      <c r="J653" s="165"/>
      <c r="M653" s="161"/>
      <c r="N653" s="166"/>
      <c r="X653" s="167"/>
      <c r="AT653" s="162" t="s">
        <v>160</v>
      </c>
      <c r="AU653" s="162" t="s">
        <v>84</v>
      </c>
      <c r="AV653" s="13" t="s">
        <v>84</v>
      </c>
      <c r="AW653" s="13" t="s">
        <v>5</v>
      </c>
      <c r="AX653" s="13" t="s">
        <v>75</v>
      </c>
      <c r="AY653" s="162" t="s">
        <v>126</v>
      </c>
    </row>
    <row r="654" spans="2:65" s="13" customFormat="1" ht="10.199999999999999">
      <c r="B654" s="161"/>
      <c r="D654" s="151" t="s">
        <v>160</v>
      </c>
      <c r="E654" s="162" t="s">
        <v>1</v>
      </c>
      <c r="F654" s="163" t="s">
        <v>346</v>
      </c>
      <c r="H654" s="164">
        <v>12.71</v>
      </c>
      <c r="I654" s="165"/>
      <c r="J654" s="165"/>
      <c r="M654" s="161"/>
      <c r="N654" s="166"/>
      <c r="X654" s="167"/>
      <c r="AT654" s="162" t="s">
        <v>160</v>
      </c>
      <c r="AU654" s="162" t="s">
        <v>84</v>
      </c>
      <c r="AV654" s="13" t="s">
        <v>84</v>
      </c>
      <c r="AW654" s="13" t="s">
        <v>5</v>
      </c>
      <c r="AX654" s="13" t="s">
        <v>75</v>
      </c>
      <c r="AY654" s="162" t="s">
        <v>126</v>
      </c>
    </row>
    <row r="655" spans="2:65" s="13" customFormat="1" ht="10.199999999999999">
      <c r="B655" s="161"/>
      <c r="D655" s="151" t="s">
        <v>160</v>
      </c>
      <c r="E655" s="162" t="s">
        <v>1</v>
      </c>
      <c r="F655" s="163" t="s">
        <v>347</v>
      </c>
      <c r="H655" s="164">
        <v>6.66</v>
      </c>
      <c r="I655" s="165"/>
      <c r="J655" s="165"/>
      <c r="M655" s="161"/>
      <c r="N655" s="166"/>
      <c r="X655" s="167"/>
      <c r="AT655" s="162" t="s">
        <v>160</v>
      </c>
      <c r="AU655" s="162" t="s">
        <v>84</v>
      </c>
      <c r="AV655" s="13" t="s">
        <v>84</v>
      </c>
      <c r="AW655" s="13" t="s">
        <v>5</v>
      </c>
      <c r="AX655" s="13" t="s">
        <v>75</v>
      </c>
      <c r="AY655" s="162" t="s">
        <v>126</v>
      </c>
    </row>
    <row r="656" spans="2:65" s="14" customFormat="1" ht="10.199999999999999">
      <c r="B656" s="185"/>
      <c r="D656" s="151" t="s">
        <v>160</v>
      </c>
      <c r="E656" s="186" t="s">
        <v>1</v>
      </c>
      <c r="F656" s="187" t="s">
        <v>330</v>
      </c>
      <c r="H656" s="188">
        <v>42.34</v>
      </c>
      <c r="I656" s="189"/>
      <c r="J656" s="189"/>
      <c r="M656" s="185"/>
      <c r="N656" s="190"/>
      <c r="X656" s="191"/>
      <c r="AT656" s="186" t="s">
        <v>160</v>
      </c>
      <c r="AU656" s="186" t="s">
        <v>84</v>
      </c>
      <c r="AV656" s="14" t="s">
        <v>133</v>
      </c>
      <c r="AW656" s="14" t="s">
        <v>5</v>
      </c>
      <c r="AX656" s="14" t="s">
        <v>80</v>
      </c>
      <c r="AY656" s="186" t="s">
        <v>126</v>
      </c>
    </row>
    <row r="657" spans="2:65" s="1" customFormat="1" ht="33" customHeight="1">
      <c r="B657" s="32"/>
      <c r="C657" s="136" t="s">
        <v>1216</v>
      </c>
      <c r="D657" s="136" t="s">
        <v>129</v>
      </c>
      <c r="E657" s="137" t="s">
        <v>267</v>
      </c>
      <c r="F657" s="138" t="s">
        <v>268</v>
      </c>
      <c r="G657" s="139" t="s">
        <v>184</v>
      </c>
      <c r="H657" s="178"/>
      <c r="I657" s="141"/>
      <c r="J657" s="141"/>
      <c r="K657" s="142">
        <f>ROUND(P657*H657,2)</f>
        <v>0</v>
      </c>
      <c r="L657" s="143"/>
      <c r="M657" s="32"/>
      <c r="N657" s="144" t="s">
        <v>1</v>
      </c>
      <c r="O657" s="145" t="s">
        <v>39</v>
      </c>
      <c r="P657" s="146">
        <f>I657+J657</f>
        <v>0</v>
      </c>
      <c r="Q657" s="146">
        <f>ROUND(I657*H657,2)</f>
        <v>0</v>
      </c>
      <c r="R657" s="146">
        <f>ROUND(J657*H657,2)</f>
        <v>0</v>
      </c>
      <c r="T657" s="147">
        <f>S657*H657</f>
        <v>0</v>
      </c>
      <c r="U657" s="147">
        <v>0</v>
      </c>
      <c r="V657" s="147">
        <f>U657*H657</f>
        <v>0</v>
      </c>
      <c r="W657" s="147">
        <v>0</v>
      </c>
      <c r="X657" s="148">
        <f>W657*H657</f>
        <v>0</v>
      </c>
      <c r="AR657" s="149" t="s">
        <v>170</v>
      </c>
      <c r="AT657" s="149" t="s">
        <v>129</v>
      </c>
      <c r="AU657" s="149" t="s">
        <v>84</v>
      </c>
      <c r="AY657" s="17" t="s">
        <v>126</v>
      </c>
      <c r="BE657" s="150">
        <f>IF(O657="základní",K657,0)</f>
        <v>0</v>
      </c>
      <c r="BF657" s="150">
        <f>IF(O657="snížená",K657,0)</f>
        <v>0</v>
      </c>
      <c r="BG657" s="150">
        <f>IF(O657="zákl. přenesená",K657,0)</f>
        <v>0</v>
      </c>
      <c r="BH657" s="150">
        <f>IF(O657="sníž. přenesená",K657,0)</f>
        <v>0</v>
      </c>
      <c r="BI657" s="150">
        <f>IF(O657="nulová",K657,0)</f>
        <v>0</v>
      </c>
      <c r="BJ657" s="17" t="s">
        <v>84</v>
      </c>
      <c r="BK657" s="150">
        <f>ROUND(P657*H657,2)</f>
        <v>0</v>
      </c>
      <c r="BL657" s="17" t="s">
        <v>170</v>
      </c>
      <c r="BM657" s="149" t="s">
        <v>1217</v>
      </c>
    </row>
    <row r="658" spans="2:65" s="11" customFormat="1" ht="22.8" customHeight="1">
      <c r="B658" s="123"/>
      <c r="D658" s="124" t="s">
        <v>74</v>
      </c>
      <c r="E658" s="134" t="s">
        <v>1218</v>
      </c>
      <c r="F658" s="134" t="s">
        <v>1219</v>
      </c>
      <c r="I658" s="126"/>
      <c r="J658" s="126"/>
      <c r="K658" s="135">
        <f>BK658</f>
        <v>0</v>
      </c>
      <c r="M658" s="123"/>
      <c r="N658" s="128"/>
      <c r="Q658" s="129">
        <f>SUM(Q659:Q679)</f>
        <v>0</v>
      </c>
      <c r="R658" s="129">
        <f>SUM(R659:R679)</f>
        <v>0</v>
      </c>
      <c r="T658" s="130">
        <f>SUM(T659:T679)</f>
        <v>0</v>
      </c>
      <c r="V658" s="130">
        <f>SUM(V659:V679)</f>
        <v>1.790165</v>
      </c>
      <c r="X658" s="131">
        <f>SUM(X659:X679)</f>
        <v>1.6319999999999999</v>
      </c>
      <c r="AR658" s="124" t="s">
        <v>84</v>
      </c>
      <c r="AT658" s="132" t="s">
        <v>74</v>
      </c>
      <c r="AU658" s="132" t="s">
        <v>80</v>
      </c>
      <c r="AY658" s="124" t="s">
        <v>126</v>
      </c>
      <c r="BK658" s="133">
        <f>SUM(BK659:BK679)</f>
        <v>0</v>
      </c>
    </row>
    <row r="659" spans="2:65" s="1" customFormat="1" ht="16.5" customHeight="1">
      <c r="B659" s="32"/>
      <c r="C659" s="136" t="s">
        <v>1220</v>
      </c>
      <c r="D659" s="136" t="s">
        <v>129</v>
      </c>
      <c r="E659" s="137" t="s">
        <v>1221</v>
      </c>
      <c r="F659" s="138" t="s">
        <v>1222</v>
      </c>
      <c r="G659" s="139" t="s">
        <v>176</v>
      </c>
      <c r="H659" s="140">
        <v>52.15</v>
      </c>
      <c r="I659" s="141"/>
      <c r="J659" s="141"/>
      <c r="K659" s="142">
        <f>ROUND(P659*H659,2)</f>
        <v>0</v>
      </c>
      <c r="L659" s="143"/>
      <c r="M659" s="32"/>
      <c r="N659" s="144" t="s">
        <v>1</v>
      </c>
      <c r="O659" s="145" t="s">
        <v>39</v>
      </c>
      <c r="P659" s="146">
        <f>I659+J659</f>
        <v>0</v>
      </c>
      <c r="Q659" s="146">
        <f>ROUND(I659*H659,2)</f>
        <v>0</v>
      </c>
      <c r="R659" s="146">
        <f>ROUND(J659*H659,2)</f>
        <v>0</v>
      </c>
      <c r="T659" s="147">
        <f>S659*H659</f>
        <v>0</v>
      </c>
      <c r="U659" s="147">
        <v>0</v>
      </c>
      <c r="V659" s="147">
        <f>U659*H659</f>
        <v>0</v>
      </c>
      <c r="W659" s="147">
        <v>0</v>
      </c>
      <c r="X659" s="148">
        <f>W659*H659</f>
        <v>0</v>
      </c>
      <c r="AR659" s="149" t="s">
        <v>170</v>
      </c>
      <c r="AT659" s="149" t="s">
        <v>129</v>
      </c>
      <c r="AU659" s="149" t="s">
        <v>84</v>
      </c>
      <c r="AY659" s="17" t="s">
        <v>126</v>
      </c>
      <c r="BE659" s="150">
        <f>IF(O659="základní",K659,0)</f>
        <v>0</v>
      </c>
      <c r="BF659" s="150">
        <f>IF(O659="snížená",K659,0)</f>
        <v>0</v>
      </c>
      <c r="BG659" s="150">
        <f>IF(O659="zákl. přenesená",K659,0)</f>
        <v>0</v>
      </c>
      <c r="BH659" s="150">
        <f>IF(O659="sníž. přenesená",K659,0)</f>
        <v>0</v>
      </c>
      <c r="BI659" s="150">
        <f>IF(O659="nulová",K659,0)</f>
        <v>0</v>
      </c>
      <c r="BJ659" s="17" t="s">
        <v>84</v>
      </c>
      <c r="BK659" s="150">
        <f>ROUND(P659*H659,2)</f>
        <v>0</v>
      </c>
      <c r="BL659" s="17" t="s">
        <v>170</v>
      </c>
      <c r="BM659" s="149" t="s">
        <v>1223</v>
      </c>
    </row>
    <row r="660" spans="2:65" s="13" customFormat="1" ht="20.399999999999999">
      <c r="B660" s="161"/>
      <c r="D660" s="151" t="s">
        <v>160</v>
      </c>
      <c r="E660" s="162" t="s">
        <v>1</v>
      </c>
      <c r="F660" s="163" t="s">
        <v>1224</v>
      </c>
      <c r="H660" s="164">
        <v>17.399999999999999</v>
      </c>
      <c r="I660" s="165"/>
      <c r="J660" s="165"/>
      <c r="M660" s="161"/>
      <c r="N660" s="166"/>
      <c r="X660" s="167"/>
      <c r="AT660" s="162" t="s">
        <v>160</v>
      </c>
      <c r="AU660" s="162" t="s">
        <v>84</v>
      </c>
      <c r="AV660" s="13" t="s">
        <v>84</v>
      </c>
      <c r="AW660" s="13" t="s">
        <v>5</v>
      </c>
      <c r="AX660" s="13" t="s">
        <v>75</v>
      </c>
      <c r="AY660" s="162" t="s">
        <v>126</v>
      </c>
    </row>
    <row r="661" spans="2:65" s="13" customFormat="1" ht="20.399999999999999">
      <c r="B661" s="161"/>
      <c r="D661" s="151" t="s">
        <v>160</v>
      </c>
      <c r="E661" s="162" t="s">
        <v>1</v>
      </c>
      <c r="F661" s="163" t="s">
        <v>1225</v>
      </c>
      <c r="H661" s="164">
        <v>34.75</v>
      </c>
      <c r="I661" s="165"/>
      <c r="J661" s="165"/>
      <c r="M661" s="161"/>
      <c r="N661" s="166"/>
      <c r="X661" s="167"/>
      <c r="AT661" s="162" t="s">
        <v>160</v>
      </c>
      <c r="AU661" s="162" t="s">
        <v>84</v>
      </c>
      <c r="AV661" s="13" t="s">
        <v>84</v>
      </c>
      <c r="AW661" s="13" t="s">
        <v>5</v>
      </c>
      <c r="AX661" s="13" t="s">
        <v>75</v>
      </c>
      <c r="AY661" s="162" t="s">
        <v>126</v>
      </c>
    </row>
    <row r="662" spans="2:65" s="14" customFormat="1" ht="10.199999999999999">
      <c r="B662" s="185"/>
      <c r="D662" s="151" t="s">
        <v>160</v>
      </c>
      <c r="E662" s="186" t="s">
        <v>1</v>
      </c>
      <c r="F662" s="187" t="s">
        <v>330</v>
      </c>
      <c r="H662" s="188">
        <v>52.15</v>
      </c>
      <c r="I662" s="189"/>
      <c r="J662" s="189"/>
      <c r="M662" s="185"/>
      <c r="N662" s="190"/>
      <c r="X662" s="191"/>
      <c r="AT662" s="186" t="s">
        <v>160</v>
      </c>
      <c r="AU662" s="186" t="s">
        <v>84</v>
      </c>
      <c r="AV662" s="14" t="s">
        <v>133</v>
      </c>
      <c r="AW662" s="14" t="s">
        <v>5</v>
      </c>
      <c r="AX662" s="14" t="s">
        <v>80</v>
      </c>
      <c r="AY662" s="186" t="s">
        <v>126</v>
      </c>
    </row>
    <row r="663" spans="2:65" s="1" customFormat="1" ht="16.5" customHeight="1">
      <c r="B663" s="32"/>
      <c r="C663" s="136" t="s">
        <v>1226</v>
      </c>
      <c r="D663" s="136" t="s">
        <v>129</v>
      </c>
      <c r="E663" s="137" t="s">
        <v>1227</v>
      </c>
      <c r="F663" s="138" t="s">
        <v>1228</v>
      </c>
      <c r="G663" s="139" t="s">
        <v>176</v>
      </c>
      <c r="H663" s="140">
        <v>52.15</v>
      </c>
      <c r="I663" s="141"/>
      <c r="J663" s="141"/>
      <c r="K663" s="142">
        <f>ROUND(P663*H663,2)</f>
        <v>0</v>
      </c>
      <c r="L663" s="143"/>
      <c r="M663" s="32"/>
      <c r="N663" s="144" t="s">
        <v>1</v>
      </c>
      <c r="O663" s="145" t="s">
        <v>39</v>
      </c>
      <c r="P663" s="146">
        <f>I663+J663</f>
        <v>0</v>
      </c>
      <c r="Q663" s="146">
        <f>ROUND(I663*H663,2)</f>
        <v>0</v>
      </c>
      <c r="R663" s="146">
        <f>ROUND(J663*H663,2)</f>
        <v>0</v>
      </c>
      <c r="T663" s="147">
        <f>S663*H663</f>
        <v>0</v>
      </c>
      <c r="U663" s="147">
        <v>2.9999999999999997E-4</v>
      </c>
      <c r="V663" s="147">
        <f>U663*H663</f>
        <v>1.5644999999999999E-2</v>
      </c>
      <c r="W663" s="147">
        <v>0</v>
      </c>
      <c r="X663" s="148">
        <f>W663*H663</f>
        <v>0</v>
      </c>
      <c r="AR663" s="149" t="s">
        <v>170</v>
      </c>
      <c r="AT663" s="149" t="s">
        <v>129</v>
      </c>
      <c r="AU663" s="149" t="s">
        <v>84</v>
      </c>
      <c r="AY663" s="17" t="s">
        <v>126</v>
      </c>
      <c r="BE663" s="150">
        <f>IF(O663="základní",K663,0)</f>
        <v>0</v>
      </c>
      <c r="BF663" s="150">
        <f>IF(O663="snížená",K663,0)</f>
        <v>0</v>
      </c>
      <c r="BG663" s="150">
        <f>IF(O663="zákl. přenesená",K663,0)</f>
        <v>0</v>
      </c>
      <c r="BH663" s="150">
        <f>IF(O663="sníž. přenesená",K663,0)</f>
        <v>0</v>
      </c>
      <c r="BI663" s="150">
        <f>IF(O663="nulová",K663,0)</f>
        <v>0</v>
      </c>
      <c r="BJ663" s="17" t="s">
        <v>84</v>
      </c>
      <c r="BK663" s="150">
        <f>ROUND(P663*H663,2)</f>
        <v>0</v>
      </c>
      <c r="BL663" s="17" t="s">
        <v>170</v>
      </c>
      <c r="BM663" s="149" t="s">
        <v>1229</v>
      </c>
    </row>
    <row r="664" spans="2:65" s="1" customFormat="1" ht="24.15" customHeight="1">
      <c r="B664" s="32"/>
      <c r="C664" s="136" t="s">
        <v>1230</v>
      </c>
      <c r="D664" s="136" t="s">
        <v>129</v>
      </c>
      <c r="E664" s="137" t="s">
        <v>1231</v>
      </c>
      <c r="F664" s="138" t="s">
        <v>1232</v>
      </c>
      <c r="G664" s="139" t="s">
        <v>176</v>
      </c>
      <c r="H664" s="140">
        <v>52.15</v>
      </c>
      <c r="I664" s="141"/>
      <c r="J664" s="141"/>
      <c r="K664" s="142">
        <f>ROUND(P664*H664,2)</f>
        <v>0</v>
      </c>
      <c r="L664" s="143"/>
      <c r="M664" s="32"/>
      <c r="N664" s="144" t="s">
        <v>1</v>
      </c>
      <c r="O664" s="145" t="s">
        <v>39</v>
      </c>
      <c r="P664" s="146">
        <f>I664+J664</f>
        <v>0</v>
      </c>
      <c r="Q664" s="146">
        <f>ROUND(I664*H664,2)</f>
        <v>0</v>
      </c>
      <c r="R664" s="146">
        <f>ROUND(J664*H664,2)</f>
        <v>0</v>
      </c>
      <c r="T664" s="147">
        <f>S664*H664</f>
        <v>0</v>
      </c>
      <c r="U664" s="147">
        <v>1.5E-3</v>
      </c>
      <c r="V664" s="147">
        <f>U664*H664</f>
        <v>7.8225000000000003E-2</v>
      </c>
      <c r="W664" s="147">
        <v>0</v>
      </c>
      <c r="X664" s="148">
        <f>W664*H664</f>
        <v>0</v>
      </c>
      <c r="AR664" s="149" t="s">
        <v>170</v>
      </c>
      <c r="AT664" s="149" t="s">
        <v>129</v>
      </c>
      <c r="AU664" s="149" t="s">
        <v>84</v>
      </c>
      <c r="AY664" s="17" t="s">
        <v>126</v>
      </c>
      <c r="BE664" s="150">
        <f>IF(O664="základní",K664,0)</f>
        <v>0</v>
      </c>
      <c r="BF664" s="150">
        <f>IF(O664="snížená",K664,0)</f>
        <v>0</v>
      </c>
      <c r="BG664" s="150">
        <f>IF(O664="zákl. přenesená",K664,0)</f>
        <v>0</v>
      </c>
      <c r="BH664" s="150">
        <f>IF(O664="sníž. přenesená",K664,0)</f>
        <v>0</v>
      </c>
      <c r="BI664" s="150">
        <f>IF(O664="nulová",K664,0)</f>
        <v>0</v>
      </c>
      <c r="BJ664" s="17" t="s">
        <v>84</v>
      </c>
      <c r="BK664" s="150">
        <f>ROUND(P664*H664,2)</f>
        <v>0</v>
      </c>
      <c r="BL664" s="17" t="s">
        <v>170</v>
      </c>
      <c r="BM664" s="149" t="s">
        <v>1233</v>
      </c>
    </row>
    <row r="665" spans="2:65" s="1" customFormat="1" ht="16.5" customHeight="1">
      <c r="B665" s="32"/>
      <c r="C665" s="136" t="s">
        <v>1234</v>
      </c>
      <c r="D665" s="136" t="s">
        <v>129</v>
      </c>
      <c r="E665" s="137" t="s">
        <v>1235</v>
      </c>
      <c r="F665" s="138" t="s">
        <v>1236</v>
      </c>
      <c r="G665" s="139" t="s">
        <v>176</v>
      </c>
      <c r="H665" s="140">
        <v>52.15</v>
      </c>
      <c r="I665" s="141"/>
      <c r="J665" s="141"/>
      <c r="K665" s="142">
        <f>ROUND(P665*H665,2)</f>
        <v>0</v>
      </c>
      <c r="L665" s="143"/>
      <c r="M665" s="32"/>
      <c r="N665" s="144" t="s">
        <v>1</v>
      </c>
      <c r="O665" s="145" t="s">
        <v>39</v>
      </c>
      <c r="P665" s="146">
        <f>I665+J665</f>
        <v>0</v>
      </c>
      <c r="Q665" s="146">
        <f>ROUND(I665*H665,2)</f>
        <v>0</v>
      </c>
      <c r="R665" s="146">
        <f>ROUND(J665*H665,2)</f>
        <v>0</v>
      </c>
      <c r="T665" s="147">
        <f>S665*H665</f>
        <v>0</v>
      </c>
      <c r="U665" s="147">
        <v>4.4999999999999997E-3</v>
      </c>
      <c r="V665" s="147">
        <f>U665*H665</f>
        <v>0.23467499999999997</v>
      </c>
      <c r="W665" s="147">
        <v>0</v>
      </c>
      <c r="X665" s="148">
        <f>W665*H665</f>
        <v>0</v>
      </c>
      <c r="AR665" s="149" t="s">
        <v>170</v>
      </c>
      <c r="AT665" s="149" t="s">
        <v>129</v>
      </c>
      <c r="AU665" s="149" t="s">
        <v>84</v>
      </c>
      <c r="AY665" s="17" t="s">
        <v>126</v>
      </c>
      <c r="BE665" s="150">
        <f>IF(O665="základní",K665,0)</f>
        <v>0</v>
      </c>
      <c r="BF665" s="150">
        <f>IF(O665="snížená",K665,0)</f>
        <v>0</v>
      </c>
      <c r="BG665" s="150">
        <f>IF(O665="zákl. přenesená",K665,0)</f>
        <v>0</v>
      </c>
      <c r="BH665" s="150">
        <f>IF(O665="sníž. přenesená",K665,0)</f>
        <v>0</v>
      </c>
      <c r="BI665" s="150">
        <f>IF(O665="nulová",K665,0)</f>
        <v>0</v>
      </c>
      <c r="BJ665" s="17" t="s">
        <v>84</v>
      </c>
      <c r="BK665" s="150">
        <f>ROUND(P665*H665,2)</f>
        <v>0</v>
      </c>
      <c r="BL665" s="17" t="s">
        <v>170</v>
      </c>
      <c r="BM665" s="149" t="s">
        <v>1237</v>
      </c>
    </row>
    <row r="666" spans="2:65" s="1" customFormat="1" ht="33" customHeight="1">
      <c r="B666" s="32"/>
      <c r="C666" s="136" t="s">
        <v>1238</v>
      </c>
      <c r="D666" s="136" t="s">
        <v>129</v>
      </c>
      <c r="E666" s="137" t="s">
        <v>1239</v>
      </c>
      <c r="F666" s="138" t="s">
        <v>1240</v>
      </c>
      <c r="G666" s="139" t="s">
        <v>176</v>
      </c>
      <c r="H666" s="140">
        <v>52.15</v>
      </c>
      <c r="I666" s="141"/>
      <c r="J666" s="141"/>
      <c r="K666" s="142">
        <f>ROUND(P666*H666,2)</f>
        <v>0</v>
      </c>
      <c r="L666" s="143"/>
      <c r="M666" s="32"/>
      <c r="N666" s="144" t="s">
        <v>1</v>
      </c>
      <c r="O666" s="145" t="s">
        <v>39</v>
      </c>
      <c r="P666" s="146">
        <f>I666+J666</f>
        <v>0</v>
      </c>
      <c r="Q666" s="146">
        <f>ROUND(I666*H666,2)</f>
        <v>0</v>
      </c>
      <c r="R666" s="146">
        <f>ROUND(J666*H666,2)</f>
        <v>0</v>
      </c>
      <c r="T666" s="147">
        <f>S666*H666</f>
        <v>0</v>
      </c>
      <c r="U666" s="147">
        <v>6.0000000000000001E-3</v>
      </c>
      <c r="V666" s="147">
        <f>U666*H666</f>
        <v>0.31290000000000001</v>
      </c>
      <c r="W666" s="147">
        <v>0</v>
      </c>
      <c r="X666" s="148">
        <f>W666*H666</f>
        <v>0</v>
      </c>
      <c r="AR666" s="149" t="s">
        <v>170</v>
      </c>
      <c r="AT666" s="149" t="s">
        <v>129</v>
      </c>
      <c r="AU666" s="149" t="s">
        <v>84</v>
      </c>
      <c r="AY666" s="17" t="s">
        <v>126</v>
      </c>
      <c r="BE666" s="150">
        <f>IF(O666="základní",K666,0)</f>
        <v>0</v>
      </c>
      <c r="BF666" s="150">
        <f>IF(O666="snížená",K666,0)</f>
        <v>0</v>
      </c>
      <c r="BG666" s="150">
        <f>IF(O666="zákl. přenesená",K666,0)</f>
        <v>0</v>
      </c>
      <c r="BH666" s="150">
        <f>IF(O666="sníž. přenesená",K666,0)</f>
        <v>0</v>
      </c>
      <c r="BI666" s="150">
        <f>IF(O666="nulová",K666,0)</f>
        <v>0</v>
      </c>
      <c r="BJ666" s="17" t="s">
        <v>84</v>
      </c>
      <c r="BK666" s="150">
        <f>ROUND(P666*H666,2)</f>
        <v>0</v>
      </c>
      <c r="BL666" s="17" t="s">
        <v>170</v>
      </c>
      <c r="BM666" s="149" t="s">
        <v>1241</v>
      </c>
    </row>
    <row r="667" spans="2:65" s="13" customFormat="1" ht="20.399999999999999">
      <c r="B667" s="161"/>
      <c r="D667" s="151" t="s">
        <v>160</v>
      </c>
      <c r="E667" s="162" t="s">
        <v>1</v>
      </c>
      <c r="F667" s="163" t="s">
        <v>1224</v>
      </c>
      <c r="H667" s="164">
        <v>17.399999999999999</v>
      </c>
      <c r="I667" s="165"/>
      <c r="J667" s="165"/>
      <c r="M667" s="161"/>
      <c r="N667" s="166"/>
      <c r="X667" s="167"/>
      <c r="AT667" s="162" t="s">
        <v>160</v>
      </c>
      <c r="AU667" s="162" t="s">
        <v>84</v>
      </c>
      <c r="AV667" s="13" t="s">
        <v>84</v>
      </c>
      <c r="AW667" s="13" t="s">
        <v>5</v>
      </c>
      <c r="AX667" s="13" t="s">
        <v>75</v>
      </c>
      <c r="AY667" s="162" t="s">
        <v>126</v>
      </c>
    </row>
    <row r="668" spans="2:65" s="13" customFormat="1" ht="20.399999999999999">
      <c r="B668" s="161"/>
      <c r="D668" s="151" t="s">
        <v>160</v>
      </c>
      <c r="E668" s="162" t="s">
        <v>1</v>
      </c>
      <c r="F668" s="163" t="s">
        <v>1225</v>
      </c>
      <c r="H668" s="164">
        <v>34.75</v>
      </c>
      <c r="I668" s="165"/>
      <c r="J668" s="165"/>
      <c r="M668" s="161"/>
      <c r="N668" s="166"/>
      <c r="X668" s="167"/>
      <c r="AT668" s="162" t="s">
        <v>160</v>
      </c>
      <c r="AU668" s="162" t="s">
        <v>84</v>
      </c>
      <c r="AV668" s="13" t="s">
        <v>84</v>
      </c>
      <c r="AW668" s="13" t="s">
        <v>5</v>
      </c>
      <c r="AX668" s="13" t="s">
        <v>75</v>
      </c>
      <c r="AY668" s="162" t="s">
        <v>126</v>
      </c>
    </row>
    <row r="669" spans="2:65" s="14" customFormat="1" ht="10.199999999999999">
      <c r="B669" s="185"/>
      <c r="D669" s="151" t="s">
        <v>160</v>
      </c>
      <c r="E669" s="186" t="s">
        <v>1</v>
      </c>
      <c r="F669" s="187" t="s">
        <v>330</v>
      </c>
      <c r="H669" s="188">
        <v>52.15</v>
      </c>
      <c r="I669" s="189"/>
      <c r="J669" s="189"/>
      <c r="M669" s="185"/>
      <c r="N669" s="190"/>
      <c r="X669" s="191"/>
      <c r="AT669" s="186" t="s">
        <v>160</v>
      </c>
      <c r="AU669" s="186" t="s">
        <v>84</v>
      </c>
      <c r="AV669" s="14" t="s">
        <v>133</v>
      </c>
      <c r="AW669" s="14" t="s">
        <v>5</v>
      </c>
      <c r="AX669" s="14" t="s">
        <v>80</v>
      </c>
      <c r="AY669" s="186" t="s">
        <v>126</v>
      </c>
    </row>
    <row r="670" spans="2:65" s="1" customFormat="1" ht="37.799999999999997" customHeight="1">
      <c r="B670" s="32"/>
      <c r="C670" s="168" t="s">
        <v>1242</v>
      </c>
      <c r="D670" s="168" t="s">
        <v>173</v>
      </c>
      <c r="E670" s="169" t="s">
        <v>1243</v>
      </c>
      <c r="F670" s="170" t="s">
        <v>1135</v>
      </c>
      <c r="G670" s="171" t="s">
        <v>176</v>
      </c>
      <c r="H670" s="172">
        <v>52.15</v>
      </c>
      <c r="I670" s="173"/>
      <c r="J670" s="174"/>
      <c r="K670" s="175">
        <f>ROUND(P670*H670,2)</f>
        <v>0</v>
      </c>
      <c r="L670" s="174"/>
      <c r="M670" s="176"/>
      <c r="N670" s="177" t="s">
        <v>1</v>
      </c>
      <c r="O670" s="145" t="s">
        <v>39</v>
      </c>
      <c r="P670" s="146">
        <f>I670+J670</f>
        <v>0</v>
      </c>
      <c r="Q670" s="146">
        <f>ROUND(I670*H670,2)</f>
        <v>0</v>
      </c>
      <c r="R670" s="146">
        <f>ROUND(J670*H670,2)</f>
        <v>0</v>
      </c>
      <c r="T670" s="147">
        <f>S670*H670</f>
        <v>0</v>
      </c>
      <c r="U670" s="147">
        <v>2.1999999999999999E-2</v>
      </c>
      <c r="V670" s="147">
        <f>U670*H670</f>
        <v>1.1473</v>
      </c>
      <c r="W670" s="147">
        <v>0</v>
      </c>
      <c r="X670" s="148">
        <f>W670*H670</f>
        <v>0</v>
      </c>
      <c r="AR670" s="149" t="s">
        <v>177</v>
      </c>
      <c r="AT670" s="149" t="s">
        <v>173</v>
      </c>
      <c r="AU670" s="149" t="s">
        <v>84</v>
      </c>
      <c r="AY670" s="17" t="s">
        <v>126</v>
      </c>
      <c r="BE670" s="150">
        <f>IF(O670="základní",K670,0)</f>
        <v>0</v>
      </c>
      <c r="BF670" s="150">
        <f>IF(O670="snížená",K670,0)</f>
        <v>0</v>
      </c>
      <c r="BG670" s="150">
        <f>IF(O670="zákl. přenesená",K670,0)</f>
        <v>0</v>
      </c>
      <c r="BH670" s="150">
        <f>IF(O670="sníž. přenesená",K670,0)</f>
        <v>0</v>
      </c>
      <c r="BI670" s="150">
        <f>IF(O670="nulová",K670,0)</f>
        <v>0</v>
      </c>
      <c r="BJ670" s="17" t="s">
        <v>84</v>
      </c>
      <c r="BK670" s="150">
        <f>ROUND(P670*H670,2)</f>
        <v>0</v>
      </c>
      <c r="BL670" s="17" t="s">
        <v>170</v>
      </c>
      <c r="BM670" s="149" t="s">
        <v>1244</v>
      </c>
    </row>
    <row r="671" spans="2:65" s="1" customFormat="1" ht="24.15" customHeight="1">
      <c r="B671" s="32"/>
      <c r="C671" s="136" t="s">
        <v>1245</v>
      </c>
      <c r="D671" s="136" t="s">
        <v>129</v>
      </c>
      <c r="E671" s="137" t="s">
        <v>1246</v>
      </c>
      <c r="F671" s="138" t="s">
        <v>1247</v>
      </c>
      <c r="G671" s="139" t="s">
        <v>176</v>
      </c>
      <c r="H671" s="140">
        <v>60</v>
      </c>
      <c r="I671" s="141"/>
      <c r="J671" s="141"/>
      <c r="K671" s="142">
        <f>ROUND(P671*H671,2)</f>
        <v>0</v>
      </c>
      <c r="L671" s="143"/>
      <c r="M671" s="32"/>
      <c r="N671" s="144" t="s">
        <v>1</v>
      </c>
      <c r="O671" s="145" t="s">
        <v>39</v>
      </c>
      <c r="P671" s="146">
        <f>I671+J671</f>
        <v>0</v>
      </c>
      <c r="Q671" s="146">
        <f>ROUND(I671*H671,2)</f>
        <v>0</v>
      </c>
      <c r="R671" s="146">
        <f>ROUND(J671*H671,2)</f>
        <v>0</v>
      </c>
      <c r="T671" s="147">
        <f>S671*H671</f>
        <v>0</v>
      </c>
      <c r="U671" s="147">
        <v>0</v>
      </c>
      <c r="V671" s="147">
        <f>U671*H671</f>
        <v>0</v>
      </c>
      <c r="W671" s="147">
        <v>2.7199999999999998E-2</v>
      </c>
      <c r="X671" s="148">
        <f>W671*H671</f>
        <v>1.6319999999999999</v>
      </c>
      <c r="AR671" s="149" t="s">
        <v>170</v>
      </c>
      <c r="AT671" s="149" t="s">
        <v>129</v>
      </c>
      <c r="AU671" s="149" t="s">
        <v>84</v>
      </c>
      <c r="AY671" s="17" t="s">
        <v>126</v>
      </c>
      <c r="BE671" s="150">
        <f>IF(O671="základní",K671,0)</f>
        <v>0</v>
      </c>
      <c r="BF671" s="150">
        <f>IF(O671="snížená",K671,0)</f>
        <v>0</v>
      </c>
      <c r="BG671" s="150">
        <f>IF(O671="zákl. přenesená",K671,0)</f>
        <v>0</v>
      </c>
      <c r="BH671" s="150">
        <f>IF(O671="sníž. přenesená",K671,0)</f>
        <v>0</v>
      </c>
      <c r="BI671" s="150">
        <f>IF(O671="nulová",K671,0)</f>
        <v>0</v>
      </c>
      <c r="BJ671" s="17" t="s">
        <v>84</v>
      </c>
      <c r="BK671" s="150">
        <f>ROUND(P671*H671,2)</f>
        <v>0</v>
      </c>
      <c r="BL671" s="17" t="s">
        <v>170</v>
      </c>
      <c r="BM671" s="149" t="s">
        <v>1248</v>
      </c>
    </row>
    <row r="672" spans="2:65" s="1" customFormat="1" ht="24.15" customHeight="1">
      <c r="B672" s="32"/>
      <c r="C672" s="136" t="s">
        <v>1249</v>
      </c>
      <c r="D672" s="136" t="s">
        <v>129</v>
      </c>
      <c r="E672" s="137" t="s">
        <v>1250</v>
      </c>
      <c r="F672" s="138" t="s">
        <v>1251</v>
      </c>
      <c r="G672" s="139" t="s">
        <v>176</v>
      </c>
      <c r="H672" s="140">
        <v>1</v>
      </c>
      <c r="I672" s="141"/>
      <c r="J672" s="141"/>
      <c r="K672" s="142">
        <f>ROUND(P672*H672,2)</f>
        <v>0</v>
      </c>
      <c r="L672" s="143"/>
      <c r="M672" s="32"/>
      <c r="N672" s="144" t="s">
        <v>1</v>
      </c>
      <c r="O672" s="145" t="s">
        <v>39</v>
      </c>
      <c r="P672" s="146">
        <f>I672+J672</f>
        <v>0</v>
      </c>
      <c r="Q672" s="146">
        <f>ROUND(I672*H672,2)</f>
        <v>0</v>
      </c>
      <c r="R672" s="146">
        <f>ROUND(J672*H672,2)</f>
        <v>0</v>
      </c>
      <c r="T672" s="147">
        <f>S672*H672</f>
        <v>0</v>
      </c>
      <c r="U672" s="147">
        <v>1.42E-3</v>
      </c>
      <c r="V672" s="147">
        <f>U672*H672</f>
        <v>1.42E-3</v>
      </c>
      <c r="W672" s="147">
        <v>0</v>
      </c>
      <c r="X672" s="148">
        <f>W672*H672</f>
        <v>0</v>
      </c>
      <c r="AR672" s="149" t="s">
        <v>170</v>
      </c>
      <c r="AT672" s="149" t="s">
        <v>129</v>
      </c>
      <c r="AU672" s="149" t="s">
        <v>84</v>
      </c>
      <c r="AY672" s="17" t="s">
        <v>126</v>
      </c>
      <c r="BE672" s="150">
        <f>IF(O672="základní",K672,0)</f>
        <v>0</v>
      </c>
      <c r="BF672" s="150">
        <f>IF(O672="snížená",K672,0)</f>
        <v>0</v>
      </c>
      <c r="BG672" s="150">
        <f>IF(O672="zákl. přenesená",K672,0)</f>
        <v>0</v>
      </c>
      <c r="BH672" s="150">
        <f>IF(O672="sníž. přenesená",K672,0)</f>
        <v>0</v>
      </c>
      <c r="BI672" s="150">
        <f>IF(O672="nulová",K672,0)</f>
        <v>0</v>
      </c>
      <c r="BJ672" s="17" t="s">
        <v>84</v>
      </c>
      <c r="BK672" s="150">
        <f>ROUND(P672*H672,2)</f>
        <v>0</v>
      </c>
      <c r="BL672" s="17" t="s">
        <v>170</v>
      </c>
      <c r="BM672" s="149" t="s">
        <v>1252</v>
      </c>
    </row>
    <row r="673" spans="2:65" s="12" customFormat="1" ht="20.399999999999999">
      <c r="B673" s="155"/>
      <c r="D673" s="151" t="s">
        <v>160</v>
      </c>
      <c r="E673" s="156" t="s">
        <v>1</v>
      </c>
      <c r="F673" s="157" t="s">
        <v>1253</v>
      </c>
      <c r="H673" s="156" t="s">
        <v>1</v>
      </c>
      <c r="I673" s="158"/>
      <c r="J673" s="158"/>
      <c r="M673" s="155"/>
      <c r="N673" s="159"/>
      <c r="X673" s="160"/>
      <c r="AT673" s="156" t="s">
        <v>160</v>
      </c>
      <c r="AU673" s="156" t="s">
        <v>84</v>
      </c>
      <c r="AV673" s="12" t="s">
        <v>80</v>
      </c>
      <c r="AW673" s="12" t="s">
        <v>5</v>
      </c>
      <c r="AX673" s="12" t="s">
        <v>75</v>
      </c>
      <c r="AY673" s="156" t="s">
        <v>126</v>
      </c>
    </row>
    <row r="674" spans="2:65" s="13" customFormat="1" ht="10.199999999999999">
      <c r="B674" s="161"/>
      <c r="D674" s="151" t="s">
        <v>160</v>
      </c>
      <c r="E674" s="162" t="s">
        <v>1</v>
      </c>
      <c r="F674" s="163" t="s">
        <v>80</v>
      </c>
      <c r="H674" s="164">
        <v>1</v>
      </c>
      <c r="I674" s="165"/>
      <c r="J674" s="165"/>
      <c r="M674" s="161"/>
      <c r="N674" s="166"/>
      <c r="X674" s="167"/>
      <c r="AT674" s="162" t="s">
        <v>160</v>
      </c>
      <c r="AU674" s="162" t="s">
        <v>84</v>
      </c>
      <c r="AV674" s="13" t="s">
        <v>84</v>
      </c>
      <c r="AW674" s="13" t="s">
        <v>5</v>
      </c>
      <c r="AX674" s="13" t="s">
        <v>80</v>
      </c>
      <c r="AY674" s="162" t="s">
        <v>126</v>
      </c>
    </row>
    <row r="675" spans="2:65" s="1" customFormat="1" ht="24.15" customHeight="1">
      <c r="B675" s="32"/>
      <c r="C675" s="168" t="s">
        <v>1254</v>
      </c>
      <c r="D675" s="168" t="s">
        <v>173</v>
      </c>
      <c r="E675" s="169" t="s">
        <v>1255</v>
      </c>
      <c r="F675" s="170" t="s">
        <v>1256</v>
      </c>
      <c r="G675" s="171" t="s">
        <v>176</v>
      </c>
      <c r="H675" s="172">
        <v>0</v>
      </c>
      <c r="I675" s="173"/>
      <c r="J675" s="174"/>
      <c r="K675" s="175">
        <f>ROUND(P675*H675,2)</f>
        <v>0</v>
      </c>
      <c r="L675" s="174"/>
      <c r="M675" s="176"/>
      <c r="N675" s="177" t="s">
        <v>1</v>
      </c>
      <c r="O675" s="145" t="s">
        <v>39</v>
      </c>
      <c r="P675" s="146">
        <f>I675+J675</f>
        <v>0</v>
      </c>
      <c r="Q675" s="146">
        <f>ROUND(I675*H675,2)</f>
        <v>0</v>
      </c>
      <c r="R675" s="146">
        <f>ROUND(J675*H675,2)</f>
        <v>0</v>
      </c>
      <c r="T675" s="147">
        <f>S675*H675</f>
        <v>0</v>
      </c>
      <c r="U675" s="147">
        <v>7.4999999999999997E-3</v>
      </c>
      <c r="V675" s="147">
        <f>U675*H675</f>
        <v>0</v>
      </c>
      <c r="W675" s="147">
        <v>0</v>
      </c>
      <c r="X675" s="148">
        <f>W675*H675</f>
        <v>0</v>
      </c>
      <c r="AR675" s="149" t="s">
        <v>177</v>
      </c>
      <c r="AT675" s="149" t="s">
        <v>173</v>
      </c>
      <c r="AU675" s="149" t="s">
        <v>84</v>
      </c>
      <c r="AY675" s="17" t="s">
        <v>126</v>
      </c>
      <c r="BE675" s="150">
        <f>IF(O675="základní",K675,0)</f>
        <v>0</v>
      </c>
      <c r="BF675" s="150">
        <f>IF(O675="snížená",K675,0)</f>
        <v>0</v>
      </c>
      <c r="BG675" s="150">
        <f>IF(O675="zákl. přenesená",K675,0)</f>
        <v>0</v>
      </c>
      <c r="BH675" s="150">
        <f>IF(O675="sníž. přenesená",K675,0)</f>
        <v>0</v>
      </c>
      <c r="BI675" s="150">
        <f>IF(O675="nulová",K675,0)</f>
        <v>0</v>
      </c>
      <c r="BJ675" s="17" t="s">
        <v>84</v>
      </c>
      <c r="BK675" s="150">
        <f>ROUND(P675*H675,2)</f>
        <v>0</v>
      </c>
      <c r="BL675" s="17" t="s">
        <v>170</v>
      </c>
      <c r="BM675" s="149" t="s">
        <v>1257</v>
      </c>
    </row>
    <row r="676" spans="2:65" s="13" customFormat="1" ht="10.199999999999999">
      <c r="B676" s="161"/>
      <c r="D676" s="151" t="s">
        <v>160</v>
      </c>
      <c r="F676" s="163" t="s">
        <v>1258</v>
      </c>
      <c r="H676" s="164">
        <v>0</v>
      </c>
      <c r="I676" s="165"/>
      <c r="J676" s="165"/>
      <c r="M676" s="161"/>
      <c r="N676" s="166"/>
      <c r="X676" s="167"/>
      <c r="AT676" s="162" t="s">
        <v>160</v>
      </c>
      <c r="AU676" s="162" t="s">
        <v>84</v>
      </c>
      <c r="AV676" s="13" t="s">
        <v>84</v>
      </c>
      <c r="AW676" s="13" t="s">
        <v>4</v>
      </c>
      <c r="AX676" s="13" t="s">
        <v>80</v>
      </c>
      <c r="AY676" s="162" t="s">
        <v>126</v>
      </c>
    </row>
    <row r="677" spans="2:65" s="1" customFormat="1" ht="21.75" customHeight="1">
      <c r="B677" s="32"/>
      <c r="C677" s="136" t="s">
        <v>1259</v>
      </c>
      <c r="D677" s="136" t="s">
        <v>129</v>
      </c>
      <c r="E677" s="137" t="s">
        <v>1260</v>
      </c>
      <c r="F677" s="138" t="s">
        <v>1261</v>
      </c>
      <c r="G677" s="139" t="s">
        <v>156</v>
      </c>
      <c r="H677" s="140">
        <v>12</v>
      </c>
      <c r="I677" s="141"/>
      <c r="J677" s="141"/>
      <c r="K677" s="142">
        <f>ROUND(P677*H677,2)</f>
        <v>0</v>
      </c>
      <c r="L677" s="143"/>
      <c r="M677" s="32"/>
      <c r="N677" s="144" t="s">
        <v>1</v>
      </c>
      <c r="O677" s="145" t="s">
        <v>39</v>
      </c>
      <c r="P677" s="146">
        <f>I677+J677</f>
        <v>0</v>
      </c>
      <c r="Q677" s="146">
        <f>ROUND(I677*H677,2)</f>
        <v>0</v>
      </c>
      <c r="R677" s="146">
        <f>ROUND(J677*H677,2)</f>
        <v>0</v>
      </c>
      <c r="T677" s="147">
        <f>S677*H677</f>
        <v>0</v>
      </c>
      <c r="U677" s="147">
        <v>0</v>
      </c>
      <c r="V677" s="147">
        <f>U677*H677</f>
        <v>0</v>
      </c>
      <c r="W677" s="147">
        <v>0</v>
      </c>
      <c r="X677" s="148">
        <f>W677*H677</f>
        <v>0</v>
      </c>
      <c r="AR677" s="149" t="s">
        <v>170</v>
      </c>
      <c r="AT677" s="149" t="s">
        <v>129</v>
      </c>
      <c r="AU677" s="149" t="s">
        <v>84</v>
      </c>
      <c r="AY677" s="17" t="s">
        <v>126</v>
      </c>
      <c r="BE677" s="150">
        <f>IF(O677="základní",K677,0)</f>
        <v>0</v>
      </c>
      <c r="BF677" s="150">
        <f>IF(O677="snížená",K677,0)</f>
        <v>0</v>
      </c>
      <c r="BG677" s="150">
        <f>IF(O677="zákl. přenesená",K677,0)</f>
        <v>0</v>
      </c>
      <c r="BH677" s="150">
        <f>IF(O677="sníž. přenesená",K677,0)</f>
        <v>0</v>
      </c>
      <c r="BI677" s="150">
        <f>IF(O677="nulová",K677,0)</f>
        <v>0</v>
      </c>
      <c r="BJ677" s="17" t="s">
        <v>84</v>
      </c>
      <c r="BK677" s="150">
        <f>ROUND(P677*H677,2)</f>
        <v>0</v>
      </c>
      <c r="BL677" s="17" t="s">
        <v>170</v>
      </c>
      <c r="BM677" s="149" t="s">
        <v>1262</v>
      </c>
    </row>
    <row r="678" spans="2:65" s="1" customFormat="1" ht="16.5" customHeight="1">
      <c r="B678" s="32"/>
      <c r="C678" s="136" t="s">
        <v>1263</v>
      </c>
      <c r="D678" s="136" t="s">
        <v>129</v>
      </c>
      <c r="E678" s="137" t="s">
        <v>1264</v>
      </c>
      <c r="F678" s="138" t="s">
        <v>1265</v>
      </c>
      <c r="G678" s="139" t="s">
        <v>156</v>
      </c>
      <c r="H678" s="140">
        <v>2</v>
      </c>
      <c r="I678" s="141"/>
      <c r="J678" s="141"/>
      <c r="K678" s="142">
        <f>ROUND(P678*H678,2)</f>
        <v>0</v>
      </c>
      <c r="L678" s="143"/>
      <c r="M678" s="32"/>
      <c r="N678" s="144" t="s">
        <v>1</v>
      </c>
      <c r="O678" s="145" t="s">
        <v>39</v>
      </c>
      <c r="P678" s="146">
        <f>I678+J678</f>
        <v>0</v>
      </c>
      <c r="Q678" s="146">
        <f>ROUND(I678*H678,2)</f>
        <v>0</v>
      </c>
      <c r="R678" s="146">
        <f>ROUND(J678*H678,2)</f>
        <v>0</v>
      </c>
      <c r="T678" s="147">
        <f>S678*H678</f>
        <v>0</v>
      </c>
      <c r="U678" s="147">
        <v>0</v>
      </c>
      <c r="V678" s="147">
        <f>U678*H678</f>
        <v>0</v>
      </c>
      <c r="W678" s="147">
        <v>0</v>
      </c>
      <c r="X678" s="148">
        <f>W678*H678</f>
        <v>0</v>
      </c>
      <c r="AR678" s="149" t="s">
        <v>170</v>
      </c>
      <c r="AT678" s="149" t="s">
        <v>129</v>
      </c>
      <c r="AU678" s="149" t="s">
        <v>84</v>
      </c>
      <c r="AY678" s="17" t="s">
        <v>126</v>
      </c>
      <c r="BE678" s="150">
        <f>IF(O678="základní",K678,0)</f>
        <v>0</v>
      </c>
      <c r="BF678" s="150">
        <f>IF(O678="snížená",K678,0)</f>
        <v>0</v>
      </c>
      <c r="BG678" s="150">
        <f>IF(O678="zákl. přenesená",K678,0)</f>
        <v>0</v>
      </c>
      <c r="BH678" s="150">
        <f>IF(O678="sníž. přenesená",K678,0)</f>
        <v>0</v>
      </c>
      <c r="BI678" s="150">
        <f>IF(O678="nulová",K678,0)</f>
        <v>0</v>
      </c>
      <c r="BJ678" s="17" t="s">
        <v>84</v>
      </c>
      <c r="BK678" s="150">
        <f>ROUND(P678*H678,2)</f>
        <v>0</v>
      </c>
      <c r="BL678" s="17" t="s">
        <v>170</v>
      </c>
      <c r="BM678" s="149" t="s">
        <v>1266</v>
      </c>
    </row>
    <row r="679" spans="2:65" s="1" customFormat="1" ht="24.15" customHeight="1">
      <c r="B679" s="32"/>
      <c r="C679" s="136" t="s">
        <v>1267</v>
      </c>
      <c r="D679" s="136" t="s">
        <v>129</v>
      </c>
      <c r="E679" s="137" t="s">
        <v>1268</v>
      </c>
      <c r="F679" s="138" t="s">
        <v>1269</v>
      </c>
      <c r="G679" s="139" t="s">
        <v>184</v>
      </c>
      <c r="H679" s="178"/>
      <c r="I679" s="141"/>
      <c r="J679" s="141"/>
      <c r="K679" s="142">
        <f>ROUND(P679*H679,2)</f>
        <v>0</v>
      </c>
      <c r="L679" s="143"/>
      <c r="M679" s="32"/>
      <c r="N679" s="144" t="s">
        <v>1</v>
      </c>
      <c r="O679" s="145" t="s">
        <v>39</v>
      </c>
      <c r="P679" s="146">
        <f>I679+J679</f>
        <v>0</v>
      </c>
      <c r="Q679" s="146">
        <f>ROUND(I679*H679,2)</f>
        <v>0</v>
      </c>
      <c r="R679" s="146">
        <f>ROUND(J679*H679,2)</f>
        <v>0</v>
      </c>
      <c r="T679" s="147">
        <f>S679*H679</f>
        <v>0</v>
      </c>
      <c r="U679" s="147">
        <v>0</v>
      </c>
      <c r="V679" s="147">
        <f>U679*H679</f>
        <v>0</v>
      </c>
      <c r="W679" s="147">
        <v>0</v>
      </c>
      <c r="X679" s="148">
        <f>W679*H679</f>
        <v>0</v>
      </c>
      <c r="AR679" s="149" t="s">
        <v>170</v>
      </c>
      <c r="AT679" s="149" t="s">
        <v>129</v>
      </c>
      <c r="AU679" s="149" t="s">
        <v>84</v>
      </c>
      <c r="AY679" s="17" t="s">
        <v>126</v>
      </c>
      <c r="BE679" s="150">
        <f>IF(O679="základní",K679,0)</f>
        <v>0</v>
      </c>
      <c r="BF679" s="150">
        <f>IF(O679="snížená",K679,0)</f>
        <v>0</v>
      </c>
      <c r="BG679" s="150">
        <f>IF(O679="zákl. přenesená",K679,0)</f>
        <v>0</v>
      </c>
      <c r="BH679" s="150">
        <f>IF(O679="sníž. přenesená",K679,0)</f>
        <v>0</v>
      </c>
      <c r="BI679" s="150">
        <f>IF(O679="nulová",K679,0)</f>
        <v>0</v>
      </c>
      <c r="BJ679" s="17" t="s">
        <v>84</v>
      </c>
      <c r="BK679" s="150">
        <f>ROUND(P679*H679,2)</f>
        <v>0</v>
      </c>
      <c r="BL679" s="17" t="s">
        <v>170</v>
      </c>
      <c r="BM679" s="149" t="s">
        <v>1270</v>
      </c>
    </row>
    <row r="680" spans="2:65" s="11" customFormat="1" ht="22.8" customHeight="1">
      <c r="B680" s="123"/>
      <c r="D680" s="124" t="s">
        <v>74</v>
      </c>
      <c r="E680" s="134" t="s">
        <v>1271</v>
      </c>
      <c r="F680" s="134" t="s">
        <v>1272</v>
      </c>
      <c r="I680" s="126"/>
      <c r="J680" s="126"/>
      <c r="K680" s="135">
        <f>BK680</f>
        <v>0</v>
      </c>
      <c r="M680" s="123"/>
      <c r="N680" s="128"/>
      <c r="Q680" s="129">
        <f>SUM(Q681:Q683)</f>
        <v>0</v>
      </c>
      <c r="R680" s="129">
        <f>SUM(R681:R683)</f>
        <v>0</v>
      </c>
      <c r="T680" s="130">
        <f>SUM(T681:T683)</f>
        <v>0</v>
      </c>
      <c r="V680" s="130">
        <f>SUM(V681:V683)</f>
        <v>0</v>
      </c>
      <c r="X680" s="131">
        <f>SUM(X681:X683)</f>
        <v>1.0499999999999999E-3</v>
      </c>
      <c r="AR680" s="124" t="s">
        <v>84</v>
      </c>
      <c r="AT680" s="132" t="s">
        <v>74</v>
      </c>
      <c r="AU680" s="132" t="s">
        <v>80</v>
      </c>
      <c r="AY680" s="124" t="s">
        <v>126</v>
      </c>
      <c r="BK680" s="133">
        <f>SUM(BK681:BK683)</f>
        <v>0</v>
      </c>
    </row>
    <row r="681" spans="2:65" s="1" customFormat="1" ht="24.15" customHeight="1">
      <c r="B681" s="32"/>
      <c r="C681" s="136" t="s">
        <v>1273</v>
      </c>
      <c r="D681" s="136" t="s">
        <v>129</v>
      </c>
      <c r="E681" s="137" t="s">
        <v>1274</v>
      </c>
      <c r="F681" s="138" t="s">
        <v>1275</v>
      </c>
      <c r="G681" s="139" t="s">
        <v>231</v>
      </c>
      <c r="H681" s="140">
        <v>30</v>
      </c>
      <c r="I681" s="141"/>
      <c r="J681" s="141"/>
      <c r="K681" s="142">
        <f>ROUND(P681*H681,2)</f>
        <v>0</v>
      </c>
      <c r="L681" s="143"/>
      <c r="M681" s="32"/>
      <c r="N681" s="144" t="s">
        <v>1</v>
      </c>
      <c r="O681" s="145" t="s">
        <v>39</v>
      </c>
      <c r="P681" s="146">
        <f>I681+J681</f>
        <v>0</v>
      </c>
      <c r="Q681" s="146">
        <f>ROUND(I681*H681,2)</f>
        <v>0</v>
      </c>
      <c r="R681" s="146">
        <f>ROUND(J681*H681,2)</f>
        <v>0</v>
      </c>
      <c r="T681" s="147">
        <f>S681*H681</f>
        <v>0</v>
      </c>
      <c r="U681" s="147">
        <v>0</v>
      </c>
      <c r="V681" s="147">
        <f>U681*H681</f>
        <v>0</v>
      </c>
      <c r="W681" s="147">
        <v>3.4999999999999997E-5</v>
      </c>
      <c r="X681" s="148">
        <f>W681*H681</f>
        <v>1.0499999999999999E-3</v>
      </c>
      <c r="AR681" s="149" t="s">
        <v>170</v>
      </c>
      <c r="AT681" s="149" t="s">
        <v>129</v>
      </c>
      <c r="AU681" s="149" t="s">
        <v>84</v>
      </c>
      <c r="AY681" s="17" t="s">
        <v>126</v>
      </c>
      <c r="BE681" s="150">
        <f>IF(O681="základní",K681,0)</f>
        <v>0</v>
      </c>
      <c r="BF681" s="150">
        <f>IF(O681="snížená",K681,0)</f>
        <v>0</v>
      </c>
      <c r="BG681" s="150">
        <f>IF(O681="zákl. přenesená",K681,0)</f>
        <v>0</v>
      </c>
      <c r="BH681" s="150">
        <f>IF(O681="sníž. přenesená",K681,0)</f>
        <v>0</v>
      </c>
      <c r="BI681" s="150">
        <f>IF(O681="nulová",K681,0)</f>
        <v>0</v>
      </c>
      <c r="BJ681" s="17" t="s">
        <v>84</v>
      </c>
      <c r="BK681" s="150">
        <f>ROUND(P681*H681,2)</f>
        <v>0</v>
      </c>
      <c r="BL681" s="17" t="s">
        <v>170</v>
      </c>
      <c r="BM681" s="149" t="s">
        <v>1276</v>
      </c>
    </row>
    <row r="682" spans="2:65" s="1" customFormat="1" ht="24.15" customHeight="1">
      <c r="B682" s="32"/>
      <c r="C682" s="168" t="s">
        <v>1277</v>
      </c>
      <c r="D682" s="168" t="s">
        <v>173</v>
      </c>
      <c r="E682" s="169" t="s">
        <v>1278</v>
      </c>
      <c r="F682" s="170" t="s">
        <v>1279</v>
      </c>
      <c r="G682" s="171" t="s">
        <v>231</v>
      </c>
      <c r="H682" s="172">
        <v>31.5</v>
      </c>
      <c r="I682" s="173"/>
      <c r="J682" s="174"/>
      <c r="K682" s="175">
        <f>ROUND(P682*H682,2)</f>
        <v>0</v>
      </c>
      <c r="L682" s="174"/>
      <c r="M682" s="176"/>
      <c r="N682" s="177" t="s">
        <v>1</v>
      </c>
      <c r="O682" s="145" t="s">
        <v>39</v>
      </c>
      <c r="P682" s="146">
        <f>I682+J682</f>
        <v>0</v>
      </c>
      <c r="Q682" s="146">
        <f>ROUND(I682*H682,2)</f>
        <v>0</v>
      </c>
      <c r="R682" s="146">
        <f>ROUND(J682*H682,2)</f>
        <v>0</v>
      </c>
      <c r="T682" s="147">
        <f>S682*H682</f>
        <v>0</v>
      </c>
      <c r="U682" s="147">
        <v>0</v>
      </c>
      <c r="V682" s="147">
        <f>U682*H682</f>
        <v>0</v>
      </c>
      <c r="W682" s="147">
        <v>0</v>
      </c>
      <c r="X682" s="148">
        <f>W682*H682</f>
        <v>0</v>
      </c>
      <c r="AR682" s="149" t="s">
        <v>177</v>
      </c>
      <c r="AT682" s="149" t="s">
        <v>173</v>
      </c>
      <c r="AU682" s="149" t="s">
        <v>84</v>
      </c>
      <c r="AY682" s="17" t="s">
        <v>126</v>
      </c>
      <c r="BE682" s="150">
        <f>IF(O682="základní",K682,0)</f>
        <v>0</v>
      </c>
      <c r="BF682" s="150">
        <f>IF(O682="snížená",K682,0)</f>
        <v>0</v>
      </c>
      <c r="BG682" s="150">
        <f>IF(O682="zákl. přenesená",K682,0)</f>
        <v>0</v>
      </c>
      <c r="BH682" s="150">
        <f>IF(O682="sníž. přenesená",K682,0)</f>
        <v>0</v>
      </c>
      <c r="BI682" s="150">
        <f>IF(O682="nulová",K682,0)</f>
        <v>0</v>
      </c>
      <c r="BJ682" s="17" t="s">
        <v>84</v>
      </c>
      <c r="BK682" s="150">
        <f>ROUND(P682*H682,2)</f>
        <v>0</v>
      </c>
      <c r="BL682" s="17" t="s">
        <v>170</v>
      </c>
      <c r="BM682" s="149" t="s">
        <v>1280</v>
      </c>
    </row>
    <row r="683" spans="2:65" s="13" customFormat="1" ht="10.199999999999999">
      <c r="B683" s="161"/>
      <c r="D683" s="151" t="s">
        <v>160</v>
      </c>
      <c r="F683" s="163" t="s">
        <v>1281</v>
      </c>
      <c r="H683" s="164">
        <v>31.5</v>
      </c>
      <c r="I683" s="165"/>
      <c r="J683" s="165"/>
      <c r="M683" s="161"/>
      <c r="N683" s="166"/>
      <c r="X683" s="167"/>
      <c r="AT683" s="162" t="s">
        <v>160</v>
      </c>
      <c r="AU683" s="162" t="s">
        <v>84</v>
      </c>
      <c r="AV683" s="13" t="s">
        <v>84</v>
      </c>
      <c r="AW683" s="13" t="s">
        <v>4</v>
      </c>
      <c r="AX683" s="13" t="s">
        <v>80</v>
      </c>
      <c r="AY683" s="162" t="s">
        <v>126</v>
      </c>
    </row>
    <row r="684" spans="2:65" s="11" customFormat="1" ht="22.8" customHeight="1">
      <c r="B684" s="123"/>
      <c r="D684" s="124" t="s">
        <v>74</v>
      </c>
      <c r="E684" s="134" t="s">
        <v>1282</v>
      </c>
      <c r="F684" s="134" t="s">
        <v>1283</v>
      </c>
      <c r="I684" s="126"/>
      <c r="J684" s="126"/>
      <c r="K684" s="135">
        <f>BK684</f>
        <v>0</v>
      </c>
      <c r="M684" s="123"/>
      <c r="N684" s="128"/>
      <c r="Q684" s="129">
        <f>SUM(Q685:Q745)</f>
        <v>0</v>
      </c>
      <c r="R684" s="129">
        <f>SUM(R685:R745)</f>
        <v>0</v>
      </c>
      <c r="T684" s="130">
        <f>SUM(T685:T745)</f>
        <v>0</v>
      </c>
      <c r="V684" s="130">
        <f>SUM(V685:V745)</f>
        <v>0.55090621360000003</v>
      </c>
      <c r="X684" s="131">
        <f>SUM(X685:X745)</f>
        <v>9.4652939999999991E-2</v>
      </c>
      <c r="AR684" s="124" t="s">
        <v>84</v>
      </c>
      <c r="AT684" s="132" t="s">
        <v>74</v>
      </c>
      <c r="AU684" s="132" t="s">
        <v>80</v>
      </c>
      <c r="AY684" s="124" t="s">
        <v>126</v>
      </c>
      <c r="BK684" s="133">
        <f>SUM(BK685:BK745)</f>
        <v>0</v>
      </c>
    </row>
    <row r="685" spans="2:65" s="1" customFormat="1" ht="16.5" customHeight="1">
      <c r="B685" s="32"/>
      <c r="C685" s="136" t="s">
        <v>1284</v>
      </c>
      <c r="D685" s="136" t="s">
        <v>129</v>
      </c>
      <c r="E685" s="137" t="s">
        <v>1285</v>
      </c>
      <c r="F685" s="138" t="s">
        <v>1286</v>
      </c>
      <c r="G685" s="139" t="s">
        <v>176</v>
      </c>
      <c r="H685" s="140">
        <v>294.14400000000001</v>
      </c>
      <c r="I685" s="141"/>
      <c r="J685" s="141"/>
      <c r="K685" s="142">
        <f>ROUND(P685*H685,2)</f>
        <v>0</v>
      </c>
      <c r="L685" s="143"/>
      <c r="M685" s="32"/>
      <c r="N685" s="144" t="s">
        <v>1</v>
      </c>
      <c r="O685" s="145" t="s">
        <v>39</v>
      </c>
      <c r="P685" s="146">
        <f>I685+J685</f>
        <v>0</v>
      </c>
      <c r="Q685" s="146">
        <f>ROUND(I685*H685,2)</f>
        <v>0</v>
      </c>
      <c r="R685" s="146">
        <f>ROUND(J685*H685,2)</f>
        <v>0</v>
      </c>
      <c r="T685" s="147">
        <f>S685*H685</f>
        <v>0</v>
      </c>
      <c r="U685" s="147">
        <v>1E-3</v>
      </c>
      <c r="V685" s="147">
        <f>U685*H685</f>
        <v>0.29414400000000002</v>
      </c>
      <c r="W685" s="147">
        <v>3.1E-4</v>
      </c>
      <c r="X685" s="148">
        <f>W685*H685</f>
        <v>9.1184639999999997E-2</v>
      </c>
      <c r="AR685" s="149" t="s">
        <v>170</v>
      </c>
      <c r="AT685" s="149" t="s">
        <v>129</v>
      </c>
      <c r="AU685" s="149" t="s">
        <v>84</v>
      </c>
      <c r="AY685" s="17" t="s">
        <v>126</v>
      </c>
      <c r="BE685" s="150">
        <f>IF(O685="základní",K685,0)</f>
        <v>0</v>
      </c>
      <c r="BF685" s="150">
        <f>IF(O685="snížená",K685,0)</f>
        <v>0</v>
      </c>
      <c r="BG685" s="150">
        <f>IF(O685="zákl. přenesená",K685,0)</f>
        <v>0</v>
      </c>
      <c r="BH685" s="150">
        <f>IF(O685="sníž. přenesená",K685,0)</f>
        <v>0</v>
      </c>
      <c r="BI685" s="150">
        <f>IF(O685="nulová",K685,0)</f>
        <v>0</v>
      </c>
      <c r="BJ685" s="17" t="s">
        <v>84</v>
      </c>
      <c r="BK685" s="150">
        <f>ROUND(P685*H685,2)</f>
        <v>0</v>
      </c>
      <c r="BL685" s="17" t="s">
        <v>170</v>
      </c>
      <c r="BM685" s="149" t="s">
        <v>1287</v>
      </c>
    </row>
    <row r="686" spans="2:65" s="12" customFormat="1" ht="10.199999999999999">
      <c r="B686" s="155"/>
      <c r="D686" s="151" t="s">
        <v>160</v>
      </c>
      <c r="E686" s="156" t="s">
        <v>1</v>
      </c>
      <c r="F686" s="157" t="s">
        <v>1288</v>
      </c>
      <c r="H686" s="156" t="s">
        <v>1</v>
      </c>
      <c r="I686" s="158"/>
      <c r="J686" s="158"/>
      <c r="M686" s="155"/>
      <c r="N686" s="159"/>
      <c r="X686" s="160"/>
      <c r="AT686" s="156" t="s">
        <v>160</v>
      </c>
      <c r="AU686" s="156" t="s">
        <v>84</v>
      </c>
      <c r="AV686" s="12" t="s">
        <v>80</v>
      </c>
      <c r="AW686" s="12" t="s">
        <v>5</v>
      </c>
      <c r="AX686" s="12" t="s">
        <v>75</v>
      </c>
      <c r="AY686" s="156" t="s">
        <v>126</v>
      </c>
    </row>
    <row r="687" spans="2:65" s="13" customFormat="1" ht="10.199999999999999">
      <c r="B687" s="161"/>
      <c r="D687" s="151" t="s">
        <v>160</v>
      </c>
      <c r="E687" s="162" t="s">
        <v>1</v>
      </c>
      <c r="F687" s="163" t="s">
        <v>1289</v>
      </c>
      <c r="H687" s="164">
        <v>150</v>
      </c>
      <c r="I687" s="165"/>
      <c r="J687" s="165"/>
      <c r="M687" s="161"/>
      <c r="N687" s="166"/>
      <c r="X687" s="167"/>
      <c r="AT687" s="162" t="s">
        <v>160</v>
      </c>
      <c r="AU687" s="162" t="s">
        <v>84</v>
      </c>
      <c r="AV687" s="13" t="s">
        <v>84</v>
      </c>
      <c r="AW687" s="13" t="s">
        <v>5</v>
      </c>
      <c r="AX687" s="13" t="s">
        <v>75</v>
      </c>
      <c r="AY687" s="162" t="s">
        <v>126</v>
      </c>
    </row>
    <row r="688" spans="2:65" s="13" customFormat="1" ht="10.199999999999999">
      <c r="B688" s="161"/>
      <c r="D688" s="151" t="s">
        <v>160</v>
      </c>
      <c r="E688" s="162" t="s">
        <v>1</v>
      </c>
      <c r="F688" s="163" t="s">
        <v>1290</v>
      </c>
      <c r="H688" s="164">
        <v>52.991999999999997</v>
      </c>
      <c r="I688" s="165"/>
      <c r="J688" s="165"/>
      <c r="M688" s="161"/>
      <c r="N688" s="166"/>
      <c r="X688" s="167"/>
      <c r="AT688" s="162" t="s">
        <v>160</v>
      </c>
      <c r="AU688" s="162" t="s">
        <v>84</v>
      </c>
      <c r="AV688" s="13" t="s">
        <v>84</v>
      </c>
      <c r="AW688" s="13" t="s">
        <v>5</v>
      </c>
      <c r="AX688" s="13" t="s">
        <v>75</v>
      </c>
      <c r="AY688" s="162" t="s">
        <v>126</v>
      </c>
    </row>
    <row r="689" spans="2:65" s="13" customFormat="1" ht="10.199999999999999">
      <c r="B689" s="161"/>
      <c r="D689" s="151" t="s">
        <v>160</v>
      </c>
      <c r="E689" s="162" t="s">
        <v>1</v>
      </c>
      <c r="F689" s="163" t="s">
        <v>1291</v>
      </c>
      <c r="H689" s="164">
        <v>16.704000000000001</v>
      </c>
      <c r="I689" s="165"/>
      <c r="J689" s="165"/>
      <c r="M689" s="161"/>
      <c r="N689" s="166"/>
      <c r="X689" s="167"/>
      <c r="AT689" s="162" t="s">
        <v>160</v>
      </c>
      <c r="AU689" s="162" t="s">
        <v>84</v>
      </c>
      <c r="AV689" s="13" t="s">
        <v>84</v>
      </c>
      <c r="AW689" s="13" t="s">
        <v>5</v>
      </c>
      <c r="AX689" s="13" t="s">
        <v>75</v>
      </c>
      <c r="AY689" s="162" t="s">
        <v>126</v>
      </c>
    </row>
    <row r="690" spans="2:65" s="13" customFormat="1" ht="10.199999999999999">
      <c r="B690" s="161"/>
      <c r="D690" s="151" t="s">
        <v>160</v>
      </c>
      <c r="E690" s="162" t="s">
        <v>1</v>
      </c>
      <c r="F690" s="163" t="s">
        <v>1292</v>
      </c>
      <c r="H690" s="164">
        <v>41.472000000000001</v>
      </c>
      <c r="I690" s="165"/>
      <c r="J690" s="165"/>
      <c r="M690" s="161"/>
      <c r="N690" s="166"/>
      <c r="X690" s="167"/>
      <c r="AT690" s="162" t="s">
        <v>160</v>
      </c>
      <c r="AU690" s="162" t="s">
        <v>84</v>
      </c>
      <c r="AV690" s="13" t="s">
        <v>84</v>
      </c>
      <c r="AW690" s="13" t="s">
        <v>5</v>
      </c>
      <c r="AX690" s="13" t="s">
        <v>75</v>
      </c>
      <c r="AY690" s="162" t="s">
        <v>126</v>
      </c>
    </row>
    <row r="691" spans="2:65" s="13" customFormat="1" ht="10.199999999999999">
      <c r="B691" s="161"/>
      <c r="D691" s="151" t="s">
        <v>160</v>
      </c>
      <c r="E691" s="162" t="s">
        <v>1</v>
      </c>
      <c r="F691" s="163" t="s">
        <v>1293</v>
      </c>
      <c r="H691" s="164">
        <v>32.975999999999999</v>
      </c>
      <c r="I691" s="165"/>
      <c r="J691" s="165"/>
      <c r="M691" s="161"/>
      <c r="N691" s="166"/>
      <c r="X691" s="167"/>
      <c r="AT691" s="162" t="s">
        <v>160</v>
      </c>
      <c r="AU691" s="162" t="s">
        <v>84</v>
      </c>
      <c r="AV691" s="13" t="s">
        <v>84</v>
      </c>
      <c r="AW691" s="13" t="s">
        <v>5</v>
      </c>
      <c r="AX691" s="13" t="s">
        <v>75</v>
      </c>
      <c r="AY691" s="162" t="s">
        <v>126</v>
      </c>
    </row>
    <row r="692" spans="2:65" s="14" customFormat="1" ht="10.199999999999999">
      <c r="B692" s="185"/>
      <c r="D692" s="151" t="s">
        <v>160</v>
      </c>
      <c r="E692" s="186" t="s">
        <v>1</v>
      </c>
      <c r="F692" s="187" t="s">
        <v>330</v>
      </c>
      <c r="H692" s="188">
        <v>294.14400000000001</v>
      </c>
      <c r="I692" s="189"/>
      <c r="J692" s="189"/>
      <c r="M692" s="185"/>
      <c r="N692" s="190"/>
      <c r="X692" s="191"/>
      <c r="AT692" s="186" t="s">
        <v>160</v>
      </c>
      <c r="AU692" s="186" t="s">
        <v>84</v>
      </c>
      <c r="AV692" s="14" t="s">
        <v>133</v>
      </c>
      <c r="AW692" s="14" t="s">
        <v>5</v>
      </c>
      <c r="AX692" s="14" t="s">
        <v>80</v>
      </c>
      <c r="AY692" s="186" t="s">
        <v>126</v>
      </c>
    </row>
    <row r="693" spans="2:65" s="1" customFormat="1" ht="24.15" customHeight="1">
      <c r="B693" s="32"/>
      <c r="C693" s="136" t="s">
        <v>1294</v>
      </c>
      <c r="D693" s="136" t="s">
        <v>129</v>
      </c>
      <c r="E693" s="137" t="s">
        <v>1295</v>
      </c>
      <c r="F693" s="138" t="s">
        <v>1296</v>
      </c>
      <c r="G693" s="139" t="s">
        <v>231</v>
      </c>
      <c r="H693" s="140">
        <v>100</v>
      </c>
      <c r="I693" s="141"/>
      <c r="J693" s="141"/>
      <c r="K693" s="142">
        <f>ROUND(P693*H693,2)</f>
        <v>0</v>
      </c>
      <c r="L693" s="143"/>
      <c r="M693" s="32"/>
      <c r="N693" s="144" t="s">
        <v>1</v>
      </c>
      <c r="O693" s="145" t="s">
        <v>39</v>
      </c>
      <c r="P693" s="146">
        <f>I693+J693</f>
        <v>0</v>
      </c>
      <c r="Q693" s="146">
        <f>ROUND(I693*H693,2)</f>
        <v>0</v>
      </c>
      <c r="R693" s="146">
        <f>ROUND(J693*H693,2)</f>
        <v>0</v>
      </c>
      <c r="T693" s="147">
        <f>S693*H693</f>
        <v>0</v>
      </c>
      <c r="U693" s="147">
        <v>0</v>
      </c>
      <c r="V693" s="147">
        <f>U693*H693</f>
        <v>0</v>
      </c>
      <c r="W693" s="147">
        <v>0</v>
      </c>
      <c r="X693" s="148">
        <f>W693*H693</f>
        <v>0</v>
      </c>
      <c r="AR693" s="149" t="s">
        <v>170</v>
      </c>
      <c r="AT693" s="149" t="s">
        <v>129</v>
      </c>
      <c r="AU693" s="149" t="s">
        <v>84</v>
      </c>
      <c r="AY693" s="17" t="s">
        <v>126</v>
      </c>
      <c r="BE693" s="150">
        <f>IF(O693="základní",K693,0)</f>
        <v>0</v>
      </c>
      <c r="BF693" s="150">
        <f>IF(O693="snížená",K693,0)</f>
        <v>0</v>
      </c>
      <c r="BG693" s="150">
        <f>IF(O693="zákl. přenesená",K693,0)</f>
        <v>0</v>
      </c>
      <c r="BH693" s="150">
        <f>IF(O693="sníž. přenesená",K693,0)</f>
        <v>0</v>
      </c>
      <c r="BI693" s="150">
        <f>IF(O693="nulová",K693,0)</f>
        <v>0</v>
      </c>
      <c r="BJ693" s="17" t="s">
        <v>84</v>
      </c>
      <c r="BK693" s="150">
        <f>ROUND(P693*H693,2)</f>
        <v>0</v>
      </c>
      <c r="BL693" s="17" t="s">
        <v>170</v>
      </c>
      <c r="BM693" s="149" t="s">
        <v>1297</v>
      </c>
    </row>
    <row r="694" spans="2:65" s="1" customFormat="1" ht="16.5" customHeight="1">
      <c r="B694" s="32"/>
      <c r="C694" s="136" t="s">
        <v>1298</v>
      </c>
      <c r="D694" s="136" t="s">
        <v>129</v>
      </c>
      <c r="E694" s="137" t="s">
        <v>1299</v>
      </c>
      <c r="F694" s="138" t="s">
        <v>1300</v>
      </c>
      <c r="G694" s="139" t="s">
        <v>176</v>
      </c>
      <c r="H694" s="140">
        <v>115.61</v>
      </c>
      <c r="I694" s="141"/>
      <c r="J694" s="141"/>
      <c r="K694" s="142">
        <f>ROUND(P694*H694,2)</f>
        <v>0</v>
      </c>
      <c r="L694" s="143"/>
      <c r="M694" s="32"/>
      <c r="N694" s="144" t="s">
        <v>1</v>
      </c>
      <c r="O694" s="145" t="s">
        <v>39</v>
      </c>
      <c r="P694" s="146">
        <f>I694+J694</f>
        <v>0</v>
      </c>
      <c r="Q694" s="146">
        <f>ROUND(I694*H694,2)</f>
        <v>0</v>
      </c>
      <c r="R694" s="146">
        <f>ROUND(J694*H694,2)</f>
        <v>0</v>
      </c>
      <c r="T694" s="147">
        <f>S694*H694</f>
        <v>0</v>
      </c>
      <c r="U694" s="147">
        <v>0</v>
      </c>
      <c r="V694" s="147">
        <f>U694*H694</f>
        <v>0</v>
      </c>
      <c r="W694" s="147">
        <v>3.0000000000000001E-5</v>
      </c>
      <c r="X694" s="148">
        <f>W694*H694</f>
        <v>3.4683000000000001E-3</v>
      </c>
      <c r="AR694" s="149" t="s">
        <v>170</v>
      </c>
      <c r="AT694" s="149" t="s">
        <v>129</v>
      </c>
      <c r="AU694" s="149" t="s">
        <v>84</v>
      </c>
      <c r="AY694" s="17" t="s">
        <v>126</v>
      </c>
      <c r="BE694" s="150">
        <f>IF(O694="základní",K694,0)</f>
        <v>0</v>
      </c>
      <c r="BF694" s="150">
        <f>IF(O694="snížená",K694,0)</f>
        <v>0</v>
      </c>
      <c r="BG694" s="150">
        <f>IF(O694="zákl. přenesená",K694,0)</f>
        <v>0</v>
      </c>
      <c r="BH694" s="150">
        <f>IF(O694="sníž. přenesená",K694,0)</f>
        <v>0</v>
      </c>
      <c r="BI694" s="150">
        <f>IF(O694="nulová",K694,0)</f>
        <v>0</v>
      </c>
      <c r="BJ694" s="17" t="s">
        <v>84</v>
      </c>
      <c r="BK694" s="150">
        <f>ROUND(P694*H694,2)</f>
        <v>0</v>
      </c>
      <c r="BL694" s="17" t="s">
        <v>170</v>
      </c>
      <c r="BM694" s="149" t="s">
        <v>1301</v>
      </c>
    </row>
    <row r="695" spans="2:65" s="13" customFormat="1" ht="10.199999999999999">
      <c r="B695" s="161"/>
      <c r="D695" s="151" t="s">
        <v>160</v>
      </c>
      <c r="E695" s="162" t="s">
        <v>1</v>
      </c>
      <c r="F695" s="163" t="s">
        <v>1302</v>
      </c>
      <c r="H695" s="164">
        <v>56.96</v>
      </c>
      <c r="I695" s="165"/>
      <c r="J695" s="165"/>
      <c r="M695" s="161"/>
      <c r="N695" s="166"/>
      <c r="X695" s="167"/>
      <c r="AT695" s="162" t="s">
        <v>160</v>
      </c>
      <c r="AU695" s="162" t="s">
        <v>84</v>
      </c>
      <c r="AV695" s="13" t="s">
        <v>84</v>
      </c>
      <c r="AW695" s="13" t="s">
        <v>5</v>
      </c>
      <c r="AX695" s="13" t="s">
        <v>75</v>
      </c>
      <c r="AY695" s="162" t="s">
        <v>126</v>
      </c>
    </row>
    <row r="696" spans="2:65" s="13" customFormat="1" ht="10.199999999999999">
      <c r="B696" s="161"/>
      <c r="D696" s="151" t="s">
        <v>160</v>
      </c>
      <c r="E696" s="162" t="s">
        <v>1</v>
      </c>
      <c r="F696" s="163" t="s">
        <v>343</v>
      </c>
      <c r="H696" s="164">
        <v>20.91</v>
      </c>
      <c r="I696" s="165"/>
      <c r="J696" s="165"/>
      <c r="M696" s="161"/>
      <c r="N696" s="166"/>
      <c r="X696" s="167"/>
      <c r="AT696" s="162" t="s">
        <v>160</v>
      </c>
      <c r="AU696" s="162" t="s">
        <v>84</v>
      </c>
      <c r="AV696" s="13" t="s">
        <v>84</v>
      </c>
      <c r="AW696" s="13" t="s">
        <v>5</v>
      </c>
      <c r="AX696" s="13" t="s">
        <v>75</v>
      </c>
      <c r="AY696" s="162" t="s">
        <v>126</v>
      </c>
    </row>
    <row r="697" spans="2:65" s="13" customFormat="1" ht="10.199999999999999">
      <c r="B697" s="161"/>
      <c r="D697" s="151" t="s">
        <v>160</v>
      </c>
      <c r="E697" s="162" t="s">
        <v>1</v>
      </c>
      <c r="F697" s="163" t="s">
        <v>344</v>
      </c>
      <c r="H697" s="164">
        <v>2.06</v>
      </c>
      <c r="I697" s="165"/>
      <c r="J697" s="165"/>
      <c r="M697" s="161"/>
      <c r="N697" s="166"/>
      <c r="X697" s="167"/>
      <c r="AT697" s="162" t="s">
        <v>160</v>
      </c>
      <c r="AU697" s="162" t="s">
        <v>84</v>
      </c>
      <c r="AV697" s="13" t="s">
        <v>84</v>
      </c>
      <c r="AW697" s="13" t="s">
        <v>5</v>
      </c>
      <c r="AX697" s="13" t="s">
        <v>75</v>
      </c>
      <c r="AY697" s="162" t="s">
        <v>126</v>
      </c>
    </row>
    <row r="698" spans="2:65" s="13" customFormat="1" ht="10.199999999999999">
      <c r="B698" s="161"/>
      <c r="D698" s="151" t="s">
        <v>160</v>
      </c>
      <c r="E698" s="162" t="s">
        <v>1</v>
      </c>
      <c r="F698" s="163" t="s">
        <v>345</v>
      </c>
      <c r="H698" s="164">
        <v>4.72</v>
      </c>
      <c r="I698" s="165"/>
      <c r="J698" s="165"/>
      <c r="M698" s="161"/>
      <c r="N698" s="166"/>
      <c r="X698" s="167"/>
      <c r="AT698" s="162" t="s">
        <v>160</v>
      </c>
      <c r="AU698" s="162" t="s">
        <v>84</v>
      </c>
      <c r="AV698" s="13" t="s">
        <v>84</v>
      </c>
      <c r="AW698" s="13" t="s">
        <v>5</v>
      </c>
      <c r="AX698" s="13" t="s">
        <v>75</v>
      </c>
      <c r="AY698" s="162" t="s">
        <v>126</v>
      </c>
    </row>
    <row r="699" spans="2:65" s="13" customFormat="1" ht="10.199999999999999">
      <c r="B699" s="161"/>
      <c r="D699" s="151" t="s">
        <v>160</v>
      </c>
      <c r="E699" s="162" t="s">
        <v>1</v>
      </c>
      <c r="F699" s="163" t="s">
        <v>346</v>
      </c>
      <c r="H699" s="164">
        <v>12.71</v>
      </c>
      <c r="I699" s="165"/>
      <c r="J699" s="165"/>
      <c r="M699" s="161"/>
      <c r="N699" s="166"/>
      <c r="X699" s="167"/>
      <c r="AT699" s="162" t="s">
        <v>160</v>
      </c>
      <c r="AU699" s="162" t="s">
        <v>84</v>
      </c>
      <c r="AV699" s="13" t="s">
        <v>84</v>
      </c>
      <c r="AW699" s="13" t="s">
        <v>5</v>
      </c>
      <c r="AX699" s="13" t="s">
        <v>75</v>
      </c>
      <c r="AY699" s="162" t="s">
        <v>126</v>
      </c>
    </row>
    <row r="700" spans="2:65" s="13" customFormat="1" ht="10.199999999999999">
      <c r="B700" s="161"/>
      <c r="D700" s="151" t="s">
        <v>160</v>
      </c>
      <c r="E700" s="162" t="s">
        <v>1</v>
      </c>
      <c r="F700" s="163" t="s">
        <v>347</v>
      </c>
      <c r="H700" s="164">
        <v>6.66</v>
      </c>
      <c r="I700" s="165"/>
      <c r="J700" s="165"/>
      <c r="M700" s="161"/>
      <c r="N700" s="166"/>
      <c r="X700" s="167"/>
      <c r="AT700" s="162" t="s">
        <v>160</v>
      </c>
      <c r="AU700" s="162" t="s">
        <v>84</v>
      </c>
      <c r="AV700" s="13" t="s">
        <v>84</v>
      </c>
      <c r="AW700" s="13" t="s">
        <v>5</v>
      </c>
      <c r="AX700" s="13" t="s">
        <v>75</v>
      </c>
      <c r="AY700" s="162" t="s">
        <v>126</v>
      </c>
    </row>
    <row r="701" spans="2:65" s="13" customFormat="1" ht="10.199999999999999">
      <c r="B701" s="161"/>
      <c r="D701" s="151" t="s">
        <v>160</v>
      </c>
      <c r="E701" s="162" t="s">
        <v>1</v>
      </c>
      <c r="F701" s="163" t="s">
        <v>348</v>
      </c>
      <c r="H701" s="164">
        <v>11.59</v>
      </c>
      <c r="I701" s="165"/>
      <c r="J701" s="165"/>
      <c r="M701" s="161"/>
      <c r="N701" s="166"/>
      <c r="X701" s="167"/>
      <c r="AT701" s="162" t="s">
        <v>160</v>
      </c>
      <c r="AU701" s="162" t="s">
        <v>84</v>
      </c>
      <c r="AV701" s="13" t="s">
        <v>84</v>
      </c>
      <c r="AW701" s="13" t="s">
        <v>5</v>
      </c>
      <c r="AX701" s="13" t="s">
        <v>75</v>
      </c>
      <c r="AY701" s="162" t="s">
        <v>126</v>
      </c>
    </row>
    <row r="702" spans="2:65" s="14" customFormat="1" ht="10.199999999999999">
      <c r="B702" s="185"/>
      <c r="D702" s="151" t="s">
        <v>160</v>
      </c>
      <c r="E702" s="186" t="s">
        <v>1</v>
      </c>
      <c r="F702" s="187" t="s">
        <v>330</v>
      </c>
      <c r="H702" s="188">
        <v>115.61</v>
      </c>
      <c r="I702" s="189"/>
      <c r="J702" s="189"/>
      <c r="M702" s="185"/>
      <c r="N702" s="190"/>
      <c r="X702" s="191"/>
      <c r="AT702" s="186" t="s">
        <v>160</v>
      </c>
      <c r="AU702" s="186" t="s">
        <v>84</v>
      </c>
      <c r="AV702" s="14" t="s">
        <v>133</v>
      </c>
      <c r="AW702" s="14" t="s">
        <v>5</v>
      </c>
      <c r="AX702" s="14" t="s">
        <v>80</v>
      </c>
      <c r="AY702" s="186" t="s">
        <v>126</v>
      </c>
    </row>
    <row r="703" spans="2:65" s="1" customFormat="1" ht="16.5" customHeight="1">
      <c r="B703" s="32"/>
      <c r="C703" s="168" t="s">
        <v>1303</v>
      </c>
      <c r="D703" s="168" t="s">
        <v>173</v>
      </c>
      <c r="E703" s="169" t="s">
        <v>1304</v>
      </c>
      <c r="F703" s="170" t="s">
        <v>1305</v>
      </c>
      <c r="G703" s="171" t="s">
        <v>176</v>
      </c>
      <c r="H703" s="172">
        <v>200</v>
      </c>
      <c r="I703" s="173"/>
      <c r="J703" s="174"/>
      <c r="K703" s="175">
        <f>ROUND(P703*H703,2)</f>
        <v>0</v>
      </c>
      <c r="L703" s="174"/>
      <c r="M703" s="176"/>
      <c r="N703" s="177" t="s">
        <v>1</v>
      </c>
      <c r="O703" s="145" t="s">
        <v>39</v>
      </c>
      <c r="P703" s="146">
        <f>I703+J703</f>
        <v>0</v>
      </c>
      <c r="Q703" s="146">
        <f>ROUND(I703*H703,2)</f>
        <v>0</v>
      </c>
      <c r="R703" s="146">
        <f>ROUND(J703*H703,2)</f>
        <v>0</v>
      </c>
      <c r="T703" s="147">
        <f>S703*H703</f>
        <v>0</v>
      </c>
      <c r="U703" s="147">
        <v>2.0000000000000002E-5</v>
      </c>
      <c r="V703" s="147">
        <f>U703*H703</f>
        <v>4.0000000000000001E-3</v>
      </c>
      <c r="W703" s="147">
        <v>0</v>
      </c>
      <c r="X703" s="148">
        <f>W703*H703</f>
        <v>0</v>
      </c>
      <c r="AR703" s="149" t="s">
        <v>177</v>
      </c>
      <c r="AT703" s="149" t="s">
        <v>173</v>
      </c>
      <c r="AU703" s="149" t="s">
        <v>84</v>
      </c>
      <c r="AY703" s="17" t="s">
        <v>126</v>
      </c>
      <c r="BE703" s="150">
        <f>IF(O703="základní",K703,0)</f>
        <v>0</v>
      </c>
      <c r="BF703" s="150">
        <f>IF(O703="snížená",K703,0)</f>
        <v>0</v>
      </c>
      <c r="BG703" s="150">
        <f>IF(O703="zákl. přenesená",K703,0)</f>
        <v>0</v>
      </c>
      <c r="BH703" s="150">
        <f>IF(O703="sníž. přenesená",K703,0)</f>
        <v>0</v>
      </c>
      <c r="BI703" s="150">
        <f>IF(O703="nulová",K703,0)</f>
        <v>0</v>
      </c>
      <c r="BJ703" s="17" t="s">
        <v>84</v>
      </c>
      <c r="BK703" s="150">
        <f>ROUND(P703*H703,2)</f>
        <v>0</v>
      </c>
      <c r="BL703" s="17" t="s">
        <v>170</v>
      </c>
      <c r="BM703" s="149" t="s">
        <v>1306</v>
      </c>
    </row>
    <row r="704" spans="2:65" s="1" customFormat="1" ht="21.75" customHeight="1">
      <c r="B704" s="32"/>
      <c r="C704" s="136" t="s">
        <v>1307</v>
      </c>
      <c r="D704" s="136" t="s">
        <v>129</v>
      </c>
      <c r="E704" s="137" t="s">
        <v>1308</v>
      </c>
      <c r="F704" s="138" t="s">
        <v>1309</v>
      </c>
      <c r="G704" s="139" t="s">
        <v>176</v>
      </c>
      <c r="H704" s="140">
        <v>294.14400000000001</v>
      </c>
      <c r="I704" s="141"/>
      <c r="J704" s="141"/>
      <c r="K704" s="142">
        <f>ROUND(P704*H704,2)</f>
        <v>0</v>
      </c>
      <c r="L704" s="143"/>
      <c r="M704" s="32"/>
      <c r="N704" s="144" t="s">
        <v>1</v>
      </c>
      <c r="O704" s="145" t="s">
        <v>39</v>
      </c>
      <c r="P704" s="146">
        <f>I704+J704</f>
        <v>0</v>
      </c>
      <c r="Q704" s="146">
        <f>ROUND(I704*H704,2)</f>
        <v>0</v>
      </c>
      <c r="R704" s="146">
        <f>ROUND(J704*H704,2)</f>
        <v>0</v>
      </c>
      <c r="T704" s="147">
        <f>S704*H704</f>
        <v>0</v>
      </c>
      <c r="U704" s="147">
        <v>2.1000000000000001E-4</v>
      </c>
      <c r="V704" s="147">
        <f>U704*H704</f>
        <v>6.1770240000000004E-2</v>
      </c>
      <c r="W704" s="147">
        <v>0</v>
      </c>
      <c r="X704" s="148">
        <f>W704*H704</f>
        <v>0</v>
      </c>
      <c r="AR704" s="149" t="s">
        <v>170</v>
      </c>
      <c r="AT704" s="149" t="s">
        <v>129</v>
      </c>
      <c r="AU704" s="149" t="s">
        <v>84</v>
      </c>
      <c r="AY704" s="17" t="s">
        <v>126</v>
      </c>
      <c r="BE704" s="150">
        <f>IF(O704="základní",K704,0)</f>
        <v>0</v>
      </c>
      <c r="BF704" s="150">
        <f>IF(O704="snížená",K704,0)</f>
        <v>0</v>
      </c>
      <c r="BG704" s="150">
        <f>IF(O704="zákl. přenesená",K704,0)</f>
        <v>0</v>
      </c>
      <c r="BH704" s="150">
        <f>IF(O704="sníž. přenesená",K704,0)</f>
        <v>0</v>
      </c>
      <c r="BI704" s="150">
        <f>IF(O704="nulová",K704,0)</f>
        <v>0</v>
      </c>
      <c r="BJ704" s="17" t="s">
        <v>84</v>
      </c>
      <c r="BK704" s="150">
        <f>ROUND(P704*H704,2)</f>
        <v>0</v>
      </c>
      <c r="BL704" s="17" t="s">
        <v>170</v>
      </c>
      <c r="BM704" s="149" t="s">
        <v>1310</v>
      </c>
    </row>
    <row r="705" spans="2:65" s="12" customFormat="1" ht="10.199999999999999">
      <c r="B705" s="155"/>
      <c r="D705" s="151" t="s">
        <v>160</v>
      </c>
      <c r="E705" s="156" t="s">
        <v>1</v>
      </c>
      <c r="F705" s="157" t="s">
        <v>1288</v>
      </c>
      <c r="H705" s="156" t="s">
        <v>1</v>
      </c>
      <c r="I705" s="158"/>
      <c r="J705" s="158"/>
      <c r="M705" s="155"/>
      <c r="N705" s="159"/>
      <c r="X705" s="160"/>
      <c r="AT705" s="156" t="s">
        <v>160</v>
      </c>
      <c r="AU705" s="156" t="s">
        <v>84</v>
      </c>
      <c r="AV705" s="12" t="s">
        <v>80</v>
      </c>
      <c r="AW705" s="12" t="s">
        <v>5</v>
      </c>
      <c r="AX705" s="12" t="s">
        <v>75</v>
      </c>
      <c r="AY705" s="156" t="s">
        <v>126</v>
      </c>
    </row>
    <row r="706" spans="2:65" s="13" customFormat="1" ht="10.199999999999999">
      <c r="B706" s="161"/>
      <c r="D706" s="151" t="s">
        <v>160</v>
      </c>
      <c r="E706" s="162" t="s">
        <v>1</v>
      </c>
      <c r="F706" s="163" t="s">
        <v>1289</v>
      </c>
      <c r="H706" s="164">
        <v>150</v>
      </c>
      <c r="I706" s="165"/>
      <c r="J706" s="165"/>
      <c r="M706" s="161"/>
      <c r="N706" s="166"/>
      <c r="X706" s="167"/>
      <c r="AT706" s="162" t="s">
        <v>160</v>
      </c>
      <c r="AU706" s="162" t="s">
        <v>84</v>
      </c>
      <c r="AV706" s="13" t="s">
        <v>84</v>
      </c>
      <c r="AW706" s="13" t="s">
        <v>5</v>
      </c>
      <c r="AX706" s="13" t="s">
        <v>75</v>
      </c>
      <c r="AY706" s="162" t="s">
        <v>126</v>
      </c>
    </row>
    <row r="707" spans="2:65" s="13" customFormat="1" ht="10.199999999999999">
      <c r="B707" s="161"/>
      <c r="D707" s="151" t="s">
        <v>160</v>
      </c>
      <c r="E707" s="162" t="s">
        <v>1</v>
      </c>
      <c r="F707" s="163" t="s">
        <v>1290</v>
      </c>
      <c r="H707" s="164">
        <v>52.991999999999997</v>
      </c>
      <c r="I707" s="165"/>
      <c r="J707" s="165"/>
      <c r="M707" s="161"/>
      <c r="N707" s="166"/>
      <c r="X707" s="167"/>
      <c r="AT707" s="162" t="s">
        <v>160</v>
      </c>
      <c r="AU707" s="162" t="s">
        <v>84</v>
      </c>
      <c r="AV707" s="13" t="s">
        <v>84</v>
      </c>
      <c r="AW707" s="13" t="s">
        <v>5</v>
      </c>
      <c r="AX707" s="13" t="s">
        <v>75</v>
      </c>
      <c r="AY707" s="162" t="s">
        <v>126</v>
      </c>
    </row>
    <row r="708" spans="2:65" s="13" customFormat="1" ht="10.199999999999999">
      <c r="B708" s="161"/>
      <c r="D708" s="151" t="s">
        <v>160</v>
      </c>
      <c r="E708" s="162" t="s">
        <v>1</v>
      </c>
      <c r="F708" s="163" t="s">
        <v>1291</v>
      </c>
      <c r="H708" s="164">
        <v>16.704000000000001</v>
      </c>
      <c r="I708" s="165"/>
      <c r="J708" s="165"/>
      <c r="M708" s="161"/>
      <c r="N708" s="166"/>
      <c r="X708" s="167"/>
      <c r="AT708" s="162" t="s">
        <v>160</v>
      </c>
      <c r="AU708" s="162" t="s">
        <v>84</v>
      </c>
      <c r="AV708" s="13" t="s">
        <v>84</v>
      </c>
      <c r="AW708" s="13" t="s">
        <v>5</v>
      </c>
      <c r="AX708" s="13" t="s">
        <v>75</v>
      </c>
      <c r="AY708" s="162" t="s">
        <v>126</v>
      </c>
    </row>
    <row r="709" spans="2:65" s="13" customFormat="1" ht="10.199999999999999">
      <c r="B709" s="161"/>
      <c r="D709" s="151" t="s">
        <v>160</v>
      </c>
      <c r="E709" s="162" t="s">
        <v>1</v>
      </c>
      <c r="F709" s="163" t="s">
        <v>1292</v>
      </c>
      <c r="H709" s="164">
        <v>41.472000000000001</v>
      </c>
      <c r="I709" s="165"/>
      <c r="J709" s="165"/>
      <c r="M709" s="161"/>
      <c r="N709" s="166"/>
      <c r="X709" s="167"/>
      <c r="AT709" s="162" t="s">
        <v>160</v>
      </c>
      <c r="AU709" s="162" t="s">
        <v>84</v>
      </c>
      <c r="AV709" s="13" t="s">
        <v>84</v>
      </c>
      <c r="AW709" s="13" t="s">
        <v>5</v>
      </c>
      <c r="AX709" s="13" t="s">
        <v>75</v>
      </c>
      <c r="AY709" s="162" t="s">
        <v>126</v>
      </c>
    </row>
    <row r="710" spans="2:65" s="13" customFormat="1" ht="10.199999999999999">
      <c r="B710" s="161"/>
      <c r="D710" s="151" t="s">
        <v>160</v>
      </c>
      <c r="E710" s="162" t="s">
        <v>1</v>
      </c>
      <c r="F710" s="163" t="s">
        <v>1293</v>
      </c>
      <c r="H710" s="164">
        <v>32.975999999999999</v>
      </c>
      <c r="I710" s="165"/>
      <c r="J710" s="165"/>
      <c r="M710" s="161"/>
      <c r="N710" s="166"/>
      <c r="X710" s="167"/>
      <c r="AT710" s="162" t="s">
        <v>160</v>
      </c>
      <c r="AU710" s="162" t="s">
        <v>84</v>
      </c>
      <c r="AV710" s="13" t="s">
        <v>84</v>
      </c>
      <c r="AW710" s="13" t="s">
        <v>5</v>
      </c>
      <c r="AX710" s="13" t="s">
        <v>75</v>
      </c>
      <c r="AY710" s="162" t="s">
        <v>126</v>
      </c>
    </row>
    <row r="711" spans="2:65" s="14" customFormat="1" ht="10.199999999999999">
      <c r="B711" s="185"/>
      <c r="D711" s="151" t="s">
        <v>160</v>
      </c>
      <c r="E711" s="186" t="s">
        <v>1</v>
      </c>
      <c r="F711" s="187" t="s">
        <v>330</v>
      </c>
      <c r="H711" s="188">
        <v>294.14400000000001</v>
      </c>
      <c r="I711" s="189"/>
      <c r="J711" s="189"/>
      <c r="M711" s="185"/>
      <c r="N711" s="190"/>
      <c r="X711" s="191"/>
      <c r="AT711" s="186" t="s">
        <v>160</v>
      </c>
      <c r="AU711" s="186" t="s">
        <v>84</v>
      </c>
      <c r="AV711" s="14" t="s">
        <v>133</v>
      </c>
      <c r="AW711" s="14" t="s">
        <v>5</v>
      </c>
      <c r="AX711" s="14" t="s">
        <v>80</v>
      </c>
      <c r="AY711" s="186" t="s">
        <v>126</v>
      </c>
    </row>
    <row r="712" spans="2:65" s="1" customFormat="1" ht="24.15" customHeight="1">
      <c r="B712" s="32"/>
      <c r="C712" s="136" t="s">
        <v>1311</v>
      </c>
      <c r="D712" s="136" t="s">
        <v>129</v>
      </c>
      <c r="E712" s="137" t="s">
        <v>1312</v>
      </c>
      <c r="F712" s="138" t="s">
        <v>1313</v>
      </c>
      <c r="G712" s="139" t="s">
        <v>176</v>
      </c>
      <c r="H712" s="140">
        <v>407.75400000000002</v>
      </c>
      <c r="I712" s="141"/>
      <c r="J712" s="141"/>
      <c r="K712" s="142">
        <f>ROUND(P712*H712,2)</f>
        <v>0</v>
      </c>
      <c r="L712" s="143"/>
      <c r="M712" s="32"/>
      <c r="N712" s="144" t="s">
        <v>1</v>
      </c>
      <c r="O712" s="145" t="s">
        <v>39</v>
      </c>
      <c r="P712" s="146">
        <f>I712+J712</f>
        <v>0</v>
      </c>
      <c r="Q712" s="146">
        <f>ROUND(I712*H712,2)</f>
        <v>0</v>
      </c>
      <c r="R712" s="146">
        <f>ROUND(J712*H712,2)</f>
        <v>0</v>
      </c>
      <c r="T712" s="147">
        <f>S712*H712</f>
        <v>0</v>
      </c>
      <c r="U712" s="147">
        <v>2.1000000000000001E-4</v>
      </c>
      <c r="V712" s="147">
        <f>U712*H712</f>
        <v>8.5628340000000011E-2</v>
      </c>
      <c r="W712" s="147">
        <v>0</v>
      </c>
      <c r="X712" s="148">
        <f>W712*H712</f>
        <v>0</v>
      </c>
      <c r="AR712" s="149" t="s">
        <v>170</v>
      </c>
      <c r="AT712" s="149" t="s">
        <v>129</v>
      </c>
      <c r="AU712" s="149" t="s">
        <v>84</v>
      </c>
      <c r="AY712" s="17" t="s">
        <v>126</v>
      </c>
      <c r="BE712" s="150">
        <f>IF(O712="základní",K712,0)</f>
        <v>0</v>
      </c>
      <c r="BF712" s="150">
        <f>IF(O712="snížená",K712,0)</f>
        <v>0</v>
      </c>
      <c r="BG712" s="150">
        <f>IF(O712="zákl. přenesená",K712,0)</f>
        <v>0</v>
      </c>
      <c r="BH712" s="150">
        <f>IF(O712="sníž. přenesená",K712,0)</f>
        <v>0</v>
      </c>
      <c r="BI712" s="150">
        <f>IF(O712="nulová",K712,0)</f>
        <v>0</v>
      </c>
      <c r="BJ712" s="17" t="s">
        <v>84</v>
      </c>
      <c r="BK712" s="150">
        <f>ROUND(P712*H712,2)</f>
        <v>0</v>
      </c>
      <c r="BL712" s="17" t="s">
        <v>170</v>
      </c>
      <c r="BM712" s="149" t="s">
        <v>1314</v>
      </c>
    </row>
    <row r="713" spans="2:65" s="12" customFormat="1" ht="10.199999999999999">
      <c r="B713" s="155"/>
      <c r="D713" s="151" t="s">
        <v>160</v>
      </c>
      <c r="E713" s="156" t="s">
        <v>1</v>
      </c>
      <c r="F713" s="157" t="s">
        <v>1315</v>
      </c>
      <c r="H713" s="156" t="s">
        <v>1</v>
      </c>
      <c r="I713" s="158"/>
      <c r="J713" s="158"/>
      <c r="M713" s="155"/>
      <c r="N713" s="159"/>
      <c r="X713" s="160"/>
      <c r="AT713" s="156" t="s">
        <v>160</v>
      </c>
      <c r="AU713" s="156" t="s">
        <v>84</v>
      </c>
      <c r="AV713" s="12" t="s">
        <v>80</v>
      </c>
      <c r="AW713" s="12" t="s">
        <v>5</v>
      </c>
      <c r="AX713" s="12" t="s">
        <v>75</v>
      </c>
      <c r="AY713" s="156" t="s">
        <v>126</v>
      </c>
    </row>
    <row r="714" spans="2:65" s="13" customFormat="1" ht="10.199999999999999">
      <c r="B714" s="161"/>
      <c r="D714" s="151" t="s">
        <v>160</v>
      </c>
      <c r="E714" s="162" t="s">
        <v>1</v>
      </c>
      <c r="F714" s="163" t="s">
        <v>1027</v>
      </c>
      <c r="H714" s="164">
        <v>54.96</v>
      </c>
      <c r="I714" s="165"/>
      <c r="J714" s="165"/>
      <c r="M714" s="161"/>
      <c r="N714" s="166"/>
      <c r="X714" s="167"/>
      <c r="AT714" s="162" t="s">
        <v>160</v>
      </c>
      <c r="AU714" s="162" t="s">
        <v>84</v>
      </c>
      <c r="AV714" s="13" t="s">
        <v>84</v>
      </c>
      <c r="AW714" s="13" t="s">
        <v>5</v>
      </c>
      <c r="AX714" s="13" t="s">
        <v>75</v>
      </c>
      <c r="AY714" s="162" t="s">
        <v>126</v>
      </c>
    </row>
    <row r="715" spans="2:65" s="13" customFormat="1" ht="10.199999999999999">
      <c r="B715" s="161"/>
      <c r="D715" s="151" t="s">
        <v>160</v>
      </c>
      <c r="E715" s="162" t="s">
        <v>1</v>
      </c>
      <c r="F715" s="163" t="s">
        <v>343</v>
      </c>
      <c r="H715" s="164">
        <v>20.91</v>
      </c>
      <c r="I715" s="165"/>
      <c r="J715" s="165"/>
      <c r="M715" s="161"/>
      <c r="N715" s="166"/>
      <c r="X715" s="167"/>
      <c r="AT715" s="162" t="s">
        <v>160</v>
      </c>
      <c r="AU715" s="162" t="s">
        <v>84</v>
      </c>
      <c r="AV715" s="13" t="s">
        <v>84</v>
      </c>
      <c r="AW715" s="13" t="s">
        <v>5</v>
      </c>
      <c r="AX715" s="13" t="s">
        <v>75</v>
      </c>
      <c r="AY715" s="162" t="s">
        <v>126</v>
      </c>
    </row>
    <row r="716" spans="2:65" s="13" customFormat="1" ht="10.199999999999999">
      <c r="B716" s="161"/>
      <c r="D716" s="151" t="s">
        <v>160</v>
      </c>
      <c r="E716" s="162" t="s">
        <v>1</v>
      </c>
      <c r="F716" s="163" t="s">
        <v>344</v>
      </c>
      <c r="H716" s="164">
        <v>2.06</v>
      </c>
      <c r="I716" s="165"/>
      <c r="J716" s="165"/>
      <c r="M716" s="161"/>
      <c r="N716" s="166"/>
      <c r="X716" s="167"/>
      <c r="AT716" s="162" t="s">
        <v>160</v>
      </c>
      <c r="AU716" s="162" t="s">
        <v>84</v>
      </c>
      <c r="AV716" s="13" t="s">
        <v>84</v>
      </c>
      <c r="AW716" s="13" t="s">
        <v>5</v>
      </c>
      <c r="AX716" s="13" t="s">
        <v>75</v>
      </c>
      <c r="AY716" s="162" t="s">
        <v>126</v>
      </c>
    </row>
    <row r="717" spans="2:65" s="13" customFormat="1" ht="10.199999999999999">
      <c r="B717" s="161"/>
      <c r="D717" s="151" t="s">
        <v>160</v>
      </c>
      <c r="E717" s="162" t="s">
        <v>1</v>
      </c>
      <c r="F717" s="163" t="s">
        <v>345</v>
      </c>
      <c r="H717" s="164">
        <v>4.72</v>
      </c>
      <c r="I717" s="165"/>
      <c r="J717" s="165"/>
      <c r="M717" s="161"/>
      <c r="N717" s="166"/>
      <c r="X717" s="167"/>
      <c r="AT717" s="162" t="s">
        <v>160</v>
      </c>
      <c r="AU717" s="162" t="s">
        <v>84</v>
      </c>
      <c r="AV717" s="13" t="s">
        <v>84</v>
      </c>
      <c r="AW717" s="13" t="s">
        <v>5</v>
      </c>
      <c r="AX717" s="13" t="s">
        <v>75</v>
      </c>
      <c r="AY717" s="162" t="s">
        <v>126</v>
      </c>
    </row>
    <row r="718" spans="2:65" s="13" customFormat="1" ht="10.199999999999999">
      <c r="B718" s="161"/>
      <c r="D718" s="151" t="s">
        <v>160</v>
      </c>
      <c r="E718" s="162" t="s">
        <v>1</v>
      </c>
      <c r="F718" s="163" t="s">
        <v>346</v>
      </c>
      <c r="H718" s="164">
        <v>12.71</v>
      </c>
      <c r="I718" s="165"/>
      <c r="J718" s="165"/>
      <c r="M718" s="161"/>
      <c r="N718" s="166"/>
      <c r="X718" s="167"/>
      <c r="AT718" s="162" t="s">
        <v>160</v>
      </c>
      <c r="AU718" s="162" t="s">
        <v>84</v>
      </c>
      <c r="AV718" s="13" t="s">
        <v>84</v>
      </c>
      <c r="AW718" s="13" t="s">
        <v>5</v>
      </c>
      <c r="AX718" s="13" t="s">
        <v>75</v>
      </c>
      <c r="AY718" s="162" t="s">
        <v>126</v>
      </c>
    </row>
    <row r="719" spans="2:65" s="13" customFormat="1" ht="10.199999999999999">
      <c r="B719" s="161"/>
      <c r="D719" s="151" t="s">
        <v>160</v>
      </c>
      <c r="E719" s="162" t="s">
        <v>1</v>
      </c>
      <c r="F719" s="163" t="s">
        <v>347</v>
      </c>
      <c r="H719" s="164">
        <v>6.66</v>
      </c>
      <c r="I719" s="165"/>
      <c r="J719" s="165"/>
      <c r="M719" s="161"/>
      <c r="N719" s="166"/>
      <c r="X719" s="167"/>
      <c r="AT719" s="162" t="s">
        <v>160</v>
      </c>
      <c r="AU719" s="162" t="s">
        <v>84</v>
      </c>
      <c r="AV719" s="13" t="s">
        <v>84</v>
      </c>
      <c r="AW719" s="13" t="s">
        <v>5</v>
      </c>
      <c r="AX719" s="13" t="s">
        <v>75</v>
      </c>
      <c r="AY719" s="162" t="s">
        <v>126</v>
      </c>
    </row>
    <row r="720" spans="2:65" s="13" customFormat="1" ht="10.199999999999999">
      <c r="B720" s="161"/>
      <c r="D720" s="151" t="s">
        <v>160</v>
      </c>
      <c r="E720" s="162" t="s">
        <v>1</v>
      </c>
      <c r="F720" s="163" t="s">
        <v>348</v>
      </c>
      <c r="H720" s="164">
        <v>11.59</v>
      </c>
      <c r="I720" s="165"/>
      <c r="J720" s="165"/>
      <c r="M720" s="161"/>
      <c r="N720" s="166"/>
      <c r="X720" s="167"/>
      <c r="AT720" s="162" t="s">
        <v>160</v>
      </c>
      <c r="AU720" s="162" t="s">
        <v>84</v>
      </c>
      <c r="AV720" s="13" t="s">
        <v>84</v>
      </c>
      <c r="AW720" s="13" t="s">
        <v>5</v>
      </c>
      <c r="AX720" s="13" t="s">
        <v>75</v>
      </c>
      <c r="AY720" s="162" t="s">
        <v>126</v>
      </c>
    </row>
    <row r="721" spans="2:65" s="15" customFormat="1" ht="10.199999999999999">
      <c r="B721" s="192"/>
      <c r="D721" s="151" t="s">
        <v>160</v>
      </c>
      <c r="E721" s="193" t="s">
        <v>1</v>
      </c>
      <c r="F721" s="194" t="s">
        <v>1316</v>
      </c>
      <c r="H721" s="195">
        <v>113.61</v>
      </c>
      <c r="I721" s="196"/>
      <c r="J721" s="196"/>
      <c r="M721" s="192"/>
      <c r="N721" s="197"/>
      <c r="X721" s="198"/>
      <c r="AT721" s="193" t="s">
        <v>160</v>
      </c>
      <c r="AU721" s="193" t="s">
        <v>84</v>
      </c>
      <c r="AV721" s="15" t="s">
        <v>138</v>
      </c>
      <c r="AW721" s="15" t="s">
        <v>5</v>
      </c>
      <c r="AX721" s="15" t="s">
        <v>75</v>
      </c>
      <c r="AY721" s="193" t="s">
        <v>126</v>
      </c>
    </row>
    <row r="722" spans="2:65" s="12" customFormat="1" ht="10.199999999999999">
      <c r="B722" s="155"/>
      <c r="D722" s="151" t="s">
        <v>160</v>
      </c>
      <c r="E722" s="156" t="s">
        <v>1</v>
      </c>
      <c r="F722" s="157" t="s">
        <v>1288</v>
      </c>
      <c r="H722" s="156" t="s">
        <v>1</v>
      </c>
      <c r="I722" s="158"/>
      <c r="J722" s="158"/>
      <c r="M722" s="155"/>
      <c r="N722" s="159"/>
      <c r="X722" s="160"/>
      <c r="AT722" s="156" t="s">
        <v>160</v>
      </c>
      <c r="AU722" s="156" t="s">
        <v>84</v>
      </c>
      <c r="AV722" s="12" t="s">
        <v>80</v>
      </c>
      <c r="AW722" s="12" t="s">
        <v>5</v>
      </c>
      <c r="AX722" s="12" t="s">
        <v>75</v>
      </c>
      <c r="AY722" s="156" t="s">
        <v>126</v>
      </c>
    </row>
    <row r="723" spans="2:65" s="13" customFormat="1" ht="10.199999999999999">
      <c r="B723" s="161"/>
      <c r="D723" s="151" t="s">
        <v>160</v>
      </c>
      <c r="E723" s="162" t="s">
        <v>1</v>
      </c>
      <c r="F723" s="163" t="s">
        <v>1289</v>
      </c>
      <c r="H723" s="164">
        <v>150</v>
      </c>
      <c r="I723" s="165"/>
      <c r="J723" s="165"/>
      <c r="M723" s="161"/>
      <c r="N723" s="166"/>
      <c r="X723" s="167"/>
      <c r="AT723" s="162" t="s">
        <v>160</v>
      </c>
      <c r="AU723" s="162" t="s">
        <v>84</v>
      </c>
      <c r="AV723" s="13" t="s">
        <v>84</v>
      </c>
      <c r="AW723" s="13" t="s">
        <v>5</v>
      </c>
      <c r="AX723" s="13" t="s">
        <v>75</v>
      </c>
      <c r="AY723" s="162" t="s">
        <v>126</v>
      </c>
    </row>
    <row r="724" spans="2:65" s="13" customFormat="1" ht="10.199999999999999">
      <c r="B724" s="161"/>
      <c r="D724" s="151" t="s">
        <v>160</v>
      </c>
      <c r="E724" s="162" t="s">
        <v>1</v>
      </c>
      <c r="F724" s="163" t="s">
        <v>1290</v>
      </c>
      <c r="H724" s="164">
        <v>52.991999999999997</v>
      </c>
      <c r="I724" s="165"/>
      <c r="J724" s="165"/>
      <c r="M724" s="161"/>
      <c r="N724" s="166"/>
      <c r="X724" s="167"/>
      <c r="AT724" s="162" t="s">
        <v>160</v>
      </c>
      <c r="AU724" s="162" t="s">
        <v>84</v>
      </c>
      <c r="AV724" s="13" t="s">
        <v>84</v>
      </c>
      <c r="AW724" s="13" t="s">
        <v>5</v>
      </c>
      <c r="AX724" s="13" t="s">
        <v>75</v>
      </c>
      <c r="AY724" s="162" t="s">
        <v>126</v>
      </c>
    </row>
    <row r="725" spans="2:65" s="13" customFormat="1" ht="10.199999999999999">
      <c r="B725" s="161"/>
      <c r="D725" s="151" t="s">
        <v>160</v>
      </c>
      <c r="E725" s="162" t="s">
        <v>1</v>
      </c>
      <c r="F725" s="163" t="s">
        <v>1291</v>
      </c>
      <c r="H725" s="164">
        <v>16.704000000000001</v>
      </c>
      <c r="I725" s="165"/>
      <c r="J725" s="165"/>
      <c r="M725" s="161"/>
      <c r="N725" s="166"/>
      <c r="X725" s="167"/>
      <c r="AT725" s="162" t="s">
        <v>160</v>
      </c>
      <c r="AU725" s="162" t="s">
        <v>84</v>
      </c>
      <c r="AV725" s="13" t="s">
        <v>84</v>
      </c>
      <c r="AW725" s="13" t="s">
        <v>5</v>
      </c>
      <c r="AX725" s="13" t="s">
        <v>75</v>
      </c>
      <c r="AY725" s="162" t="s">
        <v>126</v>
      </c>
    </row>
    <row r="726" spans="2:65" s="13" customFormat="1" ht="10.199999999999999">
      <c r="B726" s="161"/>
      <c r="D726" s="151" t="s">
        <v>160</v>
      </c>
      <c r="E726" s="162" t="s">
        <v>1</v>
      </c>
      <c r="F726" s="163" t="s">
        <v>1292</v>
      </c>
      <c r="H726" s="164">
        <v>41.472000000000001</v>
      </c>
      <c r="I726" s="165"/>
      <c r="J726" s="165"/>
      <c r="M726" s="161"/>
      <c r="N726" s="166"/>
      <c r="X726" s="167"/>
      <c r="AT726" s="162" t="s">
        <v>160</v>
      </c>
      <c r="AU726" s="162" t="s">
        <v>84</v>
      </c>
      <c r="AV726" s="13" t="s">
        <v>84</v>
      </c>
      <c r="AW726" s="13" t="s">
        <v>5</v>
      </c>
      <c r="AX726" s="13" t="s">
        <v>75</v>
      </c>
      <c r="AY726" s="162" t="s">
        <v>126</v>
      </c>
    </row>
    <row r="727" spans="2:65" s="13" customFormat="1" ht="10.199999999999999">
      <c r="B727" s="161"/>
      <c r="D727" s="151" t="s">
        <v>160</v>
      </c>
      <c r="E727" s="162" t="s">
        <v>1</v>
      </c>
      <c r="F727" s="163" t="s">
        <v>1293</v>
      </c>
      <c r="H727" s="164">
        <v>32.975999999999999</v>
      </c>
      <c r="I727" s="165"/>
      <c r="J727" s="165"/>
      <c r="M727" s="161"/>
      <c r="N727" s="166"/>
      <c r="X727" s="167"/>
      <c r="AT727" s="162" t="s">
        <v>160</v>
      </c>
      <c r="AU727" s="162" t="s">
        <v>84</v>
      </c>
      <c r="AV727" s="13" t="s">
        <v>84</v>
      </c>
      <c r="AW727" s="13" t="s">
        <v>5</v>
      </c>
      <c r="AX727" s="13" t="s">
        <v>75</v>
      </c>
      <c r="AY727" s="162" t="s">
        <v>126</v>
      </c>
    </row>
    <row r="728" spans="2:65" s="14" customFormat="1" ht="10.199999999999999">
      <c r="B728" s="185"/>
      <c r="D728" s="151" t="s">
        <v>160</v>
      </c>
      <c r="E728" s="186" t="s">
        <v>1</v>
      </c>
      <c r="F728" s="187" t="s">
        <v>330</v>
      </c>
      <c r="H728" s="188">
        <v>407.75400000000002</v>
      </c>
      <c r="I728" s="189"/>
      <c r="J728" s="189"/>
      <c r="M728" s="185"/>
      <c r="N728" s="190"/>
      <c r="X728" s="191"/>
      <c r="AT728" s="186" t="s">
        <v>160</v>
      </c>
      <c r="AU728" s="186" t="s">
        <v>84</v>
      </c>
      <c r="AV728" s="14" t="s">
        <v>133</v>
      </c>
      <c r="AW728" s="14" t="s">
        <v>5</v>
      </c>
      <c r="AX728" s="14" t="s">
        <v>80</v>
      </c>
      <c r="AY728" s="186" t="s">
        <v>126</v>
      </c>
    </row>
    <row r="729" spans="2:65" s="1" customFormat="1" ht="33" customHeight="1">
      <c r="B729" s="32"/>
      <c r="C729" s="136" t="s">
        <v>1317</v>
      </c>
      <c r="D729" s="136" t="s">
        <v>129</v>
      </c>
      <c r="E729" s="137" t="s">
        <v>1318</v>
      </c>
      <c r="F729" s="138" t="s">
        <v>1319</v>
      </c>
      <c r="G729" s="139" t="s">
        <v>176</v>
      </c>
      <c r="H729" s="140">
        <v>407.75400000000002</v>
      </c>
      <c r="I729" s="141"/>
      <c r="J729" s="141"/>
      <c r="K729" s="142">
        <f>ROUND(P729*H729,2)</f>
        <v>0</v>
      </c>
      <c r="L729" s="143"/>
      <c r="M729" s="32"/>
      <c r="N729" s="144" t="s">
        <v>1</v>
      </c>
      <c r="O729" s="145" t="s">
        <v>39</v>
      </c>
      <c r="P729" s="146">
        <f>I729+J729</f>
        <v>0</v>
      </c>
      <c r="Q729" s="146">
        <f>ROUND(I729*H729,2)</f>
        <v>0</v>
      </c>
      <c r="R729" s="146">
        <f>ROUND(J729*H729,2)</f>
        <v>0</v>
      </c>
      <c r="T729" s="147">
        <f>S729*H729</f>
        <v>0</v>
      </c>
      <c r="U729" s="147">
        <v>2.5839999999999999E-4</v>
      </c>
      <c r="V729" s="147">
        <f>U729*H729</f>
        <v>0.10536363360000001</v>
      </c>
      <c r="W729" s="147">
        <v>0</v>
      </c>
      <c r="X729" s="148">
        <f>W729*H729</f>
        <v>0</v>
      </c>
      <c r="AR729" s="149" t="s">
        <v>170</v>
      </c>
      <c r="AT729" s="149" t="s">
        <v>129</v>
      </c>
      <c r="AU729" s="149" t="s">
        <v>84</v>
      </c>
      <c r="AY729" s="17" t="s">
        <v>126</v>
      </c>
      <c r="BE729" s="150">
        <f>IF(O729="základní",K729,0)</f>
        <v>0</v>
      </c>
      <c r="BF729" s="150">
        <f>IF(O729="snížená",K729,0)</f>
        <v>0</v>
      </c>
      <c r="BG729" s="150">
        <f>IF(O729="zákl. přenesená",K729,0)</f>
        <v>0</v>
      </c>
      <c r="BH729" s="150">
        <f>IF(O729="sníž. přenesená",K729,0)</f>
        <v>0</v>
      </c>
      <c r="BI729" s="150">
        <f>IF(O729="nulová",K729,0)</f>
        <v>0</v>
      </c>
      <c r="BJ729" s="17" t="s">
        <v>84</v>
      </c>
      <c r="BK729" s="150">
        <f>ROUND(P729*H729,2)</f>
        <v>0</v>
      </c>
      <c r="BL729" s="17" t="s">
        <v>170</v>
      </c>
      <c r="BM729" s="149" t="s">
        <v>1320</v>
      </c>
    </row>
    <row r="730" spans="2:65" s="12" customFormat="1" ht="10.199999999999999">
      <c r="B730" s="155"/>
      <c r="D730" s="151" t="s">
        <v>160</v>
      </c>
      <c r="E730" s="156" t="s">
        <v>1</v>
      </c>
      <c r="F730" s="157" t="s">
        <v>1315</v>
      </c>
      <c r="H730" s="156" t="s">
        <v>1</v>
      </c>
      <c r="I730" s="158"/>
      <c r="J730" s="158"/>
      <c r="M730" s="155"/>
      <c r="N730" s="159"/>
      <c r="X730" s="160"/>
      <c r="AT730" s="156" t="s">
        <v>160</v>
      </c>
      <c r="AU730" s="156" t="s">
        <v>84</v>
      </c>
      <c r="AV730" s="12" t="s">
        <v>80</v>
      </c>
      <c r="AW730" s="12" t="s">
        <v>5</v>
      </c>
      <c r="AX730" s="12" t="s">
        <v>75</v>
      </c>
      <c r="AY730" s="156" t="s">
        <v>126</v>
      </c>
    </row>
    <row r="731" spans="2:65" s="13" customFormat="1" ht="10.199999999999999">
      <c r="B731" s="161"/>
      <c r="D731" s="151" t="s">
        <v>160</v>
      </c>
      <c r="E731" s="162" t="s">
        <v>1</v>
      </c>
      <c r="F731" s="163" t="s">
        <v>1027</v>
      </c>
      <c r="H731" s="164">
        <v>54.96</v>
      </c>
      <c r="I731" s="165"/>
      <c r="J731" s="165"/>
      <c r="M731" s="161"/>
      <c r="N731" s="166"/>
      <c r="X731" s="167"/>
      <c r="AT731" s="162" t="s">
        <v>160</v>
      </c>
      <c r="AU731" s="162" t="s">
        <v>84</v>
      </c>
      <c r="AV731" s="13" t="s">
        <v>84</v>
      </c>
      <c r="AW731" s="13" t="s">
        <v>5</v>
      </c>
      <c r="AX731" s="13" t="s">
        <v>75</v>
      </c>
      <c r="AY731" s="162" t="s">
        <v>126</v>
      </c>
    </row>
    <row r="732" spans="2:65" s="13" customFormat="1" ht="10.199999999999999">
      <c r="B732" s="161"/>
      <c r="D732" s="151" t="s">
        <v>160</v>
      </c>
      <c r="E732" s="162" t="s">
        <v>1</v>
      </c>
      <c r="F732" s="163" t="s">
        <v>343</v>
      </c>
      <c r="H732" s="164">
        <v>20.91</v>
      </c>
      <c r="I732" s="165"/>
      <c r="J732" s="165"/>
      <c r="M732" s="161"/>
      <c r="N732" s="166"/>
      <c r="X732" s="167"/>
      <c r="AT732" s="162" t="s">
        <v>160</v>
      </c>
      <c r="AU732" s="162" t="s">
        <v>84</v>
      </c>
      <c r="AV732" s="13" t="s">
        <v>84</v>
      </c>
      <c r="AW732" s="13" t="s">
        <v>5</v>
      </c>
      <c r="AX732" s="13" t="s">
        <v>75</v>
      </c>
      <c r="AY732" s="162" t="s">
        <v>126</v>
      </c>
    </row>
    <row r="733" spans="2:65" s="13" customFormat="1" ht="10.199999999999999">
      <c r="B733" s="161"/>
      <c r="D733" s="151" t="s">
        <v>160</v>
      </c>
      <c r="E733" s="162" t="s">
        <v>1</v>
      </c>
      <c r="F733" s="163" t="s">
        <v>344</v>
      </c>
      <c r="H733" s="164">
        <v>2.06</v>
      </c>
      <c r="I733" s="165"/>
      <c r="J733" s="165"/>
      <c r="M733" s="161"/>
      <c r="N733" s="166"/>
      <c r="X733" s="167"/>
      <c r="AT733" s="162" t="s">
        <v>160</v>
      </c>
      <c r="AU733" s="162" t="s">
        <v>84</v>
      </c>
      <c r="AV733" s="13" t="s">
        <v>84</v>
      </c>
      <c r="AW733" s="13" t="s">
        <v>5</v>
      </c>
      <c r="AX733" s="13" t="s">
        <v>75</v>
      </c>
      <c r="AY733" s="162" t="s">
        <v>126</v>
      </c>
    </row>
    <row r="734" spans="2:65" s="13" customFormat="1" ht="10.199999999999999">
      <c r="B734" s="161"/>
      <c r="D734" s="151" t="s">
        <v>160</v>
      </c>
      <c r="E734" s="162" t="s">
        <v>1</v>
      </c>
      <c r="F734" s="163" t="s">
        <v>345</v>
      </c>
      <c r="H734" s="164">
        <v>4.72</v>
      </c>
      <c r="I734" s="165"/>
      <c r="J734" s="165"/>
      <c r="M734" s="161"/>
      <c r="N734" s="166"/>
      <c r="X734" s="167"/>
      <c r="AT734" s="162" t="s">
        <v>160</v>
      </c>
      <c r="AU734" s="162" t="s">
        <v>84</v>
      </c>
      <c r="AV734" s="13" t="s">
        <v>84</v>
      </c>
      <c r="AW734" s="13" t="s">
        <v>5</v>
      </c>
      <c r="AX734" s="13" t="s">
        <v>75</v>
      </c>
      <c r="AY734" s="162" t="s">
        <v>126</v>
      </c>
    </row>
    <row r="735" spans="2:65" s="13" customFormat="1" ht="10.199999999999999">
      <c r="B735" s="161"/>
      <c r="D735" s="151" t="s">
        <v>160</v>
      </c>
      <c r="E735" s="162" t="s">
        <v>1</v>
      </c>
      <c r="F735" s="163" t="s">
        <v>346</v>
      </c>
      <c r="H735" s="164">
        <v>12.71</v>
      </c>
      <c r="I735" s="165"/>
      <c r="J735" s="165"/>
      <c r="M735" s="161"/>
      <c r="N735" s="166"/>
      <c r="X735" s="167"/>
      <c r="AT735" s="162" t="s">
        <v>160</v>
      </c>
      <c r="AU735" s="162" t="s">
        <v>84</v>
      </c>
      <c r="AV735" s="13" t="s">
        <v>84</v>
      </c>
      <c r="AW735" s="13" t="s">
        <v>5</v>
      </c>
      <c r="AX735" s="13" t="s">
        <v>75</v>
      </c>
      <c r="AY735" s="162" t="s">
        <v>126</v>
      </c>
    </row>
    <row r="736" spans="2:65" s="13" customFormat="1" ht="10.199999999999999">
      <c r="B736" s="161"/>
      <c r="D736" s="151" t="s">
        <v>160</v>
      </c>
      <c r="E736" s="162" t="s">
        <v>1</v>
      </c>
      <c r="F736" s="163" t="s">
        <v>347</v>
      </c>
      <c r="H736" s="164">
        <v>6.66</v>
      </c>
      <c r="I736" s="165"/>
      <c r="J736" s="165"/>
      <c r="M736" s="161"/>
      <c r="N736" s="166"/>
      <c r="X736" s="167"/>
      <c r="AT736" s="162" t="s">
        <v>160</v>
      </c>
      <c r="AU736" s="162" t="s">
        <v>84</v>
      </c>
      <c r="AV736" s="13" t="s">
        <v>84</v>
      </c>
      <c r="AW736" s="13" t="s">
        <v>5</v>
      </c>
      <c r="AX736" s="13" t="s">
        <v>75</v>
      </c>
      <c r="AY736" s="162" t="s">
        <v>126</v>
      </c>
    </row>
    <row r="737" spans="2:65" s="13" customFormat="1" ht="10.199999999999999">
      <c r="B737" s="161"/>
      <c r="D737" s="151" t="s">
        <v>160</v>
      </c>
      <c r="E737" s="162" t="s">
        <v>1</v>
      </c>
      <c r="F737" s="163" t="s">
        <v>348</v>
      </c>
      <c r="H737" s="164">
        <v>11.59</v>
      </c>
      <c r="I737" s="165"/>
      <c r="J737" s="165"/>
      <c r="M737" s="161"/>
      <c r="N737" s="166"/>
      <c r="X737" s="167"/>
      <c r="AT737" s="162" t="s">
        <v>160</v>
      </c>
      <c r="AU737" s="162" t="s">
        <v>84</v>
      </c>
      <c r="AV737" s="13" t="s">
        <v>84</v>
      </c>
      <c r="AW737" s="13" t="s">
        <v>5</v>
      </c>
      <c r="AX737" s="13" t="s">
        <v>75</v>
      </c>
      <c r="AY737" s="162" t="s">
        <v>126</v>
      </c>
    </row>
    <row r="738" spans="2:65" s="15" customFormat="1" ht="10.199999999999999">
      <c r="B738" s="192"/>
      <c r="D738" s="151" t="s">
        <v>160</v>
      </c>
      <c r="E738" s="193" t="s">
        <v>1</v>
      </c>
      <c r="F738" s="194" t="s">
        <v>1316</v>
      </c>
      <c r="H738" s="195">
        <v>113.61</v>
      </c>
      <c r="I738" s="196"/>
      <c r="J738" s="196"/>
      <c r="M738" s="192"/>
      <c r="N738" s="197"/>
      <c r="X738" s="198"/>
      <c r="AT738" s="193" t="s">
        <v>160</v>
      </c>
      <c r="AU738" s="193" t="s">
        <v>84</v>
      </c>
      <c r="AV738" s="15" t="s">
        <v>138</v>
      </c>
      <c r="AW738" s="15" t="s">
        <v>5</v>
      </c>
      <c r="AX738" s="15" t="s">
        <v>75</v>
      </c>
      <c r="AY738" s="193" t="s">
        <v>126</v>
      </c>
    </row>
    <row r="739" spans="2:65" s="12" customFormat="1" ht="10.199999999999999">
      <c r="B739" s="155"/>
      <c r="D739" s="151" t="s">
        <v>160</v>
      </c>
      <c r="E739" s="156" t="s">
        <v>1</v>
      </c>
      <c r="F739" s="157" t="s">
        <v>1288</v>
      </c>
      <c r="H739" s="156" t="s">
        <v>1</v>
      </c>
      <c r="I739" s="158"/>
      <c r="J739" s="158"/>
      <c r="M739" s="155"/>
      <c r="N739" s="159"/>
      <c r="X739" s="160"/>
      <c r="AT739" s="156" t="s">
        <v>160</v>
      </c>
      <c r="AU739" s="156" t="s">
        <v>84</v>
      </c>
      <c r="AV739" s="12" t="s">
        <v>80</v>
      </c>
      <c r="AW739" s="12" t="s">
        <v>5</v>
      </c>
      <c r="AX739" s="12" t="s">
        <v>75</v>
      </c>
      <c r="AY739" s="156" t="s">
        <v>126</v>
      </c>
    </row>
    <row r="740" spans="2:65" s="13" customFormat="1" ht="10.199999999999999">
      <c r="B740" s="161"/>
      <c r="D740" s="151" t="s">
        <v>160</v>
      </c>
      <c r="E740" s="162" t="s">
        <v>1</v>
      </c>
      <c r="F740" s="163" t="s">
        <v>1289</v>
      </c>
      <c r="H740" s="164">
        <v>150</v>
      </c>
      <c r="I740" s="165"/>
      <c r="J740" s="165"/>
      <c r="M740" s="161"/>
      <c r="N740" s="166"/>
      <c r="X740" s="167"/>
      <c r="AT740" s="162" t="s">
        <v>160</v>
      </c>
      <c r="AU740" s="162" t="s">
        <v>84</v>
      </c>
      <c r="AV740" s="13" t="s">
        <v>84</v>
      </c>
      <c r="AW740" s="13" t="s">
        <v>5</v>
      </c>
      <c r="AX740" s="13" t="s">
        <v>75</v>
      </c>
      <c r="AY740" s="162" t="s">
        <v>126</v>
      </c>
    </row>
    <row r="741" spans="2:65" s="13" customFormat="1" ht="10.199999999999999">
      <c r="B741" s="161"/>
      <c r="D741" s="151" t="s">
        <v>160</v>
      </c>
      <c r="E741" s="162" t="s">
        <v>1</v>
      </c>
      <c r="F741" s="163" t="s">
        <v>1290</v>
      </c>
      <c r="H741" s="164">
        <v>52.991999999999997</v>
      </c>
      <c r="I741" s="165"/>
      <c r="J741" s="165"/>
      <c r="M741" s="161"/>
      <c r="N741" s="166"/>
      <c r="X741" s="167"/>
      <c r="AT741" s="162" t="s">
        <v>160</v>
      </c>
      <c r="AU741" s="162" t="s">
        <v>84</v>
      </c>
      <c r="AV741" s="13" t="s">
        <v>84</v>
      </c>
      <c r="AW741" s="13" t="s">
        <v>5</v>
      </c>
      <c r="AX741" s="13" t="s">
        <v>75</v>
      </c>
      <c r="AY741" s="162" t="s">
        <v>126</v>
      </c>
    </row>
    <row r="742" spans="2:65" s="13" customFormat="1" ht="10.199999999999999">
      <c r="B742" s="161"/>
      <c r="D742" s="151" t="s">
        <v>160</v>
      </c>
      <c r="E742" s="162" t="s">
        <v>1</v>
      </c>
      <c r="F742" s="163" t="s">
        <v>1291</v>
      </c>
      <c r="H742" s="164">
        <v>16.704000000000001</v>
      </c>
      <c r="I742" s="165"/>
      <c r="J742" s="165"/>
      <c r="M742" s="161"/>
      <c r="N742" s="166"/>
      <c r="X742" s="167"/>
      <c r="AT742" s="162" t="s">
        <v>160</v>
      </c>
      <c r="AU742" s="162" t="s">
        <v>84</v>
      </c>
      <c r="AV742" s="13" t="s">
        <v>84</v>
      </c>
      <c r="AW742" s="13" t="s">
        <v>5</v>
      </c>
      <c r="AX742" s="13" t="s">
        <v>75</v>
      </c>
      <c r="AY742" s="162" t="s">
        <v>126</v>
      </c>
    </row>
    <row r="743" spans="2:65" s="13" customFormat="1" ht="10.199999999999999">
      <c r="B743" s="161"/>
      <c r="D743" s="151" t="s">
        <v>160</v>
      </c>
      <c r="E743" s="162" t="s">
        <v>1</v>
      </c>
      <c r="F743" s="163" t="s">
        <v>1292</v>
      </c>
      <c r="H743" s="164">
        <v>41.472000000000001</v>
      </c>
      <c r="I743" s="165"/>
      <c r="J743" s="165"/>
      <c r="M743" s="161"/>
      <c r="N743" s="166"/>
      <c r="X743" s="167"/>
      <c r="AT743" s="162" t="s">
        <v>160</v>
      </c>
      <c r="AU743" s="162" t="s">
        <v>84</v>
      </c>
      <c r="AV743" s="13" t="s">
        <v>84</v>
      </c>
      <c r="AW743" s="13" t="s">
        <v>5</v>
      </c>
      <c r="AX743" s="13" t="s">
        <v>75</v>
      </c>
      <c r="AY743" s="162" t="s">
        <v>126</v>
      </c>
    </row>
    <row r="744" spans="2:65" s="13" customFormat="1" ht="10.199999999999999">
      <c r="B744" s="161"/>
      <c r="D744" s="151" t="s">
        <v>160</v>
      </c>
      <c r="E744" s="162" t="s">
        <v>1</v>
      </c>
      <c r="F744" s="163" t="s">
        <v>1293</v>
      </c>
      <c r="H744" s="164">
        <v>32.975999999999999</v>
      </c>
      <c r="I744" s="165"/>
      <c r="J744" s="165"/>
      <c r="M744" s="161"/>
      <c r="N744" s="166"/>
      <c r="X744" s="167"/>
      <c r="AT744" s="162" t="s">
        <v>160</v>
      </c>
      <c r="AU744" s="162" t="s">
        <v>84</v>
      </c>
      <c r="AV744" s="13" t="s">
        <v>84</v>
      </c>
      <c r="AW744" s="13" t="s">
        <v>5</v>
      </c>
      <c r="AX744" s="13" t="s">
        <v>75</v>
      </c>
      <c r="AY744" s="162" t="s">
        <v>126</v>
      </c>
    </row>
    <row r="745" spans="2:65" s="14" customFormat="1" ht="10.199999999999999">
      <c r="B745" s="185"/>
      <c r="D745" s="151" t="s">
        <v>160</v>
      </c>
      <c r="E745" s="186" t="s">
        <v>1</v>
      </c>
      <c r="F745" s="187" t="s">
        <v>330</v>
      </c>
      <c r="H745" s="188">
        <v>407.75400000000002</v>
      </c>
      <c r="I745" s="189"/>
      <c r="J745" s="189"/>
      <c r="M745" s="185"/>
      <c r="N745" s="190"/>
      <c r="X745" s="191"/>
      <c r="AT745" s="186" t="s">
        <v>160</v>
      </c>
      <c r="AU745" s="186" t="s">
        <v>84</v>
      </c>
      <c r="AV745" s="14" t="s">
        <v>133</v>
      </c>
      <c r="AW745" s="14" t="s">
        <v>5</v>
      </c>
      <c r="AX745" s="14" t="s">
        <v>80</v>
      </c>
      <c r="AY745" s="186" t="s">
        <v>126</v>
      </c>
    </row>
    <row r="746" spans="2:65" s="11" customFormat="1" ht="25.95" customHeight="1">
      <c r="B746" s="123"/>
      <c r="D746" s="124" t="s">
        <v>74</v>
      </c>
      <c r="E746" s="125" t="s">
        <v>270</v>
      </c>
      <c r="F746" s="125" t="s">
        <v>271</v>
      </c>
      <c r="I746" s="126"/>
      <c r="J746" s="126"/>
      <c r="K746" s="127">
        <f>BK746</f>
        <v>0</v>
      </c>
      <c r="M746" s="123"/>
      <c r="N746" s="128"/>
      <c r="Q746" s="129">
        <f>SUM(Q747:Q753)</f>
        <v>0</v>
      </c>
      <c r="R746" s="129">
        <f>SUM(R747:R753)</f>
        <v>0</v>
      </c>
      <c r="T746" s="130">
        <f>SUM(T747:T753)</f>
        <v>0</v>
      </c>
      <c r="V746" s="130">
        <f>SUM(V747:V753)</f>
        <v>0</v>
      </c>
      <c r="X746" s="131">
        <f>SUM(X747:X753)</f>
        <v>0</v>
      </c>
      <c r="AR746" s="124" t="s">
        <v>133</v>
      </c>
      <c r="AT746" s="132" t="s">
        <v>74</v>
      </c>
      <c r="AU746" s="132" t="s">
        <v>75</v>
      </c>
      <c r="AY746" s="124" t="s">
        <v>126</v>
      </c>
      <c r="BK746" s="133">
        <f>SUM(BK747:BK753)</f>
        <v>0</v>
      </c>
    </row>
    <row r="747" spans="2:65" s="1" customFormat="1" ht="16.5" customHeight="1">
      <c r="B747" s="32"/>
      <c r="C747" s="136" t="s">
        <v>1321</v>
      </c>
      <c r="D747" s="136" t="s">
        <v>129</v>
      </c>
      <c r="E747" s="137" t="s">
        <v>1322</v>
      </c>
      <c r="F747" s="138" t="s">
        <v>1323</v>
      </c>
      <c r="G747" s="139" t="s">
        <v>275</v>
      </c>
      <c r="H747" s="140">
        <v>5</v>
      </c>
      <c r="I747" s="141"/>
      <c r="J747" s="141"/>
      <c r="K747" s="142">
        <f t="shared" ref="K747:K753" si="105">ROUND(P747*H747,2)</f>
        <v>0</v>
      </c>
      <c r="L747" s="143"/>
      <c r="M747" s="32"/>
      <c r="N747" s="144" t="s">
        <v>1</v>
      </c>
      <c r="O747" s="145" t="s">
        <v>39</v>
      </c>
      <c r="P747" s="146">
        <f t="shared" ref="P747:P753" si="106">I747+J747</f>
        <v>0</v>
      </c>
      <c r="Q747" s="146">
        <f t="shared" ref="Q747:Q753" si="107">ROUND(I747*H747,2)</f>
        <v>0</v>
      </c>
      <c r="R747" s="146">
        <f t="shared" ref="R747:R753" si="108">ROUND(J747*H747,2)</f>
        <v>0</v>
      </c>
      <c r="T747" s="147">
        <f t="shared" ref="T747:T753" si="109">S747*H747</f>
        <v>0</v>
      </c>
      <c r="U747" s="147">
        <v>0</v>
      </c>
      <c r="V747" s="147">
        <f t="shared" ref="V747:V753" si="110">U747*H747</f>
        <v>0</v>
      </c>
      <c r="W747" s="147">
        <v>0</v>
      </c>
      <c r="X747" s="148">
        <f t="shared" ref="X747:X753" si="111">W747*H747</f>
        <v>0</v>
      </c>
      <c r="AR747" s="149" t="s">
        <v>276</v>
      </c>
      <c r="AT747" s="149" t="s">
        <v>129</v>
      </c>
      <c r="AU747" s="149" t="s">
        <v>80</v>
      </c>
      <c r="AY747" s="17" t="s">
        <v>126</v>
      </c>
      <c r="BE747" s="150">
        <f t="shared" ref="BE747:BE753" si="112">IF(O747="základní",K747,0)</f>
        <v>0</v>
      </c>
      <c r="BF747" s="150">
        <f t="shared" ref="BF747:BF753" si="113">IF(O747="snížená",K747,0)</f>
        <v>0</v>
      </c>
      <c r="BG747" s="150">
        <f t="shared" ref="BG747:BG753" si="114">IF(O747="zákl. přenesená",K747,0)</f>
        <v>0</v>
      </c>
      <c r="BH747" s="150">
        <f t="shared" ref="BH747:BH753" si="115">IF(O747="sníž. přenesená",K747,0)</f>
        <v>0</v>
      </c>
      <c r="BI747" s="150">
        <f t="shared" ref="BI747:BI753" si="116">IF(O747="nulová",K747,0)</f>
        <v>0</v>
      </c>
      <c r="BJ747" s="17" t="s">
        <v>84</v>
      </c>
      <c r="BK747" s="150">
        <f t="shared" ref="BK747:BK753" si="117">ROUND(P747*H747,2)</f>
        <v>0</v>
      </c>
      <c r="BL747" s="17" t="s">
        <v>276</v>
      </c>
      <c r="BM747" s="149" t="s">
        <v>1324</v>
      </c>
    </row>
    <row r="748" spans="2:65" s="1" customFormat="1" ht="16.5" customHeight="1">
      <c r="B748" s="32"/>
      <c r="C748" s="136" t="s">
        <v>1325</v>
      </c>
      <c r="D748" s="136" t="s">
        <v>129</v>
      </c>
      <c r="E748" s="137" t="s">
        <v>1326</v>
      </c>
      <c r="F748" s="138" t="s">
        <v>1327</v>
      </c>
      <c r="G748" s="139" t="s">
        <v>275</v>
      </c>
      <c r="H748" s="140">
        <v>5</v>
      </c>
      <c r="I748" s="141"/>
      <c r="J748" s="141"/>
      <c r="K748" s="142">
        <f t="shared" si="105"/>
        <v>0</v>
      </c>
      <c r="L748" s="143"/>
      <c r="M748" s="32"/>
      <c r="N748" s="144" t="s">
        <v>1</v>
      </c>
      <c r="O748" s="145" t="s">
        <v>39</v>
      </c>
      <c r="P748" s="146">
        <f t="shared" si="106"/>
        <v>0</v>
      </c>
      <c r="Q748" s="146">
        <f t="shared" si="107"/>
        <v>0</v>
      </c>
      <c r="R748" s="146">
        <f t="shared" si="108"/>
        <v>0</v>
      </c>
      <c r="T748" s="147">
        <f t="shared" si="109"/>
        <v>0</v>
      </c>
      <c r="U748" s="147">
        <v>0</v>
      </c>
      <c r="V748" s="147">
        <f t="shared" si="110"/>
        <v>0</v>
      </c>
      <c r="W748" s="147">
        <v>0</v>
      </c>
      <c r="X748" s="148">
        <f t="shared" si="111"/>
        <v>0</v>
      </c>
      <c r="AR748" s="149" t="s">
        <v>276</v>
      </c>
      <c r="AT748" s="149" t="s">
        <v>129</v>
      </c>
      <c r="AU748" s="149" t="s">
        <v>80</v>
      </c>
      <c r="AY748" s="17" t="s">
        <v>126</v>
      </c>
      <c r="BE748" s="150">
        <f t="shared" si="112"/>
        <v>0</v>
      </c>
      <c r="BF748" s="150">
        <f t="shared" si="113"/>
        <v>0</v>
      </c>
      <c r="BG748" s="150">
        <f t="shared" si="114"/>
        <v>0</v>
      </c>
      <c r="BH748" s="150">
        <f t="shared" si="115"/>
        <v>0</v>
      </c>
      <c r="BI748" s="150">
        <f t="shared" si="116"/>
        <v>0</v>
      </c>
      <c r="BJ748" s="17" t="s">
        <v>84</v>
      </c>
      <c r="BK748" s="150">
        <f t="shared" si="117"/>
        <v>0</v>
      </c>
      <c r="BL748" s="17" t="s">
        <v>276</v>
      </c>
      <c r="BM748" s="149" t="s">
        <v>1328</v>
      </c>
    </row>
    <row r="749" spans="2:65" s="1" customFormat="1" ht="16.5" customHeight="1">
      <c r="B749" s="32"/>
      <c r="C749" s="136" t="s">
        <v>1329</v>
      </c>
      <c r="D749" s="136" t="s">
        <v>129</v>
      </c>
      <c r="E749" s="137" t="s">
        <v>1330</v>
      </c>
      <c r="F749" s="138" t="s">
        <v>1331</v>
      </c>
      <c r="G749" s="139" t="s">
        <v>275</v>
      </c>
      <c r="H749" s="140">
        <v>5</v>
      </c>
      <c r="I749" s="141"/>
      <c r="J749" s="141"/>
      <c r="K749" s="142">
        <f t="shared" si="105"/>
        <v>0</v>
      </c>
      <c r="L749" s="143"/>
      <c r="M749" s="32"/>
      <c r="N749" s="144" t="s">
        <v>1</v>
      </c>
      <c r="O749" s="145" t="s">
        <v>39</v>
      </c>
      <c r="P749" s="146">
        <f t="shared" si="106"/>
        <v>0</v>
      </c>
      <c r="Q749" s="146">
        <f t="shared" si="107"/>
        <v>0</v>
      </c>
      <c r="R749" s="146">
        <f t="shared" si="108"/>
        <v>0</v>
      </c>
      <c r="T749" s="147">
        <f t="shared" si="109"/>
        <v>0</v>
      </c>
      <c r="U749" s="147">
        <v>0</v>
      </c>
      <c r="V749" s="147">
        <f t="shared" si="110"/>
        <v>0</v>
      </c>
      <c r="W749" s="147">
        <v>0</v>
      </c>
      <c r="X749" s="148">
        <f t="shared" si="111"/>
        <v>0</v>
      </c>
      <c r="AR749" s="149" t="s">
        <v>276</v>
      </c>
      <c r="AT749" s="149" t="s">
        <v>129</v>
      </c>
      <c r="AU749" s="149" t="s">
        <v>80</v>
      </c>
      <c r="AY749" s="17" t="s">
        <v>126</v>
      </c>
      <c r="BE749" s="150">
        <f t="shared" si="112"/>
        <v>0</v>
      </c>
      <c r="BF749" s="150">
        <f t="shared" si="113"/>
        <v>0</v>
      </c>
      <c r="BG749" s="150">
        <f t="shared" si="114"/>
        <v>0</v>
      </c>
      <c r="BH749" s="150">
        <f t="shared" si="115"/>
        <v>0</v>
      </c>
      <c r="BI749" s="150">
        <f t="shared" si="116"/>
        <v>0</v>
      </c>
      <c r="BJ749" s="17" t="s">
        <v>84</v>
      </c>
      <c r="BK749" s="150">
        <f t="shared" si="117"/>
        <v>0</v>
      </c>
      <c r="BL749" s="17" t="s">
        <v>276</v>
      </c>
      <c r="BM749" s="149" t="s">
        <v>1332</v>
      </c>
    </row>
    <row r="750" spans="2:65" s="1" customFormat="1" ht="16.5" customHeight="1">
      <c r="B750" s="32"/>
      <c r="C750" s="136" t="s">
        <v>1333</v>
      </c>
      <c r="D750" s="136" t="s">
        <v>129</v>
      </c>
      <c r="E750" s="137" t="s">
        <v>1334</v>
      </c>
      <c r="F750" s="138" t="s">
        <v>1335</v>
      </c>
      <c r="G750" s="139" t="s">
        <v>275</v>
      </c>
      <c r="H750" s="140">
        <v>5</v>
      </c>
      <c r="I750" s="141"/>
      <c r="J750" s="141"/>
      <c r="K750" s="142">
        <f t="shared" si="105"/>
        <v>0</v>
      </c>
      <c r="L750" s="143"/>
      <c r="M750" s="32"/>
      <c r="N750" s="144" t="s">
        <v>1</v>
      </c>
      <c r="O750" s="145" t="s">
        <v>39</v>
      </c>
      <c r="P750" s="146">
        <f t="shared" si="106"/>
        <v>0</v>
      </c>
      <c r="Q750" s="146">
        <f t="shared" si="107"/>
        <v>0</v>
      </c>
      <c r="R750" s="146">
        <f t="shared" si="108"/>
        <v>0</v>
      </c>
      <c r="T750" s="147">
        <f t="shared" si="109"/>
        <v>0</v>
      </c>
      <c r="U750" s="147">
        <v>0</v>
      </c>
      <c r="V750" s="147">
        <f t="shared" si="110"/>
        <v>0</v>
      </c>
      <c r="W750" s="147">
        <v>0</v>
      </c>
      <c r="X750" s="148">
        <f t="shared" si="111"/>
        <v>0</v>
      </c>
      <c r="AR750" s="149" t="s">
        <v>276</v>
      </c>
      <c r="AT750" s="149" t="s">
        <v>129</v>
      </c>
      <c r="AU750" s="149" t="s">
        <v>80</v>
      </c>
      <c r="AY750" s="17" t="s">
        <v>126</v>
      </c>
      <c r="BE750" s="150">
        <f t="shared" si="112"/>
        <v>0</v>
      </c>
      <c r="BF750" s="150">
        <f t="shared" si="113"/>
        <v>0</v>
      </c>
      <c r="BG750" s="150">
        <f t="shared" si="114"/>
        <v>0</v>
      </c>
      <c r="BH750" s="150">
        <f t="shared" si="115"/>
        <v>0</v>
      </c>
      <c r="BI750" s="150">
        <f t="shared" si="116"/>
        <v>0</v>
      </c>
      <c r="BJ750" s="17" t="s">
        <v>84</v>
      </c>
      <c r="BK750" s="150">
        <f t="shared" si="117"/>
        <v>0</v>
      </c>
      <c r="BL750" s="17" t="s">
        <v>276</v>
      </c>
      <c r="BM750" s="149" t="s">
        <v>1336</v>
      </c>
    </row>
    <row r="751" spans="2:65" s="1" customFormat="1" ht="16.5" customHeight="1">
      <c r="B751" s="32"/>
      <c r="C751" s="136" t="s">
        <v>1337</v>
      </c>
      <c r="D751" s="136" t="s">
        <v>129</v>
      </c>
      <c r="E751" s="137" t="s">
        <v>1338</v>
      </c>
      <c r="F751" s="138" t="s">
        <v>1339</v>
      </c>
      <c r="G751" s="139" t="s">
        <v>275</v>
      </c>
      <c r="H751" s="140">
        <v>5</v>
      </c>
      <c r="I751" s="141"/>
      <c r="J751" s="141"/>
      <c r="K751" s="142">
        <f t="shared" si="105"/>
        <v>0</v>
      </c>
      <c r="L751" s="143"/>
      <c r="M751" s="32"/>
      <c r="N751" s="144" t="s">
        <v>1</v>
      </c>
      <c r="O751" s="145" t="s">
        <v>39</v>
      </c>
      <c r="P751" s="146">
        <f t="shared" si="106"/>
        <v>0</v>
      </c>
      <c r="Q751" s="146">
        <f t="shared" si="107"/>
        <v>0</v>
      </c>
      <c r="R751" s="146">
        <f t="shared" si="108"/>
        <v>0</v>
      </c>
      <c r="T751" s="147">
        <f t="shared" si="109"/>
        <v>0</v>
      </c>
      <c r="U751" s="147">
        <v>0</v>
      </c>
      <c r="V751" s="147">
        <f t="shared" si="110"/>
        <v>0</v>
      </c>
      <c r="W751" s="147">
        <v>0</v>
      </c>
      <c r="X751" s="148">
        <f t="shared" si="111"/>
        <v>0</v>
      </c>
      <c r="AR751" s="149" t="s">
        <v>276</v>
      </c>
      <c r="AT751" s="149" t="s">
        <v>129</v>
      </c>
      <c r="AU751" s="149" t="s">
        <v>80</v>
      </c>
      <c r="AY751" s="17" t="s">
        <v>126</v>
      </c>
      <c r="BE751" s="150">
        <f t="shared" si="112"/>
        <v>0</v>
      </c>
      <c r="BF751" s="150">
        <f t="shared" si="113"/>
        <v>0</v>
      </c>
      <c r="BG751" s="150">
        <f t="shared" si="114"/>
        <v>0</v>
      </c>
      <c r="BH751" s="150">
        <f t="shared" si="115"/>
        <v>0</v>
      </c>
      <c r="BI751" s="150">
        <f t="shared" si="116"/>
        <v>0</v>
      </c>
      <c r="BJ751" s="17" t="s">
        <v>84</v>
      </c>
      <c r="BK751" s="150">
        <f t="shared" si="117"/>
        <v>0</v>
      </c>
      <c r="BL751" s="17" t="s">
        <v>276</v>
      </c>
      <c r="BM751" s="149" t="s">
        <v>1340</v>
      </c>
    </row>
    <row r="752" spans="2:65" s="1" customFormat="1" ht="16.5" customHeight="1">
      <c r="B752" s="32"/>
      <c r="C752" s="136" t="s">
        <v>1341</v>
      </c>
      <c r="D752" s="136" t="s">
        <v>129</v>
      </c>
      <c r="E752" s="137" t="s">
        <v>1342</v>
      </c>
      <c r="F752" s="138" t="s">
        <v>1343</v>
      </c>
      <c r="G752" s="139" t="s">
        <v>275</v>
      </c>
      <c r="H752" s="140">
        <v>5</v>
      </c>
      <c r="I752" s="141"/>
      <c r="J752" s="141"/>
      <c r="K752" s="142">
        <f t="shared" si="105"/>
        <v>0</v>
      </c>
      <c r="L752" s="143"/>
      <c r="M752" s="32"/>
      <c r="N752" s="144" t="s">
        <v>1</v>
      </c>
      <c r="O752" s="145" t="s">
        <v>39</v>
      </c>
      <c r="P752" s="146">
        <f t="shared" si="106"/>
        <v>0</v>
      </c>
      <c r="Q752" s="146">
        <f t="shared" si="107"/>
        <v>0</v>
      </c>
      <c r="R752" s="146">
        <f t="shared" si="108"/>
        <v>0</v>
      </c>
      <c r="T752" s="147">
        <f t="shared" si="109"/>
        <v>0</v>
      </c>
      <c r="U752" s="147">
        <v>0</v>
      </c>
      <c r="V752" s="147">
        <f t="shared" si="110"/>
        <v>0</v>
      </c>
      <c r="W752" s="147">
        <v>0</v>
      </c>
      <c r="X752" s="148">
        <f t="shared" si="111"/>
        <v>0</v>
      </c>
      <c r="AR752" s="149" t="s">
        <v>276</v>
      </c>
      <c r="AT752" s="149" t="s">
        <v>129</v>
      </c>
      <c r="AU752" s="149" t="s">
        <v>80</v>
      </c>
      <c r="AY752" s="17" t="s">
        <v>126</v>
      </c>
      <c r="BE752" s="150">
        <f t="shared" si="112"/>
        <v>0</v>
      </c>
      <c r="BF752" s="150">
        <f t="shared" si="113"/>
        <v>0</v>
      </c>
      <c r="BG752" s="150">
        <f t="shared" si="114"/>
        <v>0</v>
      </c>
      <c r="BH752" s="150">
        <f t="shared" si="115"/>
        <v>0</v>
      </c>
      <c r="BI752" s="150">
        <f t="shared" si="116"/>
        <v>0</v>
      </c>
      <c r="BJ752" s="17" t="s">
        <v>84</v>
      </c>
      <c r="BK752" s="150">
        <f t="shared" si="117"/>
        <v>0</v>
      </c>
      <c r="BL752" s="17" t="s">
        <v>276</v>
      </c>
      <c r="BM752" s="149" t="s">
        <v>1344</v>
      </c>
    </row>
    <row r="753" spans="2:65" s="1" customFormat="1" ht="16.5" customHeight="1">
      <c r="B753" s="32"/>
      <c r="C753" s="136" t="s">
        <v>1345</v>
      </c>
      <c r="D753" s="136" t="s">
        <v>129</v>
      </c>
      <c r="E753" s="137" t="s">
        <v>1346</v>
      </c>
      <c r="F753" s="138" t="s">
        <v>1347</v>
      </c>
      <c r="G753" s="139" t="s">
        <v>275</v>
      </c>
      <c r="H753" s="140">
        <v>5</v>
      </c>
      <c r="I753" s="141"/>
      <c r="J753" s="141"/>
      <c r="K753" s="142">
        <f t="shared" si="105"/>
        <v>0</v>
      </c>
      <c r="L753" s="143"/>
      <c r="M753" s="32"/>
      <c r="N753" s="144" t="s">
        <v>1</v>
      </c>
      <c r="O753" s="145" t="s">
        <v>39</v>
      </c>
      <c r="P753" s="146">
        <f t="shared" si="106"/>
        <v>0</v>
      </c>
      <c r="Q753" s="146">
        <f t="shared" si="107"/>
        <v>0</v>
      </c>
      <c r="R753" s="146">
        <f t="shared" si="108"/>
        <v>0</v>
      </c>
      <c r="T753" s="147">
        <f t="shared" si="109"/>
        <v>0</v>
      </c>
      <c r="U753" s="147">
        <v>0</v>
      </c>
      <c r="V753" s="147">
        <f t="shared" si="110"/>
        <v>0</v>
      </c>
      <c r="W753" s="147">
        <v>0</v>
      </c>
      <c r="X753" s="148">
        <f t="shared" si="111"/>
        <v>0</v>
      </c>
      <c r="AR753" s="149" t="s">
        <v>276</v>
      </c>
      <c r="AT753" s="149" t="s">
        <v>129</v>
      </c>
      <c r="AU753" s="149" t="s">
        <v>80</v>
      </c>
      <c r="AY753" s="17" t="s">
        <v>126</v>
      </c>
      <c r="BE753" s="150">
        <f t="shared" si="112"/>
        <v>0</v>
      </c>
      <c r="BF753" s="150">
        <f t="shared" si="113"/>
        <v>0</v>
      </c>
      <c r="BG753" s="150">
        <f t="shared" si="114"/>
        <v>0</v>
      </c>
      <c r="BH753" s="150">
        <f t="shared" si="115"/>
        <v>0</v>
      </c>
      <c r="BI753" s="150">
        <f t="shared" si="116"/>
        <v>0</v>
      </c>
      <c r="BJ753" s="17" t="s">
        <v>84</v>
      </c>
      <c r="BK753" s="150">
        <f t="shared" si="117"/>
        <v>0</v>
      </c>
      <c r="BL753" s="17" t="s">
        <v>276</v>
      </c>
      <c r="BM753" s="149" t="s">
        <v>1348</v>
      </c>
    </row>
    <row r="754" spans="2:65" s="11" customFormat="1" ht="25.95" customHeight="1">
      <c r="B754" s="123"/>
      <c r="D754" s="124" t="s">
        <v>74</v>
      </c>
      <c r="E754" s="125" t="s">
        <v>1349</v>
      </c>
      <c r="F754" s="125" t="s">
        <v>1350</v>
      </c>
      <c r="I754" s="126"/>
      <c r="J754" s="126"/>
      <c r="K754" s="127">
        <f>BK754</f>
        <v>0</v>
      </c>
      <c r="M754" s="123"/>
      <c r="N754" s="128"/>
      <c r="Q754" s="129">
        <f>Q755</f>
        <v>0</v>
      </c>
      <c r="R754" s="129">
        <f>R755</f>
        <v>0</v>
      </c>
      <c r="T754" s="130">
        <f>T755</f>
        <v>0</v>
      </c>
      <c r="V754" s="130">
        <f>V755</f>
        <v>0</v>
      </c>
      <c r="X754" s="131">
        <f>X755</f>
        <v>0</v>
      </c>
      <c r="AR754" s="124" t="s">
        <v>133</v>
      </c>
      <c r="AT754" s="132" t="s">
        <v>74</v>
      </c>
      <c r="AU754" s="132" t="s">
        <v>75</v>
      </c>
      <c r="AY754" s="124" t="s">
        <v>126</v>
      </c>
      <c r="BK754" s="133">
        <f>BK755</f>
        <v>0</v>
      </c>
    </row>
    <row r="755" spans="2:65" s="11" customFormat="1" ht="22.8" customHeight="1">
      <c r="B755" s="123"/>
      <c r="D755" s="124" t="s">
        <v>74</v>
      </c>
      <c r="E755" s="134" t="s">
        <v>1351</v>
      </c>
      <c r="F755" s="134" t="s">
        <v>1352</v>
      </c>
      <c r="I755" s="126"/>
      <c r="J755" s="126"/>
      <c r="K755" s="135">
        <f>BK755</f>
        <v>0</v>
      </c>
      <c r="M755" s="123"/>
      <c r="N755" s="128"/>
      <c r="Q755" s="129">
        <f>SUM(Q756:Q763)</f>
        <v>0</v>
      </c>
      <c r="R755" s="129">
        <f>SUM(R756:R763)</f>
        <v>0</v>
      </c>
      <c r="T755" s="130">
        <f>SUM(T756:T763)</f>
        <v>0</v>
      </c>
      <c r="V755" s="130">
        <f>SUM(V756:V763)</f>
        <v>0</v>
      </c>
      <c r="X755" s="131">
        <f>SUM(X756:X763)</f>
        <v>0</v>
      </c>
      <c r="AR755" s="124" t="s">
        <v>133</v>
      </c>
      <c r="AT755" s="132" t="s">
        <v>74</v>
      </c>
      <c r="AU755" s="132" t="s">
        <v>80</v>
      </c>
      <c r="AY755" s="124" t="s">
        <v>126</v>
      </c>
      <c r="BK755" s="133">
        <f>SUM(BK756:BK763)</f>
        <v>0</v>
      </c>
    </row>
    <row r="756" spans="2:65" s="1" customFormat="1" ht="16.5" customHeight="1">
      <c r="B756" s="32"/>
      <c r="C756" s="136" t="s">
        <v>1353</v>
      </c>
      <c r="D756" s="136" t="s">
        <v>129</v>
      </c>
      <c r="E756" s="137" t="s">
        <v>80</v>
      </c>
      <c r="F756" s="138" t="s">
        <v>1354</v>
      </c>
      <c r="G756" s="139" t="s">
        <v>464</v>
      </c>
      <c r="H756" s="140">
        <v>0</v>
      </c>
      <c r="I756" s="141"/>
      <c r="J756" s="141"/>
      <c r="K756" s="142">
        <f t="shared" ref="K756:K763" si="118">ROUND(P756*H756,2)</f>
        <v>0</v>
      </c>
      <c r="L756" s="143"/>
      <c r="M756" s="32"/>
      <c r="N756" s="144" t="s">
        <v>1</v>
      </c>
      <c r="O756" s="145" t="s">
        <v>39</v>
      </c>
      <c r="P756" s="146">
        <f t="shared" ref="P756:P763" si="119">I756+J756</f>
        <v>0</v>
      </c>
      <c r="Q756" s="146">
        <f t="shared" ref="Q756:Q763" si="120">ROUND(I756*H756,2)</f>
        <v>0</v>
      </c>
      <c r="R756" s="146">
        <f t="shared" ref="R756:R763" si="121">ROUND(J756*H756,2)</f>
        <v>0</v>
      </c>
      <c r="T756" s="147">
        <f t="shared" ref="T756:T763" si="122">S756*H756</f>
        <v>0</v>
      </c>
      <c r="U756" s="147">
        <v>0</v>
      </c>
      <c r="V756" s="147">
        <f t="shared" ref="V756:V763" si="123">U756*H756</f>
        <v>0</v>
      </c>
      <c r="W756" s="147">
        <v>0</v>
      </c>
      <c r="X756" s="148">
        <f t="shared" ref="X756:X763" si="124">W756*H756</f>
        <v>0</v>
      </c>
      <c r="AR756" s="149" t="s">
        <v>276</v>
      </c>
      <c r="AT756" s="149" t="s">
        <v>129</v>
      </c>
      <c r="AU756" s="149" t="s">
        <v>84</v>
      </c>
      <c r="AY756" s="17" t="s">
        <v>126</v>
      </c>
      <c r="BE756" s="150">
        <f t="shared" ref="BE756:BE763" si="125">IF(O756="základní",K756,0)</f>
        <v>0</v>
      </c>
      <c r="BF756" s="150">
        <f t="shared" ref="BF756:BF763" si="126">IF(O756="snížená",K756,0)</f>
        <v>0</v>
      </c>
      <c r="BG756" s="150">
        <f t="shared" ref="BG756:BG763" si="127">IF(O756="zákl. přenesená",K756,0)</f>
        <v>0</v>
      </c>
      <c r="BH756" s="150">
        <f t="shared" ref="BH756:BH763" si="128">IF(O756="sníž. přenesená",K756,0)</f>
        <v>0</v>
      </c>
      <c r="BI756" s="150">
        <f t="shared" ref="BI756:BI763" si="129">IF(O756="nulová",K756,0)</f>
        <v>0</v>
      </c>
      <c r="BJ756" s="17" t="s">
        <v>84</v>
      </c>
      <c r="BK756" s="150">
        <f t="shared" ref="BK756:BK763" si="130">ROUND(P756*H756,2)</f>
        <v>0</v>
      </c>
      <c r="BL756" s="17" t="s">
        <v>276</v>
      </c>
      <c r="BM756" s="149" t="s">
        <v>1355</v>
      </c>
    </row>
    <row r="757" spans="2:65" s="1" customFormat="1" ht="16.5" customHeight="1">
      <c r="B757" s="32"/>
      <c r="C757" s="136" t="s">
        <v>1356</v>
      </c>
      <c r="D757" s="136" t="s">
        <v>129</v>
      </c>
      <c r="E757" s="137" t="s">
        <v>84</v>
      </c>
      <c r="F757" s="138" t="s">
        <v>1357</v>
      </c>
      <c r="G757" s="139" t="s">
        <v>464</v>
      </c>
      <c r="H757" s="140">
        <v>0</v>
      </c>
      <c r="I757" s="141"/>
      <c r="J757" s="141"/>
      <c r="K757" s="142">
        <f t="shared" si="118"/>
        <v>0</v>
      </c>
      <c r="L757" s="143"/>
      <c r="M757" s="32"/>
      <c r="N757" s="144" t="s">
        <v>1</v>
      </c>
      <c r="O757" s="145" t="s">
        <v>39</v>
      </c>
      <c r="P757" s="146">
        <f t="shared" si="119"/>
        <v>0</v>
      </c>
      <c r="Q757" s="146">
        <f t="shared" si="120"/>
        <v>0</v>
      </c>
      <c r="R757" s="146">
        <f t="shared" si="121"/>
        <v>0</v>
      </c>
      <c r="T757" s="147">
        <f t="shared" si="122"/>
        <v>0</v>
      </c>
      <c r="U757" s="147">
        <v>0</v>
      </c>
      <c r="V757" s="147">
        <f t="shared" si="123"/>
        <v>0</v>
      </c>
      <c r="W757" s="147">
        <v>0</v>
      </c>
      <c r="X757" s="148">
        <f t="shared" si="124"/>
        <v>0</v>
      </c>
      <c r="AR757" s="149" t="s">
        <v>276</v>
      </c>
      <c r="AT757" s="149" t="s">
        <v>129</v>
      </c>
      <c r="AU757" s="149" t="s">
        <v>84</v>
      </c>
      <c r="AY757" s="17" t="s">
        <v>126</v>
      </c>
      <c r="BE757" s="150">
        <f t="shared" si="125"/>
        <v>0</v>
      </c>
      <c r="BF757" s="150">
        <f t="shared" si="126"/>
        <v>0</v>
      </c>
      <c r="BG757" s="150">
        <f t="shared" si="127"/>
        <v>0</v>
      </c>
      <c r="BH757" s="150">
        <f t="shared" si="128"/>
        <v>0</v>
      </c>
      <c r="BI757" s="150">
        <f t="shared" si="129"/>
        <v>0</v>
      </c>
      <c r="BJ757" s="17" t="s">
        <v>84</v>
      </c>
      <c r="BK757" s="150">
        <f t="shared" si="130"/>
        <v>0</v>
      </c>
      <c r="BL757" s="17" t="s">
        <v>276</v>
      </c>
      <c r="BM757" s="149" t="s">
        <v>1358</v>
      </c>
    </row>
    <row r="758" spans="2:65" s="1" customFormat="1" ht="16.5" customHeight="1">
      <c r="B758" s="32"/>
      <c r="C758" s="136" t="s">
        <v>1359</v>
      </c>
      <c r="D758" s="136" t="s">
        <v>129</v>
      </c>
      <c r="E758" s="137" t="s">
        <v>138</v>
      </c>
      <c r="F758" s="138" t="s">
        <v>1360</v>
      </c>
      <c r="G758" s="139" t="s">
        <v>464</v>
      </c>
      <c r="H758" s="140">
        <v>0</v>
      </c>
      <c r="I758" s="141"/>
      <c r="J758" s="141"/>
      <c r="K758" s="142">
        <f t="shared" si="118"/>
        <v>0</v>
      </c>
      <c r="L758" s="143"/>
      <c r="M758" s="32"/>
      <c r="N758" s="144" t="s">
        <v>1</v>
      </c>
      <c r="O758" s="145" t="s">
        <v>39</v>
      </c>
      <c r="P758" s="146">
        <f t="shared" si="119"/>
        <v>0</v>
      </c>
      <c r="Q758" s="146">
        <f t="shared" si="120"/>
        <v>0</v>
      </c>
      <c r="R758" s="146">
        <f t="shared" si="121"/>
        <v>0</v>
      </c>
      <c r="T758" s="147">
        <f t="shared" si="122"/>
        <v>0</v>
      </c>
      <c r="U758" s="147">
        <v>0</v>
      </c>
      <c r="V758" s="147">
        <f t="shared" si="123"/>
        <v>0</v>
      </c>
      <c r="W758" s="147">
        <v>0</v>
      </c>
      <c r="X758" s="148">
        <f t="shared" si="124"/>
        <v>0</v>
      </c>
      <c r="AR758" s="149" t="s">
        <v>276</v>
      </c>
      <c r="AT758" s="149" t="s">
        <v>129</v>
      </c>
      <c r="AU758" s="149" t="s">
        <v>84</v>
      </c>
      <c r="AY758" s="17" t="s">
        <v>126</v>
      </c>
      <c r="BE758" s="150">
        <f t="shared" si="125"/>
        <v>0</v>
      </c>
      <c r="BF758" s="150">
        <f t="shared" si="126"/>
        <v>0</v>
      </c>
      <c r="BG758" s="150">
        <f t="shared" si="127"/>
        <v>0</v>
      </c>
      <c r="BH758" s="150">
        <f t="shared" si="128"/>
        <v>0</v>
      </c>
      <c r="BI758" s="150">
        <f t="shared" si="129"/>
        <v>0</v>
      </c>
      <c r="BJ758" s="17" t="s">
        <v>84</v>
      </c>
      <c r="BK758" s="150">
        <f t="shared" si="130"/>
        <v>0</v>
      </c>
      <c r="BL758" s="17" t="s">
        <v>276</v>
      </c>
      <c r="BM758" s="149" t="s">
        <v>1361</v>
      </c>
    </row>
    <row r="759" spans="2:65" s="1" customFormat="1" ht="16.5" customHeight="1">
      <c r="B759" s="32"/>
      <c r="C759" s="136" t="s">
        <v>1362</v>
      </c>
      <c r="D759" s="136" t="s">
        <v>129</v>
      </c>
      <c r="E759" s="137" t="s">
        <v>133</v>
      </c>
      <c r="F759" s="138" t="s">
        <v>1363</v>
      </c>
      <c r="G759" s="139" t="s">
        <v>464</v>
      </c>
      <c r="H759" s="140">
        <v>0</v>
      </c>
      <c r="I759" s="141"/>
      <c r="J759" s="141"/>
      <c r="K759" s="142">
        <f t="shared" si="118"/>
        <v>0</v>
      </c>
      <c r="L759" s="143"/>
      <c r="M759" s="32"/>
      <c r="N759" s="144" t="s">
        <v>1</v>
      </c>
      <c r="O759" s="145" t="s">
        <v>39</v>
      </c>
      <c r="P759" s="146">
        <f t="shared" si="119"/>
        <v>0</v>
      </c>
      <c r="Q759" s="146">
        <f t="shared" si="120"/>
        <v>0</v>
      </c>
      <c r="R759" s="146">
        <f t="shared" si="121"/>
        <v>0</v>
      </c>
      <c r="T759" s="147">
        <f t="shared" si="122"/>
        <v>0</v>
      </c>
      <c r="U759" s="147">
        <v>0</v>
      </c>
      <c r="V759" s="147">
        <f t="shared" si="123"/>
        <v>0</v>
      </c>
      <c r="W759" s="147">
        <v>0</v>
      </c>
      <c r="X759" s="148">
        <f t="shared" si="124"/>
        <v>0</v>
      </c>
      <c r="AR759" s="149" t="s">
        <v>276</v>
      </c>
      <c r="AT759" s="149" t="s">
        <v>129</v>
      </c>
      <c r="AU759" s="149" t="s">
        <v>84</v>
      </c>
      <c r="AY759" s="17" t="s">
        <v>126</v>
      </c>
      <c r="BE759" s="150">
        <f t="shared" si="125"/>
        <v>0</v>
      </c>
      <c r="BF759" s="150">
        <f t="shared" si="126"/>
        <v>0</v>
      </c>
      <c r="BG759" s="150">
        <f t="shared" si="127"/>
        <v>0</v>
      </c>
      <c r="BH759" s="150">
        <f t="shared" si="128"/>
        <v>0</v>
      </c>
      <c r="BI759" s="150">
        <f t="shared" si="129"/>
        <v>0</v>
      </c>
      <c r="BJ759" s="17" t="s">
        <v>84</v>
      </c>
      <c r="BK759" s="150">
        <f t="shared" si="130"/>
        <v>0</v>
      </c>
      <c r="BL759" s="17" t="s">
        <v>276</v>
      </c>
      <c r="BM759" s="149" t="s">
        <v>1364</v>
      </c>
    </row>
    <row r="760" spans="2:65" s="1" customFormat="1" ht="24.15" customHeight="1">
      <c r="B760" s="32"/>
      <c r="C760" s="136" t="s">
        <v>1365</v>
      </c>
      <c r="D760" s="136" t="s">
        <v>129</v>
      </c>
      <c r="E760" s="137" t="s">
        <v>145</v>
      </c>
      <c r="F760" s="138" t="s">
        <v>1366</v>
      </c>
      <c r="G760" s="139" t="s">
        <v>464</v>
      </c>
      <c r="H760" s="140">
        <v>0</v>
      </c>
      <c r="I760" s="141"/>
      <c r="J760" s="141"/>
      <c r="K760" s="142">
        <f t="shared" si="118"/>
        <v>0</v>
      </c>
      <c r="L760" s="143"/>
      <c r="M760" s="32"/>
      <c r="N760" s="144" t="s">
        <v>1</v>
      </c>
      <c r="O760" s="145" t="s">
        <v>39</v>
      </c>
      <c r="P760" s="146">
        <f t="shared" si="119"/>
        <v>0</v>
      </c>
      <c r="Q760" s="146">
        <f t="shared" si="120"/>
        <v>0</v>
      </c>
      <c r="R760" s="146">
        <f t="shared" si="121"/>
        <v>0</v>
      </c>
      <c r="T760" s="147">
        <f t="shared" si="122"/>
        <v>0</v>
      </c>
      <c r="U760" s="147">
        <v>0</v>
      </c>
      <c r="V760" s="147">
        <f t="shared" si="123"/>
        <v>0</v>
      </c>
      <c r="W760" s="147">
        <v>0</v>
      </c>
      <c r="X760" s="148">
        <f t="shared" si="124"/>
        <v>0</v>
      </c>
      <c r="AR760" s="149" t="s">
        <v>276</v>
      </c>
      <c r="AT760" s="149" t="s">
        <v>129</v>
      </c>
      <c r="AU760" s="149" t="s">
        <v>84</v>
      </c>
      <c r="AY760" s="17" t="s">
        <v>126</v>
      </c>
      <c r="BE760" s="150">
        <f t="shared" si="125"/>
        <v>0</v>
      </c>
      <c r="BF760" s="150">
        <f t="shared" si="126"/>
        <v>0</v>
      </c>
      <c r="BG760" s="150">
        <f t="shared" si="127"/>
        <v>0</v>
      </c>
      <c r="BH760" s="150">
        <f t="shared" si="128"/>
        <v>0</v>
      </c>
      <c r="BI760" s="150">
        <f t="shared" si="129"/>
        <v>0</v>
      </c>
      <c r="BJ760" s="17" t="s">
        <v>84</v>
      </c>
      <c r="BK760" s="150">
        <f t="shared" si="130"/>
        <v>0</v>
      </c>
      <c r="BL760" s="17" t="s">
        <v>276</v>
      </c>
      <c r="BM760" s="149" t="s">
        <v>1367</v>
      </c>
    </row>
    <row r="761" spans="2:65" s="1" customFormat="1" ht="21.75" customHeight="1">
      <c r="B761" s="32"/>
      <c r="C761" s="136" t="s">
        <v>1368</v>
      </c>
      <c r="D761" s="136" t="s">
        <v>129</v>
      </c>
      <c r="E761" s="137" t="s">
        <v>153</v>
      </c>
      <c r="F761" s="138" t="s">
        <v>1369</v>
      </c>
      <c r="G761" s="139" t="s">
        <v>464</v>
      </c>
      <c r="H761" s="140">
        <v>1</v>
      </c>
      <c r="I761" s="141"/>
      <c r="J761" s="141"/>
      <c r="K761" s="142">
        <f t="shared" si="118"/>
        <v>0</v>
      </c>
      <c r="L761" s="143"/>
      <c r="M761" s="32"/>
      <c r="N761" s="144" t="s">
        <v>1</v>
      </c>
      <c r="O761" s="145" t="s">
        <v>39</v>
      </c>
      <c r="P761" s="146">
        <f t="shared" si="119"/>
        <v>0</v>
      </c>
      <c r="Q761" s="146">
        <f t="shared" si="120"/>
        <v>0</v>
      </c>
      <c r="R761" s="146">
        <f t="shared" si="121"/>
        <v>0</v>
      </c>
      <c r="T761" s="147">
        <f t="shared" si="122"/>
        <v>0</v>
      </c>
      <c r="U761" s="147">
        <v>0</v>
      </c>
      <c r="V761" s="147">
        <f t="shared" si="123"/>
        <v>0</v>
      </c>
      <c r="W761" s="147">
        <v>0</v>
      </c>
      <c r="X761" s="148">
        <f t="shared" si="124"/>
        <v>0</v>
      </c>
      <c r="AR761" s="149" t="s">
        <v>276</v>
      </c>
      <c r="AT761" s="149" t="s">
        <v>129</v>
      </c>
      <c r="AU761" s="149" t="s">
        <v>84</v>
      </c>
      <c r="AY761" s="17" t="s">
        <v>126</v>
      </c>
      <c r="BE761" s="150">
        <f t="shared" si="125"/>
        <v>0</v>
      </c>
      <c r="BF761" s="150">
        <f t="shared" si="126"/>
        <v>0</v>
      </c>
      <c r="BG761" s="150">
        <f t="shared" si="127"/>
        <v>0</v>
      </c>
      <c r="BH761" s="150">
        <f t="shared" si="128"/>
        <v>0</v>
      </c>
      <c r="BI761" s="150">
        <f t="shared" si="129"/>
        <v>0</v>
      </c>
      <c r="BJ761" s="17" t="s">
        <v>84</v>
      </c>
      <c r="BK761" s="150">
        <f t="shared" si="130"/>
        <v>0</v>
      </c>
      <c r="BL761" s="17" t="s">
        <v>276</v>
      </c>
      <c r="BM761" s="149" t="s">
        <v>1370</v>
      </c>
    </row>
    <row r="762" spans="2:65" s="1" customFormat="1" ht="24.15" customHeight="1">
      <c r="B762" s="32"/>
      <c r="C762" s="136" t="s">
        <v>1371</v>
      </c>
      <c r="D762" s="136" t="s">
        <v>129</v>
      </c>
      <c r="E762" s="137" t="s">
        <v>167</v>
      </c>
      <c r="F762" s="138" t="s">
        <v>1372</v>
      </c>
      <c r="G762" s="139" t="s">
        <v>464</v>
      </c>
      <c r="H762" s="140">
        <v>1</v>
      </c>
      <c r="I762" s="141"/>
      <c r="J762" s="141"/>
      <c r="K762" s="142">
        <f t="shared" si="118"/>
        <v>0</v>
      </c>
      <c r="L762" s="143"/>
      <c r="M762" s="32"/>
      <c r="N762" s="144" t="s">
        <v>1</v>
      </c>
      <c r="O762" s="145" t="s">
        <v>39</v>
      </c>
      <c r="P762" s="146">
        <f t="shared" si="119"/>
        <v>0</v>
      </c>
      <c r="Q762" s="146">
        <f t="shared" si="120"/>
        <v>0</v>
      </c>
      <c r="R762" s="146">
        <f t="shared" si="121"/>
        <v>0</v>
      </c>
      <c r="T762" s="147">
        <f t="shared" si="122"/>
        <v>0</v>
      </c>
      <c r="U762" s="147">
        <v>0</v>
      </c>
      <c r="V762" s="147">
        <f t="shared" si="123"/>
        <v>0</v>
      </c>
      <c r="W762" s="147">
        <v>0</v>
      </c>
      <c r="X762" s="148">
        <f t="shared" si="124"/>
        <v>0</v>
      </c>
      <c r="AR762" s="149" t="s">
        <v>276</v>
      </c>
      <c r="AT762" s="149" t="s">
        <v>129</v>
      </c>
      <c r="AU762" s="149" t="s">
        <v>84</v>
      </c>
      <c r="AY762" s="17" t="s">
        <v>126</v>
      </c>
      <c r="BE762" s="150">
        <f t="shared" si="125"/>
        <v>0</v>
      </c>
      <c r="BF762" s="150">
        <f t="shared" si="126"/>
        <v>0</v>
      </c>
      <c r="BG762" s="150">
        <f t="shared" si="127"/>
        <v>0</v>
      </c>
      <c r="BH762" s="150">
        <f t="shared" si="128"/>
        <v>0</v>
      </c>
      <c r="BI762" s="150">
        <f t="shared" si="129"/>
        <v>0</v>
      </c>
      <c r="BJ762" s="17" t="s">
        <v>84</v>
      </c>
      <c r="BK762" s="150">
        <f t="shared" si="130"/>
        <v>0</v>
      </c>
      <c r="BL762" s="17" t="s">
        <v>276</v>
      </c>
      <c r="BM762" s="149" t="s">
        <v>1373</v>
      </c>
    </row>
    <row r="763" spans="2:65" s="1" customFormat="1" ht="24.15" customHeight="1">
      <c r="B763" s="32"/>
      <c r="C763" s="136" t="s">
        <v>1374</v>
      </c>
      <c r="D763" s="136" t="s">
        <v>129</v>
      </c>
      <c r="E763" s="137" t="s">
        <v>172</v>
      </c>
      <c r="F763" s="138" t="s">
        <v>1375</v>
      </c>
      <c r="G763" s="139" t="s">
        <v>464</v>
      </c>
      <c r="H763" s="140">
        <v>1</v>
      </c>
      <c r="I763" s="141"/>
      <c r="J763" s="141"/>
      <c r="K763" s="142">
        <f t="shared" si="118"/>
        <v>0</v>
      </c>
      <c r="L763" s="143"/>
      <c r="M763" s="32"/>
      <c r="N763" s="144" t="s">
        <v>1</v>
      </c>
      <c r="O763" s="145" t="s">
        <v>39</v>
      </c>
      <c r="P763" s="146">
        <f t="shared" si="119"/>
        <v>0</v>
      </c>
      <c r="Q763" s="146">
        <f t="shared" si="120"/>
        <v>0</v>
      </c>
      <c r="R763" s="146">
        <f t="shared" si="121"/>
        <v>0</v>
      </c>
      <c r="T763" s="147">
        <f t="shared" si="122"/>
        <v>0</v>
      </c>
      <c r="U763" s="147">
        <v>0</v>
      </c>
      <c r="V763" s="147">
        <f t="shared" si="123"/>
        <v>0</v>
      </c>
      <c r="W763" s="147">
        <v>0</v>
      </c>
      <c r="X763" s="148">
        <f t="shared" si="124"/>
        <v>0</v>
      </c>
      <c r="AR763" s="149" t="s">
        <v>276</v>
      </c>
      <c r="AT763" s="149" t="s">
        <v>129</v>
      </c>
      <c r="AU763" s="149" t="s">
        <v>84</v>
      </c>
      <c r="AY763" s="17" t="s">
        <v>126</v>
      </c>
      <c r="BE763" s="150">
        <f t="shared" si="125"/>
        <v>0</v>
      </c>
      <c r="BF763" s="150">
        <f t="shared" si="126"/>
        <v>0</v>
      </c>
      <c r="BG763" s="150">
        <f t="shared" si="127"/>
        <v>0</v>
      </c>
      <c r="BH763" s="150">
        <f t="shared" si="128"/>
        <v>0</v>
      </c>
      <c r="BI763" s="150">
        <f t="shared" si="129"/>
        <v>0</v>
      </c>
      <c r="BJ763" s="17" t="s">
        <v>84</v>
      </c>
      <c r="BK763" s="150">
        <f t="shared" si="130"/>
        <v>0</v>
      </c>
      <c r="BL763" s="17" t="s">
        <v>276</v>
      </c>
      <c r="BM763" s="149" t="s">
        <v>1376</v>
      </c>
    </row>
    <row r="764" spans="2:65" s="11" customFormat="1" ht="25.95" customHeight="1">
      <c r="B764" s="123"/>
      <c r="D764" s="124" t="s">
        <v>74</v>
      </c>
      <c r="E764" s="125" t="s">
        <v>1377</v>
      </c>
      <c r="F764" s="125" t="s">
        <v>1378</v>
      </c>
      <c r="I764" s="126"/>
      <c r="J764" s="126"/>
      <c r="K764" s="127">
        <f>BK764</f>
        <v>0</v>
      </c>
      <c r="M764" s="123"/>
      <c r="N764" s="128"/>
      <c r="Q764" s="129">
        <f>Q765+Q768+Q770+Q772+Q775+Q777</f>
        <v>0</v>
      </c>
      <c r="R764" s="129">
        <f>R765+R768+R770+R772+R775+R777</f>
        <v>0</v>
      </c>
      <c r="T764" s="130">
        <f>T765+T768+T770+T772+T775+T777</f>
        <v>0</v>
      </c>
      <c r="V764" s="130">
        <f>V765+V768+V770+V772+V775+V777</f>
        <v>0</v>
      </c>
      <c r="X764" s="131">
        <f>X765+X768+X770+X772+X775+X777</f>
        <v>0</v>
      </c>
      <c r="AR764" s="124" t="s">
        <v>145</v>
      </c>
      <c r="AT764" s="132" t="s">
        <v>74</v>
      </c>
      <c r="AU764" s="132" t="s">
        <v>75</v>
      </c>
      <c r="AY764" s="124" t="s">
        <v>126</v>
      </c>
      <c r="BK764" s="133">
        <f>BK765+BK768+BK770+BK772+BK775+BK777</f>
        <v>0</v>
      </c>
    </row>
    <row r="765" spans="2:65" s="11" customFormat="1" ht="22.8" customHeight="1">
      <c r="B765" s="123"/>
      <c r="D765" s="124" t="s">
        <v>74</v>
      </c>
      <c r="E765" s="134" t="s">
        <v>1379</v>
      </c>
      <c r="F765" s="134" t="s">
        <v>1380</v>
      </c>
      <c r="I765" s="126"/>
      <c r="J765" s="126"/>
      <c r="K765" s="135">
        <f>BK765</f>
        <v>0</v>
      </c>
      <c r="M765" s="123"/>
      <c r="N765" s="128"/>
      <c r="Q765" s="129">
        <f>SUM(Q766:Q767)</f>
        <v>0</v>
      </c>
      <c r="R765" s="129">
        <f>SUM(R766:R767)</f>
        <v>0</v>
      </c>
      <c r="T765" s="130">
        <f>SUM(T766:T767)</f>
        <v>0</v>
      </c>
      <c r="V765" s="130">
        <f>SUM(V766:V767)</f>
        <v>0</v>
      </c>
      <c r="X765" s="131">
        <f>SUM(X766:X767)</f>
        <v>0</v>
      </c>
      <c r="AR765" s="124" t="s">
        <v>145</v>
      </c>
      <c r="AT765" s="132" t="s">
        <v>74</v>
      </c>
      <c r="AU765" s="132" t="s">
        <v>80</v>
      </c>
      <c r="AY765" s="124" t="s">
        <v>126</v>
      </c>
      <c r="BK765" s="133">
        <f>SUM(BK766:BK767)</f>
        <v>0</v>
      </c>
    </row>
    <row r="766" spans="2:65" s="1" customFormat="1" ht="16.5" customHeight="1">
      <c r="B766" s="32"/>
      <c r="C766" s="136" t="s">
        <v>1381</v>
      </c>
      <c r="D766" s="136" t="s">
        <v>129</v>
      </c>
      <c r="E766" s="137" t="s">
        <v>1382</v>
      </c>
      <c r="F766" s="138" t="s">
        <v>1383</v>
      </c>
      <c r="G766" s="139" t="s">
        <v>1384</v>
      </c>
      <c r="H766" s="140">
        <v>1</v>
      </c>
      <c r="I766" s="141"/>
      <c r="J766" s="141"/>
      <c r="K766" s="142">
        <f>ROUND(P766*H766,2)</f>
        <v>0</v>
      </c>
      <c r="L766" s="143"/>
      <c r="M766" s="32"/>
      <c r="N766" s="144" t="s">
        <v>1</v>
      </c>
      <c r="O766" s="145" t="s">
        <v>39</v>
      </c>
      <c r="P766" s="146">
        <f>I766+J766</f>
        <v>0</v>
      </c>
      <c r="Q766" s="146">
        <f>ROUND(I766*H766,2)</f>
        <v>0</v>
      </c>
      <c r="R766" s="146">
        <f>ROUND(J766*H766,2)</f>
        <v>0</v>
      </c>
      <c r="T766" s="147">
        <f>S766*H766</f>
        <v>0</v>
      </c>
      <c r="U766" s="147">
        <v>0</v>
      </c>
      <c r="V766" s="147">
        <f>U766*H766</f>
        <v>0</v>
      </c>
      <c r="W766" s="147">
        <v>0</v>
      </c>
      <c r="X766" s="148">
        <f>W766*H766</f>
        <v>0</v>
      </c>
      <c r="AR766" s="149" t="s">
        <v>1385</v>
      </c>
      <c r="AT766" s="149" t="s">
        <v>129</v>
      </c>
      <c r="AU766" s="149" t="s">
        <v>84</v>
      </c>
      <c r="AY766" s="17" t="s">
        <v>126</v>
      </c>
      <c r="BE766" s="150">
        <f>IF(O766="základní",K766,0)</f>
        <v>0</v>
      </c>
      <c r="BF766" s="150">
        <f>IF(O766="snížená",K766,0)</f>
        <v>0</v>
      </c>
      <c r="BG766" s="150">
        <f>IF(O766="zákl. přenesená",K766,0)</f>
        <v>0</v>
      </c>
      <c r="BH766" s="150">
        <f>IF(O766="sníž. přenesená",K766,0)</f>
        <v>0</v>
      </c>
      <c r="BI766" s="150">
        <f>IF(O766="nulová",K766,0)</f>
        <v>0</v>
      </c>
      <c r="BJ766" s="17" t="s">
        <v>84</v>
      </c>
      <c r="BK766" s="150">
        <f>ROUND(P766*H766,2)</f>
        <v>0</v>
      </c>
      <c r="BL766" s="17" t="s">
        <v>1385</v>
      </c>
      <c r="BM766" s="149" t="s">
        <v>1386</v>
      </c>
    </row>
    <row r="767" spans="2:65" s="1" customFormat="1" ht="16.5" customHeight="1">
      <c r="B767" s="32"/>
      <c r="C767" s="136" t="s">
        <v>1387</v>
      </c>
      <c r="D767" s="136" t="s">
        <v>129</v>
      </c>
      <c r="E767" s="137" t="s">
        <v>1388</v>
      </c>
      <c r="F767" s="138" t="s">
        <v>1389</v>
      </c>
      <c r="G767" s="139" t="s">
        <v>1384</v>
      </c>
      <c r="H767" s="140">
        <v>1</v>
      </c>
      <c r="I767" s="141"/>
      <c r="J767" s="141"/>
      <c r="K767" s="142">
        <f>ROUND(P767*H767,2)</f>
        <v>0</v>
      </c>
      <c r="L767" s="143"/>
      <c r="M767" s="32"/>
      <c r="N767" s="144" t="s">
        <v>1</v>
      </c>
      <c r="O767" s="145" t="s">
        <v>39</v>
      </c>
      <c r="P767" s="146">
        <f>I767+J767</f>
        <v>0</v>
      </c>
      <c r="Q767" s="146">
        <f>ROUND(I767*H767,2)</f>
        <v>0</v>
      </c>
      <c r="R767" s="146">
        <f>ROUND(J767*H767,2)</f>
        <v>0</v>
      </c>
      <c r="T767" s="147">
        <f>S767*H767</f>
        <v>0</v>
      </c>
      <c r="U767" s="147">
        <v>0</v>
      </c>
      <c r="V767" s="147">
        <f>U767*H767</f>
        <v>0</v>
      </c>
      <c r="W767" s="147">
        <v>0</v>
      </c>
      <c r="X767" s="148">
        <f>W767*H767</f>
        <v>0</v>
      </c>
      <c r="AR767" s="149" t="s">
        <v>1385</v>
      </c>
      <c r="AT767" s="149" t="s">
        <v>129</v>
      </c>
      <c r="AU767" s="149" t="s">
        <v>84</v>
      </c>
      <c r="AY767" s="17" t="s">
        <v>126</v>
      </c>
      <c r="BE767" s="150">
        <f>IF(O767="základní",K767,0)</f>
        <v>0</v>
      </c>
      <c r="BF767" s="150">
        <f>IF(O767="snížená",K767,0)</f>
        <v>0</v>
      </c>
      <c r="BG767" s="150">
        <f>IF(O767="zákl. přenesená",K767,0)</f>
        <v>0</v>
      </c>
      <c r="BH767" s="150">
        <f>IF(O767="sníž. přenesená",K767,0)</f>
        <v>0</v>
      </c>
      <c r="BI767" s="150">
        <f>IF(O767="nulová",K767,0)</f>
        <v>0</v>
      </c>
      <c r="BJ767" s="17" t="s">
        <v>84</v>
      </c>
      <c r="BK767" s="150">
        <f>ROUND(P767*H767,2)</f>
        <v>0</v>
      </c>
      <c r="BL767" s="17" t="s">
        <v>1385</v>
      </c>
      <c r="BM767" s="149" t="s">
        <v>1390</v>
      </c>
    </row>
    <row r="768" spans="2:65" s="11" customFormat="1" ht="22.8" customHeight="1">
      <c r="B768" s="123"/>
      <c r="D768" s="124" t="s">
        <v>74</v>
      </c>
      <c r="E768" s="134" t="s">
        <v>1391</v>
      </c>
      <c r="F768" s="134" t="s">
        <v>1392</v>
      </c>
      <c r="I768" s="126"/>
      <c r="J768" s="126"/>
      <c r="K768" s="135">
        <f>BK768</f>
        <v>0</v>
      </c>
      <c r="M768" s="123"/>
      <c r="N768" s="128"/>
      <c r="Q768" s="129">
        <f>Q769</f>
        <v>0</v>
      </c>
      <c r="R768" s="129">
        <f>R769</f>
        <v>0</v>
      </c>
      <c r="T768" s="130">
        <f>T769</f>
        <v>0</v>
      </c>
      <c r="V768" s="130">
        <f>V769</f>
        <v>0</v>
      </c>
      <c r="X768" s="131">
        <f>X769</f>
        <v>0</v>
      </c>
      <c r="AR768" s="124" t="s">
        <v>145</v>
      </c>
      <c r="AT768" s="132" t="s">
        <v>74</v>
      </c>
      <c r="AU768" s="132" t="s">
        <v>80</v>
      </c>
      <c r="AY768" s="124" t="s">
        <v>126</v>
      </c>
      <c r="BK768" s="133">
        <f>BK769</f>
        <v>0</v>
      </c>
    </row>
    <row r="769" spans="2:65" s="1" customFormat="1" ht="16.5" customHeight="1">
      <c r="B769" s="32"/>
      <c r="C769" s="136" t="s">
        <v>1393</v>
      </c>
      <c r="D769" s="136" t="s">
        <v>129</v>
      </c>
      <c r="E769" s="137" t="s">
        <v>1394</v>
      </c>
      <c r="F769" s="138" t="s">
        <v>1392</v>
      </c>
      <c r="G769" s="139" t="s">
        <v>1384</v>
      </c>
      <c r="H769" s="140">
        <v>1</v>
      </c>
      <c r="I769" s="141"/>
      <c r="J769" s="141"/>
      <c r="K769" s="142">
        <f>ROUND(P769*H769,2)</f>
        <v>0</v>
      </c>
      <c r="L769" s="143"/>
      <c r="M769" s="32"/>
      <c r="N769" s="144" t="s">
        <v>1</v>
      </c>
      <c r="O769" s="145" t="s">
        <v>39</v>
      </c>
      <c r="P769" s="146">
        <f>I769+J769</f>
        <v>0</v>
      </c>
      <c r="Q769" s="146">
        <f>ROUND(I769*H769,2)</f>
        <v>0</v>
      </c>
      <c r="R769" s="146">
        <f>ROUND(J769*H769,2)</f>
        <v>0</v>
      </c>
      <c r="T769" s="147">
        <f>S769*H769</f>
        <v>0</v>
      </c>
      <c r="U769" s="147">
        <v>0</v>
      </c>
      <c r="V769" s="147">
        <f>U769*H769</f>
        <v>0</v>
      </c>
      <c r="W769" s="147">
        <v>0</v>
      </c>
      <c r="X769" s="148">
        <f>W769*H769</f>
        <v>0</v>
      </c>
      <c r="AR769" s="149" t="s">
        <v>1385</v>
      </c>
      <c r="AT769" s="149" t="s">
        <v>129</v>
      </c>
      <c r="AU769" s="149" t="s">
        <v>84</v>
      </c>
      <c r="AY769" s="17" t="s">
        <v>126</v>
      </c>
      <c r="BE769" s="150">
        <f>IF(O769="základní",K769,0)</f>
        <v>0</v>
      </c>
      <c r="BF769" s="150">
        <f>IF(O769="snížená",K769,0)</f>
        <v>0</v>
      </c>
      <c r="BG769" s="150">
        <f>IF(O769="zákl. přenesená",K769,0)</f>
        <v>0</v>
      </c>
      <c r="BH769" s="150">
        <f>IF(O769="sníž. přenesená",K769,0)</f>
        <v>0</v>
      </c>
      <c r="BI769" s="150">
        <f>IF(O769="nulová",K769,0)</f>
        <v>0</v>
      </c>
      <c r="BJ769" s="17" t="s">
        <v>84</v>
      </c>
      <c r="BK769" s="150">
        <f>ROUND(P769*H769,2)</f>
        <v>0</v>
      </c>
      <c r="BL769" s="17" t="s">
        <v>1385</v>
      </c>
      <c r="BM769" s="149" t="s">
        <v>1395</v>
      </c>
    </row>
    <row r="770" spans="2:65" s="11" customFormat="1" ht="22.8" customHeight="1">
      <c r="B770" s="123"/>
      <c r="D770" s="124" t="s">
        <v>74</v>
      </c>
      <c r="E770" s="134" t="s">
        <v>1396</v>
      </c>
      <c r="F770" s="134" t="s">
        <v>1397</v>
      </c>
      <c r="I770" s="126"/>
      <c r="J770" s="126"/>
      <c r="K770" s="135">
        <f>BK770</f>
        <v>0</v>
      </c>
      <c r="M770" s="123"/>
      <c r="N770" s="128"/>
      <c r="Q770" s="129">
        <f>Q771</f>
        <v>0</v>
      </c>
      <c r="R770" s="129">
        <f>R771</f>
        <v>0</v>
      </c>
      <c r="T770" s="130">
        <f>T771</f>
        <v>0</v>
      </c>
      <c r="V770" s="130">
        <f>V771</f>
        <v>0</v>
      </c>
      <c r="X770" s="131">
        <f>X771</f>
        <v>0</v>
      </c>
      <c r="AR770" s="124" t="s">
        <v>145</v>
      </c>
      <c r="AT770" s="132" t="s">
        <v>74</v>
      </c>
      <c r="AU770" s="132" t="s">
        <v>80</v>
      </c>
      <c r="AY770" s="124" t="s">
        <v>126</v>
      </c>
      <c r="BK770" s="133">
        <f>BK771</f>
        <v>0</v>
      </c>
    </row>
    <row r="771" spans="2:65" s="1" customFormat="1" ht="16.5" customHeight="1">
      <c r="B771" s="32"/>
      <c r="C771" s="136" t="s">
        <v>1398</v>
      </c>
      <c r="D771" s="136" t="s">
        <v>129</v>
      </c>
      <c r="E771" s="137" t="s">
        <v>1399</v>
      </c>
      <c r="F771" s="138" t="s">
        <v>1397</v>
      </c>
      <c r="G771" s="139" t="s">
        <v>1384</v>
      </c>
      <c r="H771" s="140">
        <v>1</v>
      </c>
      <c r="I771" s="141"/>
      <c r="J771" s="141"/>
      <c r="K771" s="142">
        <f>ROUND(P771*H771,2)</f>
        <v>0</v>
      </c>
      <c r="L771" s="143"/>
      <c r="M771" s="32"/>
      <c r="N771" s="144" t="s">
        <v>1</v>
      </c>
      <c r="O771" s="145" t="s">
        <v>39</v>
      </c>
      <c r="P771" s="146">
        <f>I771+J771</f>
        <v>0</v>
      </c>
      <c r="Q771" s="146">
        <f>ROUND(I771*H771,2)</f>
        <v>0</v>
      </c>
      <c r="R771" s="146">
        <f>ROUND(J771*H771,2)</f>
        <v>0</v>
      </c>
      <c r="T771" s="147">
        <f>S771*H771</f>
        <v>0</v>
      </c>
      <c r="U771" s="147">
        <v>0</v>
      </c>
      <c r="V771" s="147">
        <f>U771*H771</f>
        <v>0</v>
      </c>
      <c r="W771" s="147">
        <v>0</v>
      </c>
      <c r="X771" s="148">
        <f>W771*H771</f>
        <v>0</v>
      </c>
      <c r="AR771" s="149" t="s">
        <v>1385</v>
      </c>
      <c r="AT771" s="149" t="s">
        <v>129</v>
      </c>
      <c r="AU771" s="149" t="s">
        <v>84</v>
      </c>
      <c r="AY771" s="17" t="s">
        <v>126</v>
      </c>
      <c r="BE771" s="150">
        <f>IF(O771="základní",K771,0)</f>
        <v>0</v>
      </c>
      <c r="BF771" s="150">
        <f>IF(O771="snížená",K771,0)</f>
        <v>0</v>
      </c>
      <c r="BG771" s="150">
        <f>IF(O771="zákl. přenesená",K771,0)</f>
        <v>0</v>
      </c>
      <c r="BH771" s="150">
        <f>IF(O771="sníž. přenesená",K771,0)</f>
        <v>0</v>
      </c>
      <c r="BI771" s="150">
        <f>IF(O771="nulová",K771,0)</f>
        <v>0</v>
      </c>
      <c r="BJ771" s="17" t="s">
        <v>84</v>
      </c>
      <c r="BK771" s="150">
        <f>ROUND(P771*H771,2)</f>
        <v>0</v>
      </c>
      <c r="BL771" s="17" t="s">
        <v>1385</v>
      </c>
      <c r="BM771" s="149" t="s">
        <v>1400</v>
      </c>
    </row>
    <row r="772" spans="2:65" s="11" customFormat="1" ht="22.8" customHeight="1">
      <c r="B772" s="123"/>
      <c r="D772" s="124" t="s">
        <v>74</v>
      </c>
      <c r="E772" s="134" t="s">
        <v>1401</v>
      </c>
      <c r="F772" s="134" t="s">
        <v>1402</v>
      </c>
      <c r="I772" s="126"/>
      <c r="J772" s="126"/>
      <c r="K772" s="135">
        <f>BK772</f>
        <v>0</v>
      </c>
      <c r="M772" s="123"/>
      <c r="N772" s="128"/>
      <c r="Q772" s="129">
        <f>SUM(Q773:Q774)</f>
        <v>0</v>
      </c>
      <c r="R772" s="129">
        <f>SUM(R773:R774)</f>
        <v>0</v>
      </c>
      <c r="T772" s="130">
        <f>SUM(T773:T774)</f>
        <v>0</v>
      </c>
      <c r="V772" s="130">
        <f>SUM(V773:V774)</f>
        <v>0</v>
      </c>
      <c r="X772" s="131">
        <f>SUM(X773:X774)</f>
        <v>0</v>
      </c>
      <c r="AR772" s="124" t="s">
        <v>145</v>
      </c>
      <c r="AT772" s="132" t="s">
        <v>74</v>
      </c>
      <c r="AU772" s="132" t="s">
        <v>80</v>
      </c>
      <c r="AY772" s="124" t="s">
        <v>126</v>
      </c>
      <c r="BK772" s="133">
        <f>SUM(BK773:BK774)</f>
        <v>0</v>
      </c>
    </row>
    <row r="773" spans="2:65" s="1" customFormat="1" ht="16.5" customHeight="1">
      <c r="B773" s="32"/>
      <c r="C773" s="136" t="s">
        <v>1403</v>
      </c>
      <c r="D773" s="136" t="s">
        <v>129</v>
      </c>
      <c r="E773" s="137" t="s">
        <v>1404</v>
      </c>
      <c r="F773" s="138" t="s">
        <v>1402</v>
      </c>
      <c r="G773" s="139" t="s">
        <v>1384</v>
      </c>
      <c r="H773" s="140">
        <v>1</v>
      </c>
      <c r="I773" s="141"/>
      <c r="J773" s="141"/>
      <c r="K773" s="142">
        <f>ROUND(P773*H773,2)</f>
        <v>0</v>
      </c>
      <c r="L773" s="143"/>
      <c r="M773" s="32"/>
      <c r="N773" s="144" t="s">
        <v>1</v>
      </c>
      <c r="O773" s="145" t="s">
        <v>39</v>
      </c>
      <c r="P773" s="146">
        <f>I773+J773</f>
        <v>0</v>
      </c>
      <c r="Q773" s="146">
        <f>ROUND(I773*H773,2)</f>
        <v>0</v>
      </c>
      <c r="R773" s="146">
        <f>ROUND(J773*H773,2)</f>
        <v>0</v>
      </c>
      <c r="T773" s="147">
        <f>S773*H773</f>
        <v>0</v>
      </c>
      <c r="U773" s="147">
        <v>0</v>
      </c>
      <c r="V773" s="147">
        <f>U773*H773</f>
        <v>0</v>
      </c>
      <c r="W773" s="147">
        <v>0</v>
      </c>
      <c r="X773" s="148">
        <f>W773*H773</f>
        <v>0</v>
      </c>
      <c r="AR773" s="149" t="s">
        <v>1385</v>
      </c>
      <c r="AT773" s="149" t="s">
        <v>129</v>
      </c>
      <c r="AU773" s="149" t="s">
        <v>84</v>
      </c>
      <c r="AY773" s="17" t="s">
        <v>126</v>
      </c>
      <c r="BE773" s="150">
        <f>IF(O773="základní",K773,0)</f>
        <v>0</v>
      </c>
      <c r="BF773" s="150">
        <f>IF(O773="snížená",K773,0)</f>
        <v>0</v>
      </c>
      <c r="BG773" s="150">
        <f>IF(O773="zákl. přenesená",K773,0)</f>
        <v>0</v>
      </c>
      <c r="BH773" s="150">
        <f>IF(O773="sníž. přenesená",K773,0)</f>
        <v>0</v>
      </c>
      <c r="BI773" s="150">
        <f>IF(O773="nulová",K773,0)</f>
        <v>0</v>
      </c>
      <c r="BJ773" s="17" t="s">
        <v>84</v>
      </c>
      <c r="BK773" s="150">
        <f>ROUND(P773*H773,2)</f>
        <v>0</v>
      </c>
      <c r="BL773" s="17" t="s">
        <v>1385</v>
      </c>
      <c r="BM773" s="149" t="s">
        <v>1405</v>
      </c>
    </row>
    <row r="774" spans="2:65" s="1" customFormat="1" ht="21.75" customHeight="1">
      <c r="B774" s="32"/>
      <c r="C774" s="136" t="s">
        <v>1406</v>
      </c>
      <c r="D774" s="136" t="s">
        <v>129</v>
      </c>
      <c r="E774" s="137" t="s">
        <v>1407</v>
      </c>
      <c r="F774" s="138" t="s">
        <v>1408</v>
      </c>
      <c r="G774" s="139" t="s">
        <v>1384</v>
      </c>
      <c r="H774" s="140">
        <v>1</v>
      </c>
      <c r="I774" s="141"/>
      <c r="J774" s="141"/>
      <c r="K774" s="142">
        <f>ROUND(P774*H774,2)</f>
        <v>0</v>
      </c>
      <c r="L774" s="143"/>
      <c r="M774" s="32"/>
      <c r="N774" s="144" t="s">
        <v>1</v>
      </c>
      <c r="O774" s="145" t="s">
        <v>39</v>
      </c>
      <c r="P774" s="146">
        <f>I774+J774</f>
        <v>0</v>
      </c>
      <c r="Q774" s="146">
        <f>ROUND(I774*H774,2)</f>
        <v>0</v>
      </c>
      <c r="R774" s="146">
        <f>ROUND(J774*H774,2)</f>
        <v>0</v>
      </c>
      <c r="T774" s="147">
        <f>S774*H774</f>
        <v>0</v>
      </c>
      <c r="U774" s="147">
        <v>0</v>
      </c>
      <c r="V774" s="147">
        <f>U774*H774</f>
        <v>0</v>
      </c>
      <c r="W774" s="147">
        <v>0</v>
      </c>
      <c r="X774" s="148">
        <f>W774*H774</f>
        <v>0</v>
      </c>
      <c r="AR774" s="149" t="s">
        <v>1385</v>
      </c>
      <c r="AT774" s="149" t="s">
        <v>129</v>
      </c>
      <c r="AU774" s="149" t="s">
        <v>84</v>
      </c>
      <c r="AY774" s="17" t="s">
        <v>126</v>
      </c>
      <c r="BE774" s="150">
        <f>IF(O774="základní",K774,0)</f>
        <v>0</v>
      </c>
      <c r="BF774" s="150">
        <f>IF(O774="snížená",K774,0)</f>
        <v>0</v>
      </c>
      <c r="BG774" s="150">
        <f>IF(O774="zákl. přenesená",K774,0)</f>
        <v>0</v>
      </c>
      <c r="BH774" s="150">
        <f>IF(O774="sníž. přenesená",K774,0)</f>
        <v>0</v>
      </c>
      <c r="BI774" s="150">
        <f>IF(O774="nulová",K774,0)</f>
        <v>0</v>
      </c>
      <c r="BJ774" s="17" t="s">
        <v>84</v>
      </c>
      <c r="BK774" s="150">
        <f>ROUND(P774*H774,2)</f>
        <v>0</v>
      </c>
      <c r="BL774" s="17" t="s">
        <v>1385</v>
      </c>
      <c r="BM774" s="149" t="s">
        <v>1409</v>
      </c>
    </row>
    <row r="775" spans="2:65" s="11" customFormat="1" ht="22.8" customHeight="1">
      <c r="B775" s="123"/>
      <c r="D775" s="124" t="s">
        <v>74</v>
      </c>
      <c r="E775" s="134" t="s">
        <v>1410</v>
      </c>
      <c r="F775" s="134" t="s">
        <v>1411</v>
      </c>
      <c r="I775" s="126"/>
      <c r="J775" s="126"/>
      <c r="K775" s="135">
        <f>BK775</f>
        <v>0</v>
      </c>
      <c r="M775" s="123"/>
      <c r="N775" s="128"/>
      <c r="Q775" s="129">
        <f>Q776</f>
        <v>0</v>
      </c>
      <c r="R775" s="129">
        <f>R776</f>
        <v>0</v>
      </c>
      <c r="T775" s="130">
        <f>T776</f>
        <v>0</v>
      </c>
      <c r="V775" s="130">
        <f>V776</f>
        <v>0</v>
      </c>
      <c r="X775" s="131">
        <f>X776</f>
        <v>0</v>
      </c>
      <c r="AR775" s="124" t="s">
        <v>145</v>
      </c>
      <c r="AT775" s="132" t="s">
        <v>74</v>
      </c>
      <c r="AU775" s="132" t="s">
        <v>80</v>
      </c>
      <c r="AY775" s="124" t="s">
        <v>126</v>
      </c>
      <c r="BK775" s="133">
        <f>BK776</f>
        <v>0</v>
      </c>
    </row>
    <row r="776" spans="2:65" s="1" customFormat="1" ht="16.5" customHeight="1">
      <c r="B776" s="32"/>
      <c r="C776" s="136" t="s">
        <v>1412</v>
      </c>
      <c r="D776" s="136" t="s">
        <v>129</v>
      </c>
      <c r="E776" s="137" t="s">
        <v>1413</v>
      </c>
      <c r="F776" s="138" t="s">
        <v>1414</v>
      </c>
      <c r="G776" s="139" t="s">
        <v>1384</v>
      </c>
      <c r="H776" s="140">
        <v>1</v>
      </c>
      <c r="I776" s="141"/>
      <c r="J776" s="141"/>
      <c r="K776" s="142">
        <f>ROUND(P776*H776,2)</f>
        <v>0</v>
      </c>
      <c r="L776" s="143"/>
      <c r="M776" s="32"/>
      <c r="N776" s="144" t="s">
        <v>1</v>
      </c>
      <c r="O776" s="145" t="s">
        <v>39</v>
      </c>
      <c r="P776" s="146">
        <f>I776+J776</f>
        <v>0</v>
      </c>
      <c r="Q776" s="146">
        <f>ROUND(I776*H776,2)</f>
        <v>0</v>
      </c>
      <c r="R776" s="146">
        <f>ROUND(J776*H776,2)</f>
        <v>0</v>
      </c>
      <c r="T776" s="147">
        <f>S776*H776</f>
        <v>0</v>
      </c>
      <c r="U776" s="147">
        <v>0</v>
      </c>
      <c r="V776" s="147">
        <f>U776*H776</f>
        <v>0</v>
      </c>
      <c r="W776" s="147">
        <v>0</v>
      </c>
      <c r="X776" s="148">
        <f>W776*H776</f>
        <v>0</v>
      </c>
      <c r="AR776" s="149" t="s">
        <v>1385</v>
      </c>
      <c r="AT776" s="149" t="s">
        <v>129</v>
      </c>
      <c r="AU776" s="149" t="s">
        <v>84</v>
      </c>
      <c r="AY776" s="17" t="s">
        <v>126</v>
      </c>
      <c r="BE776" s="150">
        <f>IF(O776="základní",K776,0)</f>
        <v>0</v>
      </c>
      <c r="BF776" s="150">
        <f>IF(O776="snížená",K776,0)</f>
        <v>0</v>
      </c>
      <c r="BG776" s="150">
        <f>IF(O776="zákl. přenesená",K776,0)</f>
        <v>0</v>
      </c>
      <c r="BH776" s="150">
        <f>IF(O776="sníž. přenesená",K776,0)</f>
        <v>0</v>
      </c>
      <c r="BI776" s="150">
        <f>IF(O776="nulová",K776,0)</f>
        <v>0</v>
      </c>
      <c r="BJ776" s="17" t="s">
        <v>84</v>
      </c>
      <c r="BK776" s="150">
        <f>ROUND(P776*H776,2)</f>
        <v>0</v>
      </c>
      <c r="BL776" s="17" t="s">
        <v>1385</v>
      </c>
      <c r="BM776" s="149" t="s">
        <v>1415</v>
      </c>
    </row>
    <row r="777" spans="2:65" s="11" customFormat="1" ht="22.8" customHeight="1">
      <c r="B777" s="123"/>
      <c r="D777" s="124" t="s">
        <v>74</v>
      </c>
      <c r="E777" s="134" t="s">
        <v>1416</v>
      </c>
      <c r="F777" s="134" t="s">
        <v>1417</v>
      </c>
      <c r="I777" s="126"/>
      <c r="J777" s="126"/>
      <c r="K777" s="135">
        <f>BK777</f>
        <v>0</v>
      </c>
      <c r="M777" s="123"/>
      <c r="N777" s="128"/>
      <c r="Q777" s="129">
        <f>Q778</f>
        <v>0</v>
      </c>
      <c r="R777" s="129">
        <f>R778</f>
        <v>0</v>
      </c>
      <c r="T777" s="130">
        <f>T778</f>
        <v>0</v>
      </c>
      <c r="V777" s="130">
        <f>V778</f>
        <v>0</v>
      </c>
      <c r="X777" s="131">
        <f>X778</f>
        <v>0</v>
      </c>
      <c r="AR777" s="124" t="s">
        <v>145</v>
      </c>
      <c r="AT777" s="132" t="s">
        <v>74</v>
      </c>
      <c r="AU777" s="132" t="s">
        <v>80</v>
      </c>
      <c r="AY777" s="124" t="s">
        <v>126</v>
      </c>
      <c r="BK777" s="133">
        <f>BK778</f>
        <v>0</v>
      </c>
    </row>
    <row r="778" spans="2:65" s="1" customFormat="1" ht="16.5" customHeight="1">
      <c r="B778" s="32"/>
      <c r="C778" s="136" t="s">
        <v>1418</v>
      </c>
      <c r="D778" s="136" t="s">
        <v>129</v>
      </c>
      <c r="E778" s="137" t="s">
        <v>1419</v>
      </c>
      <c r="F778" s="138" t="s">
        <v>1420</v>
      </c>
      <c r="G778" s="139" t="s">
        <v>1384</v>
      </c>
      <c r="H778" s="140">
        <v>1</v>
      </c>
      <c r="I778" s="141"/>
      <c r="J778" s="141"/>
      <c r="K778" s="142">
        <f>ROUND(P778*H778,2)</f>
        <v>0</v>
      </c>
      <c r="L778" s="143"/>
      <c r="M778" s="32"/>
      <c r="N778" s="179" t="s">
        <v>1</v>
      </c>
      <c r="O778" s="180" t="s">
        <v>39</v>
      </c>
      <c r="P778" s="181">
        <f>I778+J778</f>
        <v>0</v>
      </c>
      <c r="Q778" s="181">
        <f>ROUND(I778*H778,2)</f>
        <v>0</v>
      </c>
      <c r="R778" s="181">
        <f>ROUND(J778*H778,2)</f>
        <v>0</v>
      </c>
      <c r="S778" s="182"/>
      <c r="T778" s="183">
        <f>S778*H778</f>
        <v>0</v>
      </c>
      <c r="U778" s="183">
        <v>0</v>
      </c>
      <c r="V778" s="183">
        <f>U778*H778</f>
        <v>0</v>
      </c>
      <c r="W778" s="183">
        <v>0</v>
      </c>
      <c r="X778" s="184">
        <f>W778*H778</f>
        <v>0</v>
      </c>
      <c r="AR778" s="149" t="s">
        <v>1385</v>
      </c>
      <c r="AT778" s="149" t="s">
        <v>129</v>
      </c>
      <c r="AU778" s="149" t="s">
        <v>84</v>
      </c>
      <c r="AY778" s="17" t="s">
        <v>126</v>
      </c>
      <c r="BE778" s="150">
        <f>IF(O778="základní",K778,0)</f>
        <v>0</v>
      </c>
      <c r="BF778" s="150">
        <f>IF(O778="snížená",K778,0)</f>
        <v>0</v>
      </c>
      <c r="BG778" s="150">
        <f>IF(O778="zákl. přenesená",K778,0)</f>
        <v>0</v>
      </c>
      <c r="BH778" s="150">
        <f>IF(O778="sníž. přenesená",K778,0)</f>
        <v>0</v>
      </c>
      <c r="BI778" s="150">
        <f>IF(O778="nulová",K778,0)</f>
        <v>0</v>
      </c>
      <c r="BJ778" s="17" t="s">
        <v>84</v>
      </c>
      <c r="BK778" s="150">
        <f>ROUND(P778*H778,2)</f>
        <v>0</v>
      </c>
      <c r="BL778" s="17" t="s">
        <v>1385</v>
      </c>
      <c r="BM778" s="149" t="s">
        <v>1421</v>
      </c>
    </row>
    <row r="779" spans="2:65" s="1" customFormat="1" ht="6.9" customHeight="1">
      <c r="B779" s="44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32"/>
    </row>
  </sheetData>
  <sheetProtection algorithmName="SHA-512" hashValue="iWWpGqDwJ1ORFSEIqTPNsHWbSQrBCJ/HCJRMoBsarXgSq578os2qXL7y26KpTeEukfFx6NhAiP2r7ix9l5ZzTw==" saltValue="0vgnU9A6uyMSL0kx/oKN73D55qKqymG2VcXCSEJvRYKMUwNQ+4RYgcihI1nWzaFp2ApgrSX4fe31o61CeuvLkA==" spinCount="100000" sheet="1" objects="1" scenarios="1" formatColumns="0" formatRows="0" autoFilter="0"/>
  <autoFilter ref="C152:L778" xr:uid="{00000000-0009-0000-0000-000002000000}"/>
  <mergeCells count="9">
    <mergeCell ref="E87:H87"/>
    <mergeCell ref="E143:H143"/>
    <mergeCell ref="E145:H145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1 - STAVEBNÍ PRÁCE_CHODBA</vt:lpstr>
      <vt:lpstr>2 - STAVEBNÍ PRÁCE_MÍSTNOSTI</vt:lpstr>
      <vt:lpstr>'1 - STAVEBNÍ PRÁCE_CHODBA'!Názvy_tisku</vt:lpstr>
      <vt:lpstr>'2 - STAVEBNÍ PRÁCE_MÍSTNOSTI'!Názvy_tisku</vt:lpstr>
      <vt:lpstr>'Rekapitulace stavby'!Názvy_tisku</vt:lpstr>
      <vt:lpstr>'1 - STAVEBNÍ PRÁCE_CHODBA'!Oblast_tisku</vt:lpstr>
      <vt:lpstr>'2 - STAVEBNÍ PRÁCE_MÍSTNOSTI'!Oblast_tisku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DESKTOP-M9DBVT6\PC</dc:creator>
  <cp:lastModifiedBy>Renata Honsů</cp:lastModifiedBy>
  <dcterms:created xsi:type="dcterms:W3CDTF">2025-07-02T10:46:08Z</dcterms:created>
  <dcterms:modified xsi:type="dcterms:W3CDTF">2025-07-02T16:03:41Z</dcterms:modified>
</cp:coreProperties>
</file>