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ukas.balog\OneDrive - KSUS\Dokumenty\Zakázky - Balog\Zakázky\II-240 a II-101, přeložka silnic v úseku D7 - D8  – TDI\7 Oznámení\"/>
    </mc:Choice>
  </mc:AlternateContent>
  <xr:revisionPtr revIDLastSave="38" documentId="13_ncr:1_{8EED66EB-E08E-4142-ABAE-4184442E46CC}" xr6:coauthVersionLast="36" xr6:coauthVersionMax="36" xr10:uidLastSave="{9BDE0AB1-BF30-4E68-BF93-93D327A9905E}"/>
  <bookViews>
    <workbookView xWindow="0" yWindow="0" windowWidth="19005" windowHeight="9060" xr2:uid="{05908607-04EA-4135-A9C4-8BEE945F92DA}"/>
  </bookViews>
  <sheets>
    <sheet name="Celkové hodnocení" sheetId="1" r:id="rId1"/>
    <sheet name="realizační tým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83" i="2" l="1"/>
  <c r="A28" i="2"/>
  <c r="A15" i="2" l="1"/>
  <c r="A3" i="2"/>
  <c r="B5" i="1" l="1"/>
  <c r="B11" i="1"/>
  <c r="B6" i="1" l="1"/>
  <c r="B7" i="1" s="1"/>
  <c r="C6" i="1"/>
  <c r="C7" i="1" s="1"/>
  <c r="E6" i="1"/>
  <c r="D6" i="1"/>
  <c r="B12" i="1"/>
  <c r="B13" i="1" s="1"/>
  <c r="C12" i="1"/>
  <c r="C13" i="1" s="1"/>
  <c r="D12" i="1"/>
  <c r="D13" i="1" s="1"/>
  <c r="E12" i="1"/>
  <c r="E13" i="1" s="1"/>
  <c r="D15" i="1" l="1"/>
  <c r="C15" i="1"/>
  <c r="B15" i="1"/>
  <c r="D7" i="1"/>
  <c r="E7" i="1" l="1"/>
  <c r="E15" i="1" s="1"/>
</calcChain>
</file>

<file path=xl/sharedStrings.xml><?xml version="1.0" encoding="utf-8"?>
<sst xmlns="http://schemas.openxmlformats.org/spreadsheetml/2006/main" count="96" uniqueCount="60">
  <si>
    <t>Podaná cenová nabídka</t>
  </si>
  <si>
    <t>Nejnižší nabídka</t>
  </si>
  <si>
    <t>Body dle váhy kritéria</t>
  </si>
  <si>
    <t>Body za cenu</t>
  </si>
  <si>
    <t>Celkem</t>
  </si>
  <si>
    <t>Počet bodů</t>
  </si>
  <si>
    <t>nejvyšší počet bodů</t>
  </si>
  <si>
    <t>pořadí</t>
  </si>
  <si>
    <t>Body za zkušenosti týmu</t>
  </si>
  <si>
    <t>PGP/INFRAM</t>
  </si>
  <si>
    <t>Reference realizačního týmu</t>
  </si>
  <si>
    <t>Komovia</t>
  </si>
  <si>
    <t>AFRY+QM-4C</t>
  </si>
  <si>
    <t>IPSUM</t>
  </si>
  <si>
    <t>SEZNAM REFERENČNÍCH ZAKÁZEK PŘEDLOŽENÝCH PRO ÚČELY PROKÁZÁNÍ KVALIFIKACE U ČLENA Č. 5</t>
  </si>
  <si>
    <t>Mgr. Zdeněk Brunát</t>
  </si>
  <si>
    <t>Č.</t>
  </si>
  <si>
    <r>
      <t>NÁZEV ZAKÁZKY</t>
    </r>
    <r>
      <rPr>
        <vertAlign val="superscript"/>
        <sz val="10"/>
        <color theme="0"/>
        <rFont val="Calibri"/>
        <family val="2"/>
        <charset val="238"/>
        <scheme val="minor"/>
      </rPr>
      <t>3</t>
    </r>
    <r>
      <rPr>
        <sz val="10"/>
        <color theme="0"/>
        <rFont val="Calibri"/>
        <family val="2"/>
        <scheme val="minor"/>
      </rPr>
      <t>, POPIS PRACÍ</t>
    </r>
    <r>
      <rPr>
        <vertAlign val="superscript"/>
        <sz val="10"/>
        <color theme="0"/>
        <rFont val="Calibri"/>
        <family val="2"/>
        <charset val="238"/>
        <scheme val="minor"/>
      </rPr>
      <t>4</t>
    </r>
  </si>
  <si>
    <t>POPIS ČINNOSTI U ZAKÁZKY</t>
  </si>
  <si>
    <t>FINANČNÍ OBJEM ZAKÁZKY V KČ BEZ DPH</t>
  </si>
  <si>
    <t>DATUM UKONČENÍ</t>
  </si>
  <si>
    <t>OBJEDNATEL (NÁZEV, IČO)</t>
  </si>
  <si>
    <t>1.</t>
  </si>
  <si>
    <t>Výkon činnosti TDI</t>
  </si>
  <si>
    <t>11/2021</t>
  </si>
  <si>
    <t>ŘSD s.p., IČO: 65993390</t>
  </si>
  <si>
    <t xml:space="preserve">PRO ÚČELY PROKÁZÁNÍ KVALIFIKACE </t>
  </si>
  <si>
    <t>D35 Časy – Ostrov, TDI</t>
  </si>
  <si>
    <t>4,16 mld. Kč</t>
  </si>
  <si>
    <t>12/2023</t>
  </si>
  <si>
    <t>SEZNAM REFERENČNÍCH ZAKÁZEK PŘEDLOŽENÝCH PRO ÚČELY PROKÁZÁNÍ KVALIFIKACE U ČLENA Č. 6</t>
  </si>
  <si>
    <t>Ing. Jiří Srb</t>
  </si>
  <si>
    <t>D35 Časy – Ostrov, TDI                    Součástí byly přeložky i nové elektro objekty - silno a slaboproud ve finančním objemu cca 18 mil. Kč.</t>
  </si>
  <si>
    <t>SEZNAM REFERENČNÍCH ZAKÁZEK PŘEDLOŽENÝCH PRO ÚČELY HODNOCENÍ U ČLENA Č. 1</t>
  </si>
  <si>
    <r>
      <t>NÁZEV ZAKÁZKY</t>
    </r>
    <r>
      <rPr>
        <vertAlign val="superscript"/>
        <sz val="10"/>
        <color theme="0"/>
        <rFont val="Calibri"/>
        <family val="2"/>
        <charset val="238"/>
        <scheme val="minor"/>
      </rPr>
      <t>5</t>
    </r>
    <r>
      <rPr>
        <sz val="10"/>
        <color theme="0"/>
        <rFont val="Calibri"/>
        <family val="2"/>
        <scheme val="minor"/>
      </rPr>
      <t>, POPIS PRACÍ</t>
    </r>
    <r>
      <rPr>
        <vertAlign val="superscript"/>
        <sz val="10"/>
        <color theme="0"/>
        <rFont val="Calibri"/>
        <family val="2"/>
        <charset val="238"/>
        <scheme val="minor"/>
      </rPr>
      <t>4</t>
    </r>
  </si>
  <si>
    <t xml:space="preserve">II/335 Stříbrná 
Skalice, průtah - stavební práce   
Předmětem stavby je oprava dvoupruhové vozovky silnice II/335 v průtahu obce Stříbrná
Skalice. </t>
  </si>
  <si>
    <t>výkon TDS a stavebního dozoru</t>
  </si>
  <si>
    <t>06/2023</t>
  </si>
  <si>
    <t>Krajská správa a údržba silnic Středočeského kraje, příspěvková organizace 
Zborovská 81/11
150 21 Praha 5
IČO: 00066001
a
Obec Stříbrná Skalice
Sázavská 3
281 67 Stříbrná Skalice
IČO: 00235750</t>
  </si>
  <si>
    <t>2.</t>
  </si>
  <si>
    <t>D5 Oprava dálnice v km 124,50 – 135,35 most D5 – 139…1a2  
Rekonstrukce čtyřpruhové dálnice D5. U mostů byly provedeny sanace říms, opravy mostních závěrů, opravy odvodnění, úpravy pod a za mostem dl. 10,85km, přemostění 3x od 30m, 50m a 80m</t>
  </si>
  <si>
    <t>Vedoucí TDS a výkon stavebního dozoru</t>
  </si>
  <si>
    <t>05/2021</t>
  </si>
  <si>
    <t>Ředitelství silnic a dálnic s.p.
Čerčanská 2023/12
140 00 Praha 4
IČO: 65993390</t>
  </si>
  <si>
    <t>3.</t>
  </si>
  <si>
    <t>II/106 hranice okresu Benešov – Chrást nad Sázavou-rekonstrukce
Rekonstrukce průtahu obce Chrást nad Sázavou, dvoupruhová komunikace v intravilánu obce s asfaltovým povrchem vč. parkovacích ploch z přírodní kamenné dlažby, rekonstrukce kamenných mostů a propustků, rekonstrukce odvodnění-kanalizace a gabionové zpevnění násypů, nové veřejné osvětlení atd.</t>
  </si>
  <si>
    <t>výkon stavebního dozoru</t>
  </si>
  <si>
    <t>Krajská správa a údržba silnic Středočeského kraje, příspěvková organizace 
Zborovská 81/11
150 21 Praha 5
IČO: 00066001</t>
  </si>
  <si>
    <t>4.</t>
  </si>
  <si>
    <t>D0 Oprava AB vozovek MÚK Třebonice a mostů 1-211,1-212 a 1-213
Oprava čtyřpruhové dálnice D0 mezi Třebonicemi a Řepy spočívala v odstranění živičných vrstev, opravy KZC, opravy mostů a PHS, opravy odvodnění, oprav MÚK atd.</t>
  </si>
  <si>
    <t>11/2018</t>
  </si>
  <si>
    <t>SEZNAM REFERENČNÍCH ZAKÁZEK PŘEDLOŽENÝCH PRO ÚČELY HODNOCENÍ U ČLENA Č. 5</t>
  </si>
  <si>
    <t>D1 modernizace - úsek 16, EXIT 119 Velký Beranov - EXIT 134 Měřín
Modernizace čtyřpruhové dálnice D1 v úseku EXIT 119 Velký Beranov - EXIT 134 Měřín v délce 14,711 km</t>
  </si>
  <si>
    <t>expertní činnost geotechnika, geotechnik na stavbě</t>
  </si>
  <si>
    <t>10/2021</t>
  </si>
  <si>
    <t>I/68 Třanovice - Nebory
Novostavba čtyřpruhové komunikace o délce 5,4 km, mostní objekty: 5 na silnici I/68, 3 nad silnicí I/68, 7 na ostatních komunikacích; 2 mimoúrovňové křižovatky, opěrné zdi a protihlukové stěny</t>
  </si>
  <si>
    <t>10/2023</t>
  </si>
  <si>
    <t>I/38 Hlavlíčkův Brod - JV obchvat
Stavba pozemní komunikace o délce 4,124 km, kategorie S 11,5/70, 7 mostních objektů na silnic I/38, 3 mostní objekty nad silnicí I/38, podchod pro pěší, 2 mimoúrovňové křižovatky, protihluková stěna</t>
  </si>
  <si>
    <t>Kritérium č. 1 - cena 80 %</t>
  </si>
  <si>
    <t>Kritérium č. 2 - zkušenosti realizačního týmu - 20 %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</si>
</sst>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Kč&quot;"/>
    <numFmt numFmtId="165" formatCode="[$-405]mmmm\ yy;@"/>
  </numFmts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  <scheme val="minor"/>
    </font>
    <font>
      <b/>
      <sz val="10"/>
      <color theme="0"/>
      <name val="Calibri"/>
      <family val="2"/>
      <charset val="238"/>
      <scheme val="minor"/>
    </font>
    <font>
      <b/>
      <sz val="10"/>
      <color theme="0" tint="-0.1499984740745262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vertAlign val="superscript"/>
      <sz val="10"/>
      <color theme="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5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ont="0" applyFill="0" applyBorder="0" applyAlignment="0" applyProtection="0">
      <alignment vertical="top"/>
    </xf>
  </cellStyleXfs>
  <cellXfs count="65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0" fillId="0" borderId="1" xfId="0" applyBorder="1" applyAlignment="1">
      <alignment horizontal="center"/>
    </xf>
    <xf numFmtId="0" fontId="0" fillId="0" borderId="1" xfId="0" applyBorder="1"/>
    <xf numFmtId="0" fontId="1" fillId="0" borderId="0" xfId="0" applyFont="1" applyFill="1" applyBorder="1" applyAlignment="1">
      <alignment horizontal="left"/>
    </xf>
    <xf numFmtId="0" fontId="0" fillId="0" borderId="1" xfId="0" applyFill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0" xfId="0" applyFill="1" applyAlignment="1">
      <alignment horizontal="center"/>
    </xf>
    <xf numFmtId="2" fontId="1" fillId="0" borderId="1" xfId="0" applyNumberFormat="1" applyFont="1" applyBorder="1" applyAlignment="1">
      <alignment horizontal="center"/>
    </xf>
    <xf numFmtId="2" fontId="1" fillId="0" borderId="1" xfId="0" applyNumberFormat="1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" fillId="2" borderId="0" xfId="0" applyFont="1" applyFill="1" applyAlignment="1">
      <alignment horizontal="center" wrapText="1"/>
    </xf>
    <xf numFmtId="0" fontId="1" fillId="0" borderId="1" xfId="0" applyFont="1" applyFill="1" applyBorder="1" applyAlignment="1">
      <alignment horizontal="center"/>
    </xf>
    <xf numFmtId="0" fontId="0" fillId="0" borderId="0" xfId="0" applyFont="1"/>
    <xf numFmtId="2" fontId="0" fillId="0" borderId="0" xfId="0" applyNumberFormat="1" applyFont="1" applyAlignment="1">
      <alignment horizontal="center"/>
    </xf>
    <xf numFmtId="0" fontId="0" fillId="0" borderId="0" xfId="0" applyFont="1" applyAlignment="1"/>
    <xf numFmtId="0" fontId="1" fillId="0" borderId="1" xfId="0" applyFont="1" applyBorder="1" applyAlignment="1">
      <alignment horizontal="center"/>
    </xf>
    <xf numFmtId="0" fontId="0" fillId="4" borderId="0" xfId="0" applyFont="1" applyFill="1"/>
    <xf numFmtId="0" fontId="2" fillId="0" borderId="1" xfId="1" applyNumberFormat="1" applyFont="1" applyFill="1" applyBorder="1" applyAlignment="1" applyProtection="1">
      <alignment horizontal="center" vertical="center"/>
    </xf>
    <xf numFmtId="0" fontId="2" fillId="0" borderId="1" xfId="1" applyNumberFormat="1" applyFont="1" applyFill="1" applyBorder="1" applyAlignment="1" applyProtection="1">
      <alignment horizontal="center" vertical="center" wrapText="1"/>
    </xf>
    <xf numFmtId="0" fontId="2" fillId="0" borderId="1" xfId="1" applyNumberFormat="1" applyFont="1" applyFill="1" applyBorder="1" applyAlignment="1" applyProtection="1">
      <alignment horizontal="left" vertical="center" indent="1"/>
    </xf>
    <xf numFmtId="0" fontId="5" fillId="0" borderId="1" xfId="1" applyNumberFormat="1" applyFont="1" applyFill="1" applyBorder="1" applyAlignment="1" applyProtection="1">
      <alignment horizontal="left" vertical="top" wrapText="1"/>
    </xf>
    <xf numFmtId="49" fontId="0" fillId="0" borderId="4" xfId="0" applyNumberFormat="1" applyFill="1" applyBorder="1" applyAlignment="1" applyProtection="1">
      <alignment horizontal="left" vertical="top" wrapText="1"/>
      <protection locked="0"/>
    </xf>
    <xf numFmtId="0" fontId="0" fillId="0" borderId="1" xfId="0" applyFill="1" applyBorder="1" applyAlignment="1" applyProtection="1">
      <alignment vertical="top" wrapText="1"/>
      <protection locked="0"/>
    </xf>
    <xf numFmtId="3" fontId="0" fillId="0" borderId="1" xfId="0" applyNumberFormat="1" applyFill="1" applyBorder="1" applyAlignment="1" applyProtection="1">
      <alignment vertical="top" wrapText="1"/>
      <protection locked="0"/>
    </xf>
    <xf numFmtId="165" fontId="0" fillId="0" borderId="1" xfId="0" applyNumberFormat="1" applyFill="1" applyBorder="1" applyAlignment="1" applyProtection="1">
      <alignment vertical="top" wrapText="1"/>
      <protection locked="0"/>
    </xf>
    <xf numFmtId="49" fontId="0" fillId="0" borderId="2" xfId="0" applyNumberFormat="1" applyFill="1" applyBorder="1" applyAlignment="1" applyProtection="1">
      <alignment horizontal="left" vertical="top" wrapText="1"/>
      <protection locked="0"/>
    </xf>
    <xf numFmtId="0" fontId="0" fillId="0" borderId="0" xfId="0" applyFont="1" applyFill="1"/>
    <xf numFmtId="0" fontId="4" fillId="0" borderId="1" xfId="1" applyNumberFormat="1" applyFont="1" applyFill="1" applyBorder="1" applyAlignment="1" applyProtection="1">
      <alignment horizontal="left" vertical="top" wrapText="1"/>
    </xf>
    <xf numFmtId="0" fontId="4" fillId="0" borderId="1" xfId="1" applyNumberFormat="1" applyFont="1" applyFill="1" applyBorder="1" applyAlignment="1" applyProtection="1">
      <alignment horizontal="left" wrapText="1"/>
    </xf>
    <xf numFmtId="0" fontId="1" fillId="5" borderId="0" xfId="0" applyFont="1" applyFill="1" applyAlignment="1">
      <alignment horizontal="center" wrapText="1"/>
    </xf>
    <xf numFmtId="0" fontId="0" fillId="4" borderId="0" xfId="0" applyFill="1" applyAlignment="1">
      <alignment horizontal="center"/>
    </xf>
    <xf numFmtId="0" fontId="0" fillId="3" borderId="0" xfId="0" applyFill="1" applyAlignment="1">
      <alignment horizontal="center"/>
    </xf>
    <xf numFmtId="0" fontId="7" fillId="6" borderId="0" xfId="0" applyFont="1" applyFill="1" applyAlignment="1">
      <alignment horizontal="left" wrapText="1"/>
    </xf>
    <xf numFmtId="0" fontId="8" fillId="0" borderId="0" xfId="0" applyFont="1" applyAlignment="1">
      <alignment horizontal="right"/>
    </xf>
    <xf numFmtId="0" fontId="9" fillId="0" borderId="0" xfId="0" applyFont="1" applyAlignment="1">
      <alignment horizontal="left" wrapText="1"/>
    </xf>
    <xf numFmtId="0" fontId="8" fillId="0" borderId="0" xfId="0" applyFont="1" applyAlignment="1">
      <alignment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 applyProtection="1">
      <alignment horizontal="left" vertical="top" wrapText="1"/>
      <protection locked="0"/>
    </xf>
    <xf numFmtId="0" fontId="8" fillId="0" borderId="0" xfId="0" applyFont="1" applyAlignment="1" applyProtection="1">
      <alignment vertical="top" wrapText="1"/>
      <protection locked="0"/>
    </xf>
    <xf numFmtId="164" fontId="8" fillId="0" borderId="0" xfId="0" applyNumberFormat="1" applyFont="1" applyAlignment="1" applyProtection="1">
      <alignment vertical="top" wrapText="1"/>
      <protection locked="0"/>
    </xf>
    <xf numFmtId="49" fontId="8" fillId="0" borderId="0" xfId="0" applyNumberFormat="1" applyFont="1" applyAlignment="1" applyProtection="1">
      <alignment vertical="top" wrapText="1"/>
      <protection locked="0"/>
    </xf>
    <xf numFmtId="0" fontId="8" fillId="0" borderId="0" xfId="0" applyFont="1" applyAlignment="1">
      <alignment vertical="top" wrapText="1"/>
    </xf>
    <xf numFmtId="0" fontId="11" fillId="0" borderId="0" xfId="0" applyFont="1" applyAlignment="1" applyProtection="1">
      <alignment horizontal="left" vertical="top" wrapText="1"/>
      <protection locked="0"/>
    </xf>
    <xf numFmtId="0" fontId="5" fillId="3" borderId="1" xfId="1" applyNumberFormat="1" applyFont="1" applyFill="1" applyBorder="1" applyAlignment="1" applyProtection="1">
      <alignment horizontal="left" vertical="top" wrapText="1"/>
    </xf>
    <xf numFmtId="49" fontId="0" fillId="0" borderId="5" xfId="0" applyNumberFormat="1" applyFill="1" applyBorder="1" applyAlignment="1" applyProtection="1">
      <alignment horizontal="left" vertical="top" wrapText="1"/>
      <protection locked="0"/>
    </xf>
    <xf numFmtId="49" fontId="0" fillId="0" borderId="6" xfId="0" applyNumberFormat="1" applyFill="1" applyBorder="1" applyAlignment="1" applyProtection="1">
      <alignment horizontal="left" vertical="top" wrapText="1"/>
      <protection locked="0"/>
    </xf>
    <xf numFmtId="0" fontId="9" fillId="0" borderId="0" xfId="0" applyFont="1" applyAlignment="1">
      <alignment vertical="top" wrapText="1"/>
    </xf>
    <xf numFmtId="164" fontId="8" fillId="0" borderId="0" xfId="0" applyNumberFormat="1" applyFont="1" applyAlignment="1" applyProtection="1">
      <alignment horizontal="left" vertical="top" wrapText="1"/>
      <protection locked="0"/>
    </xf>
    <xf numFmtId="17" fontId="8" fillId="0" borderId="0" xfId="0" quotePrefix="1" applyNumberFormat="1" applyFont="1" applyAlignment="1" applyProtection="1">
      <alignment horizontal="left" vertical="top" wrapText="1"/>
      <protection locked="0"/>
    </xf>
    <xf numFmtId="17" fontId="8" fillId="0" borderId="0" xfId="0" quotePrefix="1" applyNumberFormat="1" applyFont="1" applyAlignment="1" applyProtection="1">
      <alignment vertical="top" wrapText="1"/>
      <protection locked="0"/>
    </xf>
    <xf numFmtId="0" fontId="0" fillId="7" borderId="5" xfId="0" applyNumberFormat="1" applyFill="1" applyBorder="1" applyAlignment="1" applyProtection="1">
      <alignment horizontal="left" vertical="top" wrapText="1"/>
      <protection locked="0"/>
    </xf>
    <xf numFmtId="0" fontId="4" fillId="0" borderId="1" xfId="1" applyNumberFormat="1" applyFont="1" applyFill="1" applyBorder="1" applyAlignment="1" applyProtection="1">
      <alignment horizontal="left" vertical="top"/>
    </xf>
    <xf numFmtId="2" fontId="4" fillId="0" borderId="1" xfId="1" applyNumberFormat="1" applyFont="1" applyFill="1" applyBorder="1" applyAlignment="1" applyProtection="1">
      <alignment horizontal="center" vertical="top"/>
    </xf>
    <xf numFmtId="0" fontId="4" fillId="0" borderId="1" xfId="1" applyNumberFormat="1" applyFont="1" applyFill="1" applyBorder="1" applyAlignment="1" applyProtection="1">
      <alignment vertical="top"/>
    </xf>
    <xf numFmtId="0" fontId="0" fillId="5" borderId="0" xfId="0" applyFont="1" applyFill="1"/>
    <xf numFmtId="164" fontId="0" fillId="0" borderId="2" xfId="0" applyNumberFormat="1" applyBorder="1" applyAlignment="1">
      <alignment horizontal="center"/>
    </xf>
    <xf numFmtId="164" fontId="0" fillId="0" borderId="3" xfId="0" applyNumberFormat="1" applyBorder="1" applyAlignment="1">
      <alignment horizontal="center"/>
    </xf>
    <xf numFmtId="164" fontId="0" fillId="0" borderId="4" xfId="0" applyNumberFormat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6" fillId="6" borderId="0" xfId="0" applyFont="1" applyFill="1" applyAlignment="1">
      <alignment horizontal="left" wrapText="1"/>
    </xf>
  </cellXfs>
  <cellStyles count="2">
    <cellStyle name="Normální" xfId="0" builtinId="0"/>
    <cellStyle name="Normální_List2" xfId="1" xr:uid="{49CAA568-7788-4F79-B9FC-EEBA77A6F77C}"/>
  </cellStyles>
  <dxfs count="2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28</xdr:row>
      <xdr:rowOff>0</xdr:rowOff>
    </xdr:from>
    <xdr:to>
      <xdr:col>8</xdr:col>
      <xdr:colOff>277527</xdr:colOff>
      <xdr:row>46</xdr:row>
      <xdr:rowOff>105268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E828E25C-4CF9-4215-BAF3-9501463A52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3925550"/>
          <a:ext cx="9326277" cy="353426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47</xdr:row>
      <xdr:rowOff>0</xdr:rowOff>
    </xdr:from>
    <xdr:to>
      <xdr:col>8</xdr:col>
      <xdr:colOff>315632</xdr:colOff>
      <xdr:row>60</xdr:row>
      <xdr:rowOff>143241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AF169532-2E39-4C78-BF9D-C9755A9C5C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7545050"/>
          <a:ext cx="9364382" cy="261974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61</xdr:row>
      <xdr:rowOff>0</xdr:rowOff>
    </xdr:from>
    <xdr:to>
      <xdr:col>8</xdr:col>
      <xdr:colOff>220369</xdr:colOff>
      <xdr:row>71</xdr:row>
      <xdr:rowOff>66950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47498FEF-2B64-4E85-811C-1D4E91A32D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20212050"/>
          <a:ext cx="9269119" cy="19719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72</xdr:row>
      <xdr:rowOff>0</xdr:rowOff>
    </xdr:from>
    <xdr:to>
      <xdr:col>8</xdr:col>
      <xdr:colOff>268000</xdr:colOff>
      <xdr:row>80</xdr:row>
      <xdr:rowOff>76423</xdr:rowOff>
    </xdr:to>
    <xdr:pic>
      <xdr:nvPicPr>
        <xdr:cNvPr id="7" name="Obrázek 6">
          <a:extLst>
            <a:ext uri="{FF2B5EF4-FFF2-40B4-BE49-F238E27FC236}">
              <a16:creationId xmlns:a16="http://schemas.microsoft.com/office/drawing/2014/main" id="{AE869456-37FD-4856-9CE9-183425739C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22307550"/>
          <a:ext cx="9316750" cy="160042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83</xdr:row>
      <xdr:rowOff>0</xdr:rowOff>
    </xdr:from>
    <xdr:to>
      <xdr:col>13</xdr:col>
      <xdr:colOff>573268</xdr:colOff>
      <xdr:row>92</xdr:row>
      <xdr:rowOff>152661</xdr:rowOff>
    </xdr:to>
    <xdr:pic>
      <xdr:nvPicPr>
        <xdr:cNvPr id="8" name="Obrázek 7">
          <a:extLst>
            <a:ext uri="{FF2B5EF4-FFF2-40B4-BE49-F238E27FC236}">
              <a16:creationId xmlns:a16="http://schemas.microsoft.com/office/drawing/2014/main" id="{60F016AE-9771-4CF4-AB58-676DCDBA3C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24403050"/>
          <a:ext cx="12670018" cy="1867161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BD2B26E-7789-4D8B-A324-C6126E7E88B0}" name="CLEN512" displayName="CLEN512" ref="A10:F12" totalsRowShown="0" headerRowDxfId="23" dataDxfId="22">
  <tableColumns count="6">
    <tableColumn id="1" xr3:uid="{C1A4EF03-D719-4A2A-9757-FEA1B82DDE2F}" name="Č." dataDxfId="21"/>
    <tableColumn id="2" xr3:uid="{EBEFC4DC-76DC-411B-BA3A-C7E4C3EA4C3B}" name="NÁZEV ZAKÁZKY3, POPIS PRACÍ4" dataDxfId="20"/>
    <tableColumn id="4" xr3:uid="{1F66AE22-4855-4923-ACEA-E2D57193A105}" name="POPIS ČINNOSTI U ZAKÁZKY" dataDxfId="19"/>
    <tableColumn id="6" xr3:uid="{344605E2-0126-44E5-9446-651ED769768B}" name="FINANČNÍ OBJEM ZAKÁZKY V KČ BEZ DPH" dataDxfId="18"/>
    <tableColumn id="8" xr3:uid="{1205011C-BF8C-480B-A9A8-028C182EBABE}" name="DATUM UKONČENÍ" dataDxfId="17"/>
    <tableColumn id="3" xr3:uid="{7D002AB3-CAF8-4D06-AE1C-1D37A5DC01EA}" name="OBJEDNATEL (NÁZEV, IČO)" dataDxfId="16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6216743-2C66-4328-AD86-9C1CA7A04BB2}" name="HodnoceniClen1" displayName="HodnoceniClen1" ref="A17:F21" totalsRowShown="0" headerRowDxfId="15" dataDxfId="14">
  <tableColumns count="6">
    <tableColumn id="1" xr3:uid="{3568A49E-4DE0-4543-89B8-4E54C440E486}" name="Č." dataDxfId="13"/>
    <tableColumn id="2" xr3:uid="{5D05E640-DCB2-4BCC-B14F-FD0EA197AA3F}" name="NÁZEV ZAKÁZKY5, POPIS PRACÍ4" dataDxfId="12"/>
    <tableColumn id="3" xr3:uid="{AF714717-D2D1-4254-A510-C0633B384C5B}" name="POPIS ČINNOSTI U ZAKÁZKY" dataDxfId="11"/>
    <tableColumn id="4" xr3:uid="{E33B7521-56C0-4BA1-A105-7A677E8F7FDB}" name="FINANČNÍ OBJEM ZAKÁZKY V KČ BEZ DPH" dataDxfId="10"/>
    <tableColumn id="5" xr3:uid="{8B2C5C3E-61DE-4FED-BADE-92DDDB632006}" name="DATUM UKONČENÍ" dataDxfId="9"/>
    <tableColumn id="6" xr3:uid="{F854550E-10D7-4C59-9016-0B355BAB0D14}" name="OBJEDNATEL (NÁZEV, IČO)" dataDxfId="8"/>
  </tableColumns>
  <tableStyleInfo name="TableStyleMedium14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73D33057-F7F0-4DD8-97A1-274363114214}" name="HodnoceniClen12" displayName="HodnoceniClen12" ref="A23:F26" totalsRowShown="0" headerRowDxfId="7" dataDxfId="6">
  <tableColumns count="6">
    <tableColumn id="1" xr3:uid="{29DBF973-E344-4B53-84FD-B49B369FAC02}" name="Č." dataDxfId="5"/>
    <tableColumn id="2" xr3:uid="{9A04A76F-6857-44FE-9581-A7A87D8BAB41}" name="NÁZEV ZAKÁZKY5, POPIS PRACÍ4" dataDxfId="4"/>
    <tableColumn id="3" xr3:uid="{3671CC3B-6AC5-41B5-A02E-24416FACF5F2}" name="POPIS ČINNOSTI U ZAKÁZKY" dataDxfId="3"/>
    <tableColumn id="4" xr3:uid="{7D615D6A-6142-4C40-92F1-0B6CAF22B4BD}" name="FINANČNÍ OBJEM ZAKÁZKY V KČ BEZ DPH" dataDxfId="2"/>
    <tableColumn id="5" xr3:uid="{78D07AC6-0608-49D3-BE5E-13EA02F6A024}" name="DATUM UKONČENÍ" dataDxfId="1"/>
    <tableColumn id="6" xr3:uid="{A54F35E7-97C6-437C-B144-237FDAF10CDE}" name="OBJEDNATEL (NÁZEV, IČO)" dataDxfId="0"/>
  </tableColumns>
  <tableStyleInfo name="TableStyleMedium14" showFirstColumn="0" showLastColumn="0" showRowStripes="1" showColumnStripes="0"/>
</table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C4CB6C-646D-4DC8-AC14-491CDD4F51F9}">
  <sheetPr>
    <pageSetUpPr fitToPage="1"/>
  </sheetPr>
  <dimension ref="A1:E16"/>
  <sheetViews>
    <sheetView tabSelected="1" workbookViewId="0">
      <selection activeCell="B21" sqref="B21"/>
    </sheetView>
  </sheetViews>
  <sheetFormatPr defaultRowHeight="15" x14ac:dyDescent="0.25"/>
  <cols>
    <col min="1" max="1" width="36.7109375" customWidth="1"/>
    <col min="2" max="3" width="15.5703125" customWidth="1"/>
    <col min="4" max="4" width="13.5703125" customWidth="1"/>
    <col min="5" max="5" width="14" bestFit="1" customWidth="1"/>
  </cols>
  <sheetData>
    <row r="1" spans="1:5" x14ac:dyDescent="0.25">
      <c r="B1" s="33" t="s">
        <v>13</v>
      </c>
      <c r="C1" s="34" t="s">
        <v>12</v>
      </c>
      <c r="D1" s="13" t="s">
        <v>9</v>
      </c>
      <c r="E1" s="32" t="s">
        <v>11</v>
      </c>
    </row>
    <row r="3" spans="1:5" x14ac:dyDescent="0.25">
      <c r="A3" s="2" t="s">
        <v>58</v>
      </c>
      <c r="B3" s="2"/>
      <c r="C3" s="2"/>
    </row>
    <row r="4" spans="1:5" x14ac:dyDescent="0.25">
      <c r="A4" s="3" t="s">
        <v>0</v>
      </c>
      <c r="B4" s="12">
        <v>4598000</v>
      </c>
      <c r="C4" s="12">
        <v>3968000</v>
      </c>
      <c r="D4" s="12">
        <v>3604800</v>
      </c>
      <c r="E4" s="12">
        <v>4054000</v>
      </c>
    </row>
    <row r="5" spans="1:5" x14ac:dyDescent="0.25">
      <c r="A5" s="3" t="s">
        <v>1</v>
      </c>
      <c r="B5" s="58">
        <f>MIN(B4:F4)</f>
        <v>3604800</v>
      </c>
      <c r="C5" s="59"/>
      <c r="D5" s="59"/>
      <c r="E5" s="60"/>
    </row>
    <row r="6" spans="1:5" x14ac:dyDescent="0.25">
      <c r="A6" s="3" t="s">
        <v>3</v>
      </c>
      <c r="B6" s="7">
        <f>$B5/B4*100</f>
        <v>78.399304045237059</v>
      </c>
      <c r="C6" s="7">
        <f t="shared" ref="C6:E6" si="0">$B5/C4*100</f>
        <v>90.846774193548384</v>
      </c>
      <c r="D6" s="7">
        <f t="shared" si="0"/>
        <v>100</v>
      </c>
      <c r="E6" s="7">
        <f t="shared" si="0"/>
        <v>88.919585594474597</v>
      </c>
    </row>
    <row r="7" spans="1:5" x14ac:dyDescent="0.25">
      <c r="A7" s="3" t="s">
        <v>2</v>
      </c>
      <c r="B7" s="9">
        <f>B6*0.8</f>
        <v>62.719443236189647</v>
      </c>
      <c r="C7" s="9">
        <f t="shared" ref="C7:E7" si="1">C6*0.8</f>
        <v>72.677419354838705</v>
      </c>
      <c r="D7" s="9">
        <f t="shared" si="1"/>
        <v>80</v>
      </c>
      <c r="E7" s="9">
        <f t="shared" si="1"/>
        <v>71.135668475579678</v>
      </c>
    </row>
    <row r="8" spans="1:5" x14ac:dyDescent="0.25">
      <c r="D8" s="1"/>
      <c r="E8" s="1"/>
    </row>
    <row r="9" spans="1:5" x14ac:dyDescent="0.25">
      <c r="A9" s="5" t="s">
        <v>59</v>
      </c>
      <c r="B9" s="5"/>
      <c r="C9" s="5"/>
      <c r="D9" s="1"/>
      <c r="E9" s="1"/>
    </row>
    <row r="10" spans="1:5" x14ac:dyDescent="0.25">
      <c r="A10" s="6" t="s">
        <v>5</v>
      </c>
      <c r="B10" s="11">
        <v>20</v>
      </c>
      <c r="C10" s="11">
        <v>70</v>
      </c>
      <c r="D10" s="6">
        <v>100</v>
      </c>
      <c r="E10" s="6">
        <v>40</v>
      </c>
    </row>
    <row r="11" spans="1:5" x14ac:dyDescent="0.25">
      <c r="A11" s="6" t="s">
        <v>6</v>
      </c>
      <c r="B11" s="61">
        <f>MAX(B10:F10)</f>
        <v>100</v>
      </c>
      <c r="C11" s="62"/>
      <c r="D11" s="62"/>
      <c r="E11" s="63"/>
    </row>
    <row r="12" spans="1:5" x14ac:dyDescent="0.25">
      <c r="A12" s="6" t="s">
        <v>8</v>
      </c>
      <c r="B12" s="11">
        <f>ROUND(B10/$B11*100,2)</f>
        <v>20</v>
      </c>
      <c r="C12" s="11">
        <f t="shared" ref="C12:E12" si="2">ROUND(C10/$B11*100,2)</f>
        <v>70</v>
      </c>
      <c r="D12" s="11">
        <f t="shared" si="2"/>
        <v>100</v>
      </c>
      <c r="E12" s="11">
        <f t="shared" si="2"/>
        <v>40</v>
      </c>
    </row>
    <row r="13" spans="1:5" x14ac:dyDescent="0.25">
      <c r="A13" s="6" t="s">
        <v>2</v>
      </c>
      <c r="B13" s="10">
        <f>B12*0.2</f>
        <v>4</v>
      </c>
      <c r="C13" s="10">
        <f t="shared" ref="C13:E13" si="3">C12*0.2</f>
        <v>14</v>
      </c>
      <c r="D13" s="10">
        <f t="shared" si="3"/>
        <v>20</v>
      </c>
      <c r="E13" s="10">
        <f t="shared" si="3"/>
        <v>8</v>
      </c>
    </row>
    <row r="14" spans="1:5" x14ac:dyDescent="0.25">
      <c r="A14" s="5"/>
      <c r="B14" s="5"/>
      <c r="C14" s="5"/>
      <c r="D14" s="8"/>
      <c r="E14" s="8"/>
    </row>
    <row r="15" spans="1:5" x14ac:dyDescent="0.25">
      <c r="A15" s="4" t="s">
        <v>4</v>
      </c>
      <c r="B15" s="7">
        <f>B13+B7</f>
        <v>66.719443236189647</v>
      </c>
      <c r="C15" s="7">
        <f t="shared" ref="C15:E15" si="4">C13+C7</f>
        <v>86.677419354838705</v>
      </c>
      <c r="D15" s="7">
        <f t="shared" si="4"/>
        <v>100</v>
      </c>
      <c r="E15" s="7">
        <f t="shared" si="4"/>
        <v>79.135668475579678</v>
      </c>
    </row>
    <row r="16" spans="1:5" x14ac:dyDescent="0.25">
      <c r="A16" s="4" t="s">
        <v>7</v>
      </c>
      <c r="B16" s="18">
        <v>4</v>
      </c>
      <c r="C16" s="18">
        <v>2</v>
      </c>
      <c r="D16" s="14">
        <v>1</v>
      </c>
      <c r="E16" s="14">
        <v>3</v>
      </c>
    </row>
  </sheetData>
  <mergeCells count="2">
    <mergeCell ref="B5:E5"/>
    <mergeCell ref="B11:E11"/>
  </mergeCells>
  <pageMargins left="0.7" right="0.7" top="0.78740157499999996" bottom="0.78740157499999996" header="0.3" footer="0.3"/>
  <pageSetup paperSize="9" fitToHeight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52A20A-BC8F-418E-A3A4-B8AA4EC32B38}">
  <dimension ref="A2:F83"/>
  <sheetViews>
    <sheetView zoomScaleNormal="100" workbookViewId="0">
      <selection activeCell="O78" sqref="O78"/>
    </sheetView>
  </sheetViews>
  <sheetFormatPr defaultRowHeight="15" x14ac:dyDescent="0.25"/>
  <cols>
    <col min="1" max="1" width="6.42578125" style="15" customWidth="1"/>
    <col min="2" max="2" width="40.42578125" style="15" customWidth="1"/>
    <col min="3" max="3" width="16.85546875" style="15" bestFit="1" customWidth="1"/>
    <col min="4" max="4" width="17.42578125" style="16" bestFit="1" customWidth="1"/>
    <col min="5" max="5" width="11.42578125" style="17" bestFit="1" customWidth="1"/>
    <col min="6" max="6" width="24.85546875" style="15" customWidth="1"/>
    <col min="7" max="16384" width="9.140625" style="15"/>
  </cols>
  <sheetData>
    <row r="2" spans="1:6" x14ac:dyDescent="0.25">
      <c r="A2" s="15" t="s">
        <v>10</v>
      </c>
    </row>
    <row r="3" spans="1:6" x14ac:dyDescent="0.25">
      <c r="A3" s="19" t="str">
        <f>'Celkové hodnocení'!B1</f>
        <v>IPSUM</v>
      </c>
    </row>
    <row r="4" spans="1:6" ht="26.25" x14ac:dyDescent="0.25">
      <c r="A4" s="64" t="s">
        <v>14</v>
      </c>
      <c r="B4" s="64"/>
      <c r="C4" s="64"/>
      <c r="D4" s="64"/>
      <c r="E4" s="35" t="s">
        <v>15</v>
      </c>
      <c r="F4" s="35"/>
    </row>
    <row r="5" spans="1:6" ht="39" x14ac:dyDescent="0.25">
      <c r="A5" s="36" t="s">
        <v>16</v>
      </c>
      <c r="B5" s="37" t="s">
        <v>17</v>
      </c>
      <c r="C5" s="37" t="s">
        <v>18</v>
      </c>
      <c r="D5" s="38" t="s">
        <v>19</v>
      </c>
      <c r="E5" s="38" t="s">
        <v>20</v>
      </c>
      <c r="F5" s="38" t="s">
        <v>21</v>
      </c>
    </row>
    <row r="6" spans="1:6" x14ac:dyDescent="0.25">
      <c r="A6" s="39"/>
      <c r="B6" s="40"/>
      <c r="C6" s="41"/>
      <c r="D6" s="42"/>
      <c r="E6" s="43"/>
      <c r="F6" s="44"/>
    </row>
    <row r="7" spans="1:6" x14ac:dyDescent="0.25">
      <c r="A7" s="39"/>
      <c r="B7" s="45" t="s">
        <v>26</v>
      </c>
      <c r="C7" s="41"/>
      <c r="D7" s="42"/>
      <c r="E7" s="43"/>
      <c r="F7" s="44"/>
    </row>
    <row r="8" spans="1:6" x14ac:dyDescent="0.25">
      <c r="A8" s="39" t="s">
        <v>22</v>
      </c>
      <c r="B8" s="40" t="s">
        <v>27</v>
      </c>
      <c r="C8" s="41" t="s">
        <v>23</v>
      </c>
      <c r="D8" s="42" t="s">
        <v>28</v>
      </c>
      <c r="E8" s="43" t="s">
        <v>29</v>
      </c>
      <c r="F8" s="44" t="s">
        <v>25</v>
      </c>
    </row>
    <row r="9" spans="1:6" x14ac:dyDescent="0.25">
      <c r="A9" s="64" t="s">
        <v>30</v>
      </c>
      <c r="B9" s="64"/>
      <c r="C9" s="64"/>
      <c r="D9" s="64"/>
      <c r="E9" s="35" t="s">
        <v>31</v>
      </c>
      <c r="F9" s="35"/>
    </row>
    <row r="10" spans="1:6" ht="39" x14ac:dyDescent="0.25">
      <c r="A10" s="36" t="s">
        <v>16</v>
      </c>
      <c r="B10" s="37" t="s">
        <v>17</v>
      </c>
      <c r="C10" s="37" t="s">
        <v>18</v>
      </c>
      <c r="D10" s="38" t="s">
        <v>19</v>
      </c>
      <c r="E10" s="38" t="s">
        <v>20</v>
      </c>
      <c r="F10" s="38" t="s">
        <v>21</v>
      </c>
    </row>
    <row r="11" spans="1:6" x14ac:dyDescent="0.25">
      <c r="A11" s="39"/>
      <c r="B11" s="45" t="s">
        <v>26</v>
      </c>
      <c r="C11" s="41"/>
      <c r="D11" s="42"/>
      <c r="E11" s="41"/>
      <c r="F11" s="44"/>
    </row>
    <row r="12" spans="1:6" ht="38.25" x14ac:dyDescent="0.25">
      <c r="A12" s="39" t="s">
        <v>22</v>
      </c>
      <c r="B12" s="40" t="s">
        <v>32</v>
      </c>
      <c r="C12" s="41" t="s">
        <v>23</v>
      </c>
      <c r="D12" s="42" t="s">
        <v>28</v>
      </c>
      <c r="E12" s="43" t="s">
        <v>29</v>
      </c>
      <c r="F12" s="44" t="s">
        <v>25</v>
      </c>
    </row>
    <row r="13" spans="1:6" x14ac:dyDescent="0.25">
      <c r="A13" s="23"/>
      <c r="B13" s="20"/>
      <c r="C13" s="21"/>
      <c r="D13" s="22"/>
      <c r="E13" s="20"/>
      <c r="F13" s="21"/>
    </row>
    <row r="14" spans="1:6" x14ac:dyDescent="0.25">
      <c r="A14" s="23"/>
      <c r="B14" s="20"/>
      <c r="C14" s="21"/>
      <c r="D14" s="22"/>
      <c r="E14" s="20"/>
      <c r="F14" s="21"/>
    </row>
    <row r="15" spans="1:6" x14ac:dyDescent="0.25">
      <c r="A15" s="46" t="str">
        <f>'Celkové hodnocení'!C1</f>
        <v>AFRY+QM-4C</v>
      </c>
      <c r="B15" s="20"/>
      <c r="C15" s="21"/>
      <c r="D15" s="22"/>
      <c r="E15" s="20"/>
      <c r="F15" s="21"/>
    </row>
    <row r="16" spans="1:6" x14ac:dyDescent="0.25">
      <c r="A16" s="64" t="s">
        <v>33</v>
      </c>
      <c r="B16" s="64"/>
      <c r="C16" s="64"/>
      <c r="D16" s="64"/>
      <c r="E16" s="64"/>
      <c r="F16" s="64"/>
    </row>
    <row r="17" spans="1:6" ht="38.25" x14ac:dyDescent="0.25">
      <c r="A17" s="36" t="s">
        <v>16</v>
      </c>
      <c r="B17" s="49" t="s">
        <v>34</v>
      </c>
      <c r="C17" s="49" t="s">
        <v>18</v>
      </c>
      <c r="D17" s="49" t="s">
        <v>19</v>
      </c>
      <c r="E17" s="49" t="s">
        <v>20</v>
      </c>
      <c r="F17" s="49" t="s">
        <v>21</v>
      </c>
    </row>
    <row r="18" spans="1:6" ht="140.25" x14ac:dyDescent="0.25">
      <c r="A18" s="39" t="s">
        <v>22</v>
      </c>
      <c r="B18" s="40" t="s">
        <v>35</v>
      </c>
      <c r="C18" s="40" t="s">
        <v>36</v>
      </c>
      <c r="D18" s="50">
        <v>72999240.680000007</v>
      </c>
      <c r="E18" s="51" t="s">
        <v>37</v>
      </c>
      <c r="F18" s="40" t="s">
        <v>38</v>
      </c>
    </row>
    <row r="19" spans="1:6" ht="89.25" x14ac:dyDescent="0.25">
      <c r="A19" s="39" t="s">
        <v>39</v>
      </c>
      <c r="B19" s="40" t="s">
        <v>40</v>
      </c>
      <c r="C19" s="40" t="s">
        <v>41</v>
      </c>
      <c r="D19" s="50">
        <v>466755036</v>
      </c>
      <c r="E19" s="51" t="s">
        <v>42</v>
      </c>
      <c r="F19" s="40" t="s">
        <v>43</v>
      </c>
    </row>
    <row r="20" spans="1:6" ht="114.75" x14ac:dyDescent="0.25">
      <c r="A20" s="39" t="s">
        <v>44</v>
      </c>
      <c r="B20" s="40" t="s">
        <v>45</v>
      </c>
      <c r="C20" s="40" t="s">
        <v>46</v>
      </c>
      <c r="D20" s="50">
        <v>109922562</v>
      </c>
      <c r="E20" s="51" t="s">
        <v>24</v>
      </c>
      <c r="F20" s="40" t="s">
        <v>47</v>
      </c>
    </row>
    <row r="21" spans="1:6" ht="76.5" x14ac:dyDescent="0.25">
      <c r="A21" s="39" t="s">
        <v>48</v>
      </c>
      <c r="B21" s="40" t="s">
        <v>49</v>
      </c>
      <c r="C21" s="40" t="s">
        <v>41</v>
      </c>
      <c r="D21" s="50">
        <v>133000000</v>
      </c>
      <c r="E21" s="51" t="s">
        <v>50</v>
      </c>
      <c r="F21" s="40" t="s">
        <v>43</v>
      </c>
    </row>
    <row r="22" spans="1:6" x14ac:dyDescent="0.25">
      <c r="A22" s="64" t="s">
        <v>51</v>
      </c>
      <c r="B22" s="64"/>
      <c r="C22" s="64"/>
      <c r="D22" s="64"/>
      <c r="E22" s="64"/>
      <c r="F22" s="64"/>
    </row>
    <row r="23" spans="1:6" ht="38.25" x14ac:dyDescent="0.25">
      <c r="A23" s="36" t="s">
        <v>16</v>
      </c>
      <c r="B23" s="49" t="s">
        <v>34</v>
      </c>
      <c r="C23" s="49" t="s">
        <v>18</v>
      </c>
      <c r="D23" s="49" t="s">
        <v>19</v>
      </c>
      <c r="E23" s="49" t="s">
        <v>20</v>
      </c>
      <c r="F23" s="49" t="s">
        <v>21</v>
      </c>
    </row>
    <row r="24" spans="1:6" ht="63.75" x14ac:dyDescent="0.25">
      <c r="A24" s="39" t="s">
        <v>22</v>
      </c>
      <c r="B24" s="40" t="s">
        <v>52</v>
      </c>
      <c r="C24" s="41" t="s">
        <v>53</v>
      </c>
      <c r="D24" s="50">
        <v>2122000000</v>
      </c>
      <c r="E24" s="52" t="s">
        <v>54</v>
      </c>
      <c r="F24" s="44" t="s">
        <v>43</v>
      </c>
    </row>
    <row r="25" spans="1:6" ht="76.5" x14ac:dyDescent="0.25">
      <c r="A25" s="39" t="s">
        <v>39</v>
      </c>
      <c r="B25" s="40" t="s">
        <v>55</v>
      </c>
      <c r="C25" s="41" t="s">
        <v>53</v>
      </c>
      <c r="D25" s="50">
        <v>2145000000</v>
      </c>
      <c r="E25" s="52" t="s">
        <v>56</v>
      </c>
      <c r="F25" s="44" t="s">
        <v>43</v>
      </c>
    </row>
    <row r="26" spans="1:6" ht="76.5" x14ac:dyDescent="0.25">
      <c r="A26" s="39" t="s">
        <v>44</v>
      </c>
      <c r="B26" s="40" t="s">
        <v>57</v>
      </c>
      <c r="C26" s="41" t="s">
        <v>53</v>
      </c>
      <c r="D26" s="50">
        <v>1598000000</v>
      </c>
      <c r="E26" s="52" t="s">
        <v>29</v>
      </c>
      <c r="F26" s="44" t="s">
        <v>43</v>
      </c>
    </row>
    <row r="27" spans="1:6" s="29" customFormat="1" x14ac:dyDescent="0.25">
      <c r="A27" s="47"/>
      <c r="B27" s="25"/>
      <c r="C27" s="25"/>
      <c r="D27" s="26"/>
      <c r="E27" s="27"/>
      <c r="F27" s="48"/>
    </row>
    <row r="28" spans="1:6" s="29" customFormat="1" ht="30" x14ac:dyDescent="0.25">
      <c r="A28" s="53" t="str">
        <f>'Celkové hodnocení'!D1</f>
        <v>PGP/INFRAM</v>
      </c>
      <c r="B28" s="25"/>
      <c r="C28" s="25"/>
      <c r="D28" s="26"/>
      <c r="E28" s="27"/>
      <c r="F28" s="48"/>
    </row>
    <row r="29" spans="1:6" s="29" customFormat="1" x14ac:dyDescent="0.25">
      <c r="A29" s="47"/>
      <c r="B29" s="25"/>
      <c r="C29" s="25"/>
      <c r="D29" s="26"/>
      <c r="E29" s="27"/>
      <c r="F29" s="48"/>
    </row>
    <row r="30" spans="1:6" s="29" customFormat="1" x14ac:dyDescent="0.25">
      <c r="A30" s="47"/>
      <c r="B30" s="25"/>
      <c r="C30" s="25"/>
      <c r="D30" s="26"/>
      <c r="E30" s="27"/>
      <c r="F30" s="48"/>
    </row>
    <row r="31" spans="1:6" s="29" customFormat="1" x14ac:dyDescent="0.25">
      <c r="A31" s="47"/>
      <c r="B31" s="25"/>
      <c r="C31" s="25"/>
      <c r="D31" s="26"/>
      <c r="E31" s="27"/>
      <c r="F31" s="48"/>
    </row>
    <row r="32" spans="1:6" s="29" customFormat="1" x14ac:dyDescent="0.25">
      <c r="A32" s="47"/>
      <c r="B32" s="25"/>
      <c r="C32" s="25"/>
      <c r="D32" s="26"/>
      <c r="E32" s="27"/>
      <c r="F32" s="48"/>
    </row>
    <row r="33" spans="1:6" s="29" customFormat="1" x14ac:dyDescent="0.25">
      <c r="A33" s="47"/>
      <c r="B33" s="25"/>
      <c r="C33" s="25"/>
      <c r="D33" s="26"/>
      <c r="E33" s="27"/>
      <c r="F33" s="48"/>
    </row>
    <row r="34" spans="1:6" s="29" customFormat="1" x14ac:dyDescent="0.25">
      <c r="A34" s="47"/>
      <c r="B34" s="25"/>
      <c r="C34" s="25"/>
      <c r="D34" s="26"/>
      <c r="E34" s="27"/>
      <c r="F34" s="48"/>
    </row>
    <row r="35" spans="1:6" s="29" customFormat="1" x14ac:dyDescent="0.25">
      <c r="A35" s="47"/>
      <c r="B35" s="25"/>
      <c r="C35" s="25"/>
      <c r="D35" s="26"/>
      <c r="E35" s="27"/>
      <c r="F35" s="48"/>
    </row>
    <row r="36" spans="1:6" s="29" customFormat="1" x14ac:dyDescent="0.25">
      <c r="A36" s="47"/>
      <c r="B36" s="25"/>
      <c r="C36" s="25"/>
      <c r="D36" s="26"/>
      <c r="E36" s="27"/>
      <c r="F36" s="48"/>
    </row>
    <row r="37" spans="1:6" s="29" customFormat="1" x14ac:dyDescent="0.25">
      <c r="A37" s="24"/>
      <c r="B37" s="25"/>
      <c r="C37" s="25"/>
      <c r="D37" s="26"/>
      <c r="E37" s="27"/>
      <c r="F37" s="28"/>
    </row>
    <row r="38" spans="1:6" s="29" customFormat="1" x14ac:dyDescent="0.25">
      <c r="A38" s="24"/>
      <c r="B38" s="25"/>
      <c r="C38" s="25"/>
      <c r="D38" s="26"/>
      <c r="E38" s="27"/>
      <c r="F38" s="28"/>
    </row>
    <row r="39" spans="1:6" s="29" customFormat="1" x14ac:dyDescent="0.25">
      <c r="A39" s="54"/>
      <c r="B39" s="54"/>
      <c r="C39" s="30"/>
      <c r="D39" s="55"/>
      <c r="E39" s="56"/>
      <c r="F39" s="30"/>
    </row>
    <row r="40" spans="1:6" s="29" customFormat="1" x14ac:dyDescent="0.25">
      <c r="A40" s="54"/>
      <c r="B40" s="54"/>
      <c r="C40" s="31"/>
      <c r="D40" s="55"/>
      <c r="E40" s="56"/>
      <c r="F40" s="31"/>
    </row>
    <row r="41" spans="1:6" s="29" customFormat="1" x14ac:dyDescent="0.25">
      <c r="A41" s="31"/>
      <c r="B41" s="54"/>
      <c r="C41" s="31"/>
      <c r="D41" s="55"/>
      <c r="E41" s="56"/>
      <c r="F41" s="31"/>
    </row>
    <row r="42" spans="1:6" s="29" customFormat="1" x14ac:dyDescent="0.25">
      <c r="A42" s="31"/>
      <c r="B42" s="54"/>
      <c r="C42" s="31"/>
      <c r="D42" s="55"/>
      <c r="E42" s="56"/>
      <c r="F42" s="31"/>
    </row>
    <row r="43" spans="1:6" s="29" customFormat="1" x14ac:dyDescent="0.25">
      <c r="A43" s="31"/>
      <c r="B43" s="54"/>
      <c r="C43" s="31"/>
      <c r="D43" s="55"/>
      <c r="E43" s="56"/>
      <c r="F43" s="31"/>
    </row>
    <row r="44" spans="1:6" s="29" customFormat="1" x14ac:dyDescent="0.25">
      <c r="A44" s="31"/>
      <c r="B44" s="54"/>
      <c r="C44" s="31"/>
      <c r="D44" s="55"/>
      <c r="E44" s="56"/>
      <c r="F44" s="31"/>
    </row>
    <row r="45" spans="1:6" s="29" customFormat="1" x14ac:dyDescent="0.25">
      <c r="A45" s="54"/>
      <c r="B45" s="54"/>
      <c r="C45" s="30"/>
      <c r="D45" s="55"/>
      <c r="E45" s="56"/>
      <c r="F45" s="30"/>
    </row>
    <row r="46" spans="1:6" s="29" customFormat="1" x14ac:dyDescent="0.25">
      <c r="A46" s="31"/>
      <c r="B46" s="54"/>
      <c r="C46" s="30"/>
      <c r="D46" s="55"/>
      <c r="E46" s="56"/>
      <c r="F46" s="30"/>
    </row>
    <row r="47" spans="1:6" s="29" customFormat="1" x14ac:dyDescent="0.25">
      <c r="A47" s="54"/>
      <c r="B47" s="54"/>
      <c r="C47" s="30"/>
      <c r="D47" s="55"/>
      <c r="E47" s="56"/>
      <c r="F47" s="30"/>
    </row>
    <row r="48" spans="1:6" s="29" customFormat="1" x14ac:dyDescent="0.25">
      <c r="A48" s="30"/>
      <c r="B48" s="54"/>
      <c r="C48" s="30"/>
      <c r="D48" s="55"/>
      <c r="E48" s="56"/>
      <c r="F48" s="31"/>
    </row>
    <row r="49" spans="6:6" x14ac:dyDescent="0.25">
      <c r="F49" s="29"/>
    </row>
    <row r="50" spans="6:6" x14ac:dyDescent="0.25">
      <c r="F50" s="29"/>
    </row>
    <row r="83" spans="1:1" x14ac:dyDescent="0.25">
      <c r="A83" s="57" t="str">
        <f>'Celkové hodnocení'!E1</f>
        <v>Komovia</v>
      </c>
    </row>
  </sheetData>
  <mergeCells count="4">
    <mergeCell ref="A4:D4"/>
    <mergeCell ref="A9:D9"/>
    <mergeCell ref="A16:F16"/>
    <mergeCell ref="A22:F22"/>
  </mergeCells>
  <dataValidations count="7">
    <dataValidation type="whole" operator="greaterThanOrEqual" allowBlank="1" showInputMessage="1" showErrorMessage="1" promptTitle="Výše referenčních nákladů" prompt="Doplňte odpovídající výši stavebních nákladů v Kč bez DPH" sqref="D27:D38 D16:D24" xr:uid="{A6410860-955C-4027-AC96-EFED1B12064C}">
      <formula1>$K$9</formula1>
    </dataValidation>
    <dataValidation type="list" allowBlank="1" showInputMessage="1" showErrorMessage="1" promptTitle="Činnost odborného personálu" prompt="Doplňte činnost odborného personálu" sqref="C27:C38 C16:C24" xr:uid="{DC08219A-65C0-4AAC-ACA6-53892DD72720}">
      <formula1>$J$10:$J$10</formula1>
    </dataValidation>
    <dataValidation type="date" operator="greaterThanOrEqual" allowBlank="1" showInputMessage="1" showErrorMessage="1" promptTitle="Datum dokončení prací" prompt="Doplňte datum dokončení (zprovoznění) stavby_x000a_" sqref="E27:E38" xr:uid="{BD3F77E9-34E3-4A51-912D-F59BCBDD5F76}">
      <formula1>$K$11</formula1>
    </dataValidation>
    <dataValidation type="list" allowBlank="1" showInputMessage="1" showErrorMessage="1" promptTitle="Typ pozemní komunikace" prompt="Doplňte typ pozemní komunikace dle výběru" sqref="B27:B38" xr:uid="{9A4FBFB1-85FE-43AC-9F13-172A1FF023BB}">
      <formula1>$J$26:$J$28</formula1>
    </dataValidation>
    <dataValidation operator="greaterThanOrEqual" allowBlank="1" showInputMessage="1" showErrorMessage="1" promptTitle="Datum dokončení prací" prompt="Doplňte datum dokončení (zprovoznění) stavby_x000a_" sqref="E16:E17" xr:uid="{68AA503F-C11D-440E-ACE2-D51CC9CE9D4D}"/>
    <dataValidation type="date" operator="greaterThanOrEqual" allowBlank="1" showInputMessage="1" showErrorMessage="1" promptTitle="Datum dokončení prací" prompt="Doplňte datum dokončení (zprovoznění) stavby_x000a_" sqref="E18:E24" xr:uid="{4AAADF04-CAB9-4A4D-80D5-BE0A512BAEDF}">
      <formula1>$K$14</formula1>
    </dataValidation>
    <dataValidation type="list" allowBlank="1" showInputMessage="1" showErrorMessage="1" promptTitle="Typ pozemní komunikace" prompt="Doplňte typ pozemní komunikace dle výběru" sqref="B16:B24" xr:uid="{3A3ABCFA-AABE-4AEA-B2EF-009926A2ADE8}">
      <formula1>$J$18:$J$20</formula1>
    </dataValidation>
  </dataValidations>
  <pageMargins left="0.7" right="0.7" top="0.78740157499999996" bottom="0.78740157499999996" header="0.3" footer="0.3"/>
  <pageSetup paperSize="9" orientation="portrait" verticalDpi="0" r:id="rId1"/>
  <drawing r:id="rId2"/>
  <tableParts count="3">
    <tablePart r:id="rId3"/>
    <tablePart r:id="rId4"/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Celkové hodnocení</vt:lpstr>
      <vt:lpstr>realizační tým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Mgr. Lukáš Nikl</dc:creator>
  <cp:lastModifiedBy>Balog Lukáš</cp:lastModifiedBy>
  <cp:lastPrinted>2024-05-29T10:38:06Z</cp:lastPrinted>
  <dcterms:created xsi:type="dcterms:W3CDTF">2023-05-23T15:08:05Z</dcterms:created>
  <dcterms:modified xsi:type="dcterms:W3CDTF">2025-06-05T06:22:57Z</dcterms:modified>
</cp:coreProperties>
</file>