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zko\Desktop\Dobříčkov\Final\SP_bez_cen\"/>
    </mc:Choice>
  </mc:AlternateContent>
  <bookViews>
    <workbookView xWindow="0" yWindow="0" windowWidth="19200" windowHeight="11580"/>
  </bookViews>
  <sheets>
    <sheet name="Rekapitulace stavby" sheetId="1" r:id="rId1"/>
    <sheet name="SO 190 - Dopravně inženýr..." sheetId="2" r:id="rId2"/>
    <sheet name="SO 201 -  Most ev.č. 112-..." sheetId="3" r:id="rId3"/>
    <sheet name="SO 202 - Most ev. č. 112-..." sheetId="4" r:id="rId4"/>
    <sheet name="SO 203 - Most ev. č. 112-..." sheetId="5" r:id="rId5"/>
  </sheets>
  <definedNames>
    <definedName name="_xlnm._FilterDatabase" localSheetId="1" hidden="1">'SO 190 - Dopravně inženýr...'!$C$77:$K$118</definedName>
    <definedName name="_xlnm._FilterDatabase" localSheetId="2" hidden="1">'SO 201 -  Most ev.č. 112-...'!$C$95:$K$721</definedName>
    <definedName name="_xlnm._FilterDatabase" localSheetId="3" hidden="1">'SO 202 - Most ev. č. 112-...'!$C$94:$K$756</definedName>
    <definedName name="_xlnm._FilterDatabase" localSheetId="4" hidden="1">'SO 203 - Most ev. č. 112-...'!$C$93:$K$721</definedName>
    <definedName name="_xlnm.Print_Titles" localSheetId="0">'Rekapitulace stavby'!$49:$49</definedName>
    <definedName name="_xlnm.Print_Titles" localSheetId="1">'SO 190 - Dopravně inženýr...'!$77:$77</definedName>
    <definedName name="_xlnm.Print_Titles" localSheetId="2">'SO 201 -  Most ev.č. 112-...'!$95:$95</definedName>
    <definedName name="_xlnm.Print_Titles" localSheetId="3">'SO 202 - Most ev. č. 112-...'!$94:$94</definedName>
    <definedName name="_xlnm.Print_Titles" localSheetId="4">'SO 203 - Most ev. č. 112-...'!$93:$93</definedName>
    <definedName name="_xlnm.Print_Area" localSheetId="0">'Rekapitulace stavby'!$D$4:$AO$33,'Rekapitulace stavby'!$C$39:$AQ$56</definedName>
    <definedName name="_xlnm.Print_Area" localSheetId="1">'SO 190 - Dopravně inženýr...'!$C$4:$J$36,'SO 190 - Dopravně inženýr...'!$C$42:$J$59,'SO 190 - Dopravně inženýr...'!$C$65:$K$118</definedName>
    <definedName name="_xlnm.Print_Area" localSheetId="2">'SO 201 -  Most ev.č. 112-...'!$C$4:$J$36,'SO 201 -  Most ev.č. 112-...'!$C$42:$J$77,'SO 201 -  Most ev.č. 112-...'!$C$83:$K$721</definedName>
    <definedName name="_xlnm.Print_Area" localSheetId="3">'SO 202 - Most ev. č. 112-...'!$C$4:$J$36,'SO 202 - Most ev. č. 112-...'!$C$42:$J$76,'SO 202 - Most ev. č. 112-...'!$C$82:$K$756</definedName>
    <definedName name="_xlnm.Print_Area" localSheetId="4">'SO 203 - Most ev. č. 112-...'!$C$4:$J$36,'SO 203 - Most ev. č. 112-...'!$C$42:$J$75,'SO 203 - Most ev. č. 112-...'!$C$81:$K$721</definedName>
  </definedNames>
  <calcPr calcId="152511"/>
</workbook>
</file>

<file path=xl/calcChain.xml><?xml version="1.0" encoding="utf-8"?>
<calcChain xmlns="http://schemas.openxmlformats.org/spreadsheetml/2006/main">
  <c r="AY55" i="1" l="1"/>
  <c r="AX55" i="1"/>
  <c r="BI718" i="5"/>
  <c r="BH718" i="5"/>
  <c r="BG718" i="5"/>
  <c r="BF718" i="5"/>
  <c r="T718" i="5"/>
  <c r="T717" i="5" s="1"/>
  <c r="R718" i="5"/>
  <c r="R717" i="5"/>
  <c r="P718" i="5"/>
  <c r="P717" i="5" s="1"/>
  <c r="BK718" i="5"/>
  <c r="BK717" i="5" s="1"/>
  <c r="J717" i="5" s="1"/>
  <c r="J74" i="5" s="1"/>
  <c r="J718" i="5"/>
  <c r="BE718" i="5" s="1"/>
  <c r="BI713" i="5"/>
  <c r="BH713" i="5"/>
  <c r="BG713" i="5"/>
  <c r="BF713" i="5"/>
  <c r="T713" i="5"/>
  <c r="R713" i="5"/>
  <c r="P713" i="5"/>
  <c r="BK713" i="5"/>
  <c r="J713" i="5"/>
  <c r="BE713" i="5"/>
  <c r="BI709" i="5"/>
  <c r="BH709" i="5"/>
  <c r="BG709" i="5"/>
  <c r="BF709" i="5"/>
  <c r="T709" i="5"/>
  <c r="R709" i="5"/>
  <c r="P709" i="5"/>
  <c r="BK709" i="5"/>
  <c r="J709" i="5"/>
  <c r="BE709" i="5"/>
  <c r="BI705" i="5"/>
  <c r="BH705" i="5"/>
  <c r="BG705" i="5"/>
  <c r="BF705" i="5"/>
  <c r="T705" i="5"/>
  <c r="R705" i="5"/>
  <c r="P705" i="5"/>
  <c r="BK705" i="5"/>
  <c r="J705" i="5"/>
  <c r="BE705" i="5"/>
  <c r="BI699" i="5"/>
  <c r="BH699" i="5"/>
  <c r="BG699" i="5"/>
  <c r="BF699" i="5"/>
  <c r="T699" i="5"/>
  <c r="R699" i="5"/>
  <c r="P699" i="5"/>
  <c r="BK699" i="5"/>
  <c r="J699" i="5"/>
  <c r="BE699" i="5"/>
  <c r="BI690" i="5"/>
  <c r="BH690" i="5"/>
  <c r="BG690" i="5"/>
  <c r="BF690" i="5"/>
  <c r="T690" i="5"/>
  <c r="R690" i="5"/>
  <c r="P690" i="5"/>
  <c r="BK690" i="5"/>
  <c r="J690" i="5"/>
  <c r="BE690" i="5"/>
  <c r="BI686" i="5"/>
  <c r="BH686" i="5"/>
  <c r="BG686" i="5"/>
  <c r="BF686" i="5"/>
  <c r="T686" i="5"/>
  <c r="R686" i="5"/>
  <c r="P686" i="5"/>
  <c r="BK686" i="5"/>
  <c r="J686" i="5"/>
  <c r="BE686" i="5"/>
  <c r="BI677" i="5"/>
  <c r="BH677" i="5"/>
  <c r="BG677" i="5"/>
  <c r="BF677" i="5"/>
  <c r="T677" i="5"/>
  <c r="T671" i="5" s="1"/>
  <c r="R677" i="5"/>
  <c r="P677" i="5"/>
  <c r="BK677" i="5"/>
  <c r="J677" i="5"/>
  <c r="BE677" i="5" s="1"/>
  <c r="BI672" i="5"/>
  <c r="BH672" i="5"/>
  <c r="BG672" i="5"/>
  <c r="BF672" i="5"/>
  <c r="T672" i="5"/>
  <c r="T670" i="5"/>
  <c r="R672" i="5"/>
  <c r="R671" i="5" s="1"/>
  <c r="R670" i="5" s="1"/>
  <c r="P672" i="5"/>
  <c r="P671" i="5"/>
  <c r="P670" i="5" s="1"/>
  <c r="BK672" i="5"/>
  <c r="BK671" i="5"/>
  <c r="J671" i="5" s="1"/>
  <c r="J73" i="5" s="1"/>
  <c r="J672" i="5"/>
  <c r="BE672" i="5"/>
  <c r="BI668" i="5"/>
  <c r="BH668" i="5"/>
  <c r="BG668" i="5"/>
  <c r="BF668" i="5"/>
  <c r="T668" i="5"/>
  <c r="T665" i="5" s="1"/>
  <c r="R668" i="5"/>
  <c r="P668" i="5"/>
  <c r="BK668" i="5"/>
  <c r="J668" i="5"/>
  <c r="BE668" i="5" s="1"/>
  <c r="BI666" i="5"/>
  <c r="BH666" i="5"/>
  <c r="BG666" i="5"/>
  <c r="BF666" i="5"/>
  <c r="T666" i="5"/>
  <c r="T664" i="5"/>
  <c r="R666" i="5"/>
  <c r="R665" i="5" s="1"/>
  <c r="R664" i="5" s="1"/>
  <c r="P666" i="5"/>
  <c r="P665" i="5"/>
  <c r="P664" i="5" s="1"/>
  <c r="BK666" i="5"/>
  <c r="BK665" i="5"/>
  <c r="BK664" i="5" s="1"/>
  <c r="J664" i="5" s="1"/>
  <c r="J70" i="5" s="1"/>
  <c r="J666" i="5"/>
  <c r="BE666" i="5"/>
  <c r="BI663" i="5"/>
  <c r="BH663" i="5"/>
  <c r="BG663" i="5"/>
  <c r="BF663" i="5"/>
  <c r="T663" i="5"/>
  <c r="R663" i="5"/>
  <c r="P663" i="5"/>
  <c r="BK663" i="5"/>
  <c r="J663" i="5"/>
  <c r="BE663" i="5" s="1"/>
  <c r="BI661" i="5"/>
  <c r="BH661" i="5"/>
  <c r="BG661" i="5"/>
  <c r="BF661" i="5"/>
  <c r="T661" i="5"/>
  <c r="R661" i="5"/>
  <c r="P661" i="5"/>
  <c r="BK661" i="5"/>
  <c r="J661" i="5"/>
  <c r="BE661" i="5"/>
  <c r="BI654" i="5"/>
  <c r="BH654" i="5"/>
  <c r="BG654" i="5"/>
  <c r="BF654" i="5"/>
  <c r="T654" i="5"/>
  <c r="R654" i="5"/>
  <c r="P654" i="5"/>
  <c r="BK654" i="5"/>
  <c r="J654" i="5"/>
  <c r="BE654" i="5" s="1"/>
  <c r="BI652" i="5"/>
  <c r="BH652" i="5"/>
  <c r="BG652" i="5"/>
  <c r="BF652" i="5"/>
  <c r="T652" i="5"/>
  <c r="R652" i="5"/>
  <c r="P652" i="5"/>
  <c r="BK652" i="5"/>
  <c r="J652" i="5"/>
  <c r="BE652" i="5"/>
  <c r="BI649" i="5"/>
  <c r="BH649" i="5"/>
  <c r="BG649" i="5"/>
  <c r="BF649" i="5"/>
  <c r="T649" i="5"/>
  <c r="R649" i="5"/>
  <c r="P649" i="5"/>
  <c r="BK649" i="5"/>
  <c r="J649" i="5"/>
  <c r="BE649" i="5" s="1"/>
  <c r="BI646" i="5"/>
  <c r="BH646" i="5"/>
  <c r="BG646" i="5"/>
  <c r="BF646" i="5"/>
  <c r="T646" i="5"/>
  <c r="R646" i="5"/>
  <c r="P646" i="5"/>
  <c r="BK646" i="5"/>
  <c r="J646" i="5"/>
  <c r="BE646" i="5"/>
  <c r="BI642" i="5"/>
  <c r="BH642" i="5"/>
  <c r="BG642" i="5"/>
  <c r="BF642" i="5"/>
  <c r="T642" i="5"/>
  <c r="R642" i="5"/>
  <c r="P642" i="5"/>
  <c r="BK642" i="5"/>
  <c r="J642" i="5"/>
  <c r="BE642" i="5" s="1"/>
  <c r="BI639" i="5"/>
  <c r="BH639" i="5"/>
  <c r="BG639" i="5"/>
  <c r="BF639" i="5"/>
  <c r="T639" i="5"/>
  <c r="R639" i="5"/>
  <c r="P639" i="5"/>
  <c r="P631" i="5" s="1"/>
  <c r="BK639" i="5"/>
  <c r="J639" i="5"/>
  <c r="BE639" i="5"/>
  <c r="BI632" i="5"/>
  <c r="BH632" i="5"/>
  <c r="BG632" i="5"/>
  <c r="BF632" i="5"/>
  <c r="T632" i="5"/>
  <c r="T631" i="5" s="1"/>
  <c r="T630" i="5" s="1"/>
  <c r="R632" i="5"/>
  <c r="R631" i="5"/>
  <c r="R630" i="5" s="1"/>
  <c r="P632" i="5"/>
  <c r="P630" i="5"/>
  <c r="BK632" i="5"/>
  <c r="BK631" i="5" s="1"/>
  <c r="J632" i="5"/>
  <c r="BE632" i="5"/>
  <c r="BI629" i="5"/>
  <c r="BH629" i="5"/>
  <c r="BG629" i="5"/>
  <c r="BF629" i="5"/>
  <c r="T629" i="5"/>
  <c r="T628" i="5"/>
  <c r="R629" i="5"/>
  <c r="R628" i="5" s="1"/>
  <c r="P629" i="5"/>
  <c r="P628" i="5"/>
  <c r="BK629" i="5"/>
  <c r="BK628" i="5" s="1"/>
  <c r="J628" i="5" s="1"/>
  <c r="J67" i="5" s="1"/>
  <c r="J629" i="5"/>
  <c r="BE629" i="5"/>
  <c r="BI618" i="5"/>
  <c r="BH618" i="5"/>
  <c r="BG618" i="5"/>
  <c r="BF618" i="5"/>
  <c r="T618" i="5"/>
  <c r="R618" i="5"/>
  <c r="P618" i="5"/>
  <c r="BK618" i="5"/>
  <c r="J618" i="5"/>
  <c r="BE618" i="5"/>
  <c r="BI613" i="5"/>
  <c r="BH613" i="5"/>
  <c r="BG613" i="5"/>
  <c r="BF613" i="5"/>
  <c r="T613" i="5"/>
  <c r="R613" i="5"/>
  <c r="P613" i="5"/>
  <c r="BK613" i="5"/>
  <c r="J613" i="5"/>
  <c r="BE613" i="5" s="1"/>
  <c r="BI610" i="5"/>
  <c r="BH610" i="5"/>
  <c r="BG610" i="5"/>
  <c r="BF610" i="5"/>
  <c r="T610" i="5"/>
  <c r="R610" i="5"/>
  <c r="P610" i="5"/>
  <c r="BK610" i="5"/>
  <c r="J610" i="5"/>
  <c r="BE610" i="5"/>
  <c r="BI595" i="5"/>
  <c r="BH595" i="5"/>
  <c r="BG595" i="5"/>
  <c r="BF595" i="5"/>
  <c r="T595" i="5"/>
  <c r="R595" i="5"/>
  <c r="P595" i="5"/>
  <c r="BK595" i="5"/>
  <c r="J595" i="5"/>
  <c r="BE595" i="5" s="1"/>
  <c r="BI586" i="5"/>
  <c r="BH586" i="5"/>
  <c r="BG586" i="5"/>
  <c r="BF586" i="5"/>
  <c r="T586" i="5"/>
  <c r="R586" i="5"/>
  <c r="P586" i="5"/>
  <c r="BK586" i="5"/>
  <c r="J586" i="5"/>
  <c r="BE586" i="5"/>
  <c r="BI577" i="5"/>
  <c r="BH577" i="5"/>
  <c r="BG577" i="5"/>
  <c r="BF577" i="5"/>
  <c r="T577" i="5"/>
  <c r="R577" i="5"/>
  <c r="P577" i="5"/>
  <c r="BK577" i="5"/>
  <c r="J577" i="5"/>
  <c r="BE577" i="5" s="1"/>
  <c r="BI572" i="5"/>
  <c r="BH572" i="5"/>
  <c r="BG572" i="5"/>
  <c r="F32" i="5" s="1"/>
  <c r="BB55" i="1" s="1"/>
  <c r="BF572" i="5"/>
  <c r="T572" i="5"/>
  <c r="R572" i="5"/>
  <c r="R571" i="5"/>
  <c r="P572" i="5"/>
  <c r="BK572" i="5"/>
  <c r="BK571" i="5"/>
  <c r="J571" i="5" s="1"/>
  <c r="J66" i="5" s="1"/>
  <c r="J572" i="5"/>
  <c r="BE572" i="5"/>
  <c r="BI569" i="5"/>
  <c r="BH569" i="5"/>
  <c r="BG569" i="5"/>
  <c r="BF569" i="5"/>
  <c r="T569" i="5"/>
  <c r="R569" i="5"/>
  <c r="P569" i="5"/>
  <c r="BK569" i="5"/>
  <c r="J569" i="5"/>
  <c r="BE569" i="5"/>
  <c r="BI566" i="5"/>
  <c r="BH566" i="5"/>
  <c r="BG566" i="5"/>
  <c r="BF566" i="5"/>
  <c r="T566" i="5"/>
  <c r="R566" i="5"/>
  <c r="P566" i="5"/>
  <c r="BK566" i="5"/>
  <c r="J566" i="5"/>
  <c r="BE566" i="5" s="1"/>
  <c r="BI563" i="5"/>
  <c r="BH563" i="5"/>
  <c r="BG563" i="5"/>
  <c r="BF563" i="5"/>
  <c r="T563" i="5"/>
  <c r="R563" i="5"/>
  <c r="P563" i="5"/>
  <c r="BK563" i="5"/>
  <c r="J563" i="5"/>
  <c r="BE563" i="5"/>
  <c r="BI558" i="5"/>
  <c r="BH558" i="5"/>
  <c r="BG558" i="5"/>
  <c r="BF558" i="5"/>
  <c r="T558" i="5"/>
  <c r="R558" i="5"/>
  <c r="P558" i="5"/>
  <c r="BK558" i="5"/>
  <c r="J558" i="5"/>
  <c r="BE558" i="5" s="1"/>
  <c r="BI555" i="5"/>
  <c r="BH555" i="5"/>
  <c r="BG555" i="5"/>
  <c r="BF555" i="5"/>
  <c r="T555" i="5"/>
  <c r="R555" i="5"/>
  <c r="P555" i="5"/>
  <c r="BK555" i="5"/>
  <c r="J555" i="5"/>
  <c r="BE555" i="5"/>
  <c r="BI553" i="5"/>
  <c r="BH553" i="5"/>
  <c r="BG553" i="5"/>
  <c r="BF553" i="5"/>
  <c r="T553" i="5"/>
  <c r="R553" i="5"/>
  <c r="P553" i="5"/>
  <c r="BK553" i="5"/>
  <c r="J553" i="5"/>
  <c r="BE553" i="5" s="1"/>
  <c r="BI547" i="5"/>
  <c r="BH547" i="5"/>
  <c r="BG547" i="5"/>
  <c r="BF547" i="5"/>
  <c r="T547" i="5"/>
  <c r="R547" i="5"/>
  <c r="P547" i="5"/>
  <c r="BK547" i="5"/>
  <c r="J547" i="5"/>
  <c r="BE547" i="5"/>
  <c r="BI541" i="5"/>
  <c r="BH541" i="5"/>
  <c r="BG541" i="5"/>
  <c r="BF541" i="5"/>
  <c r="T541" i="5"/>
  <c r="R541" i="5"/>
  <c r="P541" i="5"/>
  <c r="BK541" i="5"/>
  <c r="J541" i="5"/>
  <c r="BE541" i="5" s="1"/>
  <c r="BI539" i="5"/>
  <c r="BH539" i="5"/>
  <c r="BG539" i="5"/>
  <c r="BF539" i="5"/>
  <c r="T539" i="5"/>
  <c r="R539" i="5"/>
  <c r="P539" i="5"/>
  <c r="BK539" i="5"/>
  <c r="J539" i="5"/>
  <c r="BE539" i="5"/>
  <c r="BI536" i="5"/>
  <c r="BH536" i="5"/>
  <c r="BG536" i="5"/>
  <c r="BF536" i="5"/>
  <c r="T536" i="5"/>
  <c r="R536" i="5"/>
  <c r="P536" i="5"/>
  <c r="BK536" i="5"/>
  <c r="J536" i="5"/>
  <c r="BE536" i="5" s="1"/>
  <c r="BI534" i="5"/>
  <c r="BH534" i="5"/>
  <c r="BG534" i="5"/>
  <c r="BF534" i="5"/>
  <c r="T534" i="5"/>
  <c r="R534" i="5"/>
  <c r="P534" i="5"/>
  <c r="BK534" i="5"/>
  <c r="J534" i="5"/>
  <c r="BE534" i="5"/>
  <c r="BI532" i="5"/>
  <c r="BH532" i="5"/>
  <c r="BG532" i="5"/>
  <c r="BF532" i="5"/>
  <c r="T532" i="5"/>
  <c r="R532" i="5"/>
  <c r="P532" i="5"/>
  <c r="BK532" i="5"/>
  <c r="J532" i="5"/>
  <c r="BE532" i="5" s="1"/>
  <c r="BI530" i="5"/>
  <c r="BH530" i="5"/>
  <c r="BG530" i="5"/>
  <c r="BF530" i="5"/>
  <c r="T530" i="5"/>
  <c r="R530" i="5"/>
  <c r="P530" i="5"/>
  <c r="BK530" i="5"/>
  <c r="J530" i="5"/>
  <c r="BE530" i="5"/>
  <c r="BI525" i="5"/>
  <c r="BH525" i="5"/>
  <c r="BG525" i="5"/>
  <c r="BF525" i="5"/>
  <c r="T525" i="5"/>
  <c r="R525" i="5"/>
  <c r="P525" i="5"/>
  <c r="BK525" i="5"/>
  <c r="J525" i="5"/>
  <c r="BE525" i="5" s="1"/>
  <c r="BI522" i="5"/>
  <c r="BH522" i="5"/>
  <c r="BG522" i="5"/>
  <c r="BF522" i="5"/>
  <c r="T522" i="5"/>
  <c r="R522" i="5"/>
  <c r="P522" i="5"/>
  <c r="BK522" i="5"/>
  <c r="J522" i="5"/>
  <c r="BE522" i="5"/>
  <c r="BI517" i="5"/>
  <c r="BH517" i="5"/>
  <c r="BG517" i="5"/>
  <c r="BF517" i="5"/>
  <c r="T517" i="5"/>
  <c r="R517" i="5"/>
  <c r="P517" i="5"/>
  <c r="BK517" i="5"/>
  <c r="J517" i="5"/>
  <c r="BE517" i="5" s="1"/>
  <c r="BI513" i="5"/>
  <c r="BH513" i="5"/>
  <c r="BG513" i="5"/>
  <c r="BF513" i="5"/>
  <c r="T513" i="5"/>
  <c r="R513" i="5"/>
  <c r="P513" i="5"/>
  <c r="BK513" i="5"/>
  <c r="J513" i="5"/>
  <c r="BE513" i="5"/>
  <c r="BI509" i="5"/>
  <c r="BH509" i="5"/>
  <c r="BG509" i="5"/>
  <c r="BF509" i="5"/>
  <c r="T509" i="5"/>
  <c r="R509" i="5"/>
  <c r="P509" i="5"/>
  <c r="BK509" i="5"/>
  <c r="J509" i="5"/>
  <c r="BE509" i="5" s="1"/>
  <c r="BI507" i="5"/>
  <c r="BH507" i="5"/>
  <c r="BG507" i="5"/>
  <c r="BF507" i="5"/>
  <c r="T507" i="5"/>
  <c r="R507" i="5"/>
  <c r="P507" i="5"/>
  <c r="BK507" i="5"/>
  <c r="J507" i="5"/>
  <c r="BE507" i="5"/>
  <c r="BI505" i="5"/>
  <c r="BH505" i="5"/>
  <c r="BG505" i="5"/>
  <c r="BF505" i="5"/>
  <c r="T505" i="5"/>
  <c r="R505" i="5"/>
  <c r="P505" i="5"/>
  <c r="BK505" i="5"/>
  <c r="J505" i="5"/>
  <c r="BE505" i="5" s="1"/>
  <c r="BI501" i="5"/>
  <c r="BH501" i="5"/>
  <c r="BG501" i="5"/>
  <c r="BF501" i="5"/>
  <c r="T501" i="5"/>
  <c r="R501" i="5"/>
  <c r="P501" i="5"/>
  <c r="BK501" i="5"/>
  <c r="J501" i="5"/>
  <c r="BE501" i="5"/>
  <c r="BI498" i="5"/>
  <c r="BH498" i="5"/>
  <c r="BG498" i="5"/>
  <c r="BF498" i="5"/>
  <c r="T498" i="5"/>
  <c r="R498" i="5"/>
  <c r="P498" i="5"/>
  <c r="BK498" i="5"/>
  <c r="J498" i="5"/>
  <c r="BE498" i="5" s="1"/>
  <c r="BI493" i="5"/>
  <c r="BH493" i="5"/>
  <c r="BG493" i="5"/>
  <c r="BF493" i="5"/>
  <c r="T493" i="5"/>
  <c r="R493" i="5"/>
  <c r="P493" i="5"/>
  <c r="BK493" i="5"/>
  <c r="J493" i="5"/>
  <c r="BE493" i="5"/>
  <c r="BI490" i="5"/>
  <c r="BH490" i="5"/>
  <c r="BG490" i="5"/>
  <c r="BF490" i="5"/>
  <c r="T490" i="5"/>
  <c r="R490" i="5"/>
  <c r="P490" i="5"/>
  <c r="BK490" i="5"/>
  <c r="J490" i="5"/>
  <c r="BE490" i="5" s="1"/>
  <c r="BI487" i="5"/>
  <c r="BH487" i="5"/>
  <c r="BG487" i="5"/>
  <c r="BF487" i="5"/>
  <c r="T487" i="5"/>
  <c r="R487" i="5"/>
  <c r="P487" i="5"/>
  <c r="BK487" i="5"/>
  <c r="J487" i="5"/>
  <c r="BE487" i="5"/>
  <c r="BI483" i="5"/>
  <c r="BH483" i="5"/>
  <c r="BG483" i="5"/>
  <c r="BF483" i="5"/>
  <c r="T483" i="5"/>
  <c r="R483" i="5"/>
  <c r="P483" i="5"/>
  <c r="BK483" i="5"/>
  <c r="J483" i="5"/>
  <c r="BE483" i="5" s="1"/>
  <c r="BI481" i="5"/>
  <c r="BH481" i="5"/>
  <c r="BG481" i="5"/>
  <c r="BF481" i="5"/>
  <c r="T481" i="5"/>
  <c r="R481" i="5"/>
  <c r="P481" i="5"/>
  <c r="BK481" i="5"/>
  <c r="J481" i="5"/>
  <c r="BE481" i="5"/>
  <c r="BI479" i="5"/>
  <c r="BH479" i="5"/>
  <c r="BG479" i="5"/>
  <c r="BF479" i="5"/>
  <c r="T479" i="5"/>
  <c r="R479" i="5"/>
  <c r="P479" i="5"/>
  <c r="BK479" i="5"/>
  <c r="J479" i="5"/>
  <c r="BE479" i="5" s="1"/>
  <c r="BI477" i="5"/>
  <c r="BH477" i="5"/>
  <c r="BG477" i="5"/>
  <c r="BF477" i="5"/>
  <c r="T477" i="5"/>
  <c r="R477" i="5"/>
  <c r="P477" i="5"/>
  <c r="BK477" i="5"/>
  <c r="J477" i="5"/>
  <c r="BE477" i="5"/>
  <c r="BI475" i="5"/>
  <c r="BH475" i="5"/>
  <c r="BG475" i="5"/>
  <c r="BF475" i="5"/>
  <c r="T475" i="5"/>
  <c r="R475" i="5"/>
  <c r="P475" i="5"/>
  <c r="BK475" i="5"/>
  <c r="J475" i="5"/>
  <c r="BE475" i="5" s="1"/>
  <c r="BI473" i="5"/>
  <c r="BH473" i="5"/>
  <c r="BG473" i="5"/>
  <c r="BF473" i="5"/>
  <c r="T473" i="5"/>
  <c r="R473" i="5"/>
  <c r="P473" i="5"/>
  <c r="BK473" i="5"/>
  <c r="J473" i="5"/>
  <c r="BE473" i="5"/>
  <c r="BI467" i="5"/>
  <c r="BH467" i="5"/>
  <c r="BG467" i="5"/>
  <c r="BF467" i="5"/>
  <c r="T467" i="5"/>
  <c r="R467" i="5"/>
  <c r="P467" i="5"/>
  <c r="BK467" i="5"/>
  <c r="J467" i="5"/>
  <c r="BE467" i="5" s="1"/>
  <c r="BI463" i="5"/>
  <c r="BH463" i="5"/>
  <c r="BG463" i="5"/>
  <c r="BF463" i="5"/>
  <c r="T463" i="5"/>
  <c r="R463" i="5"/>
  <c r="P463" i="5"/>
  <c r="P455" i="5" s="1"/>
  <c r="BK463" i="5"/>
  <c r="J463" i="5"/>
  <c r="BE463" i="5"/>
  <c r="BI461" i="5"/>
  <c r="BH461" i="5"/>
  <c r="BG461" i="5"/>
  <c r="BF461" i="5"/>
  <c r="T461" i="5"/>
  <c r="T455" i="5" s="1"/>
  <c r="R461" i="5"/>
  <c r="P461" i="5"/>
  <c r="BK461" i="5"/>
  <c r="J461" i="5"/>
  <c r="BE461" i="5" s="1"/>
  <c r="BI456" i="5"/>
  <c r="BH456" i="5"/>
  <c r="BG456" i="5"/>
  <c r="BF456" i="5"/>
  <c r="T456" i="5"/>
  <c r="R456" i="5"/>
  <c r="R455" i="5" s="1"/>
  <c r="P456" i="5"/>
  <c r="BK456" i="5"/>
  <c r="BK455" i="5" s="1"/>
  <c r="J455" i="5" s="1"/>
  <c r="J65" i="5" s="1"/>
  <c r="J456" i="5"/>
  <c r="BE456" i="5"/>
  <c r="BI451" i="5"/>
  <c r="BH451" i="5"/>
  <c r="BG451" i="5"/>
  <c r="BF451" i="5"/>
  <c r="T451" i="5"/>
  <c r="T450" i="5"/>
  <c r="R451" i="5"/>
  <c r="R450" i="5"/>
  <c r="P451" i="5"/>
  <c r="P450" i="5"/>
  <c r="BK451" i="5"/>
  <c r="BK450" i="5"/>
  <c r="J450" i="5" s="1"/>
  <c r="J64" i="5" s="1"/>
  <c r="J451" i="5"/>
  <c r="BE451" i="5"/>
  <c r="BI447" i="5"/>
  <c r="BH447" i="5"/>
  <c r="BG447" i="5"/>
  <c r="BF447" i="5"/>
  <c r="T447" i="5"/>
  <c r="R447" i="5"/>
  <c r="P447" i="5"/>
  <c r="P441" i="5" s="1"/>
  <c r="BK447" i="5"/>
  <c r="J447" i="5"/>
  <c r="BE447" i="5"/>
  <c r="BI445" i="5"/>
  <c r="BH445" i="5"/>
  <c r="BG445" i="5"/>
  <c r="BF445" i="5"/>
  <c r="T445" i="5"/>
  <c r="T441" i="5" s="1"/>
  <c r="R445" i="5"/>
  <c r="P445" i="5"/>
  <c r="BK445" i="5"/>
  <c r="J445" i="5"/>
  <c r="BE445" i="5" s="1"/>
  <c r="BI442" i="5"/>
  <c r="BH442" i="5"/>
  <c r="BG442" i="5"/>
  <c r="BF442" i="5"/>
  <c r="T442" i="5"/>
  <c r="R442" i="5"/>
  <c r="R441" i="5" s="1"/>
  <c r="P442" i="5"/>
  <c r="BK442" i="5"/>
  <c r="BK441" i="5"/>
  <c r="J441" i="5" s="1"/>
  <c r="J63" i="5" s="1"/>
  <c r="J442" i="5"/>
  <c r="BE442" i="5"/>
  <c r="BI438" i="5"/>
  <c r="BH438" i="5"/>
  <c r="BG438" i="5"/>
  <c r="BF438" i="5"/>
  <c r="T438" i="5"/>
  <c r="R438" i="5"/>
  <c r="P438" i="5"/>
  <c r="BK438" i="5"/>
  <c r="J438" i="5"/>
  <c r="BE438" i="5"/>
  <c r="BI435" i="5"/>
  <c r="BH435" i="5"/>
  <c r="BG435" i="5"/>
  <c r="BF435" i="5"/>
  <c r="T435" i="5"/>
  <c r="R435" i="5"/>
  <c r="P435" i="5"/>
  <c r="BK435" i="5"/>
  <c r="J435" i="5"/>
  <c r="BE435" i="5"/>
  <c r="BI432" i="5"/>
  <c r="BH432" i="5"/>
  <c r="BG432" i="5"/>
  <c r="BF432" i="5"/>
  <c r="T432" i="5"/>
  <c r="R432" i="5"/>
  <c r="P432" i="5"/>
  <c r="BK432" i="5"/>
  <c r="J432" i="5"/>
  <c r="BE432" i="5"/>
  <c r="BI429" i="5"/>
  <c r="BH429" i="5"/>
  <c r="BG429" i="5"/>
  <c r="BF429" i="5"/>
  <c r="T429" i="5"/>
  <c r="R429" i="5"/>
  <c r="P429" i="5"/>
  <c r="BK429" i="5"/>
  <c r="J429" i="5"/>
  <c r="BE429" i="5"/>
  <c r="BI426" i="5"/>
  <c r="BH426" i="5"/>
  <c r="BG426" i="5"/>
  <c r="BF426" i="5"/>
  <c r="T426" i="5"/>
  <c r="R426" i="5"/>
  <c r="P426" i="5"/>
  <c r="BK426" i="5"/>
  <c r="J426" i="5"/>
  <c r="BE426" i="5"/>
  <c r="BI423" i="5"/>
  <c r="BH423" i="5"/>
  <c r="BG423" i="5"/>
  <c r="BF423" i="5"/>
  <c r="T423" i="5"/>
  <c r="R423" i="5"/>
  <c r="P423" i="5"/>
  <c r="BK423" i="5"/>
  <c r="J423" i="5"/>
  <c r="BE423" i="5"/>
  <c r="BI420" i="5"/>
  <c r="BH420" i="5"/>
  <c r="BG420" i="5"/>
  <c r="BF420" i="5"/>
  <c r="T420" i="5"/>
  <c r="R420" i="5"/>
  <c r="P420" i="5"/>
  <c r="BK420" i="5"/>
  <c r="J420" i="5"/>
  <c r="BE420" i="5"/>
  <c r="BI418" i="5"/>
  <c r="BH418" i="5"/>
  <c r="BG418" i="5"/>
  <c r="BF418" i="5"/>
  <c r="T418" i="5"/>
  <c r="R418" i="5"/>
  <c r="P418" i="5"/>
  <c r="BK418" i="5"/>
  <c r="J418" i="5"/>
  <c r="BE418" i="5"/>
  <c r="BI415" i="5"/>
  <c r="BH415" i="5"/>
  <c r="BG415" i="5"/>
  <c r="BF415" i="5"/>
  <c r="T415" i="5"/>
  <c r="R415" i="5"/>
  <c r="P415" i="5"/>
  <c r="BK415" i="5"/>
  <c r="J415" i="5"/>
  <c r="BE415" i="5"/>
  <c r="BI412" i="5"/>
  <c r="BH412" i="5"/>
  <c r="BG412" i="5"/>
  <c r="BF412" i="5"/>
  <c r="T412" i="5"/>
  <c r="R412" i="5"/>
  <c r="P412" i="5"/>
  <c r="BK412" i="5"/>
  <c r="J412" i="5"/>
  <c r="BE412" i="5"/>
  <c r="BI409" i="5"/>
  <c r="BH409" i="5"/>
  <c r="BG409" i="5"/>
  <c r="BF409" i="5"/>
  <c r="T409" i="5"/>
  <c r="R409" i="5"/>
  <c r="P409" i="5"/>
  <c r="BK409" i="5"/>
  <c r="J409" i="5"/>
  <c r="BE409" i="5"/>
  <c r="BI406" i="5"/>
  <c r="BH406" i="5"/>
  <c r="BG406" i="5"/>
  <c r="BF406" i="5"/>
  <c r="T406" i="5"/>
  <c r="R406" i="5"/>
  <c r="P406" i="5"/>
  <c r="BK406" i="5"/>
  <c r="J406" i="5"/>
  <c r="BE406" i="5"/>
  <c r="BI403" i="5"/>
  <c r="BH403" i="5"/>
  <c r="BG403" i="5"/>
  <c r="BF403" i="5"/>
  <c r="T403" i="5"/>
  <c r="R403" i="5"/>
  <c r="P403" i="5"/>
  <c r="P396" i="5" s="1"/>
  <c r="BK403" i="5"/>
  <c r="J403" i="5"/>
  <c r="BE403" i="5"/>
  <c r="BI400" i="5"/>
  <c r="BH400" i="5"/>
  <c r="BG400" i="5"/>
  <c r="BF400" i="5"/>
  <c r="T400" i="5"/>
  <c r="T396" i="5" s="1"/>
  <c r="R400" i="5"/>
  <c r="P400" i="5"/>
  <c r="BK400" i="5"/>
  <c r="J400" i="5"/>
  <c r="BE400" i="5"/>
  <c r="BI397" i="5"/>
  <c r="BH397" i="5"/>
  <c r="BG397" i="5"/>
  <c r="BF397" i="5"/>
  <c r="T397" i="5"/>
  <c r="R397" i="5"/>
  <c r="P397" i="5"/>
  <c r="BK397" i="5"/>
  <c r="BK396" i="5" s="1"/>
  <c r="J396" i="5" s="1"/>
  <c r="J397" i="5"/>
  <c r="BE397" i="5"/>
  <c r="J62" i="5"/>
  <c r="BI394" i="5"/>
  <c r="BH394" i="5"/>
  <c r="BG394" i="5"/>
  <c r="BF394" i="5"/>
  <c r="T394" i="5"/>
  <c r="R394" i="5"/>
  <c r="P394" i="5"/>
  <c r="BK394" i="5"/>
  <c r="J394" i="5"/>
  <c r="BE394" i="5"/>
  <c r="BI390" i="5"/>
  <c r="BH390" i="5"/>
  <c r="BG390" i="5"/>
  <c r="BF390" i="5"/>
  <c r="T390" i="5"/>
  <c r="R390" i="5"/>
  <c r="P390" i="5"/>
  <c r="BK390" i="5"/>
  <c r="J390" i="5"/>
  <c r="BE390" i="5"/>
  <c r="BI385" i="5"/>
  <c r="BH385" i="5"/>
  <c r="BG385" i="5"/>
  <c r="BF385" i="5"/>
  <c r="T385" i="5"/>
  <c r="R385" i="5"/>
  <c r="P385" i="5"/>
  <c r="BK385" i="5"/>
  <c r="J385" i="5"/>
  <c r="BE385" i="5"/>
  <c r="BI380" i="5"/>
  <c r="BH380" i="5"/>
  <c r="BG380" i="5"/>
  <c r="BF380" i="5"/>
  <c r="T380" i="5"/>
  <c r="R380" i="5"/>
  <c r="P380" i="5"/>
  <c r="BK380" i="5"/>
  <c r="J380" i="5"/>
  <c r="BE380" i="5"/>
  <c r="BI374" i="5"/>
  <c r="BH374" i="5"/>
  <c r="BG374" i="5"/>
  <c r="BF374" i="5"/>
  <c r="T374" i="5"/>
  <c r="R374" i="5"/>
  <c r="P374" i="5"/>
  <c r="BK374" i="5"/>
  <c r="J374" i="5"/>
  <c r="BE374" i="5"/>
  <c r="BI372" i="5"/>
  <c r="BH372" i="5"/>
  <c r="BG372" i="5"/>
  <c r="BF372" i="5"/>
  <c r="T372" i="5"/>
  <c r="R372" i="5"/>
  <c r="P372" i="5"/>
  <c r="BK372" i="5"/>
  <c r="J372" i="5"/>
  <c r="BE372" i="5"/>
  <c r="BI369" i="5"/>
  <c r="BH369" i="5"/>
  <c r="BG369" i="5"/>
  <c r="BF369" i="5"/>
  <c r="T369" i="5"/>
  <c r="R369" i="5"/>
  <c r="P369" i="5"/>
  <c r="BK369" i="5"/>
  <c r="J369" i="5"/>
  <c r="BE369" i="5"/>
  <c r="BI366" i="5"/>
  <c r="BH366" i="5"/>
  <c r="BG366" i="5"/>
  <c r="BF366" i="5"/>
  <c r="T366" i="5"/>
  <c r="R366" i="5"/>
  <c r="P366" i="5"/>
  <c r="BK366" i="5"/>
  <c r="J366" i="5"/>
  <c r="BE366" i="5"/>
  <c r="BI364" i="5"/>
  <c r="BH364" i="5"/>
  <c r="BG364" i="5"/>
  <c r="BF364" i="5"/>
  <c r="T364" i="5"/>
  <c r="R364" i="5"/>
  <c r="P364" i="5"/>
  <c r="BK364" i="5"/>
  <c r="J364" i="5"/>
  <c r="BE364" i="5"/>
  <c r="BI359" i="5"/>
  <c r="BH359" i="5"/>
  <c r="BG359" i="5"/>
  <c r="BF359" i="5"/>
  <c r="T359" i="5"/>
  <c r="R359" i="5"/>
  <c r="P359" i="5"/>
  <c r="BK359" i="5"/>
  <c r="J359" i="5"/>
  <c r="BE359" i="5"/>
  <c r="BI354" i="5"/>
  <c r="BH354" i="5"/>
  <c r="BG354" i="5"/>
  <c r="BF354" i="5"/>
  <c r="T354" i="5"/>
  <c r="R354" i="5"/>
  <c r="P354" i="5"/>
  <c r="BK354" i="5"/>
  <c r="J354" i="5"/>
  <c r="BE354" i="5"/>
  <c r="BI348" i="5"/>
  <c r="BH348" i="5"/>
  <c r="BG348" i="5"/>
  <c r="BF348" i="5"/>
  <c r="T348" i="5"/>
  <c r="R348" i="5"/>
  <c r="P348" i="5"/>
  <c r="BK348" i="5"/>
  <c r="J348" i="5"/>
  <c r="BE348" i="5"/>
  <c r="BI343" i="5"/>
  <c r="BH343" i="5"/>
  <c r="BG343" i="5"/>
  <c r="BF343" i="5"/>
  <c r="T343" i="5"/>
  <c r="R343" i="5"/>
  <c r="P343" i="5"/>
  <c r="P333" i="5" s="1"/>
  <c r="BK343" i="5"/>
  <c r="J343" i="5"/>
  <c r="BE343" i="5"/>
  <c r="BI337" i="5"/>
  <c r="BH337" i="5"/>
  <c r="BG337" i="5"/>
  <c r="BF337" i="5"/>
  <c r="T337" i="5"/>
  <c r="T333" i="5" s="1"/>
  <c r="R337" i="5"/>
  <c r="R333" i="5" s="1"/>
  <c r="P337" i="5"/>
  <c r="BK337" i="5"/>
  <c r="J337" i="5"/>
  <c r="BE337" i="5"/>
  <c r="BI334" i="5"/>
  <c r="BH334" i="5"/>
  <c r="BG334" i="5"/>
  <c r="BF334" i="5"/>
  <c r="J31" i="5" s="1"/>
  <c r="AW55" i="1" s="1"/>
  <c r="T334" i="5"/>
  <c r="R334" i="5"/>
  <c r="P334" i="5"/>
  <c r="BK334" i="5"/>
  <c r="J334" i="5"/>
  <c r="BE334" i="5"/>
  <c r="BI328" i="5"/>
  <c r="BH328" i="5"/>
  <c r="BG328" i="5"/>
  <c r="BF328" i="5"/>
  <c r="T328" i="5"/>
  <c r="R328" i="5"/>
  <c r="P328" i="5"/>
  <c r="BK328" i="5"/>
  <c r="J328" i="5"/>
  <c r="BE328" i="5"/>
  <c r="BI324" i="5"/>
  <c r="BH324" i="5"/>
  <c r="BG324" i="5"/>
  <c r="BF324" i="5"/>
  <c r="T324" i="5"/>
  <c r="R324" i="5"/>
  <c r="P324" i="5"/>
  <c r="BK324" i="5"/>
  <c r="J324" i="5"/>
  <c r="BE324" i="5" s="1"/>
  <c r="BI321" i="5"/>
  <c r="BH321" i="5"/>
  <c r="BG321" i="5"/>
  <c r="BF321" i="5"/>
  <c r="T321" i="5"/>
  <c r="R321" i="5"/>
  <c r="P321" i="5"/>
  <c r="BK321" i="5"/>
  <c r="J321" i="5"/>
  <c r="BE321" i="5"/>
  <c r="BI319" i="5"/>
  <c r="BH319" i="5"/>
  <c r="BG319" i="5"/>
  <c r="BF319" i="5"/>
  <c r="T319" i="5"/>
  <c r="R319" i="5"/>
  <c r="P319" i="5"/>
  <c r="BK319" i="5"/>
  <c r="J319" i="5"/>
  <c r="BE319" i="5" s="1"/>
  <c r="BI314" i="5"/>
  <c r="BH314" i="5"/>
  <c r="BG314" i="5"/>
  <c r="BF314" i="5"/>
  <c r="T314" i="5"/>
  <c r="R314" i="5"/>
  <c r="P314" i="5"/>
  <c r="BK314" i="5"/>
  <c r="J314" i="5"/>
  <c r="BE314" i="5"/>
  <c r="BI309" i="5"/>
  <c r="BH309" i="5"/>
  <c r="BG309" i="5"/>
  <c r="BF309" i="5"/>
  <c r="T309" i="5"/>
  <c r="R309" i="5"/>
  <c r="P309" i="5"/>
  <c r="BK309" i="5"/>
  <c r="J309" i="5"/>
  <c r="BE309" i="5" s="1"/>
  <c r="BI306" i="5"/>
  <c r="BH306" i="5"/>
  <c r="BG306" i="5"/>
  <c r="BF306" i="5"/>
  <c r="T306" i="5"/>
  <c r="R306" i="5"/>
  <c r="P306" i="5"/>
  <c r="BK306" i="5"/>
  <c r="J306" i="5"/>
  <c r="BE306" i="5"/>
  <c r="BI304" i="5"/>
  <c r="BH304" i="5"/>
  <c r="BG304" i="5"/>
  <c r="BF304" i="5"/>
  <c r="T304" i="5"/>
  <c r="R304" i="5"/>
  <c r="R297" i="5" s="1"/>
  <c r="P304" i="5"/>
  <c r="BK304" i="5"/>
  <c r="J304" i="5"/>
  <c r="BE304" i="5" s="1"/>
  <c r="BI301" i="5"/>
  <c r="BH301" i="5"/>
  <c r="BG301" i="5"/>
  <c r="BF301" i="5"/>
  <c r="T301" i="5"/>
  <c r="R301" i="5"/>
  <c r="P301" i="5"/>
  <c r="BK301" i="5"/>
  <c r="BK297" i="5" s="1"/>
  <c r="J297" i="5" s="1"/>
  <c r="J60" i="5" s="1"/>
  <c r="J301" i="5"/>
  <c r="BE301" i="5"/>
  <c r="BI298" i="5"/>
  <c r="BH298" i="5"/>
  <c r="BG298" i="5"/>
  <c r="BF298" i="5"/>
  <c r="T298" i="5"/>
  <c r="T297" i="5" s="1"/>
  <c r="R298" i="5"/>
  <c r="P298" i="5"/>
  <c r="BK298" i="5"/>
  <c r="J298" i="5"/>
  <c r="BE298" i="5" s="1"/>
  <c r="BI294" i="5"/>
  <c r="BH294" i="5"/>
  <c r="BG294" i="5"/>
  <c r="BF294" i="5"/>
  <c r="T294" i="5"/>
  <c r="R294" i="5"/>
  <c r="P294" i="5"/>
  <c r="BK294" i="5"/>
  <c r="J294" i="5"/>
  <c r="BE294" i="5" s="1"/>
  <c r="BI292" i="5"/>
  <c r="BH292" i="5"/>
  <c r="BG292" i="5"/>
  <c r="BF292" i="5"/>
  <c r="T292" i="5"/>
  <c r="R292" i="5"/>
  <c r="P292" i="5"/>
  <c r="BK292" i="5"/>
  <c r="J292" i="5"/>
  <c r="BE292" i="5"/>
  <c r="BI288" i="5"/>
  <c r="BH288" i="5"/>
  <c r="BG288" i="5"/>
  <c r="BF288" i="5"/>
  <c r="T288" i="5"/>
  <c r="R288" i="5"/>
  <c r="P288" i="5"/>
  <c r="BK288" i="5"/>
  <c r="J288" i="5"/>
  <c r="BE288" i="5" s="1"/>
  <c r="BI285" i="5"/>
  <c r="BH285" i="5"/>
  <c r="BG285" i="5"/>
  <c r="BF285" i="5"/>
  <c r="T285" i="5"/>
  <c r="R285" i="5"/>
  <c r="P285" i="5"/>
  <c r="P278" i="5" s="1"/>
  <c r="BK285" i="5"/>
  <c r="J285" i="5"/>
  <c r="BE285" i="5"/>
  <c r="BI282" i="5"/>
  <c r="BH282" i="5"/>
  <c r="BG282" i="5"/>
  <c r="BF282" i="5"/>
  <c r="T282" i="5"/>
  <c r="R282" i="5"/>
  <c r="P282" i="5"/>
  <c r="BK282" i="5"/>
  <c r="J282" i="5"/>
  <c r="BE282" i="5" s="1"/>
  <c r="BI279" i="5"/>
  <c r="BH279" i="5"/>
  <c r="BG279" i="5"/>
  <c r="BF279" i="5"/>
  <c r="T279" i="5"/>
  <c r="R279" i="5"/>
  <c r="R278" i="5" s="1"/>
  <c r="P279" i="5"/>
  <c r="BK279" i="5"/>
  <c r="BK278" i="5"/>
  <c r="J279" i="5"/>
  <c r="BE279" i="5"/>
  <c r="BI276" i="5"/>
  <c r="BH276" i="5"/>
  <c r="BG276" i="5"/>
  <c r="BF276" i="5"/>
  <c r="T276" i="5"/>
  <c r="R276" i="5"/>
  <c r="P276" i="5"/>
  <c r="BK276" i="5"/>
  <c r="J276" i="5"/>
  <c r="BE276" i="5"/>
  <c r="BI274" i="5"/>
  <c r="BH274" i="5"/>
  <c r="BG274" i="5"/>
  <c r="BF274" i="5"/>
  <c r="T274" i="5"/>
  <c r="R274" i="5"/>
  <c r="P274" i="5"/>
  <c r="BK274" i="5"/>
  <c r="J274" i="5"/>
  <c r="BE274" i="5" s="1"/>
  <c r="BI272" i="5"/>
  <c r="BH272" i="5"/>
  <c r="BG272" i="5"/>
  <c r="BF272" i="5"/>
  <c r="T272" i="5"/>
  <c r="R272" i="5"/>
  <c r="P272" i="5"/>
  <c r="BK272" i="5"/>
  <c r="J272" i="5"/>
  <c r="BE272" i="5"/>
  <c r="BI270" i="5"/>
  <c r="BH270" i="5"/>
  <c r="BG270" i="5"/>
  <c r="BF270" i="5"/>
  <c r="T270" i="5"/>
  <c r="R270" i="5"/>
  <c r="P270" i="5"/>
  <c r="BK270" i="5"/>
  <c r="J270" i="5"/>
  <c r="BE270" i="5" s="1"/>
  <c r="BI267" i="5"/>
  <c r="BH267" i="5"/>
  <c r="BG267" i="5"/>
  <c r="BF267" i="5"/>
  <c r="T267" i="5"/>
  <c r="R267" i="5"/>
  <c r="P267" i="5"/>
  <c r="BK267" i="5"/>
  <c r="J267" i="5"/>
  <c r="BE267" i="5"/>
  <c r="BI262" i="5"/>
  <c r="BH262" i="5"/>
  <c r="BG262" i="5"/>
  <c r="BF262" i="5"/>
  <c r="T262" i="5"/>
  <c r="R262" i="5"/>
  <c r="P262" i="5"/>
  <c r="BK262" i="5"/>
  <c r="J262" i="5"/>
  <c r="BE262" i="5" s="1"/>
  <c r="BI260" i="5"/>
  <c r="BH260" i="5"/>
  <c r="BG260" i="5"/>
  <c r="BF260" i="5"/>
  <c r="T260" i="5"/>
  <c r="R260" i="5"/>
  <c r="P260" i="5"/>
  <c r="BK260" i="5"/>
  <c r="J260" i="5"/>
  <c r="BE260" i="5"/>
  <c r="BI257" i="5"/>
  <c r="BH257" i="5"/>
  <c r="BG257" i="5"/>
  <c r="BF257" i="5"/>
  <c r="T257" i="5"/>
  <c r="R257" i="5"/>
  <c r="P257" i="5"/>
  <c r="BK257" i="5"/>
  <c r="J257" i="5"/>
  <c r="BE257" i="5" s="1"/>
  <c r="BI255" i="5"/>
  <c r="BH255" i="5"/>
  <c r="BG255" i="5"/>
  <c r="BF255" i="5"/>
  <c r="T255" i="5"/>
  <c r="R255" i="5"/>
  <c r="P255" i="5"/>
  <c r="BK255" i="5"/>
  <c r="J255" i="5"/>
  <c r="BE255" i="5"/>
  <c r="BI250" i="5"/>
  <c r="BH250" i="5"/>
  <c r="BG250" i="5"/>
  <c r="BF250" i="5"/>
  <c r="T250" i="5"/>
  <c r="R250" i="5"/>
  <c r="P250" i="5"/>
  <c r="BK250" i="5"/>
  <c r="J250" i="5"/>
  <c r="BE250" i="5" s="1"/>
  <c r="BI247" i="5"/>
  <c r="BH247" i="5"/>
  <c r="BG247" i="5"/>
  <c r="BF247" i="5"/>
  <c r="T247" i="5"/>
  <c r="R247" i="5"/>
  <c r="P247" i="5"/>
  <c r="BK247" i="5"/>
  <c r="J247" i="5"/>
  <c r="BE247" i="5"/>
  <c r="BI237" i="5"/>
  <c r="BH237" i="5"/>
  <c r="BG237" i="5"/>
  <c r="BF237" i="5"/>
  <c r="T237" i="5"/>
  <c r="R237" i="5"/>
  <c r="P237" i="5"/>
  <c r="BK237" i="5"/>
  <c r="J237" i="5"/>
  <c r="BE237" i="5" s="1"/>
  <c r="BI232" i="5"/>
  <c r="BH232" i="5"/>
  <c r="BG232" i="5"/>
  <c r="BF232" i="5"/>
  <c r="T232" i="5"/>
  <c r="R232" i="5"/>
  <c r="P232" i="5"/>
  <c r="BK232" i="5"/>
  <c r="J232" i="5"/>
  <c r="BE232" i="5"/>
  <c r="BI222" i="5"/>
  <c r="BH222" i="5"/>
  <c r="BG222" i="5"/>
  <c r="BF222" i="5"/>
  <c r="T222" i="5"/>
  <c r="R222" i="5"/>
  <c r="P222" i="5"/>
  <c r="BK222" i="5"/>
  <c r="J222" i="5"/>
  <c r="BE222" i="5" s="1"/>
  <c r="BI220" i="5"/>
  <c r="BH220" i="5"/>
  <c r="BG220" i="5"/>
  <c r="BF220" i="5"/>
  <c r="T220" i="5"/>
  <c r="R220" i="5"/>
  <c r="P220" i="5"/>
  <c r="BK220" i="5"/>
  <c r="J220" i="5"/>
  <c r="BE220" i="5"/>
  <c r="BI216" i="5"/>
  <c r="BH216" i="5"/>
  <c r="BG216" i="5"/>
  <c r="BF216" i="5"/>
  <c r="T216" i="5"/>
  <c r="R216" i="5"/>
  <c r="P216" i="5"/>
  <c r="BK216" i="5"/>
  <c r="J216" i="5"/>
  <c r="BE216" i="5" s="1"/>
  <c r="BI214" i="5"/>
  <c r="BH214" i="5"/>
  <c r="BG214" i="5"/>
  <c r="BF214" i="5"/>
  <c r="T214" i="5"/>
  <c r="R214" i="5"/>
  <c r="P214" i="5"/>
  <c r="BK214" i="5"/>
  <c r="J214" i="5"/>
  <c r="BE214" i="5"/>
  <c r="BI207" i="5"/>
  <c r="BH207" i="5"/>
  <c r="BG207" i="5"/>
  <c r="BF207" i="5"/>
  <c r="T207" i="5"/>
  <c r="R207" i="5"/>
  <c r="P207" i="5"/>
  <c r="BK207" i="5"/>
  <c r="J207" i="5"/>
  <c r="BE207" i="5" s="1"/>
  <c r="BI201" i="5"/>
  <c r="BH201" i="5"/>
  <c r="BG201" i="5"/>
  <c r="BF201" i="5"/>
  <c r="T201" i="5"/>
  <c r="R201" i="5"/>
  <c r="P201" i="5"/>
  <c r="BK201" i="5"/>
  <c r="J201" i="5"/>
  <c r="BE201" i="5"/>
  <c r="BI198" i="5"/>
  <c r="BH198" i="5"/>
  <c r="BG198" i="5"/>
  <c r="BF198" i="5"/>
  <c r="T198" i="5"/>
  <c r="R198" i="5"/>
  <c r="P198" i="5"/>
  <c r="BK198" i="5"/>
  <c r="J198" i="5"/>
  <c r="BE198" i="5" s="1"/>
  <c r="BI193" i="5"/>
  <c r="BH193" i="5"/>
  <c r="BG193" i="5"/>
  <c r="BF193" i="5"/>
  <c r="T193" i="5"/>
  <c r="R193" i="5"/>
  <c r="P193" i="5"/>
  <c r="BK193" i="5"/>
  <c r="J193" i="5"/>
  <c r="BE193" i="5"/>
  <c r="BI185" i="5"/>
  <c r="BH185" i="5"/>
  <c r="BG185" i="5"/>
  <c r="BF185" i="5"/>
  <c r="T185" i="5"/>
  <c r="R185" i="5"/>
  <c r="P185" i="5"/>
  <c r="BK185" i="5"/>
  <c r="J185" i="5"/>
  <c r="BE185" i="5" s="1"/>
  <c r="BI183" i="5"/>
  <c r="BH183" i="5"/>
  <c r="BG183" i="5"/>
  <c r="BF183" i="5"/>
  <c r="T183" i="5"/>
  <c r="R183" i="5"/>
  <c r="P183" i="5"/>
  <c r="BK183" i="5"/>
  <c r="J183" i="5"/>
  <c r="BE183" i="5"/>
  <c r="BI181" i="5"/>
  <c r="BH181" i="5"/>
  <c r="BG181" i="5"/>
  <c r="BF181" i="5"/>
  <c r="T181" i="5"/>
  <c r="R181" i="5"/>
  <c r="P181" i="5"/>
  <c r="BK181" i="5"/>
  <c r="J181" i="5"/>
  <c r="BE181" i="5" s="1"/>
  <c r="BI179" i="5"/>
  <c r="BH179" i="5"/>
  <c r="BG179" i="5"/>
  <c r="BF179" i="5"/>
  <c r="T179" i="5"/>
  <c r="R179" i="5"/>
  <c r="P179" i="5"/>
  <c r="BK179" i="5"/>
  <c r="J179" i="5"/>
  <c r="BE179" i="5"/>
  <c r="BI177" i="5"/>
  <c r="BH177" i="5"/>
  <c r="BG177" i="5"/>
  <c r="BF177" i="5"/>
  <c r="T177" i="5"/>
  <c r="R177" i="5"/>
  <c r="P177" i="5"/>
  <c r="BK177" i="5"/>
  <c r="J177" i="5"/>
  <c r="BE177" i="5" s="1"/>
  <c r="BI175" i="5"/>
  <c r="BH175" i="5"/>
  <c r="BG175" i="5"/>
  <c r="BF175" i="5"/>
  <c r="T175" i="5"/>
  <c r="R175" i="5"/>
  <c r="P175" i="5"/>
  <c r="BK175" i="5"/>
  <c r="J175" i="5"/>
  <c r="BE175" i="5"/>
  <c r="BI173" i="5"/>
  <c r="BH173" i="5"/>
  <c r="BG173" i="5"/>
  <c r="BF173" i="5"/>
  <c r="T173" i="5"/>
  <c r="R173" i="5"/>
  <c r="P173" i="5"/>
  <c r="BK173" i="5"/>
  <c r="J173" i="5"/>
  <c r="BE173" i="5" s="1"/>
  <c r="BI170" i="5"/>
  <c r="BH170" i="5"/>
  <c r="BG170" i="5"/>
  <c r="BF170" i="5"/>
  <c r="T170" i="5"/>
  <c r="R170" i="5"/>
  <c r="P170" i="5"/>
  <c r="BK170" i="5"/>
  <c r="J170" i="5"/>
  <c r="BE170" i="5"/>
  <c r="BI168" i="5"/>
  <c r="BH168" i="5"/>
  <c r="BG168" i="5"/>
  <c r="BF168" i="5"/>
  <c r="T168" i="5"/>
  <c r="R168" i="5"/>
  <c r="P168" i="5"/>
  <c r="BK168" i="5"/>
  <c r="J168" i="5"/>
  <c r="BE168" i="5" s="1"/>
  <c r="BI166" i="5"/>
  <c r="BH166" i="5"/>
  <c r="BG166" i="5"/>
  <c r="BF166" i="5"/>
  <c r="T166" i="5"/>
  <c r="R166" i="5"/>
  <c r="P166" i="5"/>
  <c r="BK166" i="5"/>
  <c r="J166" i="5"/>
  <c r="BE166" i="5"/>
  <c r="BI163" i="5"/>
  <c r="BH163" i="5"/>
  <c r="BG163" i="5"/>
  <c r="BF163" i="5"/>
  <c r="T163" i="5"/>
  <c r="R163" i="5"/>
  <c r="P163" i="5"/>
  <c r="BK163" i="5"/>
  <c r="J163" i="5"/>
  <c r="BE163" i="5" s="1"/>
  <c r="BI161" i="5"/>
  <c r="BH161" i="5"/>
  <c r="BG161" i="5"/>
  <c r="BF161" i="5"/>
  <c r="T161" i="5"/>
  <c r="R161" i="5"/>
  <c r="P161" i="5"/>
  <c r="BK161" i="5"/>
  <c r="J161" i="5"/>
  <c r="BE161" i="5"/>
  <c r="BI158" i="5"/>
  <c r="BH158" i="5"/>
  <c r="BG158" i="5"/>
  <c r="BF158" i="5"/>
  <c r="T158" i="5"/>
  <c r="R158" i="5"/>
  <c r="P158" i="5"/>
  <c r="BK158" i="5"/>
  <c r="J158" i="5"/>
  <c r="BE158" i="5" s="1"/>
  <c r="BI155" i="5"/>
  <c r="BH155" i="5"/>
  <c r="BG155" i="5"/>
  <c r="BF155" i="5"/>
  <c r="T155" i="5"/>
  <c r="R155" i="5"/>
  <c r="P155" i="5"/>
  <c r="BK155" i="5"/>
  <c r="J155" i="5"/>
  <c r="BE155" i="5"/>
  <c r="BI153" i="5"/>
  <c r="BH153" i="5"/>
  <c r="BG153" i="5"/>
  <c r="BF153" i="5"/>
  <c r="T153" i="5"/>
  <c r="R153" i="5"/>
  <c r="P153" i="5"/>
  <c r="BK153" i="5"/>
  <c r="J153" i="5"/>
  <c r="BE153" i="5" s="1"/>
  <c r="BI148" i="5"/>
  <c r="BH148" i="5"/>
  <c r="BG148" i="5"/>
  <c r="BF148" i="5"/>
  <c r="T148" i="5"/>
  <c r="R148" i="5"/>
  <c r="P148" i="5"/>
  <c r="BK148" i="5"/>
  <c r="J148" i="5"/>
  <c r="BE148" i="5"/>
  <c r="BI146" i="5"/>
  <c r="BH146" i="5"/>
  <c r="BG146" i="5"/>
  <c r="BF146" i="5"/>
  <c r="T146" i="5"/>
  <c r="R146" i="5"/>
  <c r="P146" i="5"/>
  <c r="BK146" i="5"/>
  <c r="J146" i="5"/>
  <c r="BE146" i="5" s="1"/>
  <c r="BI137" i="5"/>
  <c r="BH137" i="5"/>
  <c r="BG137" i="5"/>
  <c r="BF137" i="5"/>
  <c r="T137" i="5"/>
  <c r="R137" i="5"/>
  <c r="P137" i="5"/>
  <c r="BK137" i="5"/>
  <c r="J137" i="5"/>
  <c r="BE137" i="5"/>
  <c r="BI134" i="5"/>
  <c r="BH134" i="5"/>
  <c r="BG134" i="5"/>
  <c r="BF134" i="5"/>
  <c r="T134" i="5"/>
  <c r="R134" i="5"/>
  <c r="P134" i="5"/>
  <c r="BK134" i="5"/>
  <c r="J134" i="5"/>
  <c r="BE134" i="5" s="1"/>
  <c r="BI132" i="5"/>
  <c r="BH132" i="5"/>
  <c r="BG132" i="5"/>
  <c r="BF132" i="5"/>
  <c r="T132" i="5"/>
  <c r="R132" i="5"/>
  <c r="P132" i="5"/>
  <c r="BK132" i="5"/>
  <c r="J132" i="5"/>
  <c r="BE132" i="5"/>
  <c r="BI130" i="5"/>
  <c r="BH130" i="5"/>
  <c r="BG130" i="5"/>
  <c r="BF130" i="5"/>
  <c r="T130" i="5"/>
  <c r="R130" i="5"/>
  <c r="P130" i="5"/>
  <c r="BK130" i="5"/>
  <c r="J130" i="5"/>
  <c r="BE130" i="5" s="1"/>
  <c r="BI127" i="5"/>
  <c r="BH127" i="5"/>
  <c r="BG127" i="5"/>
  <c r="BF127" i="5"/>
  <c r="T127" i="5"/>
  <c r="R127" i="5"/>
  <c r="P127" i="5"/>
  <c r="BK127" i="5"/>
  <c r="J127" i="5"/>
  <c r="BE127" i="5"/>
  <c r="BI123" i="5"/>
  <c r="BH123" i="5"/>
  <c r="BG123" i="5"/>
  <c r="BF123" i="5"/>
  <c r="T123" i="5"/>
  <c r="R123" i="5"/>
  <c r="P123" i="5"/>
  <c r="BK123" i="5"/>
  <c r="J123" i="5"/>
  <c r="BE123" i="5" s="1"/>
  <c r="BI119" i="5"/>
  <c r="BH119" i="5"/>
  <c r="BG119" i="5"/>
  <c r="BF119" i="5"/>
  <c r="T119" i="5"/>
  <c r="R119" i="5"/>
  <c r="P119" i="5"/>
  <c r="BK119" i="5"/>
  <c r="J119" i="5"/>
  <c r="BE119" i="5"/>
  <c r="BI116" i="5"/>
  <c r="BH116" i="5"/>
  <c r="BG116" i="5"/>
  <c r="BF116" i="5"/>
  <c r="T116" i="5"/>
  <c r="R116" i="5"/>
  <c r="P116" i="5"/>
  <c r="BK116" i="5"/>
  <c r="J116" i="5"/>
  <c r="BE116" i="5" s="1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 s="1"/>
  <c r="BI113" i="5"/>
  <c r="BH113" i="5"/>
  <c r="BG113" i="5"/>
  <c r="BF113" i="5"/>
  <c r="T113" i="5"/>
  <c r="R113" i="5"/>
  <c r="P113" i="5"/>
  <c r="BK113" i="5"/>
  <c r="J113" i="5"/>
  <c r="BE113" i="5"/>
  <c r="BI111" i="5"/>
  <c r="BH111" i="5"/>
  <c r="BG111" i="5"/>
  <c r="BF111" i="5"/>
  <c r="T111" i="5"/>
  <c r="R111" i="5"/>
  <c r="P111" i="5"/>
  <c r="BK111" i="5"/>
  <c r="J111" i="5"/>
  <c r="BE111" i="5" s="1"/>
  <c r="BI108" i="5"/>
  <c r="BH108" i="5"/>
  <c r="BG108" i="5"/>
  <c r="BF108" i="5"/>
  <c r="T108" i="5"/>
  <c r="R108" i="5"/>
  <c r="P108" i="5"/>
  <c r="BK108" i="5"/>
  <c r="J108" i="5"/>
  <c r="BE108" i="5"/>
  <c r="BI105" i="5"/>
  <c r="BH105" i="5"/>
  <c r="BG105" i="5"/>
  <c r="BF105" i="5"/>
  <c r="T105" i="5"/>
  <c r="R105" i="5"/>
  <c r="P105" i="5"/>
  <c r="BK105" i="5"/>
  <c r="J105" i="5"/>
  <c r="BE105" i="5" s="1"/>
  <c r="BI102" i="5"/>
  <c r="BH102" i="5"/>
  <c r="BG102" i="5"/>
  <c r="BF102" i="5"/>
  <c r="T102" i="5"/>
  <c r="R102" i="5"/>
  <c r="P102" i="5"/>
  <c r="BK102" i="5"/>
  <c r="J102" i="5"/>
  <c r="BE102" i="5"/>
  <c r="BI99" i="5"/>
  <c r="BH99" i="5"/>
  <c r="BG99" i="5"/>
  <c r="BF99" i="5"/>
  <c r="T99" i="5"/>
  <c r="R99" i="5"/>
  <c r="P99" i="5"/>
  <c r="BK99" i="5"/>
  <c r="J99" i="5"/>
  <c r="BE99" i="5" s="1"/>
  <c r="BI97" i="5"/>
  <c r="BH97" i="5"/>
  <c r="BG97" i="5"/>
  <c r="BF97" i="5"/>
  <c r="T97" i="5"/>
  <c r="T96" i="5" s="1"/>
  <c r="R97" i="5"/>
  <c r="R96" i="5" s="1"/>
  <c r="P97" i="5"/>
  <c r="P96" i="5"/>
  <c r="BK97" i="5"/>
  <c r="BK96" i="5" s="1"/>
  <c r="J96" i="5" s="1"/>
  <c r="J97" i="5"/>
  <c r="BE97" i="5"/>
  <c r="J30" i="5"/>
  <c r="AV55" i="1" s="1"/>
  <c r="AT55" i="1" s="1"/>
  <c r="J58" i="5"/>
  <c r="J90" i="5"/>
  <c r="F90" i="5"/>
  <c r="F88" i="5"/>
  <c r="E86" i="5"/>
  <c r="J51" i="5"/>
  <c r="F51" i="5"/>
  <c r="F49" i="5"/>
  <c r="E47" i="5"/>
  <c r="J18" i="5"/>
  <c r="E18" i="5"/>
  <c r="F91" i="5" s="1"/>
  <c r="F52" i="5"/>
  <c r="J17" i="5"/>
  <c r="J12" i="5"/>
  <c r="E7" i="5"/>
  <c r="AY54" i="1"/>
  <c r="AX54" i="1"/>
  <c r="BI753" i="4"/>
  <c r="BH753" i="4"/>
  <c r="BG753" i="4"/>
  <c r="BF753" i="4"/>
  <c r="T753" i="4"/>
  <c r="T752" i="4" s="1"/>
  <c r="R753" i="4"/>
  <c r="R752" i="4"/>
  <c r="P753" i="4"/>
  <c r="P752" i="4" s="1"/>
  <c r="BK753" i="4"/>
  <c r="BK752" i="4" s="1"/>
  <c r="J752" i="4"/>
  <c r="J75" i="4" s="1"/>
  <c r="J753" i="4"/>
  <c r="BE753" i="4"/>
  <c r="BI748" i="4"/>
  <c r="BH748" i="4"/>
  <c r="BG748" i="4"/>
  <c r="BF748" i="4"/>
  <c r="T748" i="4"/>
  <c r="R748" i="4"/>
  <c r="P748" i="4"/>
  <c r="BK748" i="4"/>
  <c r="J748" i="4"/>
  <c r="BE748" i="4" s="1"/>
  <c r="BI744" i="4"/>
  <c r="BH744" i="4"/>
  <c r="BG744" i="4"/>
  <c r="BF744" i="4"/>
  <c r="T744" i="4"/>
  <c r="R744" i="4"/>
  <c r="R706" i="4" s="1"/>
  <c r="P744" i="4"/>
  <c r="BK744" i="4"/>
  <c r="J744" i="4"/>
  <c r="BE744" i="4"/>
  <c r="BI740" i="4"/>
  <c r="BH740" i="4"/>
  <c r="BG740" i="4"/>
  <c r="BF740" i="4"/>
  <c r="T740" i="4"/>
  <c r="R740" i="4"/>
  <c r="P740" i="4"/>
  <c r="BK740" i="4"/>
  <c r="J740" i="4"/>
  <c r="BE740" i="4" s="1"/>
  <c r="BI734" i="4"/>
  <c r="BH734" i="4"/>
  <c r="BG734" i="4"/>
  <c r="BF734" i="4"/>
  <c r="T734" i="4"/>
  <c r="R734" i="4"/>
  <c r="P734" i="4"/>
  <c r="BK734" i="4"/>
  <c r="J734" i="4"/>
  <c r="BE734" i="4" s="1"/>
  <c r="BI725" i="4"/>
  <c r="BH725" i="4"/>
  <c r="BG725" i="4"/>
  <c r="BF725" i="4"/>
  <c r="T725" i="4"/>
  <c r="R725" i="4"/>
  <c r="P725" i="4"/>
  <c r="BK725" i="4"/>
  <c r="J725" i="4"/>
  <c r="BE725" i="4" s="1"/>
  <c r="BI721" i="4"/>
  <c r="BH721" i="4"/>
  <c r="BG721" i="4"/>
  <c r="BF721" i="4"/>
  <c r="T721" i="4"/>
  <c r="R721" i="4"/>
  <c r="P721" i="4"/>
  <c r="BK721" i="4"/>
  <c r="J721" i="4"/>
  <c r="BE721" i="4" s="1"/>
  <c r="BI712" i="4"/>
  <c r="BH712" i="4"/>
  <c r="BG712" i="4"/>
  <c r="BF712" i="4"/>
  <c r="T712" i="4"/>
  <c r="R712" i="4"/>
  <c r="P712" i="4"/>
  <c r="BK712" i="4"/>
  <c r="J712" i="4"/>
  <c r="BE712" i="4" s="1"/>
  <c r="BI707" i="4"/>
  <c r="BH707" i="4"/>
  <c r="BG707" i="4"/>
  <c r="BF707" i="4"/>
  <c r="T707" i="4"/>
  <c r="T706" i="4"/>
  <c r="T705" i="4" s="1"/>
  <c r="R707" i="4"/>
  <c r="R705" i="4"/>
  <c r="P707" i="4"/>
  <c r="BK707" i="4"/>
  <c r="BK706" i="4" s="1"/>
  <c r="J706" i="4" s="1"/>
  <c r="J74" i="4" s="1"/>
  <c r="J707" i="4"/>
  <c r="BE707" i="4" s="1"/>
  <c r="BI703" i="4"/>
  <c r="BH703" i="4"/>
  <c r="BG703" i="4"/>
  <c r="BF703" i="4"/>
  <c r="T703" i="4"/>
  <c r="T702" i="4" s="1"/>
  <c r="R703" i="4"/>
  <c r="R702" i="4"/>
  <c r="P703" i="4"/>
  <c r="P702" i="4" s="1"/>
  <c r="BK703" i="4"/>
  <c r="BK702" i="4"/>
  <c r="J702" i="4"/>
  <c r="J72" i="4" s="1"/>
  <c r="J703" i="4"/>
  <c r="BE703" i="4"/>
  <c r="BI700" i="4"/>
  <c r="BH700" i="4"/>
  <c r="BG700" i="4"/>
  <c r="BF700" i="4"/>
  <c r="T700" i="4"/>
  <c r="R700" i="4"/>
  <c r="P700" i="4"/>
  <c r="BK700" i="4"/>
  <c r="J700" i="4"/>
  <c r="BE700" i="4" s="1"/>
  <c r="BI698" i="4"/>
  <c r="BH698" i="4"/>
  <c r="BG698" i="4"/>
  <c r="BF698" i="4"/>
  <c r="T698" i="4"/>
  <c r="R698" i="4"/>
  <c r="R697" i="4"/>
  <c r="P698" i="4"/>
  <c r="P697" i="4" s="1"/>
  <c r="P696" i="4"/>
  <c r="BK698" i="4"/>
  <c r="BK697" i="4" s="1"/>
  <c r="J697" i="4" s="1"/>
  <c r="J71" i="4" s="1"/>
  <c r="BK696" i="4"/>
  <c r="J696" i="4" s="1"/>
  <c r="J70" i="4" s="1"/>
  <c r="J698" i="4"/>
  <c r="BE698" i="4" s="1"/>
  <c r="BI695" i="4"/>
  <c r="BH695" i="4"/>
  <c r="BG695" i="4"/>
  <c r="BF695" i="4"/>
  <c r="T695" i="4"/>
  <c r="R695" i="4"/>
  <c r="P695" i="4"/>
  <c r="BK695" i="4"/>
  <c r="J695" i="4"/>
  <c r="BE695" i="4" s="1"/>
  <c r="BI693" i="4"/>
  <c r="BH693" i="4"/>
  <c r="BG693" i="4"/>
  <c r="BF693" i="4"/>
  <c r="T693" i="4"/>
  <c r="R693" i="4"/>
  <c r="P693" i="4"/>
  <c r="BK693" i="4"/>
  <c r="J693" i="4"/>
  <c r="BE693" i="4" s="1"/>
  <c r="BI686" i="4"/>
  <c r="BH686" i="4"/>
  <c r="BG686" i="4"/>
  <c r="BF686" i="4"/>
  <c r="T686" i="4"/>
  <c r="R686" i="4"/>
  <c r="P686" i="4"/>
  <c r="BK686" i="4"/>
  <c r="J686" i="4"/>
  <c r="BE686" i="4" s="1"/>
  <c r="BI684" i="4"/>
  <c r="BH684" i="4"/>
  <c r="BG684" i="4"/>
  <c r="BF684" i="4"/>
  <c r="T684" i="4"/>
  <c r="R684" i="4"/>
  <c r="P684" i="4"/>
  <c r="BK684" i="4"/>
  <c r="J684" i="4"/>
  <c r="BE684" i="4"/>
  <c r="BI681" i="4"/>
  <c r="BH681" i="4"/>
  <c r="BG681" i="4"/>
  <c r="BF681" i="4"/>
  <c r="T681" i="4"/>
  <c r="R681" i="4"/>
  <c r="P681" i="4"/>
  <c r="BK681" i="4"/>
  <c r="J681" i="4"/>
  <c r="BE681" i="4" s="1"/>
  <c r="BI678" i="4"/>
  <c r="BH678" i="4"/>
  <c r="BG678" i="4"/>
  <c r="BF678" i="4"/>
  <c r="T678" i="4"/>
  <c r="R678" i="4"/>
  <c r="P678" i="4"/>
  <c r="BK678" i="4"/>
  <c r="J678" i="4"/>
  <c r="BE678" i="4" s="1"/>
  <c r="BI674" i="4"/>
  <c r="BH674" i="4"/>
  <c r="BG674" i="4"/>
  <c r="BF674" i="4"/>
  <c r="T674" i="4"/>
  <c r="R674" i="4"/>
  <c r="P674" i="4"/>
  <c r="P663" i="4" s="1"/>
  <c r="P662" i="4" s="1"/>
  <c r="BK674" i="4"/>
  <c r="J674" i="4"/>
  <c r="BE674" i="4" s="1"/>
  <c r="BI671" i="4"/>
  <c r="BH671" i="4"/>
  <c r="BG671" i="4"/>
  <c r="BF671" i="4"/>
  <c r="T671" i="4"/>
  <c r="R671" i="4"/>
  <c r="P671" i="4"/>
  <c r="BK671" i="4"/>
  <c r="J671" i="4"/>
  <c r="BE671" i="4"/>
  <c r="BI664" i="4"/>
  <c r="BH664" i="4"/>
  <c r="BG664" i="4"/>
  <c r="BF664" i="4"/>
  <c r="T664" i="4"/>
  <c r="R664" i="4"/>
  <c r="R663" i="4"/>
  <c r="R662" i="4" s="1"/>
  <c r="P664" i="4"/>
  <c r="BK664" i="4"/>
  <c r="BK663" i="4"/>
  <c r="J664" i="4"/>
  <c r="BE664" i="4" s="1"/>
  <c r="BI661" i="4"/>
  <c r="BH661" i="4"/>
  <c r="BG661" i="4"/>
  <c r="BF661" i="4"/>
  <c r="T661" i="4"/>
  <c r="T660" i="4"/>
  <c r="R661" i="4"/>
  <c r="R660" i="4" s="1"/>
  <c r="P661" i="4"/>
  <c r="P660" i="4" s="1"/>
  <c r="BK661" i="4"/>
  <c r="BK660" i="4" s="1"/>
  <c r="J660" i="4"/>
  <c r="J67" i="4" s="1"/>
  <c r="J661" i="4"/>
  <c r="BE661" i="4" s="1"/>
  <c r="BI650" i="4"/>
  <c r="BH650" i="4"/>
  <c r="BG650" i="4"/>
  <c r="BF650" i="4"/>
  <c r="T650" i="4"/>
  <c r="R650" i="4"/>
  <c r="P650" i="4"/>
  <c r="BK650" i="4"/>
  <c r="J650" i="4"/>
  <c r="BE650" i="4" s="1"/>
  <c r="BI645" i="4"/>
  <c r="BH645" i="4"/>
  <c r="BG645" i="4"/>
  <c r="BF645" i="4"/>
  <c r="T645" i="4"/>
  <c r="R645" i="4"/>
  <c r="P645" i="4"/>
  <c r="BK645" i="4"/>
  <c r="J645" i="4"/>
  <c r="BE645" i="4" s="1"/>
  <c r="BI642" i="4"/>
  <c r="BH642" i="4"/>
  <c r="BG642" i="4"/>
  <c r="BF642" i="4"/>
  <c r="T642" i="4"/>
  <c r="R642" i="4"/>
  <c r="P642" i="4"/>
  <c r="BK642" i="4"/>
  <c r="J642" i="4"/>
  <c r="BE642" i="4"/>
  <c r="BI626" i="4"/>
  <c r="BH626" i="4"/>
  <c r="BG626" i="4"/>
  <c r="BF626" i="4"/>
  <c r="T626" i="4"/>
  <c r="R626" i="4"/>
  <c r="P626" i="4"/>
  <c r="BK626" i="4"/>
  <c r="J626" i="4"/>
  <c r="BE626" i="4" s="1"/>
  <c r="BI617" i="4"/>
  <c r="BH617" i="4"/>
  <c r="BG617" i="4"/>
  <c r="BF617" i="4"/>
  <c r="T617" i="4"/>
  <c r="R617" i="4"/>
  <c r="P617" i="4"/>
  <c r="BK617" i="4"/>
  <c r="J617" i="4"/>
  <c r="BE617" i="4" s="1"/>
  <c r="BI608" i="4"/>
  <c r="BH608" i="4"/>
  <c r="BG608" i="4"/>
  <c r="BF608" i="4"/>
  <c r="T608" i="4"/>
  <c r="R608" i="4"/>
  <c r="P608" i="4"/>
  <c r="BK608" i="4"/>
  <c r="J608" i="4"/>
  <c r="BE608" i="4" s="1"/>
  <c r="BI602" i="4"/>
  <c r="BH602" i="4"/>
  <c r="BG602" i="4"/>
  <c r="BF602" i="4"/>
  <c r="T602" i="4"/>
  <c r="R602" i="4"/>
  <c r="P602" i="4"/>
  <c r="P601" i="4"/>
  <c r="BK602" i="4"/>
  <c r="J602" i="4"/>
  <c r="BE602" i="4" s="1"/>
  <c r="BI599" i="4"/>
  <c r="BH599" i="4"/>
  <c r="BG599" i="4"/>
  <c r="BF599" i="4"/>
  <c r="T599" i="4"/>
  <c r="R599" i="4"/>
  <c r="P599" i="4"/>
  <c r="BK599" i="4"/>
  <c r="J599" i="4"/>
  <c r="BE599" i="4" s="1"/>
  <c r="BI596" i="4"/>
  <c r="BH596" i="4"/>
  <c r="BG596" i="4"/>
  <c r="BF596" i="4"/>
  <c r="T596" i="4"/>
  <c r="R596" i="4"/>
  <c r="P596" i="4"/>
  <c r="BK596" i="4"/>
  <c r="J596" i="4"/>
  <c r="BE596" i="4" s="1"/>
  <c r="BI593" i="4"/>
  <c r="BH593" i="4"/>
  <c r="BG593" i="4"/>
  <c r="BF593" i="4"/>
  <c r="T593" i="4"/>
  <c r="R593" i="4"/>
  <c r="P593" i="4"/>
  <c r="BK593" i="4"/>
  <c r="J593" i="4"/>
  <c r="BE593" i="4" s="1"/>
  <c r="BI590" i="4"/>
  <c r="BH590" i="4"/>
  <c r="BG590" i="4"/>
  <c r="BF590" i="4"/>
  <c r="T590" i="4"/>
  <c r="R590" i="4"/>
  <c r="P590" i="4"/>
  <c r="BK590" i="4"/>
  <c r="J590" i="4"/>
  <c r="BE590" i="4" s="1"/>
  <c r="BI587" i="4"/>
  <c r="BH587" i="4"/>
  <c r="BG587" i="4"/>
  <c r="BF587" i="4"/>
  <c r="T587" i="4"/>
  <c r="R587" i="4"/>
  <c r="P587" i="4"/>
  <c r="BK587" i="4"/>
  <c r="J587" i="4"/>
  <c r="BE587" i="4"/>
  <c r="BI585" i="4"/>
  <c r="BH585" i="4"/>
  <c r="BG585" i="4"/>
  <c r="BF585" i="4"/>
  <c r="T585" i="4"/>
  <c r="R585" i="4"/>
  <c r="P585" i="4"/>
  <c r="BK585" i="4"/>
  <c r="J585" i="4"/>
  <c r="BE585" i="4" s="1"/>
  <c r="BI580" i="4"/>
  <c r="BH580" i="4"/>
  <c r="BG580" i="4"/>
  <c r="BF580" i="4"/>
  <c r="T580" i="4"/>
  <c r="R580" i="4"/>
  <c r="P580" i="4"/>
  <c r="BK580" i="4"/>
  <c r="J580" i="4"/>
  <c r="BE580" i="4" s="1"/>
  <c r="BI574" i="4"/>
  <c r="BH574" i="4"/>
  <c r="BG574" i="4"/>
  <c r="BF574" i="4"/>
  <c r="T574" i="4"/>
  <c r="R574" i="4"/>
  <c r="P574" i="4"/>
  <c r="BK574" i="4"/>
  <c r="J574" i="4"/>
  <c r="BE574" i="4" s="1"/>
  <c r="BI572" i="4"/>
  <c r="BH572" i="4"/>
  <c r="BG572" i="4"/>
  <c r="BF572" i="4"/>
  <c r="T572" i="4"/>
  <c r="R572" i="4"/>
  <c r="P572" i="4"/>
  <c r="BK572" i="4"/>
  <c r="J572" i="4"/>
  <c r="BE572" i="4"/>
  <c r="BI569" i="4"/>
  <c r="BH569" i="4"/>
  <c r="BG569" i="4"/>
  <c r="BF569" i="4"/>
  <c r="T569" i="4"/>
  <c r="R569" i="4"/>
  <c r="P569" i="4"/>
  <c r="BK569" i="4"/>
  <c r="J569" i="4"/>
  <c r="BE569" i="4" s="1"/>
  <c r="BI567" i="4"/>
  <c r="BH567" i="4"/>
  <c r="BG567" i="4"/>
  <c r="BF567" i="4"/>
  <c r="T567" i="4"/>
  <c r="R567" i="4"/>
  <c r="P567" i="4"/>
  <c r="BK567" i="4"/>
  <c r="J567" i="4"/>
  <c r="BE567" i="4" s="1"/>
  <c r="BI565" i="4"/>
  <c r="BH565" i="4"/>
  <c r="BG565" i="4"/>
  <c r="BF565" i="4"/>
  <c r="T565" i="4"/>
  <c r="R565" i="4"/>
  <c r="P565" i="4"/>
  <c r="BK565" i="4"/>
  <c r="J565" i="4"/>
  <c r="BE565" i="4" s="1"/>
  <c r="BI563" i="4"/>
  <c r="BH563" i="4"/>
  <c r="BG563" i="4"/>
  <c r="BF563" i="4"/>
  <c r="T563" i="4"/>
  <c r="R563" i="4"/>
  <c r="P563" i="4"/>
  <c r="BK563" i="4"/>
  <c r="J563" i="4"/>
  <c r="BE563" i="4"/>
  <c r="BI561" i="4"/>
  <c r="BH561" i="4"/>
  <c r="BG561" i="4"/>
  <c r="BF561" i="4"/>
  <c r="T561" i="4"/>
  <c r="R561" i="4"/>
  <c r="P561" i="4"/>
  <c r="BK561" i="4"/>
  <c r="J561" i="4"/>
  <c r="BE561" i="4" s="1"/>
  <c r="BI559" i="4"/>
  <c r="BH559" i="4"/>
  <c r="BG559" i="4"/>
  <c r="BF559" i="4"/>
  <c r="T559" i="4"/>
  <c r="R559" i="4"/>
  <c r="P559" i="4"/>
  <c r="BK559" i="4"/>
  <c r="J559" i="4"/>
  <c r="BE559" i="4" s="1"/>
  <c r="BI556" i="4"/>
  <c r="BH556" i="4"/>
  <c r="BG556" i="4"/>
  <c r="BF556" i="4"/>
  <c r="T556" i="4"/>
  <c r="R556" i="4"/>
  <c r="P556" i="4"/>
  <c r="BK556" i="4"/>
  <c r="J556" i="4"/>
  <c r="BE556" i="4" s="1"/>
  <c r="BI553" i="4"/>
  <c r="BH553" i="4"/>
  <c r="BG553" i="4"/>
  <c r="BF553" i="4"/>
  <c r="T553" i="4"/>
  <c r="R553" i="4"/>
  <c r="P553" i="4"/>
  <c r="BK553" i="4"/>
  <c r="J553" i="4"/>
  <c r="BE553" i="4"/>
  <c r="BI550" i="4"/>
  <c r="BH550" i="4"/>
  <c r="BG550" i="4"/>
  <c r="BF550" i="4"/>
  <c r="T550" i="4"/>
  <c r="R550" i="4"/>
  <c r="P550" i="4"/>
  <c r="BK550" i="4"/>
  <c r="J550" i="4"/>
  <c r="BE550" i="4" s="1"/>
  <c r="BI545" i="4"/>
  <c r="BH545" i="4"/>
  <c r="BG545" i="4"/>
  <c r="BF545" i="4"/>
  <c r="T545" i="4"/>
  <c r="R545" i="4"/>
  <c r="P545" i="4"/>
  <c r="BK545" i="4"/>
  <c r="J545" i="4"/>
  <c r="BE545" i="4" s="1"/>
  <c r="BI542" i="4"/>
  <c r="BH542" i="4"/>
  <c r="BG542" i="4"/>
  <c r="BF542" i="4"/>
  <c r="T542" i="4"/>
  <c r="R542" i="4"/>
  <c r="P542" i="4"/>
  <c r="BK542" i="4"/>
  <c r="J542" i="4"/>
  <c r="BE542" i="4" s="1"/>
  <c r="BI537" i="4"/>
  <c r="BH537" i="4"/>
  <c r="BG537" i="4"/>
  <c r="BF537" i="4"/>
  <c r="T537" i="4"/>
  <c r="R537" i="4"/>
  <c r="P537" i="4"/>
  <c r="BK537" i="4"/>
  <c r="J537" i="4"/>
  <c r="BE537" i="4"/>
  <c r="BI533" i="4"/>
  <c r="BH533" i="4"/>
  <c r="BG533" i="4"/>
  <c r="BF533" i="4"/>
  <c r="T533" i="4"/>
  <c r="R533" i="4"/>
  <c r="P533" i="4"/>
  <c r="BK533" i="4"/>
  <c r="J533" i="4"/>
  <c r="BE533" i="4" s="1"/>
  <c r="BI529" i="4"/>
  <c r="BH529" i="4"/>
  <c r="BG529" i="4"/>
  <c r="BF529" i="4"/>
  <c r="T529" i="4"/>
  <c r="R529" i="4"/>
  <c r="P529" i="4"/>
  <c r="BK529" i="4"/>
  <c r="J529" i="4"/>
  <c r="BE529" i="4" s="1"/>
  <c r="BI527" i="4"/>
  <c r="BH527" i="4"/>
  <c r="BG527" i="4"/>
  <c r="BF527" i="4"/>
  <c r="T527" i="4"/>
  <c r="R527" i="4"/>
  <c r="P527" i="4"/>
  <c r="BK527" i="4"/>
  <c r="J527" i="4"/>
  <c r="BE527" i="4" s="1"/>
  <c r="BI525" i="4"/>
  <c r="BH525" i="4"/>
  <c r="BG525" i="4"/>
  <c r="BF525" i="4"/>
  <c r="T525" i="4"/>
  <c r="R525" i="4"/>
  <c r="P525" i="4"/>
  <c r="BK525" i="4"/>
  <c r="J525" i="4"/>
  <c r="BE525" i="4"/>
  <c r="BI521" i="4"/>
  <c r="BH521" i="4"/>
  <c r="BG521" i="4"/>
  <c r="BF521" i="4"/>
  <c r="T521" i="4"/>
  <c r="R521" i="4"/>
  <c r="P521" i="4"/>
  <c r="BK521" i="4"/>
  <c r="J521" i="4"/>
  <c r="BE521" i="4" s="1"/>
  <c r="BI518" i="4"/>
  <c r="BH518" i="4"/>
  <c r="BG518" i="4"/>
  <c r="BF518" i="4"/>
  <c r="T518" i="4"/>
  <c r="R518" i="4"/>
  <c r="P518" i="4"/>
  <c r="BK518" i="4"/>
  <c r="J518" i="4"/>
  <c r="BE518" i="4" s="1"/>
  <c r="BI513" i="4"/>
  <c r="BH513" i="4"/>
  <c r="BG513" i="4"/>
  <c r="BF513" i="4"/>
  <c r="T513" i="4"/>
  <c r="R513" i="4"/>
  <c r="P513" i="4"/>
  <c r="BK513" i="4"/>
  <c r="J513" i="4"/>
  <c r="BE513" i="4" s="1"/>
  <c r="BI510" i="4"/>
  <c r="BH510" i="4"/>
  <c r="BG510" i="4"/>
  <c r="BF510" i="4"/>
  <c r="T510" i="4"/>
  <c r="R510" i="4"/>
  <c r="P510" i="4"/>
  <c r="BK510" i="4"/>
  <c r="J510" i="4"/>
  <c r="BE510" i="4"/>
  <c r="BI507" i="4"/>
  <c r="BH507" i="4"/>
  <c r="BG507" i="4"/>
  <c r="BF507" i="4"/>
  <c r="T507" i="4"/>
  <c r="R507" i="4"/>
  <c r="P507" i="4"/>
  <c r="BK507" i="4"/>
  <c r="J507" i="4"/>
  <c r="BE507" i="4" s="1"/>
  <c r="BI503" i="4"/>
  <c r="BH503" i="4"/>
  <c r="BG503" i="4"/>
  <c r="BF503" i="4"/>
  <c r="T503" i="4"/>
  <c r="R503" i="4"/>
  <c r="P503" i="4"/>
  <c r="BK503" i="4"/>
  <c r="J503" i="4"/>
  <c r="BE503" i="4" s="1"/>
  <c r="BI501" i="4"/>
  <c r="BH501" i="4"/>
  <c r="BG501" i="4"/>
  <c r="BF501" i="4"/>
  <c r="T501" i="4"/>
  <c r="R501" i="4"/>
  <c r="P501" i="4"/>
  <c r="BK501" i="4"/>
  <c r="J501" i="4"/>
  <c r="BE501" i="4" s="1"/>
  <c r="BI499" i="4"/>
  <c r="BH499" i="4"/>
  <c r="BG499" i="4"/>
  <c r="BF499" i="4"/>
  <c r="T499" i="4"/>
  <c r="R499" i="4"/>
  <c r="P499" i="4"/>
  <c r="BK499" i="4"/>
  <c r="J499" i="4"/>
  <c r="BE499" i="4"/>
  <c r="BI497" i="4"/>
  <c r="BH497" i="4"/>
  <c r="BG497" i="4"/>
  <c r="BF497" i="4"/>
  <c r="T497" i="4"/>
  <c r="R497" i="4"/>
  <c r="P497" i="4"/>
  <c r="BK497" i="4"/>
  <c r="J497" i="4"/>
  <c r="BE497" i="4" s="1"/>
  <c r="BI495" i="4"/>
  <c r="BH495" i="4"/>
  <c r="BG495" i="4"/>
  <c r="BF495" i="4"/>
  <c r="T495" i="4"/>
  <c r="R495" i="4"/>
  <c r="P495" i="4"/>
  <c r="BK495" i="4"/>
  <c r="J495" i="4"/>
  <c r="BE495" i="4" s="1"/>
  <c r="BI493" i="4"/>
  <c r="BH493" i="4"/>
  <c r="BG493" i="4"/>
  <c r="BF493" i="4"/>
  <c r="T493" i="4"/>
  <c r="R493" i="4"/>
  <c r="P493" i="4"/>
  <c r="BK493" i="4"/>
  <c r="J493" i="4"/>
  <c r="BE493" i="4" s="1"/>
  <c r="BI487" i="4"/>
  <c r="BH487" i="4"/>
  <c r="BG487" i="4"/>
  <c r="BF487" i="4"/>
  <c r="T487" i="4"/>
  <c r="R487" i="4"/>
  <c r="P487" i="4"/>
  <c r="BK487" i="4"/>
  <c r="J487" i="4"/>
  <c r="BE487" i="4"/>
  <c r="BI483" i="4"/>
  <c r="BH483" i="4"/>
  <c r="BG483" i="4"/>
  <c r="BF483" i="4"/>
  <c r="T483" i="4"/>
  <c r="R483" i="4"/>
  <c r="P483" i="4"/>
  <c r="BK483" i="4"/>
  <c r="J483" i="4"/>
  <c r="BE483" i="4" s="1"/>
  <c r="BI481" i="4"/>
  <c r="BH481" i="4"/>
  <c r="BG481" i="4"/>
  <c r="BF481" i="4"/>
  <c r="T481" i="4"/>
  <c r="R481" i="4"/>
  <c r="P481" i="4"/>
  <c r="BK481" i="4"/>
  <c r="J481" i="4"/>
  <c r="BE481" i="4" s="1"/>
  <c r="BI476" i="4"/>
  <c r="BH476" i="4"/>
  <c r="BG476" i="4"/>
  <c r="BF476" i="4"/>
  <c r="T476" i="4"/>
  <c r="R476" i="4"/>
  <c r="R475" i="4" s="1"/>
  <c r="P476" i="4"/>
  <c r="BK476" i="4"/>
  <c r="J476" i="4"/>
  <c r="BE476" i="4"/>
  <c r="BI468" i="4"/>
  <c r="BH468" i="4"/>
  <c r="BG468" i="4"/>
  <c r="BF468" i="4"/>
  <c r="T468" i="4"/>
  <c r="T467" i="4" s="1"/>
  <c r="R468" i="4"/>
  <c r="R467" i="4" s="1"/>
  <c r="P468" i="4"/>
  <c r="P467" i="4" s="1"/>
  <c r="BK468" i="4"/>
  <c r="BK467" i="4" s="1"/>
  <c r="J467" i="4"/>
  <c r="J64" i="4" s="1"/>
  <c r="J468" i="4"/>
  <c r="BE468" i="4"/>
  <c r="BI464" i="4"/>
  <c r="BH464" i="4"/>
  <c r="BG464" i="4"/>
  <c r="BF464" i="4"/>
  <c r="T464" i="4"/>
  <c r="R464" i="4"/>
  <c r="P464" i="4"/>
  <c r="BK464" i="4"/>
  <c r="J464" i="4"/>
  <c r="BE464" i="4" s="1"/>
  <c r="BI462" i="4"/>
  <c r="BH462" i="4"/>
  <c r="BG462" i="4"/>
  <c r="BF462" i="4"/>
  <c r="T462" i="4"/>
  <c r="R462" i="4"/>
  <c r="P462" i="4"/>
  <c r="BK462" i="4"/>
  <c r="J462" i="4"/>
  <c r="BE462" i="4" s="1"/>
  <c r="BI459" i="4"/>
  <c r="BH459" i="4"/>
  <c r="BG459" i="4"/>
  <c r="BF459" i="4"/>
  <c r="T459" i="4"/>
  <c r="R459" i="4"/>
  <c r="R458" i="4" s="1"/>
  <c r="P459" i="4"/>
  <c r="BK459" i="4"/>
  <c r="BK458" i="4" s="1"/>
  <c r="J458" i="4" s="1"/>
  <c r="J63" i="4" s="1"/>
  <c r="J459" i="4"/>
  <c r="BE459" i="4"/>
  <c r="BI455" i="4"/>
  <c r="BH455" i="4"/>
  <c r="BG455" i="4"/>
  <c r="BF455" i="4"/>
  <c r="T455" i="4"/>
  <c r="R455" i="4"/>
  <c r="P455" i="4"/>
  <c r="BK455" i="4"/>
  <c r="J455" i="4"/>
  <c r="BE455" i="4" s="1"/>
  <c r="BI452" i="4"/>
  <c r="BH452" i="4"/>
  <c r="BG452" i="4"/>
  <c r="BF452" i="4"/>
  <c r="T452" i="4"/>
  <c r="R452" i="4"/>
  <c r="P452" i="4"/>
  <c r="BK452" i="4"/>
  <c r="J452" i="4"/>
  <c r="BE452" i="4" s="1"/>
  <c r="BI449" i="4"/>
  <c r="BH449" i="4"/>
  <c r="BG449" i="4"/>
  <c r="BF449" i="4"/>
  <c r="T449" i="4"/>
  <c r="R449" i="4"/>
  <c r="P449" i="4"/>
  <c r="BK449" i="4"/>
  <c r="J449" i="4"/>
  <c r="BE449" i="4" s="1"/>
  <c r="BI446" i="4"/>
  <c r="BH446" i="4"/>
  <c r="BG446" i="4"/>
  <c r="BF446" i="4"/>
  <c r="T446" i="4"/>
  <c r="R446" i="4"/>
  <c r="P446" i="4"/>
  <c r="BK446" i="4"/>
  <c r="J446" i="4"/>
  <c r="BE446" i="4" s="1"/>
  <c r="BI443" i="4"/>
  <c r="BH443" i="4"/>
  <c r="BG443" i="4"/>
  <c r="BF443" i="4"/>
  <c r="T443" i="4"/>
  <c r="R443" i="4"/>
  <c r="P443" i="4"/>
  <c r="BK443" i="4"/>
  <c r="J443" i="4"/>
  <c r="BE443" i="4" s="1"/>
  <c r="BI440" i="4"/>
  <c r="BH440" i="4"/>
  <c r="BG440" i="4"/>
  <c r="BF440" i="4"/>
  <c r="T440" i="4"/>
  <c r="R440" i="4"/>
  <c r="P440" i="4"/>
  <c r="BK440" i="4"/>
  <c r="J440" i="4"/>
  <c r="BE440" i="4" s="1"/>
  <c r="BI437" i="4"/>
  <c r="BH437" i="4"/>
  <c r="BG437" i="4"/>
  <c r="BF437" i="4"/>
  <c r="T437" i="4"/>
  <c r="R437" i="4"/>
  <c r="P437" i="4"/>
  <c r="BK437" i="4"/>
  <c r="J437" i="4"/>
  <c r="BE437" i="4" s="1"/>
  <c r="BI435" i="4"/>
  <c r="BH435" i="4"/>
  <c r="BG435" i="4"/>
  <c r="BF435" i="4"/>
  <c r="T435" i="4"/>
  <c r="R435" i="4"/>
  <c r="P435" i="4"/>
  <c r="BK435" i="4"/>
  <c r="J435" i="4"/>
  <c r="BE435" i="4" s="1"/>
  <c r="BI432" i="4"/>
  <c r="BH432" i="4"/>
  <c r="BG432" i="4"/>
  <c r="BF432" i="4"/>
  <c r="T432" i="4"/>
  <c r="R432" i="4"/>
  <c r="P432" i="4"/>
  <c r="BK432" i="4"/>
  <c r="J432" i="4"/>
  <c r="BE432" i="4" s="1"/>
  <c r="BI429" i="4"/>
  <c r="BH429" i="4"/>
  <c r="BG429" i="4"/>
  <c r="BF429" i="4"/>
  <c r="T429" i="4"/>
  <c r="R429" i="4"/>
  <c r="P429" i="4"/>
  <c r="BK429" i="4"/>
  <c r="J429" i="4"/>
  <c r="BE429" i="4" s="1"/>
  <c r="BI426" i="4"/>
  <c r="BH426" i="4"/>
  <c r="BG426" i="4"/>
  <c r="BF426" i="4"/>
  <c r="T426" i="4"/>
  <c r="R426" i="4"/>
  <c r="P426" i="4"/>
  <c r="BK426" i="4"/>
  <c r="J426" i="4"/>
  <c r="BE426" i="4" s="1"/>
  <c r="BI423" i="4"/>
  <c r="BH423" i="4"/>
  <c r="BG423" i="4"/>
  <c r="BF423" i="4"/>
  <c r="T423" i="4"/>
  <c r="R423" i="4"/>
  <c r="P423" i="4"/>
  <c r="BK423" i="4"/>
  <c r="J423" i="4"/>
  <c r="BE423" i="4" s="1"/>
  <c r="BI420" i="4"/>
  <c r="BH420" i="4"/>
  <c r="BG420" i="4"/>
  <c r="BF420" i="4"/>
  <c r="T420" i="4"/>
  <c r="R420" i="4"/>
  <c r="P420" i="4"/>
  <c r="BK420" i="4"/>
  <c r="J420" i="4"/>
  <c r="BE420" i="4" s="1"/>
  <c r="BI417" i="4"/>
  <c r="BH417" i="4"/>
  <c r="BG417" i="4"/>
  <c r="BF417" i="4"/>
  <c r="T417" i="4"/>
  <c r="R417" i="4"/>
  <c r="P417" i="4"/>
  <c r="BK417" i="4"/>
  <c r="J417" i="4"/>
  <c r="BE417" i="4" s="1"/>
  <c r="BI414" i="4"/>
  <c r="BH414" i="4"/>
  <c r="BG414" i="4"/>
  <c r="BF414" i="4"/>
  <c r="T414" i="4"/>
  <c r="T413" i="4" s="1"/>
  <c r="R414" i="4"/>
  <c r="R413" i="4" s="1"/>
  <c r="P414" i="4"/>
  <c r="BK414" i="4"/>
  <c r="BK413" i="4" s="1"/>
  <c r="J413" i="4"/>
  <c r="J62" i="4" s="1"/>
  <c r="J414" i="4"/>
  <c r="BE414" i="4"/>
  <c r="BI411" i="4"/>
  <c r="BH411" i="4"/>
  <c r="BG411" i="4"/>
  <c r="BF411" i="4"/>
  <c r="T411" i="4"/>
  <c r="R411" i="4"/>
  <c r="P411" i="4"/>
  <c r="BK411" i="4"/>
  <c r="J411" i="4"/>
  <c r="BE411" i="4" s="1"/>
  <c r="BI405" i="4"/>
  <c r="BH405" i="4"/>
  <c r="BG405" i="4"/>
  <c r="BF405" i="4"/>
  <c r="T405" i="4"/>
  <c r="R405" i="4"/>
  <c r="P405" i="4"/>
  <c r="BK405" i="4"/>
  <c r="J405" i="4"/>
  <c r="BE405" i="4" s="1"/>
  <c r="BI400" i="4"/>
  <c r="BH400" i="4"/>
  <c r="BG400" i="4"/>
  <c r="BF400" i="4"/>
  <c r="T400" i="4"/>
  <c r="R400" i="4"/>
  <c r="P400" i="4"/>
  <c r="BK400" i="4"/>
  <c r="J400" i="4"/>
  <c r="BE400" i="4" s="1"/>
  <c r="BI397" i="4"/>
  <c r="BH397" i="4"/>
  <c r="BG397" i="4"/>
  <c r="BF397" i="4"/>
  <c r="T397" i="4"/>
  <c r="R397" i="4"/>
  <c r="P397" i="4"/>
  <c r="BK397" i="4"/>
  <c r="J397" i="4"/>
  <c r="BE397" i="4" s="1"/>
  <c r="BI394" i="4"/>
  <c r="BH394" i="4"/>
  <c r="BG394" i="4"/>
  <c r="BF394" i="4"/>
  <c r="T394" i="4"/>
  <c r="R394" i="4"/>
  <c r="P394" i="4"/>
  <c r="BK394" i="4"/>
  <c r="J394" i="4"/>
  <c r="BE394" i="4" s="1"/>
  <c r="BI392" i="4"/>
  <c r="BH392" i="4"/>
  <c r="BG392" i="4"/>
  <c r="BF392" i="4"/>
  <c r="T392" i="4"/>
  <c r="R392" i="4"/>
  <c r="P392" i="4"/>
  <c r="BK392" i="4"/>
  <c r="J392" i="4"/>
  <c r="BE392" i="4" s="1"/>
  <c r="BI389" i="4"/>
  <c r="BH389" i="4"/>
  <c r="BG389" i="4"/>
  <c r="BF389" i="4"/>
  <c r="T389" i="4"/>
  <c r="R389" i="4"/>
  <c r="P389" i="4"/>
  <c r="BK389" i="4"/>
  <c r="J389" i="4"/>
  <c r="BE389" i="4" s="1"/>
  <c r="BI386" i="4"/>
  <c r="BH386" i="4"/>
  <c r="BG386" i="4"/>
  <c r="BF386" i="4"/>
  <c r="T386" i="4"/>
  <c r="R386" i="4"/>
  <c r="P386" i="4"/>
  <c r="BK386" i="4"/>
  <c r="J386" i="4"/>
  <c r="BE386" i="4" s="1"/>
  <c r="BI384" i="4"/>
  <c r="BH384" i="4"/>
  <c r="BG384" i="4"/>
  <c r="BF384" i="4"/>
  <c r="T384" i="4"/>
  <c r="R384" i="4"/>
  <c r="P384" i="4"/>
  <c r="BK384" i="4"/>
  <c r="J384" i="4"/>
  <c r="BE384" i="4" s="1"/>
  <c r="BI379" i="4"/>
  <c r="BH379" i="4"/>
  <c r="BG379" i="4"/>
  <c r="BF379" i="4"/>
  <c r="T379" i="4"/>
  <c r="R379" i="4"/>
  <c r="P379" i="4"/>
  <c r="BK379" i="4"/>
  <c r="J379" i="4"/>
  <c r="BE379" i="4" s="1"/>
  <c r="BI373" i="4"/>
  <c r="BH373" i="4"/>
  <c r="BG373" i="4"/>
  <c r="BF373" i="4"/>
  <c r="T373" i="4"/>
  <c r="R373" i="4"/>
  <c r="P373" i="4"/>
  <c r="BK373" i="4"/>
  <c r="J373" i="4"/>
  <c r="BE373" i="4" s="1"/>
  <c r="BI365" i="4"/>
  <c r="BH365" i="4"/>
  <c r="BG365" i="4"/>
  <c r="BF365" i="4"/>
  <c r="T365" i="4"/>
  <c r="R365" i="4"/>
  <c r="P365" i="4"/>
  <c r="BK365" i="4"/>
  <c r="J365" i="4"/>
  <c r="BE365" i="4" s="1"/>
  <c r="BI360" i="4"/>
  <c r="BH360" i="4"/>
  <c r="BG360" i="4"/>
  <c r="BF360" i="4"/>
  <c r="T360" i="4"/>
  <c r="R360" i="4"/>
  <c r="P360" i="4"/>
  <c r="BK360" i="4"/>
  <c r="J360" i="4"/>
  <c r="BE360" i="4" s="1"/>
  <c r="BI352" i="4"/>
  <c r="BH352" i="4"/>
  <c r="BG352" i="4"/>
  <c r="BF352" i="4"/>
  <c r="T352" i="4"/>
  <c r="R352" i="4"/>
  <c r="P352" i="4"/>
  <c r="BK352" i="4"/>
  <c r="J352" i="4"/>
  <c r="BE352" i="4" s="1"/>
  <c r="BI349" i="4"/>
  <c r="BH349" i="4"/>
  <c r="BG349" i="4"/>
  <c r="BF349" i="4"/>
  <c r="T349" i="4"/>
  <c r="R349" i="4"/>
  <c r="R348" i="4" s="1"/>
  <c r="P349" i="4"/>
  <c r="BK349" i="4"/>
  <c r="BK348" i="4" s="1"/>
  <c r="J348" i="4" s="1"/>
  <c r="J61" i="4" s="1"/>
  <c r="J349" i="4"/>
  <c r="BE349" i="4"/>
  <c r="BI344" i="4"/>
  <c r="BH344" i="4"/>
  <c r="BG344" i="4"/>
  <c r="BF344" i="4"/>
  <c r="T344" i="4"/>
  <c r="R344" i="4"/>
  <c r="P344" i="4"/>
  <c r="BK344" i="4"/>
  <c r="J344" i="4"/>
  <c r="BE344" i="4" s="1"/>
  <c r="BI341" i="4"/>
  <c r="BH341" i="4"/>
  <c r="BG341" i="4"/>
  <c r="BF341" i="4"/>
  <c r="T341" i="4"/>
  <c r="R341" i="4"/>
  <c r="P341" i="4"/>
  <c r="BK341" i="4"/>
  <c r="J341" i="4"/>
  <c r="BE341" i="4" s="1"/>
  <c r="BI338" i="4"/>
  <c r="BH338" i="4"/>
  <c r="BG338" i="4"/>
  <c r="BF338" i="4"/>
  <c r="T338" i="4"/>
  <c r="R338" i="4"/>
  <c r="P338" i="4"/>
  <c r="BK338" i="4"/>
  <c r="J338" i="4"/>
  <c r="BE338" i="4" s="1"/>
  <c r="BI336" i="4"/>
  <c r="BH336" i="4"/>
  <c r="BG336" i="4"/>
  <c r="BF336" i="4"/>
  <c r="T336" i="4"/>
  <c r="R336" i="4"/>
  <c r="P336" i="4"/>
  <c r="BK336" i="4"/>
  <c r="J336" i="4"/>
  <c r="BE336" i="4" s="1"/>
  <c r="BI331" i="4"/>
  <c r="BH331" i="4"/>
  <c r="BG331" i="4"/>
  <c r="BF331" i="4"/>
  <c r="T331" i="4"/>
  <c r="R331" i="4"/>
  <c r="P331" i="4"/>
  <c r="BK331" i="4"/>
  <c r="J331" i="4"/>
  <c r="BE331" i="4" s="1"/>
  <c r="BI326" i="4"/>
  <c r="BH326" i="4"/>
  <c r="BG326" i="4"/>
  <c r="BF326" i="4"/>
  <c r="T326" i="4"/>
  <c r="R326" i="4"/>
  <c r="P326" i="4"/>
  <c r="BK326" i="4"/>
  <c r="J326" i="4"/>
  <c r="BE326" i="4" s="1"/>
  <c r="BI323" i="4"/>
  <c r="BH323" i="4"/>
  <c r="BG323" i="4"/>
  <c r="BF323" i="4"/>
  <c r="T323" i="4"/>
  <c r="R323" i="4"/>
  <c r="P323" i="4"/>
  <c r="BK323" i="4"/>
  <c r="J323" i="4"/>
  <c r="BE323" i="4" s="1"/>
  <c r="BI321" i="4"/>
  <c r="BH321" i="4"/>
  <c r="BG321" i="4"/>
  <c r="BF321" i="4"/>
  <c r="T321" i="4"/>
  <c r="R321" i="4"/>
  <c r="P321" i="4"/>
  <c r="BK321" i="4"/>
  <c r="J321" i="4"/>
  <c r="BE321" i="4" s="1"/>
  <c r="BI318" i="4"/>
  <c r="BH318" i="4"/>
  <c r="BG318" i="4"/>
  <c r="BF318" i="4"/>
  <c r="T318" i="4"/>
  <c r="R318" i="4"/>
  <c r="P318" i="4"/>
  <c r="BK318" i="4"/>
  <c r="J318" i="4"/>
  <c r="BE318" i="4" s="1"/>
  <c r="BI315" i="4"/>
  <c r="BH315" i="4"/>
  <c r="BG315" i="4"/>
  <c r="BF315" i="4"/>
  <c r="T315" i="4"/>
  <c r="R315" i="4"/>
  <c r="R314" i="4" s="1"/>
  <c r="P315" i="4"/>
  <c r="BK315" i="4"/>
  <c r="BK314" i="4" s="1"/>
  <c r="J314" i="4" s="1"/>
  <c r="J60" i="4" s="1"/>
  <c r="J315" i="4"/>
  <c r="BE315" i="4"/>
  <c r="BI311" i="4"/>
  <c r="BH311" i="4"/>
  <c r="BG311" i="4"/>
  <c r="BF311" i="4"/>
  <c r="T311" i="4"/>
  <c r="R311" i="4"/>
  <c r="P311" i="4"/>
  <c r="BK311" i="4"/>
  <c r="J311" i="4"/>
  <c r="BE311" i="4" s="1"/>
  <c r="BI309" i="4"/>
  <c r="BH309" i="4"/>
  <c r="BG309" i="4"/>
  <c r="BF309" i="4"/>
  <c r="T309" i="4"/>
  <c r="R309" i="4"/>
  <c r="P309" i="4"/>
  <c r="BK309" i="4"/>
  <c r="J309" i="4"/>
  <c r="BE309" i="4" s="1"/>
  <c r="BI305" i="4"/>
  <c r="BH305" i="4"/>
  <c r="BG305" i="4"/>
  <c r="BF305" i="4"/>
  <c r="T305" i="4"/>
  <c r="R305" i="4"/>
  <c r="P305" i="4"/>
  <c r="BK305" i="4"/>
  <c r="J305" i="4"/>
  <c r="BE305" i="4" s="1"/>
  <c r="BI302" i="4"/>
  <c r="BH302" i="4"/>
  <c r="BG302" i="4"/>
  <c r="BF302" i="4"/>
  <c r="T302" i="4"/>
  <c r="R302" i="4"/>
  <c r="P302" i="4"/>
  <c r="BK302" i="4"/>
  <c r="J302" i="4"/>
  <c r="BE302" i="4" s="1"/>
  <c r="BI300" i="4"/>
  <c r="BH300" i="4"/>
  <c r="BG300" i="4"/>
  <c r="BF300" i="4"/>
  <c r="T300" i="4"/>
  <c r="R300" i="4"/>
  <c r="P300" i="4"/>
  <c r="BK300" i="4"/>
  <c r="J300" i="4"/>
  <c r="BE300" i="4" s="1"/>
  <c r="BI297" i="4"/>
  <c r="BH297" i="4"/>
  <c r="BG297" i="4"/>
  <c r="BF297" i="4"/>
  <c r="T297" i="4"/>
  <c r="R297" i="4"/>
  <c r="P297" i="4"/>
  <c r="BK297" i="4"/>
  <c r="J297" i="4"/>
  <c r="BE297" i="4" s="1"/>
  <c r="BI295" i="4"/>
  <c r="BH295" i="4"/>
  <c r="BG295" i="4"/>
  <c r="BF295" i="4"/>
  <c r="T295" i="4"/>
  <c r="R295" i="4"/>
  <c r="P295" i="4"/>
  <c r="BK295" i="4"/>
  <c r="J295" i="4"/>
  <c r="BE295" i="4" s="1"/>
  <c r="BI293" i="4"/>
  <c r="BH293" i="4"/>
  <c r="BG293" i="4"/>
  <c r="BF293" i="4"/>
  <c r="T293" i="4"/>
  <c r="R293" i="4"/>
  <c r="P293" i="4"/>
  <c r="BK293" i="4"/>
  <c r="J293" i="4"/>
  <c r="BE293" i="4" s="1"/>
  <c r="BI291" i="4"/>
  <c r="BH291" i="4"/>
  <c r="BG291" i="4"/>
  <c r="BF291" i="4"/>
  <c r="T291" i="4"/>
  <c r="R291" i="4"/>
  <c r="P291" i="4"/>
  <c r="BK291" i="4"/>
  <c r="J291" i="4"/>
  <c r="BE291" i="4" s="1"/>
  <c r="BI289" i="4"/>
  <c r="BH289" i="4"/>
  <c r="BG289" i="4"/>
  <c r="BF289" i="4"/>
  <c r="T289" i="4"/>
  <c r="R289" i="4"/>
  <c r="P289" i="4"/>
  <c r="BK289" i="4"/>
  <c r="J289" i="4"/>
  <c r="BE289" i="4" s="1"/>
  <c r="BI287" i="4"/>
  <c r="BH287" i="4"/>
  <c r="BG287" i="4"/>
  <c r="BF287" i="4"/>
  <c r="T287" i="4"/>
  <c r="R287" i="4"/>
  <c r="P287" i="4"/>
  <c r="BK287" i="4"/>
  <c r="J287" i="4"/>
  <c r="BE287" i="4" s="1"/>
  <c r="BI284" i="4"/>
  <c r="BH284" i="4"/>
  <c r="BG284" i="4"/>
  <c r="BF284" i="4"/>
  <c r="T284" i="4"/>
  <c r="R284" i="4"/>
  <c r="R283" i="4" s="1"/>
  <c r="P284" i="4"/>
  <c r="BK284" i="4"/>
  <c r="BK283" i="4" s="1"/>
  <c r="J283" i="4" s="1"/>
  <c r="J59" i="4" s="1"/>
  <c r="J284" i="4"/>
  <c r="BE284" i="4"/>
  <c r="BI281" i="4"/>
  <c r="BH281" i="4"/>
  <c r="BG281" i="4"/>
  <c r="BF281" i="4"/>
  <c r="T281" i="4"/>
  <c r="R281" i="4"/>
  <c r="P281" i="4"/>
  <c r="BK281" i="4"/>
  <c r="J281" i="4"/>
  <c r="BE281" i="4" s="1"/>
  <c r="BI279" i="4"/>
  <c r="BH279" i="4"/>
  <c r="BG279" i="4"/>
  <c r="BF279" i="4"/>
  <c r="T279" i="4"/>
  <c r="R279" i="4"/>
  <c r="P279" i="4"/>
  <c r="BK279" i="4"/>
  <c r="J279" i="4"/>
  <c r="BE279" i="4" s="1"/>
  <c r="BI277" i="4"/>
  <c r="BH277" i="4"/>
  <c r="BG277" i="4"/>
  <c r="BF277" i="4"/>
  <c r="T277" i="4"/>
  <c r="R277" i="4"/>
  <c r="P277" i="4"/>
  <c r="BK277" i="4"/>
  <c r="J277" i="4"/>
  <c r="BE277" i="4" s="1"/>
  <c r="BI275" i="4"/>
  <c r="BH275" i="4"/>
  <c r="BG275" i="4"/>
  <c r="BF275" i="4"/>
  <c r="T275" i="4"/>
  <c r="R275" i="4"/>
  <c r="P275" i="4"/>
  <c r="BK275" i="4"/>
  <c r="J275" i="4"/>
  <c r="BE275" i="4" s="1"/>
  <c r="BI272" i="4"/>
  <c r="BH272" i="4"/>
  <c r="BG272" i="4"/>
  <c r="BF272" i="4"/>
  <c r="T272" i="4"/>
  <c r="R272" i="4"/>
  <c r="P272" i="4"/>
  <c r="BK272" i="4"/>
  <c r="J272" i="4"/>
  <c r="BE272" i="4" s="1"/>
  <c r="BI267" i="4"/>
  <c r="BH267" i="4"/>
  <c r="BG267" i="4"/>
  <c r="BF267" i="4"/>
  <c r="T267" i="4"/>
  <c r="R267" i="4"/>
  <c r="P267" i="4"/>
  <c r="BK267" i="4"/>
  <c r="J267" i="4"/>
  <c r="BE267" i="4" s="1"/>
  <c r="BI265" i="4"/>
  <c r="BH265" i="4"/>
  <c r="BG265" i="4"/>
  <c r="BF265" i="4"/>
  <c r="T265" i="4"/>
  <c r="R265" i="4"/>
  <c r="P265" i="4"/>
  <c r="BK265" i="4"/>
  <c r="J265" i="4"/>
  <c r="BE265" i="4" s="1"/>
  <c r="BI262" i="4"/>
  <c r="BH262" i="4"/>
  <c r="BG262" i="4"/>
  <c r="BF262" i="4"/>
  <c r="T262" i="4"/>
  <c r="R262" i="4"/>
  <c r="P262" i="4"/>
  <c r="BK262" i="4"/>
  <c r="J262" i="4"/>
  <c r="BE262" i="4" s="1"/>
  <c r="BI260" i="4"/>
  <c r="BH260" i="4"/>
  <c r="BG260" i="4"/>
  <c r="BF260" i="4"/>
  <c r="T260" i="4"/>
  <c r="R260" i="4"/>
  <c r="P260" i="4"/>
  <c r="BK260" i="4"/>
  <c r="J260" i="4"/>
  <c r="BE260" i="4" s="1"/>
  <c r="BI255" i="4"/>
  <c r="BH255" i="4"/>
  <c r="BG255" i="4"/>
  <c r="BF255" i="4"/>
  <c r="T255" i="4"/>
  <c r="R255" i="4"/>
  <c r="P255" i="4"/>
  <c r="BK255" i="4"/>
  <c r="J255" i="4"/>
  <c r="BE255" i="4" s="1"/>
  <c r="BI252" i="4"/>
  <c r="BH252" i="4"/>
  <c r="BG252" i="4"/>
  <c r="BF252" i="4"/>
  <c r="T252" i="4"/>
  <c r="R252" i="4"/>
  <c r="P252" i="4"/>
  <c r="BK252" i="4"/>
  <c r="J252" i="4"/>
  <c r="BE252" i="4" s="1"/>
  <c r="BI240" i="4"/>
  <c r="BH240" i="4"/>
  <c r="BG240" i="4"/>
  <c r="BF240" i="4"/>
  <c r="T240" i="4"/>
  <c r="R240" i="4"/>
  <c r="P240" i="4"/>
  <c r="BK240" i="4"/>
  <c r="J240" i="4"/>
  <c r="BE240" i="4" s="1"/>
  <c r="BI235" i="4"/>
  <c r="BH235" i="4"/>
  <c r="BG235" i="4"/>
  <c r="BF235" i="4"/>
  <c r="T235" i="4"/>
  <c r="R235" i="4"/>
  <c r="P235" i="4"/>
  <c r="BK235" i="4"/>
  <c r="J235" i="4"/>
  <c r="BE235" i="4"/>
  <c r="BI224" i="4"/>
  <c r="BH224" i="4"/>
  <c r="BG224" i="4"/>
  <c r="BF224" i="4"/>
  <c r="T224" i="4"/>
  <c r="R224" i="4"/>
  <c r="P224" i="4"/>
  <c r="BK224" i="4"/>
  <c r="J224" i="4"/>
  <c r="BE224" i="4" s="1"/>
  <c r="BI222" i="4"/>
  <c r="BH222" i="4"/>
  <c r="BG222" i="4"/>
  <c r="BF222" i="4"/>
  <c r="T222" i="4"/>
  <c r="R222" i="4"/>
  <c r="P222" i="4"/>
  <c r="BK222" i="4"/>
  <c r="J222" i="4"/>
  <c r="BE222" i="4" s="1"/>
  <c r="BI218" i="4"/>
  <c r="BH218" i="4"/>
  <c r="BG218" i="4"/>
  <c r="BF218" i="4"/>
  <c r="T218" i="4"/>
  <c r="R218" i="4"/>
  <c r="P218" i="4"/>
  <c r="BK218" i="4"/>
  <c r="J218" i="4"/>
  <c r="BE218" i="4" s="1"/>
  <c r="BI216" i="4"/>
  <c r="BH216" i="4"/>
  <c r="BG216" i="4"/>
  <c r="BF216" i="4"/>
  <c r="T216" i="4"/>
  <c r="R216" i="4"/>
  <c r="P216" i="4"/>
  <c r="BK216" i="4"/>
  <c r="J216" i="4"/>
  <c r="BE216" i="4"/>
  <c r="BI209" i="4"/>
  <c r="BH209" i="4"/>
  <c r="BG209" i="4"/>
  <c r="BF209" i="4"/>
  <c r="T209" i="4"/>
  <c r="R209" i="4"/>
  <c r="P209" i="4"/>
  <c r="BK209" i="4"/>
  <c r="J209" i="4"/>
  <c r="BE209" i="4" s="1"/>
  <c r="BI203" i="4"/>
  <c r="BH203" i="4"/>
  <c r="BG203" i="4"/>
  <c r="BF203" i="4"/>
  <c r="T203" i="4"/>
  <c r="R203" i="4"/>
  <c r="P203" i="4"/>
  <c r="BK203" i="4"/>
  <c r="J203" i="4"/>
  <c r="BE203" i="4" s="1"/>
  <c r="BI200" i="4"/>
  <c r="BH200" i="4"/>
  <c r="BG200" i="4"/>
  <c r="BF200" i="4"/>
  <c r="T200" i="4"/>
  <c r="R200" i="4"/>
  <c r="P200" i="4"/>
  <c r="BK200" i="4"/>
  <c r="J200" i="4"/>
  <c r="BE200" i="4" s="1"/>
  <c r="BI194" i="4"/>
  <c r="BH194" i="4"/>
  <c r="BG194" i="4"/>
  <c r="BF194" i="4"/>
  <c r="T194" i="4"/>
  <c r="R194" i="4"/>
  <c r="P194" i="4"/>
  <c r="BK194" i="4"/>
  <c r="J194" i="4"/>
  <c r="BE194" i="4"/>
  <c r="BI186" i="4"/>
  <c r="BH186" i="4"/>
  <c r="BG186" i="4"/>
  <c r="BF186" i="4"/>
  <c r="T186" i="4"/>
  <c r="R186" i="4"/>
  <c r="P186" i="4"/>
  <c r="BK186" i="4"/>
  <c r="J186" i="4"/>
  <c r="BE186" i="4" s="1"/>
  <c r="BI184" i="4"/>
  <c r="BH184" i="4"/>
  <c r="BG184" i="4"/>
  <c r="BF184" i="4"/>
  <c r="T184" i="4"/>
  <c r="R184" i="4"/>
  <c r="P184" i="4"/>
  <c r="BK184" i="4"/>
  <c r="J184" i="4"/>
  <c r="BE184" i="4" s="1"/>
  <c r="BI182" i="4"/>
  <c r="BH182" i="4"/>
  <c r="BG182" i="4"/>
  <c r="BF182" i="4"/>
  <c r="T182" i="4"/>
  <c r="R182" i="4"/>
  <c r="P182" i="4"/>
  <c r="BK182" i="4"/>
  <c r="J182" i="4"/>
  <c r="BE182" i="4" s="1"/>
  <c r="BI180" i="4"/>
  <c r="BH180" i="4"/>
  <c r="BG180" i="4"/>
  <c r="BF180" i="4"/>
  <c r="T180" i="4"/>
  <c r="R180" i="4"/>
  <c r="P180" i="4"/>
  <c r="BK180" i="4"/>
  <c r="J180" i="4"/>
  <c r="BE180" i="4"/>
  <c r="BI178" i="4"/>
  <c r="BH178" i="4"/>
  <c r="BG178" i="4"/>
  <c r="BF178" i="4"/>
  <c r="T178" i="4"/>
  <c r="R178" i="4"/>
  <c r="P178" i="4"/>
  <c r="BK178" i="4"/>
  <c r="J178" i="4"/>
  <c r="BE178" i="4" s="1"/>
  <c r="BI176" i="4"/>
  <c r="BH176" i="4"/>
  <c r="BG176" i="4"/>
  <c r="BF176" i="4"/>
  <c r="T176" i="4"/>
  <c r="R176" i="4"/>
  <c r="P176" i="4"/>
  <c r="BK176" i="4"/>
  <c r="J176" i="4"/>
  <c r="BE176" i="4" s="1"/>
  <c r="BI174" i="4"/>
  <c r="BH174" i="4"/>
  <c r="BG174" i="4"/>
  <c r="BF174" i="4"/>
  <c r="T174" i="4"/>
  <c r="R174" i="4"/>
  <c r="P174" i="4"/>
  <c r="BK174" i="4"/>
  <c r="J174" i="4"/>
  <c r="BE174" i="4" s="1"/>
  <c r="BI171" i="4"/>
  <c r="BH171" i="4"/>
  <c r="BG171" i="4"/>
  <c r="BF171" i="4"/>
  <c r="T171" i="4"/>
  <c r="R171" i="4"/>
  <c r="P171" i="4"/>
  <c r="BK171" i="4"/>
  <c r="J171" i="4"/>
  <c r="BE171" i="4"/>
  <c r="BI169" i="4"/>
  <c r="BH169" i="4"/>
  <c r="BG169" i="4"/>
  <c r="BF169" i="4"/>
  <c r="T169" i="4"/>
  <c r="R169" i="4"/>
  <c r="P169" i="4"/>
  <c r="BK169" i="4"/>
  <c r="J169" i="4"/>
  <c r="BE169" i="4" s="1"/>
  <c r="BI167" i="4"/>
  <c r="BH167" i="4"/>
  <c r="BG167" i="4"/>
  <c r="F32" i="4" s="1"/>
  <c r="BB54" i="1" s="1"/>
  <c r="BF167" i="4"/>
  <c r="T167" i="4"/>
  <c r="R167" i="4"/>
  <c r="P167" i="4"/>
  <c r="P97" i="4" s="1"/>
  <c r="BK167" i="4"/>
  <c r="J167" i="4"/>
  <c r="BE167" i="4" s="1"/>
  <c r="BI162" i="4"/>
  <c r="BH162" i="4"/>
  <c r="BG162" i="4"/>
  <c r="BF162" i="4"/>
  <c r="T162" i="4"/>
  <c r="T97" i="4" s="1"/>
  <c r="R162" i="4"/>
  <c r="P162" i="4"/>
  <c r="BK162" i="4"/>
  <c r="J162" i="4"/>
  <c r="BE162" i="4" s="1"/>
  <c r="BI160" i="4"/>
  <c r="BH160" i="4"/>
  <c r="BG160" i="4"/>
  <c r="BF160" i="4"/>
  <c r="T160" i="4"/>
  <c r="R160" i="4"/>
  <c r="P160" i="4"/>
  <c r="BK160" i="4"/>
  <c r="J160" i="4"/>
  <c r="BE160" i="4"/>
  <c r="BI157" i="4"/>
  <c r="BH157" i="4"/>
  <c r="BG157" i="4"/>
  <c r="BF157" i="4"/>
  <c r="T157" i="4"/>
  <c r="R157" i="4"/>
  <c r="P157" i="4"/>
  <c r="BK157" i="4"/>
  <c r="J157" i="4"/>
  <c r="BE157" i="4"/>
  <c r="BI154" i="4"/>
  <c r="BH154" i="4"/>
  <c r="BG154" i="4"/>
  <c r="BF154" i="4"/>
  <c r="T154" i="4"/>
  <c r="R154" i="4"/>
  <c r="P154" i="4"/>
  <c r="BK154" i="4"/>
  <c r="J154" i="4"/>
  <c r="BE154" i="4"/>
  <c r="BI152" i="4"/>
  <c r="BH152" i="4"/>
  <c r="BG152" i="4"/>
  <c r="BF152" i="4"/>
  <c r="T152" i="4"/>
  <c r="R152" i="4"/>
  <c r="P152" i="4"/>
  <c r="BK152" i="4"/>
  <c r="J152" i="4"/>
  <c r="BE152" i="4"/>
  <c r="BI146" i="4"/>
  <c r="BH146" i="4"/>
  <c r="BG146" i="4"/>
  <c r="BF146" i="4"/>
  <c r="T146" i="4"/>
  <c r="R146" i="4"/>
  <c r="P146" i="4"/>
  <c r="BK146" i="4"/>
  <c r="J146" i="4"/>
  <c r="BE146" i="4"/>
  <c r="BI144" i="4"/>
  <c r="BH144" i="4"/>
  <c r="BG144" i="4"/>
  <c r="BF144" i="4"/>
  <c r="T144" i="4"/>
  <c r="R144" i="4"/>
  <c r="P144" i="4"/>
  <c r="BK144" i="4"/>
  <c r="J144" i="4"/>
  <c r="BE144" i="4"/>
  <c r="BI134" i="4"/>
  <c r="BH134" i="4"/>
  <c r="BG134" i="4"/>
  <c r="BF134" i="4"/>
  <c r="T134" i="4"/>
  <c r="R134" i="4"/>
  <c r="P134" i="4"/>
  <c r="BK134" i="4"/>
  <c r="J134" i="4"/>
  <c r="BE134" i="4"/>
  <c r="BI131" i="4"/>
  <c r="BH131" i="4"/>
  <c r="BG131" i="4"/>
  <c r="BF131" i="4"/>
  <c r="T131" i="4"/>
  <c r="R131" i="4"/>
  <c r="P131" i="4"/>
  <c r="BK131" i="4"/>
  <c r="J131" i="4"/>
  <c r="BE131" i="4"/>
  <c r="BI129" i="4"/>
  <c r="BH129" i="4"/>
  <c r="BG129" i="4"/>
  <c r="BF129" i="4"/>
  <c r="T129" i="4"/>
  <c r="R129" i="4"/>
  <c r="P129" i="4"/>
  <c r="BK129" i="4"/>
  <c r="J129" i="4"/>
  <c r="BE129" i="4"/>
  <c r="BI127" i="4"/>
  <c r="BH127" i="4"/>
  <c r="BG127" i="4"/>
  <c r="BF127" i="4"/>
  <c r="T127" i="4"/>
  <c r="R127" i="4"/>
  <c r="P127" i="4"/>
  <c r="BK127" i="4"/>
  <c r="J127" i="4"/>
  <c r="BE127" i="4"/>
  <c r="BI124" i="4"/>
  <c r="BH124" i="4"/>
  <c r="BG124" i="4"/>
  <c r="BF124" i="4"/>
  <c r="T124" i="4"/>
  <c r="R124" i="4"/>
  <c r="P124" i="4"/>
  <c r="BK124" i="4"/>
  <c r="J124" i="4"/>
  <c r="BE124" i="4"/>
  <c r="BI120" i="4"/>
  <c r="BH120" i="4"/>
  <c r="BG120" i="4"/>
  <c r="BF120" i="4"/>
  <c r="T120" i="4"/>
  <c r="R120" i="4"/>
  <c r="P120" i="4"/>
  <c r="BK120" i="4"/>
  <c r="J120" i="4"/>
  <c r="BE120" i="4"/>
  <c r="BI116" i="4"/>
  <c r="BH116" i="4"/>
  <c r="BG116" i="4"/>
  <c r="BF116" i="4"/>
  <c r="T116" i="4"/>
  <c r="R116" i="4"/>
  <c r="P116" i="4"/>
  <c r="BK116" i="4"/>
  <c r="J116" i="4"/>
  <c r="BE116" i="4"/>
  <c r="BI113" i="4"/>
  <c r="BH113" i="4"/>
  <c r="BG113" i="4"/>
  <c r="BF113" i="4"/>
  <c r="T113" i="4"/>
  <c r="R113" i="4"/>
  <c r="P113" i="4"/>
  <c r="BK113" i="4"/>
  <c r="J113" i="4"/>
  <c r="BE113" i="4"/>
  <c r="BI111" i="4"/>
  <c r="BH111" i="4"/>
  <c r="BG111" i="4"/>
  <c r="BF111" i="4"/>
  <c r="T111" i="4"/>
  <c r="R111" i="4"/>
  <c r="P111" i="4"/>
  <c r="BK111" i="4"/>
  <c r="J111" i="4"/>
  <c r="BE111" i="4"/>
  <c r="BI109" i="4"/>
  <c r="BH109" i="4"/>
  <c r="BG109" i="4"/>
  <c r="BF109" i="4"/>
  <c r="T109" i="4"/>
  <c r="R109" i="4"/>
  <c r="P109" i="4"/>
  <c r="BK109" i="4"/>
  <c r="J109" i="4"/>
  <c r="BE109" i="4"/>
  <c r="BI106" i="4"/>
  <c r="BH106" i="4"/>
  <c r="BG106" i="4"/>
  <c r="BF106" i="4"/>
  <c r="T106" i="4"/>
  <c r="R106" i="4"/>
  <c r="P106" i="4"/>
  <c r="BK106" i="4"/>
  <c r="J106" i="4"/>
  <c r="BE106" i="4"/>
  <c r="BI103" i="4"/>
  <c r="BH103" i="4"/>
  <c r="BG103" i="4"/>
  <c r="BF103" i="4"/>
  <c r="T103" i="4"/>
  <c r="R103" i="4"/>
  <c r="R97" i="4" s="1"/>
  <c r="P103" i="4"/>
  <c r="BK103" i="4"/>
  <c r="J103" i="4"/>
  <c r="BE103" i="4"/>
  <c r="BI101" i="4"/>
  <c r="BH101" i="4"/>
  <c r="BG101" i="4"/>
  <c r="BF101" i="4"/>
  <c r="T101" i="4"/>
  <c r="R101" i="4"/>
  <c r="P101" i="4"/>
  <c r="BK101" i="4"/>
  <c r="J101" i="4"/>
  <c r="BE101" i="4"/>
  <c r="BI98" i="4"/>
  <c r="F34" i="4"/>
  <c r="BD54" i="1" s="1"/>
  <c r="BH98" i="4"/>
  <c r="F33" i="4" s="1"/>
  <c r="BC54" i="1" s="1"/>
  <c r="BG98" i="4"/>
  <c r="BF98" i="4"/>
  <c r="J31" i="4" s="1"/>
  <c r="AW54" i="1" s="1"/>
  <c r="T98" i="4"/>
  <c r="R98" i="4"/>
  <c r="P98" i="4"/>
  <c r="BK98" i="4"/>
  <c r="BK97" i="4" s="1"/>
  <c r="J98" i="4"/>
  <c r="BE98" i="4" s="1"/>
  <c r="J91" i="4"/>
  <c r="F91" i="4"/>
  <c r="F89" i="4"/>
  <c r="E87" i="4"/>
  <c r="J51" i="4"/>
  <c r="F51" i="4"/>
  <c r="F49" i="4"/>
  <c r="E47" i="4"/>
  <c r="J18" i="4"/>
  <c r="E18" i="4"/>
  <c r="F92" i="4" s="1"/>
  <c r="F52" i="4"/>
  <c r="J17" i="4"/>
  <c r="J12" i="4"/>
  <c r="J89" i="4" s="1"/>
  <c r="J49" i="4"/>
  <c r="E7" i="4"/>
  <c r="E45" i="4" s="1"/>
  <c r="E85" i="4"/>
  <c r="AY53" i="1"/>
  <c r="AX53" i="1"/>
  <c r="BI720" i="3"/>
  <c r="BH720" i="3"/>
  <c r="BG720" i="3"/>
  <c r="BF720" i="3"/>
  <c r="T720" i="3"/>
  <c r="T719" i="3" s="1"/>
  <c r="R720" i="3"/>
  <c r="R719" i="3" s="1"/>
  <c r="P720" i="3"/>
  <c r="P719" i="3" s="1"/>
  <c r="BK720" i="3"/>
  <c r="BK719" i="3" s="1"/>
  <c r="J719" i="3" s="1"/>
  <c r="J76" i="3" s="1"/>
  <c r="J720" i="3"/>
  <c r="BE720" i="3"/>
  <c r="BI715" i="3"/>
  <c r="BH715" i="3"/>
  <c r="BG715" i="3"/>
  <c r="BF715" i="3"/>
  <c r="T715" i="3"/>
  <c r="T714" i="3" s="1"/>
  <c r="R715" i="3"/>
  <c r="R714" i="3" s="1"/>
  <c r="P715" i="3"/>
  <c r="P714" i="3" s="1"/>
  <c r="BK715" i="3"/>
  <c r="BK714" i="3" s="1"/>
  <c r="J715" i="3"/>
  <c r="BE715" i="3"/>
  <c r="BI710" i="3"/>
  <c r="BH710" i="3"/>
  <c r="BG710" i="3"/>
  <c r="BF710" i="3"/>
  <c r="T710" i="3"/>
  <c r="R710" i="3"/>
  <c r="P710" i="3"/>
  <c r="BK710" i="3"/>
  <c r="J710" i="3"/>
  <c r="BE710" i="3" s="1"/>
  <c r="BI706" i="3"/>
  <c r="BH706" i="3"/>
  <c r="BG706" i="3"/>
  <c r="BF706" i="3"/>
  <c r="T706" i="3"/>
  <c r="R706" i="3"/>
  <c r="P706" i="3"/>
  <c r="BK706" i="3"/>
  <c r="J706" i="3"/>
  <c r="BE706" i="3" s="1"/>
  <c r="BI702" i="3"/>
  <c r="BH702" i="3"/>
  <c r="BG702" i="3"/>
  <c r="BF702" i="3"/>
  <c r="T702" i="3"/>
  <c r="R702" i="3"/>
  <c r="P702" i="3"/>
  <c r="BK702" i="3"/>
  <c r="J702" i="3"/>
  <c r="BE702" i="3" s="1"/>
  <c r="BI696" i="3"/>
  <c r="BH696" i="3"/>
  <c r="BG696" i="3"/>
  <c r="BF696" i="3"/>
  <c r="T696" i="3"/>
  <c r="R696" i="3"/>
  <c r="P696" i="3"/>
  <c r="BK696" i="3"/>
  <c r="J696" i="3"/>
  <c r="BE696" i="3" s="1"/>
  <c r="BI687" i="3"/>
  <c r="BH687" i="3"/>
  <c r="BG687" i="3"/>
  <c r="BF687" i="3"/>
  <c r="T687" i="3"/>
  <c r="R687" i="3"/>
  <c r="P687" i="3"/>
  <c r="BK687" i="3"/>
  <c r="J687" i="3"/>
  <c r="BE687" i="3" s="1"/>
  <c r="BI683" i="3"/>
  <c r="BH683" i="3"/>
  <c r="BG683" i="3"/>
  <c r="BF683" i="3"/>
  <c r="T683" i="3"/>
  <c r="R683" i="3"/>
  <c r="P683" i="3"/>
  <c r="BK683" i="3"/>
  <c r="J683" i="3"/>
  <c r="BE683" i="3" s="1"/>
  <c r="BI674" i="3"/>
  <c r="BH674" i="3"/>
  <c r="BG674" i="3"/>
  <c r="BF674" i="3"/>
  <c r="T674" i="3"/>
  <c r="R674" i="3"/>
  <c r="P674" i="3"/>
  <c r="BK674" i="3"/>
  <c r="J674" i="3"/>
  <c r="BE674" i="3" s="1"/>
  <c r="BI669" i="3"/>
  <c r="BH669" i="3"/>
  <c r="BG669" i="3"/>
  <c r="BF669" i="3"/>
  <c r="T669" i="3"/>
  <c r="T668" i="3" s="1"/>
  <c r="R669" i="3"/>
  <c r="R668" i="3"/>
  <c r="R667" i="3" s="1"/>
  <c r="P669" i="3"/>
  <c r="P668" i="3" s="1"/>
  <c r="P667" i="3" s="1"/>
  <c r="BK669" i="3"/>
  <c r="BK668" i="3"/>
  <c r="J668" i="3" s="1"/>
  <c r="J74" i="3" s="1"/>
  <c r="J669" i="3"/>
  <c r="BE669" i="3" s="1"/>
  <c r="BI665" i="3"/>
  <c r="BH665" i="3"/>
  <c r="BG665" i="3"/>
  <c r="BF665" i="3"/>
  <c r="T665" i="3"/>
  <c r="T664" i="3" s="1"/>
  <c r="R665" i="3"/>
  <c r="R664" i="3" s="1"/>
  <c r="P665" i="3"/>
  <c r="P664" i="3" s="1"/>
  <c r="BK665" i="3"/>
  <c r="BK664" i="3" s="1"/>
  <c r="J664" i="3" s="1"/>
  <c r="J72" i="3" s="1"/>
  <c r="J665" i="3"/>
  <c r="BE665" i="3"/>
  <c r="BI662" i="3"/>
  <c r="BH662" i="3"/>
  <c r="BG662" i="3"/>
  <c r="BF662" i="3"/>
  <c r="T662" i="3"/>
  <c r="R662" i="3"/>
  <c r="P662" i="3"/>
  <c r="BK662" i="3"/>
  <c r="J662" i="3"/>
  <c r="BE662" i="3" s="1"/>
  <c r="BI660" i="3"/>
  <c r="BH660" i="3"/>
  <c r="BG660" i="3"/>
  <c r="BF660" i="3"/>
  <c r="T660" i="3"/>
  <c r="R660" i="3"/>
  <c r="P660" i="3"/>
  <c r="BK660" i="3"/>
  <c r="J660" i="3"/>
  <c r="BE660" i="3" s="1"/>
  <c r="BI658" i="3"/>
  <c r="BH658" i="3"/>
  <c r="BG658" i="3"/>
  <c r="BF658" i="3"/>
  <c r="T658" i="3"/>
  <c r="T657" i="3" s="1"/>
  <c r="T656" i="3" s="1"/>
  <c r="R658" i="3"/>
  <c r="R657" i="3"/>
  <c r="R656" i="3" s="1"/>
  <c r="P658" i="3"/>
  <c r="P657" i="3" s="1"/>
  <c r="P656" i="3" s="1"/>
  <c r="BK658" i="3"/>
  <c r="BK657" i="3"/>
  <c r="J657" i="3" s="1"/>
  <c r="J71" i="3" s="1"/>
  <c r="J658" i="3"/>
  <c r="BE658" i="3" s="1"/>
  <c r="BI655" i="3"/>
  <c r="BH655" i="3"/>
  <c r="BG655" i="3"/>
  <c r="BF655" i="3"/>
  <c r="T655" i="3"/>
  <c r="R655" i="3"/>
  <c r="P655" i="3"/>
  <c r="BK655" i="3"/>
  <c r="J655" i="3"/>
  <c r="BE655" i="3" s="1"/>
  <c r="BI653" i="3"/>
  <c r="BH653" i="3"/>
  <c r="BG653" i="3"/>
  <c r="BF653" i="3"/>
  <c r="T653" i="3"/>
  <c r="R653" i="3"/>
  <c r="P653" i="3"/>
  <c r="BK653" i="3"/>
  <c r="J653" i="3"/>
  <c r="BE653" i="3" s="1"/>
  <c r="BI646" i="3"/>
  <c r="BH646" i="3"/>
  <c r="BG646" i="3"/>
  <c r="BF646" i="3"/>
  <c r="T646" i="3"/>
  <c r="R646" i="3"/>
  <c r="P646" i="3"/>
  <c r="BK646" i="3"/>
  <c r="J646" i="3"/>
  <c r="BE646" i="3" s="1"/>
  <c r="BI644" i="3"/>
  <c r="BH644" i="3"/>
  <c r="BG644" i="3"/>
  <c r="BF644" i="3"/>
  <c r="T644" i="3"/>
  <c r="R644" i="3"/>
  <c r="P644" i="3"/>
  <c r="BK644" i="3"/>
  <c r="J644" i="3"/>
  <c r="BE644" i="3" s="1"/>
  <c r="BI641" i="3"/>
  <c r="BH641" i="3"/>
  <c r="BG641" i="3"/>
  <c r="BF641" i="3"/>
  <c r="T641" i="3"/>
  <c r="R641" i="3"/>
  <c r="P641" i="3"/>
  <c r="BK641" i="3"/>
  <c r="J641" i="3"/>
  <c r="BE641" i="3" s="1"/>
  <c r="BI638" i="3"/>
  <c r="BH638" i="3"/>
  <c r="BG638" i="3"/>
  <c r="BF638" i="3"/>
  <c r="T638" i="3"/>
  <c r="R638" i="3"/>
  <c r="P638" i="3"/>
  <c r="BK638" i="3"/>
  <c r="J638" i="3"/>
  <c r="BE638" i="3" s="1"/>
  <c r="BI634" i="3"/>
  <c r="BH634" i="3"/>
  <c r="BG634" i="3"/>
  <c r="BF634" i="3"/>
  <c r="T634" i="3"/>
  <c r="R634" i="3"/>
  <c r="P634" i="3"/>
  <c r="BK634" i="3"/>
  <c r="J634" i="3"/>
  <c r="BE634" i="3" s="1"/>
  <c r="BI631" i="3"/>
  <c r="BH631" i="3"/>
  <c r="BG631" i="3"/>
  <c r="BF631" i="3"/>
  <c r="T631" i="3"/>
  <c r="R631" i="3"/>
  <c r="P631" i="3"/>
  <c r="BK631" i="3"/>
  <c r="J631" i="3"/>
  <c r="BE631" i="3" s="1"/>
  <c r="BI623" i="3"/>
  <c r="BH623" i="3"/>
  <c r="BG623" i="3"/>
  <c r="BF623" i="3"/>
  <c r="T623" i="3"/>
  <c r="T622" i="3" s="1"/>
  <c r="T621" i="3" s="1"/>
  <c r="R623" i="3"/>
  <c r="R622" i="3"/>
  <c r="R621" i="3" s="1"/>
  <c r="P623" i="3"/>
  <c r="P622" i="3" s="1"/>
  <c r="P621" i="3" s="1"/>
  <c r="BK623" i="3"/>
  <c r="BK622" i="3"/>
  <c r="J622" i="3" s="1"/>
  <c r="J69" i="3" s="1"/>
  <c r="BK621" i="3"/>
  <c r="J621" i="3" s="1"/>
  <c r="J68" i="3" s="1"/>
  <c r="J623" i="3"/>
  <c r="BE623" i="3" s="1"/>
  <c r="BI620" i="3"/>
  <c r="BH620" i="3"/>
  <c r="BG620" i="3"/>
  <c r="BF620" i="3"/>
  <c r="T620" i="3"/>
  <c r="T619" i="3" s="1"/>
  <c r="R620" i="3"/>
  <c r="R619" i="3" s="1"/>
  <c r="P620" i="3"/>
  <c r="P619" i="3" s="1"/>
  <c r="BK620" i="3"/>
  <c r="BK619" i="3" s="1"/>
  <c r="J619" i="3" s="1"/>
  <c r="J67" i="3" s="1"/>
  <c r="J620" i="3"/>
  <c r="BE620" i="3"/>
  <c r="BI609" i="3"/>
  <c r="BH609" i="3"/>
  <c r="BG609" i="3"/>
  <c r="BF609" i="3"/>
  <c r="T609" i="3"/>
  <c r="R609" i="3"/>
  <c r="P609" i="3"/>
  <c r="BK609" i="3"/>
  <c r="J609" i="3"/>
  <c r="BE609" i="3" s="1"/>
  <c r="BI604" i="3"/>
  <c r="BH604" i="3"/>
  <c r="BG604" i="3"/>
  <c r="BF604" i="3"/>
  <c r="T604" i="3"/>
  <c r="R604" i="3"/>
  <c r="P604" i="3"/>
  <c r="BK604" i="3"/>
  <c r="J604" i="3"/>
  <c r="BE604" i="3" s="1"/>
  <c r="BI601" i="3"/>
  <c r="BH601" i="3"/>
  <c r="BG601" i="3"/>
  <c r="BF601" i="3"/>
  <c r="T601" i="3"/>
  <c r="R601" i="3"/>
  <c r="P601" i="3"/>
  <c r="BK601" i="3"/>
  <c r="J601" i="3"/>
  <c r="BE601" i="3" s="1"/>
  <c r="BI587" i="3"/>
  <c r="BH587" i="3"/>
  <c r="BG587" i="3"/>
  <c r="BF587" i="3"/>
  <c r="T587" i="3"/>
  <c r="R587" i="3"/>
  <c r="P587" i="3"/>
  <c r="BK587" i="3"/>
  <c r="J587" i="3"/>
  <c r="BE587" i="3" s="1"/>
  <c r="BI578" i="3"/>
  <c r="BH578" i="3"/>
  <c r="BG578" i="3"/>
  <c r="BF578" i="3"/>
  <c r="T578" i="3"/>
  <c r="R578" i="3"/>
  <c r="P578" i="3"/>
  <c r="BK578" i="3"/>
  <c r="J578" i="3"/>
  <c r="BE578" i="3" s="1"/>
  <c r="BI569" i="3"/>
  <c r="BH569" i="3"/>
  <c r="BG569" i="3"/>
  <c r="BF569" i="3"/>
  <c r="T569" i="3"/>
  <c r="R569" i="3"/>
  <c r="P569" i="3"/>
  <c r="BK569" i="3"/>
  <c r="J569" i="3"/>
  <c r="BE569" i="3" s="1"/>
  <c r="BI566" i="3"/>
  <c r="BH566" i="3"/>
  <c r="BG566" i="3"/>
  <c r="BF566" i="3"/>
  <c r="T566" i="3"/>
  <c r="T565" i="3" s="1"/>
  <c r="R566" i="3"/>
  <c r="R565" i="3" s="1"/>
  <c r="P566" i="3"/>
  <c r="P565" i="3" s="1"/>
  <c r="BK566" i="3"/>
  <c r="BK565" i="3" s="1"/>
  <c r="J565" i="3" s="1"/>
  <c r="J66" i="3" s="1"/>
  <c r="J566" i="3"/>
  <c r="BE566" i="3"/>
  <c r="BI563" i="3"/>
  <c r="BH563" i="3"/>
  <c r="BG563" i="3"/>
  <c r="BF563" i="3"/>
  <c r="T563" i="3"/>
  <c r="R563" i="3"/>
  <c r="P563" i="3"/>
  <c r="BK563" i="3"/>
  <c r="J563" i="3"/>
  <c r="BE563" i="3" s="1"/>
  <c r="BI560" i="3"/>
  <c r="BH560" i="3"/>
  <c r="BG560" i="3"/>
  <c r="BF560" i="3"/>
  <c r="T560" i="3"/>
  <c r="R560" i="3"/>
  <c r="P560" i="3"/>
  <c r="BK560" i="3"/>
  <c r="J560" i="3"/>
  <c r="BE560" i="3" s="1"/>
  <c r="BI557" i="3"/>
  <c r="BH557" i="3"/>
  <c r="BG557" i="3"/>
  <c r="BF557" i="3"/>
  <c r="T557" i="3"/>
  <c r="R557" i="3"/>
  <c r="P557" i="3"/>
  <c r="BK557" i="3"/>
  <c r="J557" i="3"/>
  <c r="BE557" i="3" s="1"/>
  <c r="BI554" i="3"/>
  <c r="BH554" i="3"/>
  <c r="BG554" i="3"/>
  <c r="BF554" i="3"/>
  <c r="T554" i="3"/>
  <c r="R554" i="3"/>
  <c r="P554" i="3"/>
  <c r="BK554" i="3"/>
  <c r="J554" i="3"/>
  <c r="BE554" i="3" s="1"/>
  <c r="BI551" i="3"/>
  <c r="BH551" i="3"/>
  <c r="BG551" i="3"/>
  <c r="BF551" i="3"/>
  <c r="T551" i="3"/>
  <c r="R551" i="3"/>
  <c r="P551" i="3"/>
  <c r="BK551" i="3"/>
  <c r="J551" i="3"/>
  <c r="BE551" i="3" s="1"/>
  <c r="BI545" i="3"/>
  <c r="BH545" i="3"/>
  <c r="BG545" i="3"/>
  <c r="BF545" i="3"/>
  <c r="T545" i="3"/>
  <c r="R545" i="3"/>
  <c r="P545" i="3"/>
  <c r="BK545" i="3"/>
  <c r="J545" i="3"/>
  <c r="BE545" i="3" s="1"/>
  <c r="BI543" i="3"/>
  <c r="BH543" i="3"/>
  <c r="BG543" i="3"/>
  <c r="BF543" i="3"/>
  <c r="T543" i="3"/>
  <c r="R543" i="3"/>
  <c r="P543" i="3"/>
  <c r="BK543" i="3"/>
  <c r="J543" i="3"/>
  <c r="BE543" i="3" s="1"/>
  <c r="BI540" i="3"/>
  <c r="BH540" i="3"/>
  <c r="BG540" i="3"/>
  <c r="BF540" i="3"/>
  <c r="T540" i="3"/>
  <c r="R540" i="3"/>
  <c r="P540" i="3"/>
  <c r="BK540" i="3"/>
  <c r="J540" i="3"/>
  <c r="BE540" i="3" s="1"/>
  <c r="BI538" i="3"/>
  <c r="BH538" i="3"/>
  <c r="BG538" i="3"/>
  <c r="BF538" i="3"/>
  <c r="T538" i="3"/>
  <c r="R538" i="3"/>
  <c r="P538" i="3"/>
  <c r="BK538" i="3"/>
  <c r="J538" i="3"/>
  <c r="BE538" i="3" s="1"/>
  <c r="BI536" i="3"/>
  <c r="BH536" i="3"/>
  <c r="BG536" i="3"/>
  <c r="BF536" i="3"/>
  <c r="T536" i="3"/>
  <c r="R536" i="3"/>
  <c r="P536" i="3"/>
  <c r="BK536" i="3"/>
  <c r="J536" i="3"/>
  <c r="BE536" i="3" s="1"/>
  <c r="BI534" i="3"/>
  <c r="BH534" i="3"/>
  <c r="BG534" i="3"/>
  <c r="BF534" i="3"/>
  <c r="T534" i="3"/>
  <c r="R534" i="3"/>
  <c r="P534" i="3"/>
  <c r="BK534" i="3"/>
  <c r="J534" i="3"/>
  <c r="BE534" i="3" s="1"/>
  <c r="BI531" i="3"/>
  <c r="BH531" i="3"/>
  <c r="BG531" i="3"/>
  <c r="BF531" i="3"/>
  <c r="T531" i="3"/>
  <c r="R531" i="3"/>
  <c r="P531" i="3"/>
  <c r="BK531" i="3"/>
  <c r="J531" i="3"/>
  <c r="BE531" i="3" s="1"/>
  <c r="BI528" i="3"/>
  <c r="BH528" i="3"/>
  <c r="BG528" i="3"/>
  <c r="BF528" i="3"/>
  <c r="T528" i="3"/>
  <c r="R528" i="3"/>
  <c r="P528" i="3"/>
  <c r="BK528" i="3"/>
  <c r="J528" i="3"/>
  <c r="BE528" i="3" s="1"/>
  <c r="BI523" i="3"/>
  <c r="BH523" i="3"/>
  <c r="BG523" i="3"/>
  <c r="BF523" i="3"/>
  <c r="T523" i="3"/>
  <c r="R523" i="3"/>
  <c r="P523" i="3"/>
  <c r="BK523" i="3"/>
  <c r="J523" i="3"/>
  <c r="BE523" i="3" s="1"/>
  <c r="BI520" i="3"/>
  <c r="BH520" i="3"/>
  <c r="BG520" i="3"/>
  <c r="BF520" i="3"/>
  <c r="T520" i="3"/>
  <c r="R520" i="3"/>
  <c r="P520" i="3"/>
  <c r="BK520" i="3"/>
  <c r="J520" i="3"/>
  <c r="BE520" i="3" s="1"/>
  <c r="BI515" i="3"/>
  <c r="BH515" i="3"/>
  <c r="BG515" i="3"/>
  <c r="BF515" i="3"/>
  <c r="T515" i="3"/>
  <c r="R515" i="3"/>
  <c r="P515" i="3"/>
  <c r="BK515" i="3"/>
  <c r="J515" i="3"/>
  <c r="BE515" i="3" s="1"/>
  <c r="BI512" i="3"/>
  <c r="BH512" i="3"/>
  <c r="BG512" i="3"/>
  <c r="BF512" i="3"/>
  <c r="T512" i="3"/>
  <c r="R512" i="3"/>
  <c r="P512" i="3"/>
  <c r="BK512" i="3"/>
  <c r="J512" i="3"/>
  <c r="BE512" i="3" s="1"/>
  <c r="BI510" i="3"/>
  <c r="BH510" i="3"/>
  <c r="BG510" i="3"/>
  <c r="BF510" i="3"/>
  <c r="T510" i="3"/>
  <c r="R510" i="3"/>
  <c r="P510" i="3"/>
  <c r="BK510" i="3"/>
  <c r="J510" i="3"/>
  <c r="BE510" i="3" s="1"/>
  <c r="BI506" i="3"/>
  <c r="BH506" i="3"/>
  <c r="BG506" i="3"/>
  <c r="BF506" i="3"/>
  <c r="T506" i="3"/>
  <c r="R506" i="3"/>
  <c r="P506" i="3"/>
  <c r="BK506" i="3"/>
  <c r="J506" i="3"/>
  <c r="BE506" i="3" s="1"/>
  <c r="BI503" i="3"/>
  <c r="BH503" i="3"/>
  <c r="BG503" i="3"/>
  <c r="BF503" i="3"/>
  <c r="T503" i="3"/>
  <c r="R503" i="3"/>
  <c r="P503" i="3"/>
  <c r="BK503" i="3"/>
  <c r="J503" i="3"/>
  <c r="BE503" i="3" s="1"/>
  <c r="BI498" i="3"/>
  <c r="BH498" i="3"/>
  <c r="BG498" i="3"/>
  <c r="BF498" i="3"/>
  <c r="T498" i="3"/>
  <c r="R498" i="3"/>
  <c r="P498" i="3"/>
  <c r="BK498" i="3"/>
  <c r="J498" i="3"/>
  <c r="BE498" i="3" s="1"/>
  <c r="BI495" i="3"/>
  <c r="BH495" i="3"/>
  <c r="BG495" i="3"/>
  <c r="BF495" i="3"/>
  <c r="T495" i="3"/>
  <c r="R495" i="3"/>
  <c r="P495" i="3"/>
  <c r="BK495" i="3"/>
  <c r="J495" i="3"/>
  <c r="BE495" i="3" s="1"/>
  <c r="BI492" i="3"/>
  <c r="BH492" i="3"/>
  <c r="BG492" i="3"/>
  <c r="BF492" i="3"/>
  <c r="T492" i="3"/>
  <c r="R492" i="3"/>
  <c r="P492" i="3"/>
  <c r="BK492" i="3"/>
  <c r="J492" i="3"/>
  <c r="BE492" i="3" s="1"/>
  <c r="BI488" i="3"/>
  <c r="BH488" i="3"/>
  <c r="BG488" i="3"/>
  <c r="BF488" i="3"/>
  <c r="T488" i="3"/>
  <c r="R488" i="3"/>
  <c r="P488" i="3"/>
  <c r="BK488" i="3"/>
  <c r="J488" i="3"/>
  <c r="BE488" i="3" s="1"/>
  <c r="BI486" i="3"/>
  <c r="BH486" i="3"/>
  <c r="BG486" i="3"/>
  <c r="BF486" i="3"/>
  <c r="T486" i="3"/>
  <c r="R486" i="3"/>
  <c r="P486" i="3"/>
  <c r="BK486" i="3"/>
  <c r="J486" i="3"/>
  <c r="BE486" i="3" s="1"/>
  <c r="BI484" i="3"/>
  <c r="BH484" i="3"/>
  <c r="BG484" i="3"/>
  <c r="BF484" i="3"/>
  <c r="T484" i="3"/>
  <c r="R484" i="3"/>
  <c r="P484" i="3"/>
  <c r="BK484" i="3"/>
  <c r="J484" i="3"/>
  <c r="BE484" i="3" s="1"/>
  <c r="BI482" i="3"/>
  <c r="BH482" i="3"/>
  <c r="BG482" i="3"/>
  <c r="BF482" i="3"/>
  <c r="T482" i="3"/>
  <c r="R482" i="3"/>
  <c r="P482" i="3"/>
  <c r="BK482" i="3"/>
  <c r="J482" i="3"/>
  <c r="BE482" i="3" s="1"/>
  <c r="BI480" i="3"/>
  <c r="BH480" i="3"/>
  <c r="BG480" i="3"/>
  <c r="BF480" i="3"/>
  <c r="T480" i="3"/>
  <c r="R480" i="3"/>
  <c r="P480" i="3"/>
  <c r="BK480" i="3"/>
  <c r="J480" i="3"/>
  <c r="BE480" i="3" s="1"/>
  <c r="BI478" i="3"/>
  <c r="BH478" i="3"/>
  <c r="BG478" i="3"/>
  <c r="BF478" i="3"/>
  <c r="T478" i="3"/>
  <c r="R478" i="3"/>
  <c r="P478" i="3"/>
  <c r="BK478" i="3"/>
  <c r="J478" i="3"/>
  <c r="BE478" i="3" s="1"/>
  <c r="BI472" i="3"/>
  <c r="BH472" i="3"/>
  <c r="BG472" i="3"/>
  <c r="BF472" i="3"/>
  <c r="T472" i="3"/>
  <c r="R472" i="3"/>
  <c r="P472" i="3"/>
  <c r="BK472" i="3"/>
  <c r="J472" i="3"/>
  <c r="BE472" i="3" s="1"/>
  <c r="BI468" i="3"/>
  <c r="BH468" i="3"/>
  <c r="BG468" i="3"/>
  <c r="BF468" i="3"/>
  <c r="T468" i="3"/>
  <c r="R468" i="3"/>
  <c r="P468" i="3"/>
  <c r="BK468" i="3"/>
  <c r="J468" i="3"/>
  <c r="BE468" i="3" s="1"/>
  <c r="BI466" i="3"/>
  <c r="BH466" i="3"/>
  <c r="BG466" i="3"/>
  <c r="BF466" i="3"/>
  <c r="T466" i="3"/>
  <c r="R466" i="3"/>
  <c r="P466" i="3"/>
  <c r="BK466" i="3"/>
  <c r="J466" i="3"/>
  <c r="BE466" i="3" s="1"/>
  <c r="BI461" i="3"/>
  <c r="BH461" i="3"/>
  <c r="BG461" i="3"/>
  <c r="BF461" i="3"/>
  <c r="T461" i="3"/>
  <c r="T460" i="3" s="1"/>
  <c r="R461" i="3"/>
  <c r="R460" i="3" s="1"/>
  <c r="P461" i="3"/>
  <c r="P460" i="3" s="1"/>
  <c r="BK461" i="3"/>
  <c r="BK460" i="3" s="1"/>
  <c r="J460" i="3" s="1"/>
  <c r="J65" i="3" s="1"/>
  <c r="J461" i="3"/>
  <c r="BE461" i="3"/>
  <c r="BI456" i="3"/>
  <c r="BH456" i="3"/>
  <c r="BG456" i="3"/>
  <c r="BF456" i="3"/>
  <c r="T456" i="3"/>
  <c r="T455" i="3" s="1"/>
  <c r="R456" i="3"/>
  <c r="R455" i="3" s="1"/>
  <c r="P456" i="3"/>
  <c r="P455" i="3" s="1"/>
  <c r="BK456" i="3"/>
  <c r="BK455" i="3" s="1"/>
  <c r="J455" i="3" s="1"/>
  <c r="J64" i="3" s="1"/>
  <c r="J456" i="3"/>
  <c r="BE456" i="3"/>
  <c r="BI452" i="3"/>
  <c r="BH452" i="3"/>
  <c r="BG452" i="3"/>
  <c r="BF452" i="3"/>
  <c r="T452" i="3"/>
  <c r="R452" i="3"/>
  <c r="P452" i="3"/>
  <c r="BK452" i="3"/>
  <c r="J452" i="3"/>
  <c r="BE452" i="3" s="1"/>
  <c r="BI450" i="3"/>
  <c r="BH450" i="3"/>
  <c r="BG450" i="3"/>
  <c r="BF450" i="3"/>
  <c r="T450" i="3"/>
  <c r="R450" i="3"/>
  <c r="P450" i="3"/>
  <c r="BK450" i="3"/>
  <c r="J450" i="3"/>
  <c r="BE450" i="3" s="1"/>
  <c r="BI447" i="3"/>
  <c r="BH447" i="3"/>
  <c r="BG447" i="3"/>
  <c r="BF447" i="3"/>
  <c r="T447" i="3"/>
  <c r="T446" i="3" s="1"/>
  <c r="R447" i="3"/>
  <c r="R446" i="3" s="1"/>
  <c r="P447" i="3"/>
  <c r="P446" i="3" s="1"/>
  <c r="BK447" i="3"/>
  <c r="BK446" i="3" s="1"/>
  <c r="J446" i="3" s="1"/>
  <c r="J63" i="3" s="1"/>
  <c r="J447" i="3"/>
  <c r="BE447" i="3"/>
  <c r="BI443" i="3"/>
  <c r="BH443" i="3"/>
  <c r="BG443" i="3"/>
  <c r="BF443" i="3"/>
  <c r="T443" i="3"/>
  <c r="R443" i="3"/>
  <c r="P443" i="3"/>
  <c r="BK443" i="3"/>
  <c r="J443" i="3"/>
  <c r="BE443" i="3" s="1"/>
  <c r="BI440" i="3"/>
  <c r="BH440" i="3"/>
  <c r="BG440" i="3"/>
  <c r="BF440" i="3"/>
  <c r="T440" i="3"/>
  <c r="R440" i="3"/>
  <c r="P440" i="3"/>
  <c r="BK440" i="3"/>
  <c r="J440" i="3"/>
  <c r="BE440" i="3" s="1"/>
  <c r="BI437" i="3"/>
  <c r="BH437" i="3"/>
  <c r="BG437" i="3"/>
  <c r="BF437" i="3"/>
  <c r="T437" i="3"/>
  <c r="R437" i="3"/>
  <c r="P437" i="3"/>
  <c r="BK437" i="3"/>
  <c r="J437" i="3"/>
  <c r="BE437" i="3" s="1"/>
  <c r="BI434" i="3"/>
  <c r="BH434" i="3"/>
  <c r="BG434" i="3"/>
  <c r="BF434" i="3"/>
  <c r="T434" i="3"/>
  <c r="R434" i="3"/>
  <c r="P434" i="3"/>
  <c r="BK434" i="3"/>
  <c r="J434" i="3"/>
  <c r="BE434" i="3" s="1"/>
  <c r="BI431" i="3"/>
  <c r="BH431" i="3"/>
  <c r="BG431" i="3"/>
  <c r="BF431" i="3"/>
  <c r="T431" i="3"/>
  <c r="R431" i="3"/>
  <c r="P431" i="3"/>
  <c r="BK431" i="3"/>
  <c r="J431" i="3"/>
  <c r="BE431" i="3" s="1"/>
  <c r="BI428" i="3"/>
  <c r="BH428" i="3"/>
  <c r="BG428" i="3"/>
  <c r="BF428" i="3"/>
  <c r="T428" i="3"/>
  <c r="R428" i="3"/>
  <c r="P428" i="3"/>
  <c r="BK428" i="3"/>
  <c r="J428" i="3"/>
  <c r="BE428" i="3" s="1"/>
  <c r="BI426" i="3"/>
  <c r="BH426" i="3"/>
  <c r="BG426" i="3"/>
  <c r="BF426" i="3"/>
  <c r="T426" i="3"/>
  <c r="R426" i="3"/>
  <c r="P426" i="3"/>
  <c r="BK426" i="3"/>
  <c r="J426" i="3"/>
  <c r="BE426" i="3" s="1"/>
  <c r="BI423" i="3"/>
  <c r="BH423" i="3"/>
  <c r="BG423" i="3"/>
  <c r="BF423" i="3"/>
  <c r="T423" i="3"/>
  <c r="R423" i="3"/>
  <c r="P423" i="3"/>
  <c r="BK423" i="3"/>
  <c r="J423" i="3"/>
  <c r="BE423" i="3" s="1"/>
  <c r="BI420" i="3"/>
  <c r="BH420" i="3"/>
  <c r="BG420" i="3"/>
  <c r="BF420" i="3"/>
  <c r="T420" i="3"/>
  <c r="R420" i="3"/>
  <c r="P420" i="3"/>
  <c r="BK420" i="3"/>
  <c r="J420" i="3"/>
  <c r="BE420" i="3" s="1"/>
  <c r="BI417" i="3"/>
  <c r="BH417" i="3"/>
  <c r="BG417" i="3"/>
  <c r="BF417" i="3"/>
  <c r="T417" i="3"/>
  <c r="R417" i="3"/>
  <c r="P417" i="3"/>
  <c r="BK417" i="3"/>
  <c r="J417" i="3"/>
  <c r="BE417" i="3" s="1"/>
  <c r="BI414" i="3"/>
  <c r="BH414" i="3"/>
  <c r="BG414" i="3"/>
  <c r="BF414" i="3"/>
  <c r="T414" i="3"/>
  <c r="R414" i="3"/>
  <c r="P414" i="3"/>
  <c r="BK414" i="3"/>
  <c r="J414" i="3"/>
  <c r="BE414" i="3" s="1"/>
  <c r="BI411" i="3"/>
  <c r="BH411" i="3"/>
  <c r="BG411" i="3"/>
  <c r="BF411" i="3"/>
  <c r="T411" i="3"/>
  <c r="R411" i="3"/>
  <c r="P411" i="3"/>
  <c r="BK411" i="3"/>
  <c r="J411" i="3"/>
  <c r="BE411" i="3" s="1"/>
  <c r="BI408" i="3"/>
  <c r="BH408" i="3"/>
  <c r="BG408" i="3"/>
  <c r="BF408" i="3"/>
  <c r="T408" i="3"/>
  <c r="R408" i="3"/>
  <c r="P408" i="3"/>
  <c r="BK408" i="3"/>
  <c r="J408" i="3"/>
  <c r="BE408" i="3" s="1"/>
  <c r="BI405" i="3"/>
  <c r="BH405" i="3"/>
  <c r="BG405" i="3"/>
  <c r="BF405" i="3"/>
  <c r="T405" i="3"/>
  <c r="T404" i="3" s="1"/>
  <c r="R405" i="3"/>
  <c r="R404" i="3" s="1"/>
  <c r="P405" i="3"/>
  <c r="P404" i="3" s="1"/>
  <c r="BK405" i="3"/>
  <c r="BK404" i="3" s="1"/>
  <c r="J404" i="3" s="1"/>
  <c r="J62" i="3" s="1"/>
  <c r="J405" i="3"/>
  <c r="BE405" i="3" s="1"/>
  <c r="BI402" i="3"/>
  <c r="BH402" i="3"/>
  <c r="BG402" i="3"/>
  <c r="BF402" i="3"/>
  <c r="T402" i="3"/>
  <c r="R402" i="3"/>
  <c r="P402" i="3"/>
  <c r="BK402" i="3"/>
  <c r="J402" i="3"/>
  <c r="BE402" i="3" s="1"/>
  <c r="BI398" i="3"/>
  <c r="BH398" i="3"/>
  <c r="BG398" i="3"/>
  <c r="BF398" i="3"/>
  <c r="T398" i="3"/>
  <c r="R398" i="3"/>
  <c r="P398" i="3"/>
  <c r="BK398" i="3"/>
  <c r="J398" i="3"/>
  <c r="BE398" i="3" s="1"/>
  <c r="BI393" i="3"/>
  <c r="BH393" i="3"/>
  <c r="BG393" i="3"/>
  <c r="BF393" i="3"/>
  <c r="T393" i="3"/>
  <c r="R393" i="3"/>
  <c r="P393" i="3"/>
  <c r="BK393" i="3"/>
  <c r="J393" i="3"/>
  <c r="BE393" i="3" s="1"/>
  <c r="BI390" i="3"/>
  <c r="BH390" i="3"/>
  <c r="BG390" i="3"/>
  <c r="BF390" i="3"/>
  <c r="T390" i="3"/>
  <c r="R390" i="3"/>
  <c r="P390" i="3"/>
  <c r="BK390" i="3"/>
  <c r="J390" i="3"/>
  <c r="BE390" i="3" s="1"/>
  <c r="BI387" i="3"/>
  <c r="BH387" i="3"/>
  <c r="BG387" i="3"/>
  <c r="BF387" i="3"/>
  <c r="T387" i="3"/>
  <c r="R387" i="3"/>
  <c r="P387" i="3"/>
  <c r="BK387" i="3"/>
  <c r="J387" i="3"/>
  <c r="BE387" i="3" s="1"/>
  <c r="BI385" i="3"/>
  <c r="BH385" i="3"/>
  <c r="BG385" i="3"/>
  <c r="BF385" i="3"/>
  <c r="T385" i="3"/>
  <c r="R385" i="3"/>
  <c r="P385" i="3"/>
  <c r="BK385" i="3"/>
  <c r="J385" i="3"/>
  <c r="BE385" i="3" s="1"/>
  <c r="BI382" i="3"/>
  <c r="BH382" i="3"/>
  <c r="BG382" i="3"/>
  <c r="BF382" i="3"/>
  <c r="T382" i="3"/>
  <c r="R382" i="3"/>
  <c r="P382" i="3"/>
  <c r="BK382" i="3"/>
  <c r="J382" i="3"/>
  <c r="BE382" i="3" s="1"/>
  <c r="BI379" i="3"/>
  <c r="BH379" i="3"/>
  <c r="BG379" i="3"/>
  <c r="BF379" i="3"/>
  <c r="T379" i="3"/>
  <c r="R379" i="3"/>
  <c r="P379" i="3"/>
  <c r="BK379" i="3"/>
  <c r="J379" i="3"/>
  <c r="BE379" i="3"/>
  <c r="BI377" i="3"/>
  <c r="BH377" i="3"/>
  <c r="BG377" i="3"/>
  <c r="BF377" i="3"/>
  <c r="T377" i="3"/>
  <c r="R377" i="3"/>
  <c r="P377" i="3"/>
  <c r="BK377" i="3"/>
  <c r="J377" i="3"/>
  <c r="BE377" i="3" s="1"/>
  <c r="BI372" i="3"/>
  <c r="BH372" i="3"/>
  <c r="BG372" i="3"/>
  <c r="BF372" i="3"/>
  <c r="T372" i="3"/>
  <c r="R372" i="3"/>
  <c r="P372" i="3"/>
  <c r="BK372" i="3"/>
  <c r="J372" i="3"/>
  <c r="BE372" i="3"/>
  <c r="BI367" i="3"/>
  <c r="BH367" i="3"/>
  <c r="BG367" i="3"/>
  <c r="BF367" i="3"/>
  <c r="T367" i="3"/>
  <c r="R367" i="3"/>
  <c r="P367" i="3"/>
  <c r="BK367" i="3"/>
  <c r="J367" i="3"/>
  <c r="BE367" i="3" s="1"/>
  <c r="BI361" i="3"/>
  <c r="BH361" i="3"/>
  <c r="BG361" i="3"/>
  <c r="BF361" i="3"/>
  <c r="T361" i="3"/>
  <c r="R361" i="3"/>
  <c r="P361" i="3"/>
  <c r="BK361" i="3"/>
  <c r="J361" i="3"/>
  <c r="BE361" i="3"/>
  <c r="BI356" i="3"/>
  <c r="BH356" i="3"/>
  <c r="BG356" i="3"/>
  <c r="BF356" i="3"/>
  <c r="T356" i="3"/>
  <c r="R356" i="3"/>
  <c r="R346" i="3" s="1"/>
  <c r="P356" i="3"/>
  <c r="BK356" i="3"/>
  <c r="J356" i="3"/>
  <c r="BE356" i="3" s="1"/>
  <c r="BI350" i="3"/>
  <c r="BH350" i="3"/>
  <c r="BG350" i="3"/>
  <c r="BF350" i="3"/>
  <c r="T350" i="3"/>
  <c r="R350" i="3"/>
  <c r="P350" i="3"/>
  <c r="BK350" i="3"/>
  <c r="BK346" i="3" s="1"/>
  <c r="J346" i="3" s="1"/>
  <c r="J61" i="3" s="1"/>
  <c r="J350" i="3"/>
  <c r="BE350" i="3"/>
  <c r="BI347" i="3"/>
  <c r="BH347" i="3"/>
  <c r="BG347" i="3"/>
  <c r="BF347" i="3"/>
  <c r="T347" i="3"/>
  <c r="T346" i="3" s="1"/>
  <c r="R347" i="3"/>
  <c r="P347" i="3"/>
  <c r="P346" i="3" s="1"/>
  <c r="BK347" i="3"/>
  <c r="J347" i="3"/>
  <c r="BE347" i="3" s="1"/>
  <c r="BI342" i="3"/>
  <c r="BH342" i="3"/>
  <c r="BG342" i="3"/>
  <c r="BF342" i="3"/>
  <c r="T342" i="3"/>
  <c r="R342" i="3"/>
  <c r="P342" i="3"/>
  <c r="BK342" i="3"/>
  <c r="J342" i="3"/>
  <c r="BE342" i="3" s="1"/>
  <c r="BI339" i="3"/>
  <c r="BH339" i="3"/>
  <c r="BG339" i="3"/>
  <c r="BF339" i="3"/>
  <c r="T339" i="3"/>
  <c r="R339" i="3"/>
  <c r="P339" i="3"/>
  <c r="BK339" i="3"/>
  <c r="J339" i="3"/>
  <c r="BE339" i="3"/>
  <c r="BI336" i="3"/>
  <c r="BH336" i="3"/>
  <c r="BG336" i="3"/>
  <c r="BF336" i="3"/>
  <c r="T336" i="3"/>
  <c r="R336" i="3"/>
  <c r="P336" i="3"/>
  <c r="BK336" i="3"/>
  <c r="J336" i="3"/>
  <c r="BE336" i="3" s="1"/>
  <c r="BI334" i="3"/>
  <c r="BH334" i="3"/>
  <c r="BG334" i="3"/>
  <c r="BF334" i="3"/>
  <c r="T334" i="3"/>
  <c r="R334" i="3"/>
  <c r="P334" i="3"/>
  <c r="BK334" i="3"/>
  <c r="J334" i="3"/>
  <c r="BE334" i="3"/>
  <c r="BI329" i="3"/>
  <c r="BH329" i="3"/>
  <c r="BG329" i="3"/>
  <c r="BF329" i="3"/>
  <c r="T329" i="3"/>
  <c r="R329" i="3"/>
  <c r="P329" i="3"/>
  <c r="BK329" i="3"/>
  <c r="J329" i="3"/>
  <c r="BE329" i="3" s="1"/>
  <c r="BI324" i="3"/>
  <c r="BH324" i="3"/>
  <c r="BG324" i="3"/>
  <c r="BF324" i="3"/>
  <c r="T324" i="3"/>
  <c r="R324" i="3"/>
  <c r="P324" i="3"/>
  <c r="BK324" i="3"/>
  <c r="J324" i="3"/>
  <c r="BE324" i="3"/>
  <c r="BI321" i="3"/>
  <c r="BH321" i="3"/>
  <c r="BG321" i="3"/>
  <c r="BF321" i="3"/>
  <c r="T321" i="3"/>
  <c r="R321" i="3"/>
  <c r="P321" i="3"/>
  <c r="BK321" i="3"/>
  <c r="J321" i="3"/>
  <c r="BE321" i="3" s="1"/>
  <c r="BI319" i="3"/>
  <c r="BH319" i="3"/>
  <c r="BG319" i="3"/>
  <c r="BF319" i="3"/>
  <c r="T319" i="3"/>
  <c r="R319" i="3"/>
  <c r="P319" i="3"/>
  <c r="P312" i="3" s="1"/>
  <c r="BK319" i="3"/>
  <c r="J319" i="3"/>
  <c r="BE319" i="3"/>
  <c r="BI316" i="3"/>
  <c r="BH316" i="3"/>
  <c r="BG316" i="3"/>
  <c r="BF316" i="3"/>
  <c r="T316" i="3"/>
  <c r="T312" i="3" s="1"/>
  <c r="R316" i="3"/>
  <c r="P316" i="3"/>
  <c r="BK316" i="3"/>
  <c r="J316" i="3"/>
  <c r="BE316" i="3" s="1"/>
  <c r="BI313" i="3"/>
  <c r="BH313" i="3"/>
  <c r="BG313" i="3"/>
  <c r="BF313" i="3"/>
  <c r="T313" i="3"/>
  <c r="R313" i="3"/>
  <c r="R312" i="3" s="1"/>
  <c r="P313" i="3"/>
  <c r="BK313" i="3"/>
  <c r="BK312" i="3" s="1"/>
  <c r="J312" i="3" s="1"/>
  <c r="J60" i="3" s="1"/>
  <c r="J313" i="3"/>
  <c r="BE313" i="3"/>
  <c r="BI309" i="3"/>
  <c r="BH309" i="3"/>
  <c r="BG309" i="3"/>
  <c r="BF309" i="3"/>
  <c r="T309" i="3"/>
  <c r="R309" i="3"/>
  <c r="P309" i="3"/>
  <c r="BK309" i="3"/>
  <c r="J309" i="3"/>
  <c r="BE309" i="3"/>
  <c r="BI307" i="3"/>
  <c r="BH307" i="3"/>
  <c r="BG307" i="3"/>
  <c r="BF307" i="3"/>
  <c r="T307" i="3"/>
  <c r="R307" i="3"/>
  <c r="P307" i="3"/>
  <c r="BK307" i="3"/>
  <c r="J307" i="3"/>
  <c r="BE307" i="3" s="1"/>
  <c r="BI303" i="3"/>
  <c r="BH303" i="3"/>
  <c r="BG303" i="3"/>
  <c r="BF303" i="3"/>
  <c r="T303" i="3"/>
  <c r="R303" i="3"/>
  <c r="P303" i="3"/>
  <c r="BK303" i="3"/>
  <c r="J303" i="3"/>
  <c r="BE303" i="3"/>
  <c r="BI300" i="3"/>
  <c r="BH300" i="3"/>
  <c r="BG300" i="3"/>
  <c r="BF300" i="3"/>
  <c r="T300" i="3"/>
  <c r="R300" i="3"/>
  <c r="P300" i="3"/>
  <c r="BK300" i="3"/>
  <c r="J300" i="3"/>
  <c r="BE300" i="3" s="1"/>
  <c r="BI298" i="3"/>
  <c r="BH298" i="3"/>
  <c r="BG298" i="3"/>
  <c r="BF298" i="3"/>
  <c r="T298" i="3"/>
  <c r="R298" i="3"/>
  <c r="P298" i="3"/>
  <c r="BK298" i="3"/>
  <c r="J298" i="3"/>
  <c r="BE298" i="3"/>
  <c r="BI295" i="3"/>
  <c r="BH295" i="3"/>
  <c r="BG295" i="3"/>
  <c r="BF295" i="3"/>
  <c r="T295" i="3"/>
  <c r="R295" i="3"/>
  <c r="P295" i="3"/>
  <c r="BK295" i="3"/>
  <c r="J295" i="3"/>
  <c r="BE295" i="3" s="1"/>
  <c r="BI293" i="3"/>
  <c r="BH293" i="3"/>
  <c r="BG293" i="3"/>
  <c r="BF293" i="3"/>
  <c r="T293" i="3"/>
  <c r="R293" i="3"/>
  <c r="P293" i="3"/>
  <c r="BK293" i="3"/>
  <c r="J293" i="3"/>
  <c r="BE293" i="3"/>
  <c r="BI291" i="3"/>
  <c r="BH291" i="3"/>
  <c r="BG291" i="3"/>
  <c r="BF291" i="3"/>
  <c r="T291" i="3"/>
  <c r="R291" i="3"/>
  <c r="P291" i="3"/>
  <c r="BK291" i="3"/>
  <c r="J291" i="3"/>
  <c r="BE291" i="3" s="1"/>
  <c r="BI289" i="3"/>
  <c r="BH289" i="3"/>
  <c r="BG289" i="3"/>
  <c r="BF289" i="3"/>
  <c r="T289" i="3"/>
  <c r="R289" i="3"/>
  <c r="P289" i="3"/>
  <c r="BK289" i="3"/>
  <c r="J289" i="3"/>
  <c r="BE289" i="3"/>
  <c r="BI287" i="3"/>
  <c r="BH287" i="3"/>
  <c r="BG287" i="3"/>
  <c r="BF287" i="3"/>
  <c r="T287" i="3"/>
  <c r="R287" i="3"/>
  <c r="R281" i="3" s="1"/>
  <c r="P287" i="3"/>
  <c r="BK287" i="3"/>
  <c r="J287" i="3"/>
  <c r="BE287" i="3" s="1"/>
  <c r="BI285" i="3"/>
  <c r="BH285" i="3"/>
  <c r="BG285" i="3"/>
  <c r="BF285" i="3"/>
  <c r="T285" i="3"/>
  <c r="R285" i="3"/>
  <c r="P285" i="3"/>
  <c r="BK285" i="3"/>
  <c r="BK281" i="3" s="1"/>
  <c r="J281" i="3" s="1"/>
  <c r="J59" i="3" s="1"/>
  <c r="J285" i="3"/>
  <c r="BE285" i="3"/>
  <c r="BI282" i="3"/>
  <c r="BH282" i="3"/>
  <c r="BG282" i="3"/>
  <c r="BF282" i="3"/>
  <c r="T282" i="3"/>
  <c r="T281" i="3" s="1"/>
  <c r="R282" i="3"/>
  <c r="P282" i="3"/>
  <c r="P281" i="3" s="1"/>
  <c r="BK282" i="3"/>
  <c r="J282" i="3"/>
  <c r="BE282" i="3" s="1"/>
  <c r="BI280" i="3"/>
  <c r="BH280" i="3"/>
  <c r="BG280" i="3"/>
  <c r="BF280" i="3"/>
  <c r="T280" i="3"/>
  <c r="R280" i="3"/>
  <c r="P280" i="3"/>
  <c r="BK280" i="3"/>
  <c r="J280" i="3"/>
  <c r="BE280" i="3" s="1"/>
  <c r="BI278" i="3"/>
  <c r="BH278" i="3"/>
  <c r="BG278" i="3"/>
  <c r="BF278" i="3"/>
  <c r="T278" i="3"/>
  <c r="R278" i="3"/>
  <c r="P278" i="3"/>
  <c r="BK278" i="3"/>
  <c r="J278" i="3"/>
  <c r="BE278" i="3"/>
  <c r="BI276" i="3"/>
  <c r="BH276" i="3"/>
  <c r="BG276" i="3"/>
  <c r="BF276" i="3"/>
  <c r="T276" i="3"/>
  <c r="R276" i="3"/>
  <c r="P276" i="3"/>
  <c r="BK276" i="3"/>
  <c r="J276" i="3"/>
  <c r="BE276" i="3" s="1"/>
  <c r="BI274" i="3"/>
  <c r="BH274" i="3"/>
  <c r="BG274" i="3"/>
  <c r="BF274" i="3"/>
  <c r="T274" i="3"/>
  <c r="R274" i="3"/>
  <c r="P274" i="3"/>
  <c r="BK274" i="3"/>
  <c r="J274" i="3"/>
  <c r="BE274" i="3"/>
  <c r="BI271" i="3"/>
  <c r="BH271" i="3"/>
  <c r="BG271" i="3"/>
  <c r="BF271" i="3"/>
  <c r="T271" i="3"/>
  <c r="R271" i="3"/>
  <c r="P271" i="3"/>
  <c r="BK271" i="3"/>
  <c r="J271" i="3"/>
  <c r="BE271" i="3" s="1"/>
  <c r="BI266" i="3"/>
  <c r="BH266" i="3"/>
  <c r="BG266" i="3"/>
  <c r="BF266" i="3"/>
  <c r="T266" i="3"/>
  <c r="R266" i="3"/>
  <c r="P266" i="3"/>
  <c r="BK266" i="3"/>
  <c r="J266" i="3"/>
  <c r="BE266" i="3"/>
  <c r="BI264" i="3"/>
  <c r="BH264" i="3"/>
  <c r="BG264" i="3"/>
  <c r="BF264" i="3"/>
  <c r="T264" i="3"/>
  <c r="R264" i="3"/>
  <c r="P264" i="3"/>
  <c r="BK264" i="3"/>
  <c r="J264" i="3"/>
  <c r="BE264" i="3" s="1"/>
  <c r="BI261" i="3"/>
  <c r="BH261" i="3"/>
  <c r="BG261" i="3"/>
  <c r="BF261" i="3"/>
  <c r="T261" i="3"/>
  <c r="R261" i="3"/>
  <c r="P261" i="3"/>
  <c r="BK261" i="3"/>
  <c r="J261" i="3"/>
  <c r="BE261" i="3"/>
  <c r="BI259" i="3"/>
  <c r="BH259" i="3"/>
  <c r="BG259" i="3"/>
  <c r="BF259" i="3"/>
  <c r="T259" i="3"/>
  <c r="R259" i="3"/>
  <c r="P259" i="3"/>
  <c r="BK259" i="3"/>
  <c r="J259" i="3"/>
  <c r="BE259" i="3" s="1"/>
  <c r="BI254" i="3"/>
  <c r="BH254" i="3"/>
  <c r="BG254" i="3"/>
  <c r="BF254" i="3"/>
  <c r="T254" i="3"/>
  <c r="R254" i="3"/>
  <c r="P254" i="3"/>
  <c r="BK254" i="3"/>
  <c r="J254" i="3"/>
  <c r="BE254" i="3"/>
  <c r="BI251" i="3"/>
  <c r="BH251" i="3"/>
  <c r="BG251" i="3"/>
  <c r="BF251" i="3"/>
  <c r="T251" i="3"/>
  <c r="R251" i="3"/>
  <c r="P251" i="3"/>
  <c r="BK251" i="3"/>
  <c r="J251" i="3"/>
  <c r="BE251" i="3" s="1"/>
  <c r="BI241" i="3"/>
  <c r="BH241" i="3"/>
  <c r="BG241" i="3"/>
  <c r="BF241" i="3"/>
  <c r="T241" i="3"/>
  <c r="R241" i="3"/>
  <c r="P241" i="3"/>
  <c r="BK241" i="3"/>
  <c r="J241" i="3"/>
  <c r="BE241" i="3"/>
  <c r="BI236" i="3"/>
  <c r="BH236" i="3"/>
  <c r="BG236" i="3"/>
  <c r="BF236" i="3"/>
  <c r="T236" i="3"/>
  <c r="R236" i="3"/>
  <c r="P236" i="3"/>
  <c r="BK236" i="3"/>
  <c r="J236" i="3"/>
  <c r="BE236" i="3" s="1"/>
  <c r="BI225" i="3"/>
  <c r="BH225" i="3"/>
  <c r="BG225" i="3"/>
  <c r="BF225" i="3"/>
  <c r="T225" i="3"/>
  <c r="R225" i="3"/>
  <c r="P225" i="3"/>
  <c r="BK225" i="3"/>
  <c r="J225" i="3"/>
  <c r="BE225" i="3"/>
  <c r="BI223" i="3"/>
  <c r="BH223" i="3"/>
  <c r="BG223" i="3"/>
  <c r="BF223" i="3"/>
  <c r="T223" i="3"/>
  <c r="R223" i="3"/>
  <c r="P223" i="3"/>
  <c r="BK223" i="3"/>
  <c r="J223" i="3"/>
  <c r="BE223" i="3" s="1"/>
  <c r="BI219" i="3"/>
  <c r="BH219" i="3"/>
  <c r="BG219" i="3"/>
  <c r="BF219" i="3"/>
  <c r="T219" i="3"/>
  <c r="R219" i="3"/>
  <c r="P219" i="3"/>
  <c r="BK219" i="3"/>
  <c r="J219" i="3"/>
  <c r="BE219" i="3"/>
  <c r="BI217" i="3"/>
  <c r="BH217" i="3"/>
  <c r="BG217" i="3"/>
  <c r="BF217" i="3"/>
  <c r="T217" i="3"/>
  <c r="R217" i="3"/>
  <c r="P217" i="3"/>
  <c r="BK217" i="3"/>
  <c r="J217" i="3"/>
  <c r="BE217" i="3" s="1"/>
  <c r="BI210" i="3"/>
  <c r="BH210" i="3"/>
  <c r="BG210" i="3"/>
  <c r="BF210" i="3"/>
  <c r="T210" i="3"/>
  <c r="R210" i="3"/>
  <c r="P210" i="3"/>
  <c r="BK210" i="3"/>
  <c r="J210" i="3"/>
  <c r="BE210" i="3"/>
  <c r="BI204" i="3"/>
  <c r="BH204" i="3"/>
  <c r="BG204" i="3"/>
  <c r="BF204" i="3"/>
  <c r="T204" i="3"/>
  <c r="R204" i="3"/>
  <c r="P204" i="3"/>
  <c r="BK204" i="3"/>
  <c r="J204" i="3"/>
  <c r="BE204" i="3" s="1"/>
  <c r="BI201" i="3"/>
  <c r="BH201" i="3"/>
  <c r="BG201" i="3"/>
  <c r="BF201" i="3"/>
  <c r="T201" i="3"/>
  <c r="R201" i="3"/>
  <c r="P201" i="3"/>
  <c r="BK201" i="3"/>
  <c r="J201" i="3"/>
  <c r="BE201" i="3"/>
  <c r="BI195" i="3"/>
  <c r="BH195" i="3"/>
  <c r="BG195" i="3"/>
  <c r="BF195" i="3"/>
  <c r="T195" i="3"/>
  <c r="R195" i="3"/>
  <c r="P195" i="3"/>
  <c r="BK195" i="3"/>
  <c r="J195" i="3"/>
  <c r="BE195" i="3" s="1"/>
  <c r="BI187" i="3"/>
  <c r="BH187" i="3"/>
  <c r="BG187" i="3"/>
  <c r="BF187" i="3"/>
  <c r="T187" i="3"/>
  <c r="R187" i="3"/>
  <c r="P187" i="3"/>
  <c r="BK187" i="3"/>
  <c r="J187" i="3"/>
  <c r="BE187" i="3"/>
  <c r="BI185" i="3"/>
  <c r="BH185" i="3"/>
  <c r="BG185" i="3"/>
  <c r="BF185" i="3"/>
  <c r="T185" i="3"/>
  <c r="R185" i="3"/>
  <c r="P185" i="3"/>
  <c r="BK185" i="3"/>
  <c r="J185" i="3"/>
  <c r="BE185" i="3" s="1"/>
  <c r="BI183" i="3"/>
  <c r="BH183" i="3"/>
  <c r="BG183" i="3"/>
  <c r="BF183" i="3"/>
  <c r="T183" i="3"/>
  <c r="R183" i="3"/>
  <c r="P183" i="3"/>
  <c r="BK183" i="3"/>
  <c r="J183" i="3"/>
  <c r="BE183" i="3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T181" i="3"/>
  <c r="R181" i="3"/>
  <c r="P181" i="3"/>
  <c r="BK181" i="3"/>
  <c r="J181" i="3"/>
  <c r="BE181" i="3"/>
  <c r="BI179" i="3"/>
  <c r="BH179" i="3"/>
  <c r="BG179" i="3"/>
  <c r="BF179" i="3"/>
  <c r="T179" i="3"/>
  <c r="R179" i="3"/>
  <c r="P179" i="3"/>
  <c r="BK179" i="3"/>
  <c r="J179" i="3"/>
  <c r="BE179" i="3" s="1"/>
  <c r="BI177" i="3"/>
  <c r="BH177" i="3"/>
  <c r="BG177" i="3"/>
  <c r="BF177" i="3"/>
  <c r="T177" i="3"/>
  <c r="R177" i="3"/>
  <c r="P177" i="3"/>
  <c r="BK177" i="3"/>
  <c r="J177" i="3"/>
  <c r="BE177" i="3"/>
  <c r="BI174" i="3"/>
  <c r="BH174" i="3"/>
  <c r="BG174" i="3"/>
  <c r="BF174" i="3"/>
  <c r="T174" i="3"/>
  <c r="R174" i="3"/>
  <c r="P174" i="3"/>
  <c r="BK174" i="3"/>
  <c r="J174" i="3"/>
  <c r="BE174" i="3" s="1"/>
  <c r="BI172" i="3"/>
  <c r="BH172" i="3"/>
  <c r="BG172" i="3"/>
  <c r="BF172" i="3"/>
  <c r="T172" i="3"/>
  <c r="R172" i="3"/>
  <c r="P172" i="3"/>
  <c r="BK172" i="3"/>
  <c r="J172" i="3"/>
  <c r="BE172" i="3"/>
  <c r="BI170" i="3"/>
  <c r="BH170" i="3"/>
  <c r="BG170" i="3"/>
  <c r="BF170" i="3"/>
  <c r="T170" i="3"/>
  <c r="R170" i="3"/>
  <c r="P170" i="3"/>
  <c r="BK170" i="3"/>
  <c r="J170" i="3"/>
  <c r="BE170" i="3" s="1"/>
  <c r="BI163" i="3"/>
  <c r="BH163" i="3"/>
  <c r="BG163" i="3"/>
  <c r="BF163" i="3"/>
  <c r="T163" i="3"/>
  <c r="R163" i="3"/>
  <c r="P163" i="3"/>
  <c r="BK163" i="3"/>
  <c r="J163" i="3"/>
  <c r="BE163" i="3"/>
  <c r="BI161" i="3"/>
  <c r="BH161" i="3"/>
  <c r="BG161" i="3"/>
  <c r="BF161" i="3"/>
  <c r="T161" i="3"/>
  <c r="R161" i="3"/>
  <c r="P161" i="3"/>
  <c r="BK161" i="3"/>
  <c r="J161" i="3"/>
  <c r="BE161" i="3" s="1"/>
  <c r="BI158" i="3"/>
  <c r="BH158" i="3"/>
  <c r="BG158" i="3"/>
  <c r="BF158" i="3"/>
  <c r="T158" i="3"/>
  <c r="R158" i="3"/>
  <c r="P158" i="3"/>
  <c r="BK158" i="3"/>
  <c r="J158" i="3"/>
  <c r="BE158" i="3"/>
  <c r="BI155" i="3"/>
  <c r="BH155" i="3"/>
  <c r="BG155" i="3"/>
  <c r="BF155" i="3"/>
  <c r="T155" i="3"/>
  <c r="R155" i="3"/>
  <c r="P155" i="3"/>
  <c r="BK155" i="3"/>
  <c r="J155" i="3"/>
  <c r="BE155" i="3" s="1"/>
  <c r="BI153" i="3"/>
  <c r="BH153" i="3"/>
  <c r="BG153" i="3"/>
  <c r="BF153" i="3"/>
  <c r="T153" i="3"/>
  <c r="R153" i="3"/>
  <c r="P153" i="3"/>
  <c r="BK153" i="3"/>
  <c r="J153" i="3"/>
  <c r="BE153" i="3"/>
  <c r="BI148" i="3"/>
  <c r="BH148" i="3"/>
  <c r="BG148" i="3"/>
  <c r="BF148" i="3"/>
  <c r="T148" i="3"/>
  <c r="R148" i="3"/>
  <c r="P148" i="3"/>
  <c r="BK148" i="3"/>
  <c r="J148" i="3"/>
  <c r="BE148" i="3" s="1"/>
  <c r="BI146" i="3"/>
  <c r="BH146" i="3"/>
  <c r="BG146" i="3"/>
  <c r="BF146" i="3"/>
  <c r="T146" i="3"/>
  <c r="R146" i="3"/>
  <c r="P146" i="3"/>
  <c r="BK146" i="3"/>
  <c r="J146" i="3"/>
  <c r="BE146" i="3"/>
  <c r="BI137" i="3"/>
  <c r="BH137" i="3"/>
  <c r="BG137" i="3"/>
  <c r="BF137" i="3"/>
  <c r="T137" i="3"/>
  <c r="R137" i="3"/>
  <c r="P137" i="3"/>
  <c r="BK137" i="3"/>
  <c r="J137" i="3"/>
  <c r="BE137" i="3" s="1"/>
  <c r="BI134" i="3"/>
  <c r="BH134" i="3"/>
  <c r="BG134" i="3"/>
  <c r="BF134" i="3"/>
  <c r="T134" i="3"/>
  <c r="R134" i="3"/>
  <c r="P134" i="3"/>
  <c r="BK134" i="3"/>
  <c r="J134" i="3"/>
  <c r="BE134" i="3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T130" i="3"/>
  <c r="R130" i="3"/>
  <c r="P130" i="3"/>
  <c r="BK130" i="3"/>
  <c r="J130" i="3"/>
  <c r="BE130" i="3"/>
  <c r="BI127" i="3"/>
  <c r="BH127" i="3"/>
  <c r="BG127" i="3"/>
  <c r="BF127" i="3"/>
  <c r="T127" i="3"/>
  <c r="R127" i="3"/>
  <c r="P127" i="3"/>
  <c r="BK127" i="3"/>
  <c r="J127" i="3"/>
  <c r="BE127" i="3" s="1"/>
  <c r="BI123" i="3"/>
  <c r="BH123" i="3"/>
  <c r="BG123" i="3"/>
  <c r="BF123" i="3"/>
  <c r="T123" i="3"/>
  <c r="R123" i="3"/>
  <c r="P123" i="3"/>
  <c r="BK123" i="3"/>
  <c r="J123" i="3"/>
  <c r="BE123" i="3"/>
  <c r="BI119" i="3"/>
  <c r="BH119" i="3"/>
  <c r="BG119" i="3"/>
  <c r="BF119" i="3"/>
  <c r="T119" i="3"/>
  <c r="R119" i="3"/>
  <c r="P119" i="3"/>
  <c r="BK119" i="3"/>
  <c r="J119" i="3"/>
  <c r="BE119" i="3" s="1"/>
  <c r="BI116" i="3"/>
  <c r="BH116" i="3"/>
  <c r="BG116" i="3"/>
  <c r="BF116" i="3"/>
  <c r="T116" i="3"/>
  <c r="R116" i="3"/>
  <c r="P116" i="3"/>
  <c r="BK116" i="3"/>
  <c r="J116" i="3"/>
  <c r="BE116" i="3"/>
  <c r="BI114" i="3"/>
  <c r="BH114" i="3"/>
  <c r="BG114" i="3"/>
  <c r="BF114" i="3"/>
  <c r="T114" i="3"/>
  <c r="R114" i="3"/>
  <c r="P114" i="3"/>
  <c r="BK114" i="3"/>
  <c r="J114" i="3"/>
  <c r="BE114" i="3" s="1"/>
  <c r="BI112" i="3"/>
  <c r="BH112" i="3"/>
  <c r="BG112" i="3"/>
  <c r="BF112" i="3"/>
  <c r="T112" i="3"/>
  <c r="R112" i="3"/>
  <c r="P112" i="3"/>
  <c r="BK112" i="3"/>
  <c r="J112" i="3"/>
  <c r="BE112" i="3"/>
  <c r="BI109" i="3"/>
  <c r="BH109" i="3"/>
  <c r="BG109" i="3"/>
  <c r="BF109" i="3"/>
  <c r="T109" i="3"/>
  <c r="R109" i="3"/>
  <c r="P109" i="3"/>
  <c r="BK109" i="3"/>
  <c r="J109" i="3"/>
  <c r="BE109" i="3" s="1"/>
  <c r="BI106" i="3"/>
  <c r="BH106" i="3"/>
  <c r="BG106" i="3"/>
  <c r="BF106" i="3"/>
  <c r="T106" i="3"/>
  <c r="R106" i="3"/>
  <c r="P106" i="3"/>
  <c r="BK106" i="3"/>
  <c r="J106" i="3"/>
  <c r="BE106" i="3"/>
  <c r="BI102" i="3"/>
  <c r="F34" i="3" s="1"/>
  <c r="BD53" i="1" s="1"/>
  <c r="BH102" i="3"/>
  <c r="BG102" i="3"/>
  <c r="BF102" i="3"/>
  <c r="T102" i="3"/>
  <c r="R102" i="3"/>
  <c r="P102" i="3"/>
  <c r="BK102" i="3"/>
  <c r="J102" i="3"/>
  <c r="BE102" i="3" s="1"/>
  <c r="BI99" i="3"/>
  <c r="BH99" i="3"/>
  <c r="F33" i="3" s="1"/>
  <c r="BC53" i="1" s="1"/>
  <c r="BG99" i="3"/>
  <c r="F32" i="3" s="1"/>
  <c r="BB53" i="1" s="1"/>
  <c r="BF99" i="3"/>
  <c r="F31" i="3" s="1"/>
  <c r="BA53" i="1" s="1"/>
  <c r="J31" i="3"/>
  <c r="AW53" i="1" s="1"/>
  <c r="T99" i="3"/>
  <c r="T98" i="3" s="1"/>
  <c r="T97" i="3" s="1"/>
  <c r="R99" i="3"/>
  <c r="R98" i="3" s="1"/>
  <c r="P99" i="3"/>
  <c r="P98" i="3" s="1"/>
  <c r="BK99" i="3"/>
  <c r="BK98" i="3" s="1"/>
  <c r="J99" i="3"/>
  <c r="BE99" i="3"/>
  <c r="J92" i="3"/>
  <c r="F92" i="3"/>
  <c r="F90" i="3"/>
  <c r="E88" i="3"/>
  <c r="J51" i="3"/>
  <c r="F51" i="3"/>
  <c r="F49" i="3"/>
  <c r="E47" i="3"/>
  <c r="J18" i="3"/>
  <c r="E18" i="3"/>
  <c r="F93" i="3" s="1"/>
  <c r="J17" i="3"/>
  <c r="J12" i="3"/>
  <c r="J90" i="3" s="1"/>
  <c r="E7" i="3"/>
  <c r="E86" i="3" s="1"/>
  <c r="AY52" i="1"/>
  <c r="AX52" i="1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BG99" i="2"/>
  <c r="BF99" i="2"/>
  <c r="T99" i="2"/>
  <c r="R99" i="2"/>
  <c r="P99" i="2"/>
  <c r="BK99" i="2"/>
  <c r="J99" i="2"/>
  <c r="BE99" i="2"/>
  <c r="BI96" i="2"/>
  <c r="BH96" i="2"/>
  <c r="BG96" i="2"/>
  <c r="BF96" i="2"/>
  <c r="T96" i="2"/>
  <c r="R96" i="2"/>
  <c r="P96" i="2"/>
  <c r="BK96" i="2"/>
  <c r="J96" i="2"/>
  <c r="BE96" i="2" s="1"/>
  <c r="BI93" i="2"/>
  <c r="BH93" i="2"/>
  <c r="BG93" i="2"/>
  <c r="BF93" i="2"/>
  <c r="T93" i="2"/>
  <c r="R93" i="2"/>
  <c r="P93" i="2"/>
  <c r="BK93" i="2"/>
  <c r="J93" i="2"/>
  <c r="BE93" i="2"/>
  <c r="BI90" i="2"/>
  <c r="BH90" i="2"/>
  <c r="BG90" i="2"/>
  <c r="BF90" i="2"/>
  <c r="T90" i="2"/>
  <c r="R90" i="2"/>
  <c r="P90" i="2"/>
  <c r="BK90" i="2"/>
  <c r="J90" i="2"/>
  <c r="BE90" i="2" s="1"/>
  <c r="BI86" i="2"/>
  <c r="BH86" i="2"/>
  <c r="F33" i="2" s="1"/>
  <c r="BC52" i="1" s="1"/>
  <c r="BG86" i="2"/>
  <c r="BF86" i="2"/>
  <c r="T86" i="2"/>
  <c r="R86" i="2"/>
  <c r="P86" i="2"/>
  <c r="BK86" i="2"/>
  <c r="J86" i="2"/>
  <c r="BE86" i="2"/>
  <c r="BI84" i="2"/>
  <c r="BH84" i="2"/>
  <c r="BG84" i="2"/>
  <c r="BF84" i="2"/>
  <c r="T84" i="2"/>
  <c r="R84" i="2"/>
  <c r="P84" i="2"/>
  <c r="BK84" i="2"/>
  <c r="BK80" i="2" s="1"/>
  <c r="J84" i="2"/>
  <c r="BE84" i="2" s="1"/>
  <c r="BI81" i="2"/>
  <c r="F34" i="2"/>
  <c r="BD52" i="1" s="1"/>
  <c r="BH81" i="2"/>
  <c r="BG81" i="2"/>
  <c r="F32" i="2" s="1"/>
  <c r="BB52" i="1" s="1"/>
  <c r="BF81" i="2"/>
  <c r="J31" i="2" s="1"/>
  <c r="AW52" i="1" s="1"/>
  <c r="T81" i="2"/>
  <c r="T80" i="2" s="1"/>
  <c r="T79" i="2" s="1"/>
  <c r="T78" i="2" s="1"/>
  <c r="R81" i="2"/>
  <c r="R80" i="2" s="1"/>
  <c r="R79" i="2" s="1"/>
  <c r="R78" i="2" s="1"/>
  <c r="P81" i="2"/>
  <c r="P80" i="2" s="1"/>
  <c r="P79" i="2" s="1"/>
  <c r="P78" i="2" s="1"/>
  <c r="AU52" i="1" s="1"/>
  <c r="BK81" i="2"/>
  <c r="J81" i="2"/>
  <c r="BE81" i="2" s="1"/>
  <c r="J74" i="2"/>
  <c r="F74" i="2"/>
  <c r="F72" i="2"/>
  <c r="E70" i="2"/>
  <c r="J51" i="2"/>
  <c r="F51" i="2"/>
  <c r="F49" i="2"/>
  <c r="E47" i="2"/>
  <c r="J18" i="2"/>
  <c r="E18" i="2"/>
  <c r="F75" i="2"/>
  <c r="F52" i="2"/>
  <c r="J17" i="2"/>
  <c r="J12" i="2"/>
  <c r="J72" i="2"/>
  <c r="J49" i="2"/>
  <c r="E7" i="2"/>
  <c r="E68" i="2" s="1"/>
  <c r="AS51" i="1"/>
  <c r="L47" i="1"/>
  <c r="AM46" i="1"/>
  <c r="L46" i="1"/>
  <c r="AM44" i="1"/>
  <c r="L44" i="1"/>
  <c r="L42" i="1"/>
  <c r="L41" i="1"/>
  <c r="BB51" i="1" l="1"/>
  <c r="J98" i="3"/>
  <c r="J58" i="3" s="1"/>
  <c r="BK97" i="3"/>
  <c r="J714" i="3"/>
  <c r="J75" i="3" s="1"/>
  <c r="BK667" i="3"/>
  <c r="J667" i="3" s="1"/>
  <c r="J73" i="3" s="1"/>
  <c r="BK79" i="2"/>
  <c r="J80" i="2"/>
  <c r="J58" i="2" s="1"/>
  <c r="P97" i="3"/>
  <c r="P96" i="3" s="1"/>
  <c r="AU53" i="1" s="1"/>
  <c r="BK96" i="4"/>
  <c r="J97" i="4"/>
  <c r="J58" i="4" s="1"/>
  <c r="J30" i="4"/>
  <c r="AV54" i="1" s="1"/>
  <c r="AT54" i="1" s="1"/>
  <c r="F30" i="4"/>
  <c r="AZ54" i="1" s="1"/>
  <c r="J30" i="2"/>
  <c r="AV52" i="1" s="1"/>
  <c r="AT52" i="1" s="1"/>
  <c r="F30" i="2"/>
  <c r="AZ52" i="1" s="1"/>
  <c r="J30" i="3"/>
  <c r="AV53" i="1" s="1"/>
  <c r="AT53" i="1" s="1"/>
  <c r="R97" i="3"/>
  <c r="R96" i="3" s="1"/>
  <c r="T667" i="3"/>
  <c r="T96" i="3" s="1"/>
  <c r="E45" i="5"/>
  <c r="E84" i="5"/>
  <c r="BK662" i="4"/>
  <c r="J662" i="4" s="1"/>
  <c r="J68" i="4" s="1"/>
  <c r="J663" i="4"/>
  <c r="J69" i="4" s="1"/>
  <c r="E45" i="2"/>
  <c r="F31" i="2"/>
  <c r="BA52" i="1" s="1"/>
  <c r="J49" i="3"/>
  <c r="F52" i="3"/>
  <c r="F30" i="3"/>
  <c r="AZ53" i="1" s="1"/>
  <c r="F31" i="4"/>
  <c r="BA54" i="1" s="1"/>
  <c r="T283" i="4"/>
  <c r="T96" i="4" s="1"/>
  <c r="T95" i="4" s="1"/>
  <c r="P314" i="4"/>
  <c r="P348" i="4"/>
  <c r="T458" i="4"/>
  <c r="T475" i="4"/>
  <c r="J278" i="5"/>
  <c r="J59" i="5" s="1"/>
  <c r="BK95" i="5"/>
  <c r="E45" i="3"/>
  <c r="BK656" i="3"/>
  <c r="J656" i="3" s="1"/>
  <c r="J70" i="3" s="1"/>
  <c r="P413" i="4"/>
  <c r="BK475" i="4"/>
  <c r="J475" i="4" s="1"/>
  <c r="J65" i="4" s="1"/>
  <c r="T278" i="5"/>
  <c r="T95" i="5" s="1"/>
  <c r="T94" i="5" s="1"/>
  <c r="J631" i="5"/>
  <c r="J69" i="5" s="1"/>
  <c r="BK630" i="5"/>
  <c r="J630" i="5" s="1"/>
  <c r="J68" i="5" s="1"/>
  <c r="P283" i="4"/>
  <c r="P96" i="4" s="1"/>
  <c r="P95" i="4" s="1"/>
  <c r="AU54" i="1" s="1"/>
  <c r="T314" i="4"/>
  <c r="T348" i="4"/>
  <c r="P458" i="4"/>
  <c r="P475" i="4"/>
  <c r="T601" i="4"/>
  <c r="R696" i="4"/>
  <c r="BK705" i="4"/>
  <c r="J705" i="4" s="1"/>
  <c r="J73" i="4" s="1"/>
  <c r="P297" i="5"/>
  <c r="P95" i="5" s="1"/>
  <c r="P94" i="5" s="1"/>
  <c r="AU55" i="1" s="1"/>
  <c r="BK601" i="4"/>
  <c r="J601" i="4" s="1"/>
  <c r="J66" i="4" s="1"/>
  <c r="T663" i="4"/>
  <c r="T662" i="4" s="1"/>
  <c r="P706" i="4"/>
  <c r="P705" i="4" s="1"/>
  <c r="R396" i="5"/>
  <c r="R95" i="5" s="1"/>
  <c r="R94" i="5" s="1"/>
  <c r="T697" i="4"/>
  <c r="T696" i="4" s="1"/>
  <c r="J88" i="5"/>
  <c r="J49" i="5"/>
  <c r="F30" i="5"/>
  <c r="AZ55" i="1" s="1"/>
  <c r="F31" i="5"/>
  <c r="BA55" i="1" s="1"/>
  <c r="BK333" i="5"/>
  <c r="J333" i="5" s="1"/>
  <c r="J61" i="5" s="1"/>
  <c r="T571" i="5"/>
  <c r="P571" i="5"/>
  <c r="R601" i="4"/>
  <c r="R96" i="4" s="1"/>
  <c r="R95" i="4" s="1"/>
  <c r="J665" i="5"/>
  <c r="J71" i="5" s="1"/>
  <c r="F33" i="5"/>
  <c r="BC55" i="1" s="1"/>
  <c r="BC51" i="1" s="1"/>
  <c r="F34" i="5"/>
  <c r="BD55" i="1" s="1"/>
  <c r="BD51" i="1" s="1"/>
  <c r="W30" i="1" s="1"/>
  <c r="BK670" i="5"/>
  <c r="J670" i="5" s="1"/>
  <c r="J72" i="5" s="1"/>
  <c r="AU51" i="1" l="1"/>
  <c r="AY51" i="1"/>
  <c r="W29" i="1"/>
  <c r="J96" i="4"/>
  <c r="J57" i="4" s="1"/>
  <c r="BK95" i="4"/>
  <c r="J95" i="4" s="1"/>
  <c r="J79" i="2"/>
  <c r="J57" i="2" s="1"/>
  <c r="BK78" i="2"/>
  <c r="J78" i="2" s="1"/>
  <c r="J97" i="3"/>
  <c r="J57" i="3" s="1"/>
  <c r="BK96" i="3"/>
  <c r="J96" i="3" s="1"/>
  <c r="BK94" i="5"/>
  <c r="J94" i="5" s="1"/>
  <c r="J95" i="5"/>
  <c r="J57" i="5" s="1"/>
  <c r="BA51" i="1"/>
  <c r="W28" i="1"/>
  <c r="AX51" i="1"/>
  <c r="AZ51" i="1"/>
  <c r="J27" i="3" l="1"/>
  <c r="J56" i="3"/>
  <c r="J56" i="4"/>
  <c r="J27" i="4"/>
  <c r="W27" i="1"/>
  <c r="AW51" i="1"/>
  <c r="AK27" i="1" s="1"/>
  <c r="W26" i="1"/>
  <c r="AV51" i="1"/>
  <c r="J56" i="2"/>
  <c r="J27" i="2"/>
  <c r="J27" i="5"/>
  <c r="J56" i="5"/>
  <c r="AT51" i="1" l="1"/>
  <c r="AK26" i="1"/>
  <c r="AG54" i="1"/>
  <c r="AN54" i="1" s="1"/>
  <c r="J36" i="4"/>
  <c r="AG55" i="1"/>
  <c r="AN55" i="1" s="1"/>
  <c r="J36" i="5"/>
  <c r="AG52" i="1"/>
  <c r="J36" i="2"/>
  <c r="AG53" i="1"/>
  <c r="AN53" i="1" s="1"/>
  <c r="J36" i="3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<sst xmlns="http://schemas.openxmlformats.org/spreadsheetml/2006/main" count="21683" uniqueCount="2062">
  <si>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</si>
  <si>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</si>
  <si>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</si>
  <si>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</si>
  <si>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</si>
  <si>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</si>
  <si>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</si>
  <si>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{44a3c582-401c-44e5-a733-afd99d0b5913}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</si>
  <si>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</si>
  <si>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</si>
  <si>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</si>
  <si>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</si>
  <si>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</si>
  <si>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</si>
  <si>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</si>
  <si>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</si>
  <si>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TU-17-002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</si>
  <si>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</si>
  <si>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</si>
  <si>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II/112 mosty ev.č. 112-007, 009 a 010 u obcí Dobříčkov a Jemniště</t>
  </si>
  <si>
    <t>KSO:</t>
  </si>
  <si>
    <t/>
  </si>
  <si>
    <t>CC-CZ:</t>
  </si>
  <si>
    <t>Místo:</t>
  </si>
  <si>
    <t xml:space="preserve"> </t>
  </si>
  <si>
    <t>Datum:</t>
  </si>
  <si>
    <t>5. 3. 2018</t>
  </si>
  <si>
    <t>Zadavatel:</t>
  </si>
  <si>
    <t>IČ:</t>
  </si>
  <si>
    <t>KSÚS  Středočeského Kraje</t>
  </si>
  <si>
    <t>DIČ:</t>
  </si>
  <si>
    <t>Uchazeč:</t>
  </si>
  <si>
    <t>Vyplň údaj</t>
  </si>
  <si>
    <t>Projektant:</t>
  </si>
  <si>
    <t>Tubes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</si>
  <si>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</si>
  <si>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</si>
  <si>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podmínky._x000D__x000D_
S položkami uvedenými v této specifikaci platí veškeré s 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  doplnit a ocenit jako kompletně vykonané práce včetně materiálu, nářadí a strojů nutných k práci, i když nejsou ve výkazech vypsány zvlášť._x000D__x000D_
Pokud jsou v této dokumentaci uvedeny konkrétní typy výrobků, jedná se pouze o příklady sloužící pro specifikaci vlastností -technických a uživatelských standardů. Zhotovitel dokumentace výslovně uvádí, že tyto výrobky lze nahradit jinými výrobky stejných technických vlastností - standardů a shodné, nebo vyšší kvality. Stejným způsobem jsou (mohou být) v dokumentaci uvedeni jako příklad informativně i možní v úvahu přicházející výrobci, nebo dodavatelé.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</si>
  <si>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</si>
  <si>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</si>
  <si>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</si>
  <si>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</si>
  <si>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</si>
  <si>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</si>
  <si>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</si>
  <si>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</si>
  <si>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</si>
  <si>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</si>
  <si>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</si>
  <si>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</si>
  <si>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</si>
  <si>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</si>
  <si>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</si>
  <si>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</si>
  <si>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</si>
  <si>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</si>
  <si>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</si>
  <si>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</si>
  <si>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</si>
  <si>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</si>
  <si>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</si>
  <si>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</si>
  <si>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</si>
  <si>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</si>
  <si>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</si>
  <si>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</si>
  <si>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</si>
  <si>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</si>
  <si>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</si>
  <si>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</si>
  <si>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</si>
  <si>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</si>
  <si>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</si>
  <si>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</si>
  <si>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</si>
  <si>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</si>
  <si>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</si>
  <si>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190</t>
  </si>
  <si>
    <t>Dopravně inženýrská opatření</t>
  </si>
  <si>
    <t>STA</t>
  </si>
  <si>
    <t>1</t>
  </si>
  <si>
    <t>{7e0e55e7-ba29-4d30-8200-ae10184e0737}</t>
  </si>
  <si>
    <t>2</t>
  </si>
  <si>
    <t>SO 201</t>
  </si>
  <si>
    <t xml:space="preserve"> Most ev.č. 112-007 přes suchou strouhu u osady Dobříčkov</t>
  </si>
  <si>
    <t>{c54fde5f-cf71-402b-955b-a8d0e18b4556}</t>
  </si>
  <si>
    <t>SO 202</t>
  </si>
  <si>
    <t>Most ev. č. 112-009 přes strouhu u obce Jemniště</t>
  </si>
  <si>
    <t>{1747937c-2feb-479e-b353-1084147a095a}</t>
  </si>
  <si>
    <t>SO 203</t>
  </si>
  <si>
    <t>Most ev. č. 112-010 přes Jemnišťský potok</t>
  </si>
  <si>
    <t>{24e551ed-7e28-493a-b01c-abf43232b5e0}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</si>
  <si>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</si>
  <si>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</si>
  <si>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</si>
  <si>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</si>
  <si>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</si>
  <si>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</si>
  <si>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</si>
  <si>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190 - Dopravně inženýrská opatření</t>
  </si>
  <si>
    <t>Pokud není ve výkazu uvedeno jinak, délky a plochy byly odměřeny z příloh Situace a Vzorové příčné řezy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</si>
  <si>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</si>
  <si>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</si>
  <si>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</si>
  <si>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</si>
  <si>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</si>
  <si>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</si>
  <si>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</si>
  <si>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</si>
  <si>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</si>
  <si>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</si>
  <si>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</si>
  <si>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</si>
  <si>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</si>
  <si>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</si>
  <si>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</si>
  <si>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</si>
  <si>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</si>
  <si>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</si>
  <si>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</si>
  <si>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</si>
  <si>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</si>
  <si>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</si>
  <si>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</si>
  <si>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</si>
  <si>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</si>
  <si>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</si>
  <si>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</si>
  <si>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913111111</t>
  </si>
  <si>
    <t>Montáž a demontáž plastového podstavce dočasné dopravní značky</t>
  </si>
  <si>
    <t>kus</t>
  </si>
  <si>
    <t>CS ÚRS 2018 01</t>
  </si>
  <si>
    <t>4</t>
  </si>
  <si>
    <t>-379011321</t>
  </si>
  <si>
    <t>VV</t>
  </si>
  <si>
    <t>Z2 se světly tři podstavce, IP22 a IS11a dva podstavce, ost. značky</t>
  </si>
  <si>
    <t xml:space="preserve">"podstavce značek celkem "  6*3 + 5*2 + 17 </t>
  </si>
  <si>
    <t>913111112</t>
  </si>
  <si>
    <t>Montáž a demontáž sloupku délky do 2 m dočasné dopravní značky</t>
  </si>
  <si>
    <t>-47186884</t>
  </si>
  <si>
    <t>"sloupky značek "   45</t>
  </si>
  <si>
    <t>3</t>
  </si>
  <si>
    <t>913111115</t>
  </si>
  <si>
    <t>Montáž a demontáž dočasné dopravní značky samostatné základní</t>
  </si>
  <si>
    <t>1399290986</t>
  </si>
  <si>
    <t>dočasná DZ základní, fólie RA1</t>
  </si>
  <si>
    <t>16*B1, 3*B4, 10*E3a, 2*E7b, 6*E13, 4*IP10a, 7*IS11b, 9*IS11c</t>
  </si>
  <si>
    <t>"celkem"   57</t>
  </si>
  <si>
    <t>913111116</t>
  </si>
  <si>
    <t>Montáž a demontáž dočasné dopravní značky samostatné zvětšené</t>
  </si>
  <si>
    <t>-1670138961</t>
  </si>
  <si>
    <t>dočasná dz 1x1,5</t>
  </si>
  <si>
    <t>"3*IP22, 2*IS11a"  5</t>
  </si>
  <si>
    <t>5</t>
  </si>
  <si>
    <t>913111211</t>
  </si>
  <si>
    <t>Příplatek k dočasnému podstavci plastovému za první a ZKD den použití</t>
  </si>
  <si>
    <t>-360443721</t>
  </si>
  <si>
    <t xml:space="preserve">předpoklad 105 dnů, zhotovitel promítne v rámci této položky cenu za kompletní nájem po dobu dle svého harmonogramu </t>
  </si>
  <si>
    <t>"dle pol.č.913111111"  45*105</t>
  </si>
  <si>
    <t>6</t>
  </si>
  <si>
    <t>913111212</t>
  </si>
  <si>
    <t>Příplatek k dočasnému sloupku délky do 2 m za první a ZKD den použití</t>
  </si>
  <si>
    <t>-197638629</t>
  </si>
  <si>
    <t>"dle pol.č.913111112"  45*105</t>
  </si>
  <si>
    <t>7</t>
  </si>
  <si>
    <t>913111215</t>
  </si>
  <si>
    <t>Příplatek k dočasné dopravní značce samostatné základní za první a ZKD den použití</t>
  </si>
  <si>
    <t>989224722</t>
  </si>
  <si>
    <t>"dle pol.č.913111115"  57*105</t>
  </si>
  <si>
    <t>8</t>
  </si>
  <si>
    <t>913111216</t>
  </si>
  <si>
    <t>Příplatek k dočasné dopravní značce samostatné zvětšené za první a ZKD den použití</t>
  </si>
  <si>
    <t>-176162087</t>
  </si>
  <si>
    <t>"dle pol.č.913111116"  5*105</t>
  </si>
  <si>
    <t>913221111</t>
  </si>
  <si>
    <t>Montáž a demontáž dočasné dopravní zábrany světelné šířky 1,5 m se 3 světly</t>
  </si>
  <si>
    <t>-226421146</t>
  </si>
  <si>
    <t>"dočasná dopravní zábrana Z2 se třemi světly "  6</t>
  </si>
  <si>
    <t>10</t>
  </si>
  <si>
    <t>913221211</t>
  </si>
  <si>
    <t>Příplatek k dočasné dopravní zábraně světelné šířky 1,5m se 3 světly za první a ZKD den použití</t>
  </si>
  <si>
    <t>386445645</t>
  </si>
  <si>
    <t>"dle pol.č.913111116"  6*105</t>
  </si>
  <si>
    <t>11</t>
  </si>
  <si>
    <t>913911113</t>
  </si>
  <si>
    <t>Montáž a demontáž akumulátoru dočasného dopravního značení olověného 12 V/180 Ah</t>
  </si>
  <si>
    <t>1593444868</t>
  </si>
  <si>
    <t>12</t>
  </si>
  <si>
    <t>913911213</t>
  </si>
  <si>
    <t>Příplatek k dočasnému akumulátor 12V/180 Ah za první a ZKD den použití</t>
  </si>
  <si>
    <t>-314615298</t>
  </si>
  <si>
    <t>13</t>
  </si>
  <si>
    <t>913921131</t>
  </si>
  <si>
    <t>Dočasné omezení platnosti zakrytí základní dopravní značky</t>
  </si>
  <si>
    <t>-1075392750</t>
  </si>
  <si>
    <t>14</t>
  </si>
  <si>
    <t>913921132</t>
  </si>
  <si>
    <t>Dočasné omezení platnosti odkrytí základní dopravní značky</t>
  </si>
  <si>
    <t>-1467870033</t>
  </si>
  <si>
    <t>SO 201 -  Most ev.č. 112-007 přes suchou strouhu u osady Dobříčkov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</si>
  <si>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</si>
  <si>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</si>
  <si>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</si>
  <si>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</si>
  <si>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</si>
  <si>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</si>
  <si>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</si>
  <si>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</si>
  <si>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</si>
  <si>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</si>
  <si>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</si>
  <si>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</si>
  <si>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</si>
  <si>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</si>
  <si>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</si>
  <si>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</si>
  <si>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VRN7 - Provozní vlivy</t>
  </si>
  <si>
    <t xml:space="preserve">    VRN9 - Ostatní náklady</t>
  </si>
  <si>
    <t>Zemní práce</t>
  </si>
  <si>
    <t>111212312</t>
  </si>
  <si>
    <t>Odstranění nevhodných dřevin do 100 m2 výšky nad 1m bez odstranění pařezů ve svahu do 1:2</t>
  </si>
  <si>
    <t>m2</t>
  </si>
  <si>
    <t>1299795051</t>
  </si>
  <si>
    <t>"kácení náletových křovin"   3</t>
  </si>
  <si>
    <t>dle dendrol.průzkumu</t>
  </si>
  <si>
    <t>111301111</t>
  </si>
  <si>
    <t>Sejmutí drnu tl do 100 mm s přemístěním do 50 m nebo naložením na dopravní prostředek</t>
  </si>
  <si>
    <t>1567180538</t>
  </si>
  <si>
    <t>"vlevo od mostu:" 15,11*1,2+21,47+32,05*1,2</t>
  </si>
  <si>
    <t>"vpravo od mostu:" 24,91*1,2+33,15+26,91*1,2</t>
  </si>
  <si>
    <t>Součet</t>
  </si>
  <si>
    <t>112151354</t>
  </si>
  <si>
    <t>Kácení stromu s postupným spouštěním koruny a kmene D do 0,5 m</t>
  </si>
  <si>
    <t>1781879577</t>
  </si>
  <si>
    <t>112151356</t>
  </si>
  <si>
    <t>Kácení stromu s postupným spouštěním koruny a kmene D do 0,7 m</t>
  </si>
  <si>
    <t>1960033764</t>
  </si>
  <si>
    <t>112201114</t>
  </si>
  <si>
    <t>Odstranění pařezů D do 0,5 m v rovině a svahu 1:5 s odklizením do 20 m a zasypáním jámy</t>
  </si>
  <si>
    <t>2059563680</t>
  </si>
  <si>
    <t>112201116</t>
  </si>
  <si>
    <t>Odstranění pařezů D do 0,7 m v rovině a svahu 1:5 s odklizením do 20 m a zasypáním jámy</t>
  </si>
  <si>
    <t>-597994696</t>
  </si>
  <si>
    <t>113107163</t>
  </si>
  <si>
    <t>Odstranění podkladu z kameniva drceného tl 300 mm strojně pl přes 50 do 200 m2</t>
  </si>
  <si>
    <t>-1991928556</t>
  </si>
  <si>
    <t>"odbourání  konstrukčních vrstev vozovky v rozsahu mostu, předpokl. tl. 300 mm</t>
  </si>
  <si>
    <t>20,6*8,7</t>
  </si>
  <si>
    <t>113154121</t>
  </si>
  <si>
    <t>Frézování živičného krytu tl 30 mm pruh š 1 m pl do 500 m2 bez překážek v trase</t>
  </si>
  <si>
    <t>-1336600545</t>
  </si>
  <si>
    <t>"Následné využití asfalt. recyklátu."</t>
  </si>
  <si>
    <t>1 vrstva z celkové tl. 230 mm</t>
  </si>
  <si>
    <t>20,6*7,2</t>
  </si>
  <si>
    <t>113154124</t>
  </si>
  <si>
    <t>Frézování živičného krytu tl 100 mm pruh š 1 m pl do 500 m2 bez překážek v trase</t>
  </si>
  <si>
    <t>1629562227</t>
  </si>
  <si>
    <t>2 a 3  vrstva z celkové tl. 230 mm</t>
  </si>
  <si>
    <t>20,6*7,2*2</t>
  </si>
  <si>
    <t>115001106</t>
  </si>
  <si>
    <t>Převedení vody potrubím DN do 900</t>
  </si>
  <si>
    <t>m</t>
  </si>
  <si>
    <t>2126339427</t>
  </si>
  <si>
    <t>Včetně přestavení do různých poloh při budování koryta.</t>
  </si>
  <si>
    <t>18</t>
  </si>
  <si>
    <t>115101201</t>
  </si>
  <si>
    <t>Čerpání vody na dopravní výšku do 10 m průměrný přítok do 500 l/min</t>
  </si>
  <si>
    <t>hod</t>
  </si>
  <si>
    <t>-411413010</t>
  </si>
  <si>
    <t>"čerpání z jámy v případě zaplavení: odhad 50 hod "  50</t>
  </si>
  <si>
    <t>122301101</t>
  </si>
  <si>
    <t>Odkopávky a prokopávky nezapažené v hornině tř. 4 objem do 100 m3</t>
  </si>
  <si>
    <t>m3</t>
  </si>
  <si>
    <t>-906934043</t>
  </si>
  <si>
    <t>"Odtsranění zemních hrázek"  14,4</t>
  </si>
  <si>
    <t>124303101</t>
  </si>
  <si>
    <t>Vykopávky do 1000 m3 pro koryta vodotečí v hornině tř. 4</t>
  </si>
  <si>
    <t>1966800382</t>
  </si>
  <si>
    <t>"Pro převedení vody - zemina použita pro zemní hrázky  "</t>
  </si>
  <si>
    <t>18*0,8</t>
  </si>
  <si>
    <t>131301102</t>
  </si>
  <si>
    <t>Hloubení jam nezapažených v hornině tř. 4 objemu do 1000 m3</t>
  </si>
  <si>
    <t>1035488402</t>
  </si>
  <si>
    <t>"plocha řezu: 54,51 m2
plocha řezu stáv. kce a most. otvoru (odhad): 11,05 m2"</t>
  </si>
  <si>
    <t>"Výkop střední část: "  (54,51-11,05)*9,6</t>
  </si>
  <si>
    <t>"Výkop - levá část" 3,63*2,6/2*(6,13/2+7,01/2)+(1,82*2,6/2)*(1,6+2,0)</t>
  </si>
  <si>
    <t>"Výkop - pravá část" 3,89*2,8/2*(6,93/2+7,21/2)+(1,99*2,8/2)*(1,61+1,45)</t>
  </si>
  <si>
    <t>"Pro rozšíření násypu:" 5,37*2,73+6,72*3,5+6,39*3,5+4,90*3,5</t>
  </si>
  <si>
    <t>"pro kamennou rovnaninu:" 1,68*2,0*2</t>
  </si>
  <si>
    <t>"odtěžení plošiny pro vrtání pilot:"   14,32*11,2</t>
  </si>
  <si>
    <t>131301109</t>
  </si>
  <si>
    <t>Příplatek za lepivost u hloubení jam nezapažených v hornině tř. 4</t>
  </si>
  <si>
    <t>-1207023624</t>
  </si>
  <si>
    <t>"50% z pol.č.131301102"   748,565*0,5</t>
  </si>
  <si>
    <t>16</t>
  </si>
  <si>
    <t>132301201</t>
  </si>
  <si>
    <t>Hloubení rýh š do 2000 mm v hornině tř. 4 objemu do 100 m3</t>
  </si>
  <si>
    <t>-495551041</t>
  </si>
  <si>
    <t>pro patní prahy</t>
  </si>
  <si>
    <t>"V patě svahů:" 0,8*0,8*(7,62+6,44+2,0+6,73+2,0+6,72+2,0)</t>
  </si>
  <si>
    <t>"V korytě:" 1,0*1,0*(3,50+3,63)</t>
  </si>
  <si>
    <t>17</t>
  </si>
  <si>
    <t>132301209</t>
  </si>
  <si>
    <t>Příplatek za lepivost k hloubení rýh š do 2000 mm v hornině tř. 4</t>
  </si>
  <si>
    <t>-183067285</t>
  </si>
  <si>
    <t>"50% z pol.č.132301201"   28,576*0,5</t>
  </si>
  <si>
    <t>153112122</t>
  </si>
  <si>
    <t>Zaberanění ocelových štětovnic na dl do 8 m ve standardních podmínkách z terénu</t>
  </si>
  <si>
    <t>805577563</t>
  </si>
  <si>
    <t>Pažení štětovnicemi hloubky 2,5 m</t>
  </si>
  <si>
    <t>2*14,2*2,5</t>
  </si>
  <si>
    <t>19</t>
  </si>
  <si>
    <t>M</t>
  </si>
  <si>
    <t>159202200</t>
  </si>
  <si>
    <t>štětovnice - 50% obratovost</t>
  </si>
  <si>
    <t>t</t>
  </si>
  <si>
    <t>-1539214316</t>
  </si>
  <si>
    <t>štětovnice , šířka 600 mm,  155,5 kg/m2</t>
  </si>
  <si>
    <t>71,0*0,1555</t>
  </si>
  <si>
    <t>20</t>
  </si>
  <si>
    <t>153113112</t>
  </si>
  <si>
    <t>Vytažení ocelových štětovnic dl do 12 m zaberaněných do hl 8 m z terénu ve standardnich podmínkách</t>
  </si>
  <si>
    <t>-1960673816</t>
  </si>
  <si>
    <t>"dle pol.č.153112122"  71,0</t>
  </si>
  <si>
    <t>153311212</t>
  </si>
  <si>
    <t>Zřízení armování svahů, násypů a opěrných stěn vrstvou z geomříže tuhé sklonu do 1:1</t>
  </si>
  <si>
    <t>-437422898</t>
  </si>
  <si>
    <t>"Vč. zřízení otvorů pro beranění sloupků svodidel.</t>
  </si>
  <si>
    <t>"před mostem vlevo:"  (6,5+7,2+6,8)*2,73+7,58*0,56</t>
  </si>
  <si>
    <t>"před mostem vpravo:"  (5,9+6,8+6,7+6,7)*3,5+5,43*3,0+7,58*0,5</t>
  </si>
  <si>
    <t>"za mostem vlevo:"  (6,1+6,0+5,9)*3,5+5,43*3,0+8,61*0,5</t>
  </si>
  <si>
    <t>"za mostem vpravo:"  (6,7+6,4)*3,5+5,43*3,0+8,61*0,5</t>
  </si>
  <si>
    <t>22</t>
  </si>
  <si>
    <t>69321014</t>
  </si>
  <si>
    <t>geomříž dvouosá tuhá PP s tahovou pevností 40kN/m</t>
  </si>
  <si>
    <t>1791532737</t>
  </si>
  <si>
    <t xml:space="preserve">"dle pol.č.153311213 + 15 % na přesahy"    321,68*1,15  </t>
  </si>
  <si>
    <t>23</t>
  </si>
  <si>
    <t>155131312</t>
  </si>
  <si>
    <t>Zřízení protierozního zpevnění svahů geomříží, georohoží sklonu do 1:1 včetně kotvení</t>
  </si>
  <si>
    <t>-80895093</t>
  </si>
  <si>
    <t>1,3*(0,53+2,07+5,78+2,12+0,55+5,37+5,07+1,66)</t>
  </si>
  <si>
    <t>24</t>
  </si>
  <si>
    <t>69321121</t>
  </si>
  <si>
    <t>georohož protierozní</t>
  </si>
  <si>
    <t>29059418</t>
  </si>
  <si>
    <t>georohož protierozní min. 400 g/m2, 15% na přesahy</t>
  </si>
  <si>
    <t>"dle pol.č.155131312: "   30,095*1,15</t>
  </si>
  <si>
    <t>25</t>
  </si>
  <si>
    <t>162301402</t>
  </si>
  <si>
    <t>Vodorovné přemístění větví stromů listnatých do 5 km D kmene do 500 mm</t>
  </si>
  <si>
    <t>2037381275</t>
  </si>
  <si>
    <t>"vč. likvidace štěpkováním dle pol.č.112151354   "   7</t>
  </si>
  <si>
    <t>26</t>
  </si>
  <si>
    <t>162301403</t>
  </si>
  <si>
    <t>Vodorovné přemístění větví stromů listnatých do 5 km D kmene do 700 mm</t>
  </si>
  <si>
    <t>-60710584</t>
  </si>
  <si>
    <t>"vč. likvidace štěpkováním  dle pol.č.112151355"   1</t>
  </si>
  <si>
    <t>27</t>
  </si>
  <si>
    <t>162301412</t>
  </si>
  <si>
    <t>Vodorovné přemístění kmenů stromů listnatých do 5 km D kmene do 500 mm</t>
  </si>
  <si>
    <t>320384724</t>
  </si>
  <si>
    <t>28</t>
  </si>
  <si>
    <t>162301413</t>
  </si>
  <si>
    <t>Vodorovné přemístění kmenů stromů listnatých do 5 km D kmene do 700 mm</t>
  </si>
  <si>
    <t>193164417</t>
  </si>
  <si>
    <t>29</t>
  </si>
  <si>
    <t>162301422</t>
  </si>
  <si>
    <t>Vodorovné přemístění pařezů do 5 km D do 500 mm</t>
  </si>
  <si>
    <t>1650287058</t>
  </si>
  <si>
    <t>"vč. likvidace štěpkováním "  7</t>
  </si>
  <si>
    <t>30</t>
  </si>
  <si>
    <t>162301423</t>
  </si>
  <si>
    <t>Vodorovné přemístění pařezů do 5 km D do 700 mm</t>
  </si>
  <si>
    <t>1888045208</t>
  </si>
  <si>
    <t>"vč. likvidace štěpkováním "   1</t>
  </si>
  <si>
    <t>31</t>
  </si>
  <si>
    <t>162501102</t>
  </si>
  <si>
    <t>Vodorovné přemístění do 3000 m výkopku/sypaniny z horniny tř. 1 až 4</t>
  </si>
  <si>
    <t>1584009191</t>
  </si>
  <si>
    <t>"Odvoz na mezideponii"</t>
  </si>
  <si>
    <t>"dle pol.č.171102101"  36,324</t>
  </si>
  <si>
    <t>"dle pol.č.174101101"  179,247</t>
  </si>
  <si>
    <t>"dle pol.č.175101201"  386,328</t>
  </si>
  <si>
    <t>Mezisoučet</t>
  </si>
  <si>
    <t>"zpět do násypů"   601,899</t>
  </si>
  <si>
    <t>32</t>
  </si>
  <si>
    <t>162701105</t>
  </si>
  <si>
    <t>Vodorovné přemístění do 10000 m výkopku/sypaniny z horniny tř. 1 až 4</t>
  </si>
  <si>
    <t>1582087503</t>
  </si>
  <si>
    <t>"Objem výkopů"  748,564+28,576+14,4</t>
  </si>
  <si>
    <t>"Odopčet dle pol.č.162501102"   -601,899</t>
  </si>
  <si>
    <t>"Drny dle pol.č.111301111"   173,936*0,1</t>
  </si>
  <si>
    <t>"Zemina z vrtů pilot"  2*7*(4,0+0,5)*3,14*0,32*0,32</t>
  </si>
  <si>
    <t>33</t>
  </si>
  <si>
    <t>162701109</t>
  </si>
  <si>
    <t>Příplatek k vodorovnému přemístění výkopku/sypaniny z horniny tř. 1 až 4 ZKD 1000 m přes 10000 m</t>
  </si>
  <si>
    <t>1579731091</t>
  </si>
  <si>
    <t>"zhotovitel promítne v rámci položky cenu za odvoz na skládku dle svých zvyklostí a možností skládkování "</t>
  </si>
  <si>
    <t>"dle pol.č.162701105"   227,292*10</t>
  </si>
  <si>
    <t>34</t>
  </si>
  <si>
    <t>167101101</t>
  </si>
  <si>
    <t>Nakládání výkopku z hornin tř. 1 až 4 do 100 m3</t>
  </si>
  <si>
    <t>1285905600</t>
  </si>
  <si>
    <t>Nakládání na mezideponii</t>
  </si>
  <si>
    <t>35</t>
  </si>
  <si>
    <t>171102101</t>
  </si>
  <si>
    <t>Uložení sypaniny z hornin soudržných do násypů zhutněných do 95 % PS</t>
  </si>
  <si>
    <t>434593303</t>
  </si>
  <si>
    <t>"Rozšíření svahů vč. vyztužených zemin:"   4,54*(2,73-1,5)+6,48*(3,5-1,5)+5,46*(3,5-1,5)+3,43*(3,5-1,5)</t>
  </si>
  <si>
    <t>"Žebra pod rovnaninou ze ŠD:" 4,46*1,5+6,21*1,5+6,14*1,5+4,98*1,5</t>
  </si>
  <si>
    <t>"Podkladní polštář ze ŠD:" 0,79*3,5+0,84*3,5+0,73*3,5+1,04*3,5</t>
  </si>
  <si>
    <t>36</t>
  </si>
  <si>
    <t>171103101</t>
  </si>
  <si>
    <t>Zemní hrázky melioračních kanálů z horniny tř. 1 až 4</t>
  </si>
  <si>
    <t>-1593707454</t>
  </si>
  <si>
    <t>"pro převedení vody  2 x 7,2 m3"  2*7,2</t>
  </si>
  <si>
    <t>37</t>
  </si>
  <si>
    <t>171201201</t>
  </si>
  <si>
    <t>Uložení sypaniny na skládky</t>
  </si>
  <si>
    <t>2229923</t>
  </si>
  <si>
    <t>"na mezideponii dle pol.č.160501102  1. část"   601,899</t>
  </si>
  <si>
    <t>"na skládku dle pol.č.162701105"    227,292</t>
  </si>
  <si>
    <t>38</t>
  </si>
  <si>
    <t>171201211</t>
  </si>
  <si>
    <t>Poplatek za uložení stavebního odpadu - zeminy a kameniva na skládce</t>
  </si>
  <si>
    <t>-281152521</t>
  </si>
  <si>
    <t>"dle pol.č.162701105"    227,292*1,8</t>
  </si>
  <si>
    <t>39</t>
  </si>
  <si>
    <t>174101101</t>
  </si>
  <si>
    <t>Zásyp jam, šachet rýh nebo kolem objektů sypaninou se zhutněním</t>
  </si>
  <si>
    <t>1936544071</t>
  </si>
  <si>
    <t>"Ochranný zásyp za opěrami s hutněním na Id=0,85 ze štěrkodrti</t>
  </si>
  <si>
    <t>"Ochranný zásyp nad klenbou a podél křídel:"5,07*8,0+2*6,47*0,6+2*6,31*0,6</t>
  </si>
  <si>
    <t>"Zásyp za opěrou zeminou vhodnou s hutněním na Id=0,9, resp. D=100%</t>
  </si>
  <si>
    <t>"Zásyp za opěrou mezi křídly:" (6,47+6,31)*(8,0-2*0,6)</t>
  </si>
  <si>
    <t>"Zásyp za opěrou za křídly:" (3,80+4,28)*9,1</t>
  </si>
  <si>
    <t>"Zásyp výkopu pro rampu:" 0,9*5,03</t>
  </si>
  <si>
    <t>"Zásyp patních prahů:"  0,8*0,4*(7,62+6,44+2,0+6,73+2,0+6,72+2,0)+1,0*0,5*(3,50+3,63)</t>
  </si>
  <si>
    <t>40</t>
  </si>
  <si>
    <t>58344172</t>
  </si>
  <si>
    <t>štěrkodrť frakce 0/32 třída C</t>
  </si>
  <si>
    <t>1113721366</t>
  </si>
  <si>
    <t>Drcené kamenivo dle ČSN EN 13242 (kamenivo pro nestmelené směsi …..)"</t>
  </si>
  <si>
    <t>"dle pol.č.171102101"  (32,684+11,900)*1,9</t>
  </si>
  <si>
    <t>"dle pol.č.174101101 - 1. část"  55,896*1,9</t>
  </si>
  <si>
    <t>41</t>
  </si>
  <si>
    <t>175101201</t>
  </si>
  <si>
    <t>Obsypání objektu nad přilehlým původním terénem sypaninou bez prohození sítem, uloženou do 3 m</t>
  </si>
  <si>
    <t>842032000</t>
  </si>
  <si>
    <t>zemina vhodná nebo podmínečně vhodná do násypu, hutnění na Id=0,8, resp. 95 % PS</t>
  </si>
  <si>
    <t>"Plošina pro vrtání pilot:"   14,32*11,2</t>
  </si>
  <si>
    <t>Zásyp základu z vniřní strany a pod křídly:</t>
  </si>
  <si>
    <t>"Zásyp základu benešovského:" 6,84*9,1-2*(1,0*0,5*2,5+1,01*0,55*2,55)</t>
  </si>
  <si>
    <t>"Zásyp základu vlašimského:" 6,84*9,1-2*(1,0*0,5*2,5+1,01*0,55*2,55)</t>
  </si>
  <si>
    <t>Kužely a vnější obsyp:</t>
  </si>
  <si>
    <t>"Zásyp - levá část" 4,03*3,18/2*(6,13/2+7,01/2)+(1,82*2,6/2)*(1,6+2,0)</t>
  </si>
  <si>
    <t>"Zásyp - pravá část" 4,21*3,56/2*(6,93/2+7,21/2)+(1,99*2,8/2)*(1,61+1,45)</t>
  </si>
  <si>
    <t>42</t>
  </si>
  <si>
    <t>181102302</t>
  </si>
  <si>
    <t>Úprava pláně v zářezech se zhutněním</t>
  </si>
  <si>
    <t>1666588751</t>
  </si>
  <si>
    <t>"hutnění pláně mimo novou aktivní zónu na Edef.2 min 45 MPa</t>
  </si>
  <si>
    <t>(0,67+0,92)*10,9</t>
  </si>
  <si>
    <t>43</t>
  </si>
  <si>
    <t>181301102</t>
  </si>
  <si>
    <t>Rozprostření ornice tl vrstvy do 150 mm pl do 500 m2 v rovině nebo ve svahu do 1:5</t>
  </si>
  <si>
    <t>-1247354662</t>
  </si>
  <si>
    <t>veškeré plochyv rovině, které budou zatravněny</t>
  </si>
  <si>
    <t>"vlevo od mostu:" 19,11</t>
  </si>
  <si>
    <t>"vpravo od mostu:" 21,66</t>
  </si>
  <si>
    <t>44</t>
  </si>
  <si>
    <t>181411123</t>
  </si>
  <si>
    <t>Založení lučního trávníku výsevem plochy do 1000 m2 ve svahu do 1:1</t>
  </si>
  <si>
    <t>-1658027780</t>
  </si>
  <si>
    <t>" dle pol.č.181301102 a 181301122 "     (40,770+38,597)</t>
  </si>
  <si>
    <t>45</t>
  </si>
  <si>
    <t>00572474</t>
  </si>
  <si>
    <t>osivo směs travní krajinná-svahová</t>
  </si>
  <si>
    <t>kg</t>
  </si>
  <si>
    <t>-1572809046</t>
  </si>
  <si>
    <t>pl. dle pol.č.181411123 x 4 kg/100 m2</t>
  </si>
  <si>
    <t>79,367*0,04</t>
  </si>
  <si>
    <t>46</t>
  </si>
  <si>
    <t>182201101</t>
  </si>
  <si>
    <t>Svahování násypů</t>
  </si>
  <si>
    <t>-1687975356</t>
  </si>
  <si>
    <t>"pod ohumusování ve svahu  "   38,597</t>
  </si>
  <si>
    <t>47</t>
  </si>
  <si>
    <t>182301122</t>
  </si>
  <si>
    <t>Rozprostření ornice pl do 500 m2 ve svahu přes 1:5 tl vrstvy do 150 mm</t>
  </si>
  <si>
    <t>-919607979</t>
  </si>
  <si>
    <t>veškeré plochy ve svahu, které budou zatravněny</t>
  </si>
  <si>
    <t>"vlevo od mostu:" (3,02+2,07+5,78+3,19)*1,3</t>
  </si>
  <si>
    <t>"vlevo od mostu:" (2,48+5,37+5,06+2,72)*1,3</t>
  </si>
  <si>
    <t>48</t>
  </si>
  <si>
    <t>10364101</t>
  </si>
  <si>
    <t>zemina pro terénní úpravy - ornice</t>
  </si>
  <si>
    <t>1026436052</t>
  </si>
  <si>
    <t>"nákup a dovoz</t>
  </si>
  <si>
    <t>" dle pol.č.181301102 a 181301122 x tl. x hmot. "     (40,770+38,597)*0,15*1,8</t>
  </si>
  <si>
    <t>49</t>
  </si>
  <si>
    <t>184802631</t>
  </si>
  <si>
    <t>Chemické odplevelení po založení kultury postřikem na široko ve svahu do 1:1</t>
  </si>
  <si>
    <t>1285012932</t>
  </si>
  <si>
    <t>50</t>
  </si>
  <si>
    <t>185803113</t>
  </si>
  <si>
    <t>Ošetření trávníku shrabáním ve svahu do 1:1</t>
  </si>
  <si>
    <t>653578183</t>
  </si>
  <si>
    <t>51</t>
  </si>
  <si>
    <t>185804312</t>
  </si>
  <si>
    <t>Zalití rostlin vodou plocha přes 20 m2</t>
  </si>
  <si>
    <t>1097796555</t>
  </si>
  <si>
    <t>79,367*0,05</t>
  </si>
  <si>
    <t>52</t>
  </si>
  <si>
    <t>185851121</t>
  </si>
  <si>
    <t>Dovoz vody pro zálivku rostlin za vzdálenost do 1000 m</t>
  </si>
  <si>
    <t>765524485</t>
  </si>
  <si>
    <t>Zakládání</t>
  </si>
  <si>
    <t>53</t>
  </si>
  <si>
    <t>212792212</t>
  </si>
  <si>
    <t>Odvodnění mostní opěry - drenážní flexibilní plastové potrubí DN 160</t>
  </si>
  <si>
    <t>1388185995</t>
  </si>
  <si>
    <t>drenážní tr. HDPE DN 150 SN8 děrovaná s plným dnem za rubem opěr, ve sklonu min". 3%, vč. T kusů a vyústění skrz klenbu (3x)</t>
  </si>
  <si>
    <t>2*8,0</t>
  </si>
  <si>
    <t>54</t>
  </si>
  <si>
    <t>226213211</t>
  </si>
  <si>
    <t>Vrty velkoprofilové svislé zapažené D do 1050 mm hl do 10 m hor. I</t>
  </si>
  <si>
    <t>726375299</t>
  </si>
  <si>
    <t>"vč. hluchého vrtání:"   2*7*(1,9+1,7)</t>
  </si>
  <si>
    <t>55</t>
  </si>
  <si>
    <t>226213212</t>
  </si>
  <si>
    <t>Vrty velkoprofilové svislé zapažené D do 1050 mm hl do 10 m hor. II</t>
  </si>
  <si>
    <t>-78464116</t>
  </si>
  <si>
    <t>2*7*1,0</t>
  </si>
  <si>
    <t>56</t>
  </si>
  <si>
    <t>226213214</t>
  </si>
  <si>
    <t>Vrty velkoprofilové svislé zapažené D do 1050 mm hl do 10 m hor. IV</t>
  </si>
  <si>
    <t>652297623</t>
  </si>
  <si>
    <t>2*7*1,1</t>
  </si>
  <si>
    <t>57</t>
  </si>
  <si>
    <t>231212113</t>
  </si>
  <si>
    <t>Zřízení pilot svislých zapažených D do 1250 mm hl do 10 m s vytažením pažnic z betonu železového</t>
  </si>
  <si>
    <t>152796992</t>
  </si>
  <si>
    <t>2*7*(4,0+0,5)</t>
  </si>
  <si>
    <t>58</t>
  </si>
  <si>
    <t>589329420</t>
  </si>
  <si>
    <t>beton C 25/30 XF3 kamenivo frakce 0/22</t>
  </si>
  <si>
    <t>1696331290</t>
  </si>
  <si>
    <t>2*7*(4,0+0,5)*3,14*0,32*0,32</t>
  </si>
  <si>
    <t>59</t>
  </si>
  <si>
    <t>231611114</t>
  </si>
  <si>
    <t>Výztuž pilot betonovaných do země ocel z betonářské oceli 10 505</t>
  </si>
  <si>
    <t>2142737472</t>
  </si>
  <si>
    <t>"Výztuž pilot z oceli B500B. Odhad 170 kg/m3</t>
  </si>
  <si>
    <t>20,257*0,17</t>
  </si>
  <si>
    <t>60</t>
  </si>
  <si>
    <t>239111113</t>
  </si>
  <si>
    <t>Odbourání vrchní části znehodnocené výplně pilot D piloty do 1250 mm</t>
  </si>
  <si>
    <t>-819366863</t>
  </si>
  <si>
    <t>2*7*0,5</t>
  </si>
  <si>
    <t>61</t>
  </si>
  <si>
    <t>275321118</t>
  </si>
  <si>
    <t>Základové patky a bloky ze ŽB C 30/37</t>
  </si>
  <si>
    <t>-654438594</t>
  </si>
  <si>
    <t>" beton C30/37-XF3+XA1"</t>
  </si>
  <si>
    <t>2*(9,1*0,5*1,0+2*2,5*1,0*0,5)</t>
  </si>
  <si>
    <t>62</t>
  </si>
  <si>
    <t>275354111</t>
  </si>
  <si>
    <t>Bednění základových patek - zřízení</t>
  </si>
  <si>
    <t>-1515821100</t>
  </si>
  <si>
    <t>systémové bednění povrch vodovzdorná překližka nebo ocelové bednění</t>
  </si>
  <si>
    <t>2*(2*9,1+2*2,5+2*3,5)*0,5</t>
  </si>
  <si>
    <t>63</t>
  </si>
  <si>
    <t>275354211</t>
  </si>
  <si>
    <t>Bednění základových patek - odstranění</t>
  </si>
  <si>
    <t>755217741</t>
  </si>
  <si>
    <t>"dle pol.č.275354111"  30,200</t>
  </si>
  <si>
    <t>64</t>
  </si>
  <si>
    <t>275361116</t>
  </si>
  <si>
    <t>Výztuž základových patek a bloků z betonářské oceli 10 505</t>
  </si>
  <si>
    <t>460176308</t>
  </si>
  <si>
    <t>"Výztuž základů opěr z oceli B500B. Odhad 260 kg/m3</t>
  </si>
  <si>
    <t>14,10*0,260</t>
  </si>
  <si>
    <t>Svislé a kompletní konstrukce</t>
  </si>
  <si>
    <t>65</t>
  </si>
  <si>
    <t>317321118</t>
  </si>
  <si>
    <t>Mostní římsy ze ŽB C 30/37</t>
  </si>
  <si>
    <t>-1491716964</t>
  </si>
  <si>
    <t>"beton C30/37- XF4, XD3</t>
  </si>
  <si>
    <t>(0,3*0,55+0,59*0,25)*2*13,6</t>
  </si>
  <si>
    <t>66</t>
  </si>
  <si>
    <t>317353121</t>
  </si>
  <si>
    <t>Bednění mostních říms všech tvarů - zřízení</t>
  </si>
  <si>
    <t>-1801594145</t>
  </si>
  <si>
    <t>"systémové bednění, povrchová úprava celoplošné vícevrstvé desky se strukturou dřeva zpevněné povrchově pečetící pryskyřičnou vrstvou</t>
  </si>
  <si>
    <t>(0,25+0,6+0,31)*2*13,6+4*(0,3*0,55+0,59*0,25)</t>
  </si>
  <si>
    <t>67</t>
  </si>
  <si>
    <t>317353221</t>
  </si>
  <si>
    <t>Bednění mostních říms všech tvarů - odstranění</t>
  </si>
  <si>
    <t>527173922</t>
  </si>
  <si>
    <t>"dle pol.č.317353121"   32,802</t>
  </si>
  <si>
    <t>68</t>
  </si>
  <si>
    <t>317361116</t>
  </si>
  <si>
    <t>Výztuž mostních říms z betonářské oceli 10 505</t>
  </si>
  <si>
    <t>38643846</t>
  </si>
  <si>
    <t>"odhad 130 kg/m3,  ocel B500B</t>
  </si>
  <si>
    <t>8,5*0,130</t>
  </si>
  <si>
    <t>69</t>
  </si>
  <si>
    <t>334323118</t>
  </si>
  <si>
    <t>Mostní opěry a úložné prahy ze ŽB C 30/37</t>
  </si>
  <si>
    <t>1290951329</t>
  </si>
  <si>
    <t>beton C30/37-XF2+XD1</t>
  </si>
  <si>
    <t>"Levé křídlo:" 31,00*0,55</t>
  </si>
  <si>
    <t>"Pravé křídlo:" 33,07*0,55</t>
  </si>
  <si>
    <t>70</t>
  </si>
  <si>
    <t>334351112</t>
  </si>
  <si>
    <t>Bednění systémové mostních opěr a úložných prahů z překližek pro ŽB - zřízení</t>
  </si>
  <si>
    <t>-1138233303</t>
  </si>
  <si>
    <t>systémové bednění, povrchová úprava celoplošné vícevrstvé desky se strukturou dřeva zpevněné povrchově pečetící pryskyřičnou vrstvou</t>
  </si>
  <si>
    <t>"Levé křídlo:" 31,00*2+(6,21+1,5+2,28+1,0+1,5+2,32+1,0)*0,55</t>
  </si>
  <si>
    <t>"Pravé křídlo:" 33,07*2+(6,21+1,5+2,39+1,0+1,5+2,35+1,0)*0,55</t>
  </si>
  <si>
    <t>71</t>
  </si>
  <si>
    <t>334351211</t>
  </si>
  <si>
    <t>Bednění systémové mostních opěr a úložných prahů z překližek - odstranění</t>
  </si>
  <si>
    <t>-395276921</t>
  </si>
  <si>
    <t>"dle pol.č.334351112 "   145,608</t>
  </si>
  <si>
    <t>72</t>
  </si>
  <si>
    <t>334361226</t>
  </si>
  <si>
    <t>Výztuž křídel, závěrných zdí z betonářské oceli 10 505</t>
  </si>
  <si>
    <t>-2008884909</t>
  </si>
  <si>
    <t>Výztuž křídel odhad 240kg/m3. Ocel B 500B</t>
  </si>
  <si>
    <t>"křídla:"  35,239*0,240</t>
  </si>
  <si>
    <t>73</t>
  </si>
  <si>
    <t>389121113</t>
  </si>
  <si>
    <t>Osazení dílců rámové konstrukce propustků a podchodů hmotnosti do 25 t</t>
  </si>
  <si>
    <t>1120312764</t>
  </si>
  <si>
    <t>"předpoklad dle pol. dodávky prefabrikátů"  6</t>
  </si>
  <si>
    <t>Zhotovitel ocení v rámci položky kompletní montáž všech prefabrikátů podle  rozměrů uvedených v PD</t>
  </si>
  <si>
    <t>74</t>
  </si>
  <si>
    <t>59383557</t>
  </si>
  <si>
    <t>prefabrikát klenbový - klenba r 150 cm dl. 150 cm</t>
  </si>
  <si>
    <t>2119820396</t>
  </si>
  <si>
    <t>Prefabrikát dle PD  - předpoklad typizované délky jednotlivých dílů = 1,5 m (5ks) + atyp 0,5 m</t>
  </si>
  <si>
    <t>"Celková délka = 8m "  8/1,5</t>
  </si>
  <si>
    <t>Zhotovitel ocení v rámci položky kompletní dodávku a dovoz prefabrikátů podle  rozměrů uvedených v PD</t>
  </si>
  <si>
    <t>Vodorovné konstrukce</t>
  </si>
  <si>
    <t>75</t>
  </si>
  <si>
    <t>451571112</t>
  </si>
  <si>
    <t>Lože pod dlažby ze štěrkopísku vrstva tl nad 100 do 150 mm</t>
  </si>
  <si>
    <t>581701874</t>
  </si>
  <si>
    <t>ŠP podsyp a nadsyp těsnící fólie v přechodové oblasti v tl. 150 mm</t>
  </si>
  <si>
    <t xml:space="preserve">"Přechodové oblasti:" 2*2*5,39*8,0  </t>
  </si>
  <si>
    <t>76</t>
  </si>
  <si>
    <t>451571211</t>
  </si>
  <si>
    <t>Lože pod dlažby z kameniva těženého hrubého vrstva tl do 100 mm</t>
  </si>
  <si>
    <t>557763808</t>
  </si>
  <si>
    <t>štěrkodrť tl 10cm fr.0/32, třídy A, dle ČSN EN 13 285</t>
  </si>
  <si>
    <t>"Pod zádlažbu za křídly:"  4*3,0*0,8</t>
  </si>
  <si>
    <t>"Pod dlažbu na svazích:" 1,3*(8,77+9,68+11,22+11,10)</t>
  </si>
  <si>
    <t>"Pod kamennou rovnaninu:" 1,3*(3,75+5,50+3,67+4,40)</t>
  </si>
  <si>
    <t>77</t>
  </si>
  <si>
    <t>452311121</t>
  </si>
  <si>
    <t>Podkladní desky z betonu prostého tř. C 8/10 otevřený výkop</t>
  </si>
  <si>
    <t>-29144981</t>
  </si>
  <si>
    <t>"Podkladní beton C8/10 - X0</t>
  </si>
  <si>
    <t>"Pod základy:" 0,1*2*(1,4*9,5+2*(3,9-1,4)*1,4)</t>
  </si>
  <si>
    <t>"Ochrana izolace:" 0,1*4,59*8,0</t>
  </si>
  <si>
    <t>78</t>
  </si>
  <si>
    <t>452311151</t>
  </si>
  <si>
    <t>Podkladní desky z betonu prostého tř. C 20/25 otevřený výkop</t>
  </si>
  <si>
    <t>-964715045</t>
  </si>
  <si>
    <t>"Podkladní beton C20/25n - XF3</t>
  </si>
  <si>
    <t>"Pod zádlažbu za křídly:"  4*3,0*0,8*0,1</t>
  </si>
  <si>
    <t>"Pod dlažbu na svazích:" 1,3*(8,77+9,68+11,22+11,10)*0,1</t>
  </si>
  <si>
    <t>"Pod dlažbu v korytě:" 0,73*9,1+2,49*0,2+2,44*0,2</t>
  </si>
  <si>
    <t>79</t>
  </si>
  <si>
    <t>452318510</t>
  </si>
  <si>
    <t>Zajišťovací práh z betonu prostého se zvýšenými nároky na prostředí</t>
  </si>
  <si>
    <t>1221015065</t>
  </si>
  <si>
    <t>Z betonu C25/30-XF3</t>
  </si>
  <si>
    <t>"V patě svahů:" 0,8*0,4*(7,62+6,44+2,0+6,73+2,0+6,72+2,0)</t>
  </si>
  <si>
    <t>"V korytě:" 1,0*0,5*(3,50+3,63)</t>
  </si>
  <si>
    <t>80</t>
  </si>
  <si>
    <t>452351101</t>
  </si>
  <si>
    <t>Bednění podkladních desek nebo bloků nebo sedlového lože otevřený výkop</t>
  </si>
  <si>
    <t>399386957</t>
  </si>
  <si>
    <t>vč. odbednění</t>
  </si>
  <si>
    <t>"Sokl pod drenáž za opěrou:"  2*1,13*8,0</t>
  </si>
  <si>
    <t>"Pod základy rámových stojek:"  2*0,1*(2*3,9+2*1,4+2*2,5+6,7)</t>
  </si>
  <si>
    <t>81</t>
  </si>
  <si>
    <t>457311114</t>
  </si>
  <si>
    <t>Vyrovnávací nebo spádový beton C 12/15 včetně úpravy povrchu</t>
  </si>
  <si>
    <t>-690209839</t>
  </si>
  <si>
    <t>"Sokl pod drenáž C8/10n-X0:" 2*0,34*8,0</t>
  </si>
  <si>
    <t>82</t>
  </si>
  <si>
    <t>458311131</t>
  </si>
  <si>
    <t>Filtrační vrstvy za opěrou z betonu drenážního hutněného po vrstvách</t>
  </si>
  <si>
    <t>-660968264</t>
  </si>
  <si>
    <t>drenážní beton MCB-8</t>
  </si>
  <si>
    <t>"Obetonování drenážních trub:"    2*8,0*((0,43+0,3)/2*0,3)</t>
  </si>
  <si>
    <t>83</t>
  </si>
  <si>
    <t>461991111</t>
  </si>
  <si>
    <t>Zřízení ochranného opevnění dna a svahů melioračních kanálů z geotextilie, fólie nebo síťoviny</t>
  </si>
  <si>
    <t>-1893748307</t>
  </si>
  <si>
    <t>"Izolace přechodové oblasti. Geomembrána min. pevnosti 20kN/m a tažností min. 20% v obou směrech.</t>
  </si>
  <si>
    <t>2*5,56*8,0</t>
  </si>
  <si>
    <t>84</t>
  </si>
  <si>
    <t>69341024</t>
  </si>
  <si>
    <t>geomembrány hydroizolační pevnost min 20 kN/m</t>
  </si>
  <si>
    <t>-1847548336</t>
  </si>
  <si>
    <t>"dle pol.č.461991111 + 15 % " 88,960*1,15</t>
  </si>
  <si>
    <t>85</t>
  </si>
  <si>
    <t>463212121</t>
  </si>
  <si>
    <t>Rovnanina z lomového kamene s vyklínováním spár těženým kamenivem</t>
  </si>
  <si>
    <t>-841303625</t>
  </si>
  <si>
    <t>Kamená rovnanina na sucho tl. 200 mm</t>
  </si>
  <si>
    <t>1,3*(3,75+5,50+3,67+4,40)*0,2</t>
  </si>
  <si>
    <t>86</t>
  </si>
  <si>
    <t>463212191</t>
  </si>
  <si>
    <t>Příplatek za vypracováni líce rovnaniny</t>
  </si>
  <si>
    <t>-573212382</t>
  </si>
  <si>
    <t>1,3*(3,75+5,50+3,67+4,40)</t>
  </si>
  <si>
    <t>87</t>
  </si>
  <si>
    <t>465513157</t>
  </si>
  <si>
    <t>Dlažba svahu u opěr z upraveného lomového žulového kamene tl 200 mm do lože C 25/30 pl přes 10 m2</t>
  </si>
  <si>
    <t>-2097932128</t>
  </si>
  <si>
    <t xml:space="preserve">"Dlažby z lom. kamene tl. do 200 mm, (kamenivo tř. i dle ČSN 72 1860) do betonu C20/25n-XF3, včetně spárování cem. maltou MC25 XF4. </t>
  </si>
  <si>
    <t>"Dlažba za křídly:"  4*2,0*0,8</t>
  </si>
  <si>
    <t>"Dlažba na svazích:" 1,3*(8,77+9,68+11,22+11,10)</t>
  </si>
  <si>
    <t>88</t>
  </si>
  <si>
    <t>465513228</t>
  </si>
  <si>
    <t>Dlažba z lomového kamene na cementovou maltu s vyspárováním tl 250 mm pro hráze</t>
  </si>
  <si>
    <t>277545886</t>
  </si>
  <si>
    <t>Dlažba z lomového kamene na cementovou maltu s vyspárováním tl 200 mm pro hydromeliorace</t>
  </si>
  <si>
    <t>Tl. 0.20 m vč. spárování MC25 XF4, kámen pro vodohospodářské účely dle ČSN EN 13383-1</t>
  </si>
  <si>
    <t>"Dlažba v korytě:"   3,0*9,1+2,49+2,44</t>
  </si>
  <si>
    <t>89</t>
  </si>
  <si>
    <t>58380750</t>
  </si>
  <si>
    <t>kámen lomový regulační (10t=6,5 m3)</t>
  </si>
  <si>
    <t>-647112490</t>
  </si>
  <si>
    <t>"dle pol.č.465513228  10 % na ztratné"  (32,23*0,2)/6,5*10*1,1</t>
  </si>
  <si>
    <t>Komunikace</t>
  </si>
  <si>
    <t>90</t>
  </si>
  <si>
    <t>564851111</t>
  </si>
  <si>
    <t>Podklad ze štěrkodrtě ŠD tl 150 mm</t>
  </si>
  <si>
    <t>842508189</t>
  </si>
  <si>
    <t>Podklad ze štěrkodrti ŠD s rozprostřením a zhutněním, po zhutnění tl. 150 mm</t>
  </si>
  <si>
    <t>"Podkl. vrstva vozovky: "    8,0*20,6</t>
  </si>
  <si>
    <t>91</t>
  </si>
  <si>
    <t>565135121</t>
  </si>
  <si>
    <t>Asfaltový beton vrstva podkladní ACP 16 (obalované kamenivo OKS) tl 50 mm š přes 3 m</t>
  </si>
  <si>
    <t>610953185</t>
  </si>
  <si>
    <t>Asfaltový beton vrstva podkladní ACP 16 (obalované kamenivo střednězrnné - OKS) s rozprostřením a zhutněním v pruhu šířky přes 3 m, po zhutnění tl. 50</t>
  </si>
  <si>
    <t>"vozovka - podkladní vrstva:" 8,0*20,6</t>
  </si>
  <si>
    <t>92</t>
  </si>
  <si>
    <t>567512111</t>
  </si>
  <si>
    <t>Recyklace podkladu za studena na místě - promísení s pojivem, kamenivem tl 120 mm do 1000 m2</t>
  </si>
  <si>
    <t>1993138128</t>
  </si>
  <si>
    <t>Podklad nebo podsyp z asfaltového recyklátu z výzisku s provedením stabilizace C3/4 s rozprostřením a zhutněním, po zhutnění tl. 100 mm</t>
  </si>
  <si>
    <t>"2 vrstvy:" 2*(10,58*2*3,5+8,0*13,6)</t>
  </si>
  <si>
    <t>93</t>
  </si>
  <si>
    <t>58522110</t>
  </si>
  <si>
    <t xml:space="preserve">cement struskoportlandský </t>
  </si>
  <si>
    <t>1208240711</t>
  </si>
  <si>
    <t>pro studenou recyklaci - cca 3% objemu</t>
  </si>
  <si>
    <t>365,72*0,1*2,300*0,03</t>
  </si>
  <si>
    <t>94</t>
  </si>
  <si>
    <t>111625530</t>
  </si>
  <si>
    <t>asfaltová kationaktivní emulze</t>
  </si>
  <si>
    <t>1589702605</t>
  </si>
  <si>
    <t>pro studenou recyklaci - cca 4% objemu</t>
  </si>
  <si>
    <t>365,72*0,1*2,300*0,04</t>
  </si>
  <si>
    <t>95</t>
  </si>
  <si>
    <t>569831111</t>
  </si>
  <si>
    <t>Zpevnění krajnic štěrkodrtí tl 100 mm</t>
  </si>
  <si>
    <t>458992707</t>
  </si>
  <si>
    <t xml:space="preserve">nezpevněná krajnice stěrkodrtí ŠDB 0/32 tl. 100mm </t>
  </si>
  <si>
    <t>(1,2+0,63+0,78*2)</t>
  </si>
  <si>
    <t>96</t>
  </si>
  <si>
    <t>569903311</t>
  </si>
  <si>
    <t>Zřízení zemních krajnic se zhutněním</t>
  </si>
  <si>
    <t>336260068</t>
  </si>
  <si>
    <t>Zřízení zemních krajnic z hornin jakékoliv třídy se zhutněním</t>
  </si>
  <si>
    <t xml:space="preserve">0,21*4*0,5 </t>
  </si>
  <si>
    <t>97</t>
  </si>
  <si>
    <t>10364100</t>
  </si>
  <si>
    <t>zemina pro terénní úpravy - tříděná</t>
  </si>
  <si>
    <t>852118632</t>
  </si>
  <si>
    <t>"dle pol.č.569903311  m3 x hmotn. "  0,42*1,8</t>
  </si>
  <si>
    <t>98</t>
  </si>
  <si>
    <t>573111112</t>
  </si>
  <si>
    <t>Postřik živičný infiltrační s posypem z asfaltu množství 1 kg/m2</t>
  </si>
  <si>
    <t>-1065101314</t>
  </si>
  <si>
    <t>"PI-B 1,0kg/m2 - uváděno v množství zbytkového pojiva"</t>
  </si>
  <si>
    <t>"vozovka - pod vrstvu ACP 16:" 8,0*20,6</t>
  </si>
  <si>
    <t>99</t>
  </si>
  <si>
    <t>573231106</t>
  </si>
  <si>
    <t>Postřik živičný spojovací ze silniční emulze v množství 0,30 kg/m2</t>
  </si>
  <si>
    <t>1604052381</t>
  </si>
  <si>
    <t>"PS-C 0,2kg/m2 - uváděno v množství zbytkového pojiva, se zametením, očištěním podkladu"</t>
  </si>
  <si>
    <t>"vozovka - pod ACO a ACL:" 2*8,0*20,6</t>
  </si>
  <si>
    <t>100</t>
  </si>
  <si>
    <t>577134121</t>
  </si>
  <si>
    <t>Asfaltový beton vrstva obrusná ACO 11 (ABS) tř. I tl 40 mm š přes 3 m z nemodifikovaného asfaltu</t>
  </si>
  <si>
    <t>-1284418343</t>
  </si>
  <si>
    <t>"vozovka - obrusná vrstva ACO 11+ tl. 40mm, se zametením, očištěním podkladu"</t>
  </si>
  <si>
    <t>8,0*20,6</t>
  </si>
  <si>
    <t>101</t>
  </si>
  <si>
    <t>577155122</t>
  </si>
  <si>
    <t>Asfaltový beton vrstva ložní ACL 16 (ABH) tl 60 mm š přes 3 m z nemodifikovaného asfaltu</t>
  </si>
  <si>
    <t>853714014</t>
  </si>
  <si>
    <t>vozovka - ložní vrstva ACL 16+ tl. 60mm + rozšíření 2%, se zametením, očištěním podkladu</t>
  </si>
  <si>
    <t>102</t>
  </si>
  <si>
    <t>591141111</t>
  </si>
  <si>
    <t>Kladení dlažby z kostek velkých z kamene na MC tl 50 mm</t>
  </si>
  <si>
    <t>-961448804</t>
  </si>
  <si>
    <t>Dlažba z kamenných kostek 80/100 do betonu</t>
  </si>
  <si>
    <t>3*0,61+0,93</t>
  </si>
  <si>
    <t>103</t>
  </si>
  <si>
    <t>58380160</t>
  </si>
  <si>
    <t>kostka dlažební žula velká</t>
  </si>
  <si>
    <t>-1305381469</t>
  </si>
  <si>
    <t>kostka 80/100 mm</t>
  </si>
  <si>
    <t>"dle pol.č.591141111    pl. x tl. x obj. hm. x 2% ztratné"     2,76*0,1*2,6*1,02</t>
  </si>
  <si>
    <t>Úpravy povrchů, podlahy a osazování výplní</t>
  </si>
  <si>
    <t>104</t>
  </si>
  <si>
    <t>628611111</t>
  </si>
  <si>
    <t>Nátěr betonu mostu akrylátový 2x impregnační OS-A</t>
  </si>
  <si>
    <t>470759660</t>
  </si>
  <si>
    <t>"ochranný nátěr (S1 dle TKP PK, kap. 31) celý horní povrch říms</t>
  </si>
  <si>
    <t>2*13,6*0,8</t>
  </si>
  <si>
    <t>105</t>
  </si>
  <si>
    <t>628611121</t>
  </si>
  <si>
    <t>Nátěr betonu mostu akrylátový 1x podkladní</t>
  </si>
  <si>
    <t>1518768607</t>
  </si>
  <si>
    <t>2*13,6*(0,8+0,15)</t>
  </si>
  <si>
    <t>106</t>
  </si>
  <si>
    <t>628611131</t>
  </si>
  <si>
    <t>Nátěr betonu mostu akrylátový 2x ochranný pružný OS-C</t>
  </si>
  <si>
    <t>-605320818</t>
  </si>
  <si>
    <t>ochranný povlak (S4 dle TKP PK, kap. 31) obrubníkové hrany říms</t>
  </si>
  <si>
    <t>2*13,6*(0,15+0,25)</t>
  </si>
  <si>
    <t>Trubní vedení</t>
  </si>
  <si>
    <t>107</t>
  </si>
  <si>
    <t>87634</t>
  </si>
  <si>
    <t>Chráničky z trub plastových do DN 200 mm</t>
  </si>
  <si>
    <t>1253499100</t>
  </si>
  <si>
    <t>vyústění drenáže zkrz křídlo tr. HDPE DN 180 s navařenou přírubou 400x400x5</t>
  </si>
  <si>
    <t>2*0,4</t>
  </si>
  <si>
    <t>technická specifikace viz. OTSKP-SPK</t>
  </si>
  <si>
    <t>108</t>
  </si>
  <si>
    <t>911331131</t>
  </si>
  <si>
    <t>Svodidlo ocelové jednostranné zádržnosti H1 se zaberaněním sloupků v rozmezí do 2 m</t>
  </si>
  <si>
    <t>1375237652</t>
  </si>
  <si>
    <t>kompletní ocel. silniční svodidlo pro tř. zadrž. H1/W4 včetně upevnění, dilat. styků, směrových sloupků s odrazkami, a povrchové ochrany dle TZ a TK</t>
  </si>
  <si>
    <t>"Vlevo:" 4,0+12,0</t>
  </si>
  <si>
    <t>"Vpravo:" 18,0+12,0</t>
  </si>
  <si>
    <t>109</t>
  </si>
  <si>
    <t>911331411</t>
  </si>
  <si>
    <t>Náběh ocelového svodidla jednostranný délky do 4 m se zaberaněním sloupků v rozmezí do 2 m</t>
  </si>
  <si>
    <t>227247935</t>
  </si>
  <si>
    <t>"Náběh krátký:"   4*4,0</t>
  </si>
  <si>
    <t>110</t>
  </si>
  <si>
    <t>911334121</t>
  </si>
  <si>
    <t>Svodidlo ocelové zábradelní zádržnosti H2 kotvené do římsy s výplní z vodorovných tyčí</t>
  </si>
  <si>
    <t>-1840666421</t>
  </si>
  <si>
    <t>kompletní ocel. most. zábradelní svodidlo pro tř. zadrž. H2 na obou římsách včetně upevnění, dilat. styků, směrových sloupků s odrazkami</t>
  </si>
  <si>
    <t>a povrchové úpravy PKO, nátěr</t>
  </si>
  <si>
    <t>2*14,0</t>
  </si>
  <si>
    <t>111</t>
  </si>
  <si>
    <t>91345</t>
  </si>
  <si>
    <t>Nivelační značky kovové</t>
  </si>
  <si>
    <t>-1231768472</t>
  </si>
  <si>
    <t>"na spodní stavbě a na římsách, nerez. provedení, životnost min 50 let</t>
  </si>
  <si>
    <t>"Na křídlech:" 4</t>
  </si>
  <si>
    <t>"Na římsách:" 2*3</t>
  </si>
  <si>
    <t>112</t>
  </si>
  <si>
    <t>914112111</t>
  </si>
  <si>
    <t>Tabulka s označením evidenčního čísla mostu</t>
  </si>
  <si>
    <t>-946897831</t>
  </si>
  <si>
    <t xml:space="preserve">"na silnici "  2  </t>
  </si>
  <si>
    <t>113</t>
  </si>
  <si>
    <t>915111121</t>
  </si>
  <si>
    <t>Vodorovné dopravní značení dělící čáry přerušované š 125 mm základní bílá barva</t>
  </si>
  <si>
    <t>-682458159</t>
  </si>
  <si>
    <t>"1. fáze VDZ, čára V2b/3/1,5/0,125:" 20,6</t>
  </si>
  <si>
    <t>114</t>
  </si>
  <si>
    <t>915121111</t>
  </si>
  <si>
    <t>Vodorovné dopravní značení vodící čáry souvislé š 250 mm základní bíllá barva</t>
  </si>
  <si>
    <t>-1381081426</t>
  </si>
  <si>
    <t>"1. fáze VDZ čára V4/0,25:" 2*20,6</t>
  </si>
  <si>
    <t>115</t>
  </si>
  <si>
    <t>915211122</t>
  </si>
  <si>
    <t>Vodorovné dopravní značení dělící čáry přerušované š 125 mm retroreflexní bílý plast</t>
  </si>
  <si>
    <t>-266021829</t>
  </si>
  <si>
    <t>"2. fáze VDZ čára V2b/3/1,5/0,125:" 20,6</t>
  </si>
  <si>
    <t>116</t>
  </si>
  <si>
    <t>915221112</t>
  </si>
  <si>
    <t>Vodorovné dopravní značení vodící čáry souvislé š 250 mm retroreflexní bílý plast</t>
  </si>
  <si>
    <t>1000216306</t>
  </si>
  <si>
    <t>"2. fáze VDZ čára V4/0,25:" 2*20,6</t>
  </si>
  <si>
    <t>117</t>
  </si>
  <si>
    <t>915611111</t>
  </si>
  <si>
    <t>Předznačení vodorovného liniového značení</t>
  </si>
  <si>
    <t>-1141827774</t>
  </si>
  <si>
    <t>"vodící proužek V4/0,25:" 2*20,6</t>
  </si>
  <si>
    <t>"stř. děl. čára V2b/3/1,5/0,125:"  20,6</t>
  </si>
  <si>
    <t>118</t>
  </si>
  <si>
    <t>916131213</t>
  </si>
  <si>
    <t>Osazení silničního obrubníku betonového stojatého s boční opěrou do lože z betonu prostého</t>
  </si>
  <si>
    <t>1211104394</t>
  </si>
  <si>
    <t>"silniční obrubník 150/300 v provedení do prostředí XF4 včetně zabetonování do betonu C20/25n XF3 a spárování cem. maltou MC25 XF4</t>
  </si>
  <si>
    <t>4*3,0</t>
  </si>
  <si>
    <t>119</t>
  </si>
  <si>
    <t>59217034</t>
  </si>
  <si>
    <t>obrubník betonový silniční 100x15x30 cm</t>
  </si>
  <si>
    <t>1430184240</t>
  </si>
  <si>
    <t>silniční obrubník 150/300 v provedení do prostředí XF4</t>
  </si>
  <si>
    <t>"dle pol.č.916131213  +5 % ztratné"  12*1,05</t>
  </si>
  <si>
    <t>120</t>
  </si>
  <si>
    <t>916231213</t>
  </si>
  <si>
    <t>Osazení chodníkového obrubníku betonového stojatého s boční opěrou do lože z betonu prostého</t>
  </si>
  <si>
    <t>1112983706</t>
  </si>
  <si>
    <t>obrubník 100/250 v provedení do prostředí XF4 včetně zabetonování do betonu C20/25n XF3 a spárování cem. maltou MC25 XF4</t>
  </si>
  <si>
    <t xml:space="preserve">"vlevo:" 1,7+1,4+1,4+3,0*1,3+2,6*1,3+1,9+0,9+0,9 </t>
  </si>
  <si>
    <t>"vpravo:" 2,2+0,9+0,9+3,0*1,3+3,0*1,3+1,9+0,9+0,9</t>
  </si>
  <si>
    <t>121</t>
  </si>
  <si>
    <t>59217017</t>
  </si>
  <si>
    <t>obrubník betonový chodníkový 100x10x25 cm</t>
  </si>
  <si>
    <t>-699304743</t>
  </si>
  <si>
    <t>obrubník 100/250 v provedení do prostředí XF4</t>
  </si>
  <si>
    <t>"dle pol.č.916231213  +5 % ztratné"  30,98*1,05</t>
  </si>
  <si>
    <t>122</t>
  </si>
  <si>
    <t>916991121</t>
  </si>
  <si>
    <t>Lože pod obrubníky, krajníky nebo obruby z dlažebních kostek z betonu prostého</t>
  </si>
  <si>
    <t>1965120021</t>
  </si>
  <si>
    <t>"dle pol.č.916131213  "  12*0,3*0,1</t>
  </si>
  <si>
    <t>"dle pol.č.916231213  "  30,98*0,25*0,1</t>
  </si>
  <si>
    <t>123</t>
  </si>
  <si>
    <t>919112221</t>
  </si>
  <si>
    <t>Řezání spár pro vytvoření komůrky š 15 mm hl 20 mm pro těsnící zálivku v živičném krytu</t>
  </si>
  <si>
    <t>-1537917524</t>
  </si>
  <si>
    <t>"dle pol.č.919121221"  78,4</t>
  </si>
  <si>
    <t>124</t>
  </si>
  <si>
    <t>919121221</t>
  </si>
  <si>
    <t>Těsnění spár zálivkou za studena pro komůrky š 15 mm hl 20 mm bez těsnicího profilu</t>
  </si>
  <si>
    <t>673670498</t>
  </si>
  <si>
    <t>"těsnící zálivka typu N2 dle ČSN EN 14188 včetně úpravy spár a přípravy povrchu  tl. 40 mm (tj. výměra 2x)</t>
  </si>
  <si>
    <t>"Podél říms a obrubníků:" 2*2*(13,6+2*3,0)</t>
  </si>
  <si>
    <t>125</t>
  </si>
  <si>
    <t>919724131</t>
  </si>
  <si>
    <t>Drenážní geosyntetikum laminované geotextilií a fólií</t>
  </si>
  <si>
    <t>-1528087339</t>
  </si>
  <si>
    <t>drenážní geokompozit (drenážní jádro+oboustranná geotextilie) min. tl. po stlačení 6 mm</t>
  </si>
  <si>
    <t>"rub křídel:"    31,07+28,99</t>
  </si>
  <si>
    <t>"ochrana rubu rámu:"  7,35*8,0</t>
  </si>
  <si>
    <t>126</t>
  </si>
  <si>
    <t>919726124</t>
  </si>
  <si>
    <t>Geotextilie pro ochranu, separaci a filtraci netkaná měrná hmotnost do 800 g/m2</t>
  </si>
  <si>
    <t>657359987</t>
  </si>
  <si>
    <t>Ochrana konstrukcí z geotextilie gramáže min. 600g/m2</t>
  </si>
  <si>
    <t>"ochrana izolace prac. spár z pol. 711432101:" 56,325</t>
  </si>
  <si>
    <t>127</t>
  </si>
  <si>
    <t>931994132</t>
  </si>
  <si>
    <t>Těsnění dilatační spáry betonové konstrukce silikonovým tmelem do pl 4,0 cm2</t>
  </si>
  <si>
    <t>-255624381</t>
  </si>
  <si>
    <t>Těsnění spár trvale pružným těsnícím silikonovým tmelem šedé barvy (typ F-25-HM-M1p dle ČSN EN ISO 11600)</t>
  </si>
  <si>
    <t>"smršťovací spáry říms:" 2*4*1,96</t>
  </si>
  <si>
    <t>"spáry mezi segmenty a segm. a čely - těsnění na líci" 7*6,41</t>
  </si>
  <si>
    <t>128</t>
  </si>
  <si>
    <t>933331</t>
  </si>
  <si>
    <t>Zkouška integrity ultrazvukem v trubkách pilot systémových</t>
  </si>
  <si>
    <t>-1435036653</t>
  </si>
  <si>
    <t>"zkouška CHA"   2</t>
  </si>
  <si>
    <t>129</t>
  </si>
  <si>
    <t>933333</t>
  </si>
  <si>
    <t>Zkouška integrity ultrazvukem odraz metod pit pilot systémových</t>
  </si>
  <si>
    <t>1530711106</t>
  </si>
  <si>
    <t>130</t>
  </si>
  <si>
    <t>936942211</t>
  </si>
  <si>
    <t>Zhotovení tabulky s letopočtem opravy mostu vložením šablony do bednění</t>
  </si>
  <si>
    <t>-1381859764</t>
  </si>
  <si>
    <t>"Otiskem fólií do betonu, výška písma min. 175 mm" 2</t>
  </si>
  <si>
    <t>131</t>
  </si>
  <si>
    <t>938909311</t>
  </si>
  <si>
    <t>Čištění vozovek metením strojně podkladu nebo krytu betonového nebo živičného</t>
  </si>
  <si>
    <t>-2129724459</t>
  </si>
  <si>
    <t>2*20,6*8,0</t>
  </si>
  <si>
    <t>132</t>
  </si>
  <si>
    <t>941121111</t>
  </si>
  <si>
    <t>Montáž lešení řadového trubkového těžkého s podlahami zatížení do 300 kg/m2 š do 1,5 m v do 10 m</t>
  </si>
  <si>
    <t>-64373259</t>
  </si>
  <si>
    <t>2*(14*4,0)</t>
  </si>
  <si>
    <t>133</t>
  </si>
  <si>
    <t>941121211</t>
  </si>
  <si>
    <t>Příplatek k lešení řadovému trubkovému těžkému s podlahami š 1,5 m v 10 m za první a ZKD den použití</t>
  </si>
  <si>
    <t>-1205976642</t>
  </si>
  <si>
    <t>předpoklad 1 měsíc</t>
  </si>
  <si>
    <t>"dle pol.č.941121111"  112*30</t>
  </si>
  <si>
    <t>134</t>
  </si>
  <si>
    <t>941121811</t>
  </si>
  <si>
    <t>Demontáž lešení řadového trubkového těžkého s podlahami zatížení do 300 kg/m2 š do 1,5 m v do 10 m</t>
  </si>
  <si>
    <t>-698992794</t>
  </si>
  <si>
    <t>"dle pol.č.941121111"  112,0</t>
  </si>
  <si>
    <t>135</t>
  </si>
  <si>
    <t>962022491</t>
  </si>
  <si>
    <t>Bourání zdiva nadzákladového kamenného na MC přes 1 m3</t>
  </si>
  <si>
    <t>-1837592616</t>
  </si>
  <si>
    <t>Bourání mostních zdí z kamene</t>
  </si>
  <si>
    <t>"Předpoklad - opěry" 2*2,26*9,7</t>
  </si>
  <si>
    <t>"Předpoklad - křídla"  (3,3+1,0)/2*0,75*(2,9+3,0+2,5+2,5)</t>
  </si>
  <si>
    <t>"Předpoklad- čela:"   2*1,8*0,75*4,8</t>
  </si>
  <si>
    <t>136</t>
  </si>
  <si>
    <t>963021445</t>
  </si>
  <si>
    <t>Bourání kamenných kleneb na MC tl do 500 mm</t>
  </si>
  <si>
    <t>-565065005</t>
  </si>
  <si>
    <t>Bourání klenby z kamene  v tl. 350 mm</t>
  </si>
  <si>
    <t>4,5*9,7</t>
  </si>
  <si>
    <t>137</t>
  </si>
  <si>
    <t>965022131</t>
  </si>
  <si>
    <t>Bourání kamenných podlah nebo dlažeb z lomového kamene nebo kostek pl přes 1 m2</t>
  </si>
  <si>
    <t>-1621098009</t>
  </si>
  <si>
    <t>Bourání kamenné dlažby v tl. 0,2 m</t>
  </si>
  <si>
    <t>"Koryto pod mostem:" 9,7*2,8</t>
  </si>
  <si>
    <t>138</t>
  </si>
  <si>
    <t>966006132</t>
  </si>
  <si>
    <t>Odstranění značek dopravních nebo orientačních se sloupky s betonovými patkami</t>
  </si>
  <si>
    <t>-1187763983</t>
  </si>
  <si>
    <t>"odstranění vč. odvozu do sběrných surovin nebo předání správci</t>
  </si>
  <si>
    <t>"ev. č. mostu - 2 ks "  2</t>
  </si>
  <si>
    <t>139</t>
  </si>
  <si>
    <t>966075141</t>
  </si>
  <si>
    <t>Odstranění kovového zábradlí vcelku</t>
  </si>
  <si>
    <t>1522580971</t>
  </si>
  <si>
    <t>"zábradlí z ocelových tyčí, vč. odříznutí a odvozu do sběrných surovin "</t>
  </si>
  <si>
    <t>2*5,0</t>
  </si>
  <si>
    <t>140</t>
  </si>
  <si>
    <t>985131221</t>
  </si>
  <si>
    <t>Očištění ploch stěn, rubu kleneb a podlah nesušeným křemičitým pískem (metodou torbo)</t>
  </si>
  <si>
    <t>-1656639989</t>
  </si>
  <si>
    <t>"Otryskání rubu klenby kovovou drtí  před pokládkou izolace"   7,35*8,0</t>
  </si>
  <si>
    <t>997</t>
  </si>
  <si>
    <t>Přesun sutě</t>
  </si>
  <si>
    <t>141</t>
  </si>
  <si>
    <t>997013801</t>
  </si>
  <si>
    <t>Poplatek za uložení na skládce (skládkovné) stavebního odpadu betonového kód odpadu 170 101</t>
  </si>
  <si>
    <t>-658483225</t>
  </si>
  <si>
    <t>"na skládku - beton</t>
  </si>
  <si>
    <t>"dle pol.č.239111113"  7,0*3,14*0,32*0,32*2,4</t>
  </si>
  <si>
    <t>142</t>
  </si>
  <si>
    <t>997211511</t>
  </si>
  <si>
    <t>Vodorovná doprava suti po suchu na vzdálenost do 1 km</t>
  </si>
  <si>
    <t>-611350004</t>
  </si>
  <si>
    <t>Frézovaná balenka ke zpětnému použití pro položku stabilizace na mezideponii</t>
  </si>
  <si>
    <t>"dle pol.č.113154121"  148,32*0,03*2,56</t>
  </si>
  <si>
    <t>"dle pol.č.113154121"  296,64*0,1*2,56</t>
  </si>
  <si>
    <t>"štěrkové podkladní vrstvy</t>
  </si>
  <si>
    <t>"dle pol.č.113107163"   179,22*0,3*1,9</t>
  </si>
  <si>
    <t>143</t>
  </si>
  <si>
    <t>997211519</t>
  </si>
  <si>
    <t>Příplatek ZKD 1 km u vodorovné dopravy suti</t>
  </si>
  <si>
    <t>-2142399990</t>
  </si>
  <si>
    <t>na skládku - štěrkové vrstvy</t>
  </si>
  <si>
    <t>"dle pol.č.997211511 x 19"  102,155*19</t>
  </si>
  <si>
    <t>na mezideponii - frézovaná balenka</t>
  </si>
  <si>
    <t>"dle pol.č.997211511 x 3"  87,331*3</t>
  </si>
  <si>
    <t>frézovaná balenka - zpět k zabudování</t>
  </si>
  <si>
    <t>"zhotovitel poromítne v rámci položky cenu za odvoz na skládku dle svých zvyklostí a možností skládkování "</t>
  </si>
  <si>
    <t>144</t>
  </si>
  <si>
    <t>997211521</t>
  </si>
  <si>
    <t>Vodorovná doprava vybouraných hmot po suchu na vzdálenost do 1 km</t>
  </si>
  <si>
    <t>-1380664580</t>
  </si>
  <si>
    <t>kámen</t>
  </si>
  <si>
    <t>"dle pol.č.962022491"  74,38*2,5</t>
  </si>
  <si>
    <t>"dle pol.č.963021445"  43,65*0,35*2,5</t>
  </si>
  <si>
    <t>"dle pol.č.965022131"  27,16*0,2*2,5</t>
  </si>
  <si>
    <t>k investorovi nebo do sběrných surovin (odkup zhotovitelem)</t>
  </si>
  <si>
    <t>"dle pol.č.966006132"    2*0,082</t>
  </si>
  <si>
    <t>"dle pol.č.966075141"    10*0,018</t>
  </si>
  <si>
    <t>145</t>
  </si>
  <si>
    <t>997211529</t>
  </si>
  <si>
    <t>Příplatek ZKD 1 km u vodorovné dopravy vybouraných hmot</t>
  </si>
  <si>
    <t>-416397136</t>
  </si>
  <si>
    <t>"dle pol.č.997211521 x 19"  243,470*19</t>
  </si>
  <si>
    <t>146</t>
  </si>
  <si>
    <t>997211612</t>
  </si>
  <si>
    <t>Nakládání vybouraných hmot na dopravní prostředky pro vodorovnou dopravu</t>
  </si>
  <si>
    <t>-747296286</t>
  </si>
  <si>
    <t>"dle pol.č.997211521"   243,470</t>
  </si>
  <si>
    <t>frézovaná balenka na mezideponii - zpět k zabudování</t>
  </si>
  <si>
    <t>"dle pol.č.997211511"  87,331</t>
  </si>
  <si>
    <t>147</t>
  </si>
  <si>
    <t>997221855</t>
  </si>
  <si>
    <t>Poplatek za uložení na skládce (skládkovné) zeminy a kameniva kód odpadu 170 504</t>
  </si>
  <si>
    <t>1513468615</t>
  </si>
  <si>
    <t>998</t>
  </si>
  <si>
    <t>Přesun hmot</t>
  </si>
  <si>
    <t>148</t>
  </si>
  <si>
    <t>998212111</t>
  </si>
  <si>
    <t>Přesun hmot pro mosty zděné, monolitické betonové nebo ocelové v do 20 m</t>
  </si>
  <si>
    <t>1339459496</t>
  </si>
  <si>
    <t>PSV</t>
  </si>
  <si>
    <t>Práce a dodávky PSV</t>
  </si>
  <si>
    <t>711</t>
  </si>
  <si>
    <t>Izolace proti vodě, vlhkosti a plynům</t>
  </si>
  <si>
    <t>149</t>
  </si>
  <si>
    <t>711112001</t>
  </si>
  <si>
    <t>Provedení izolace proti zemní vlhkosti svislé za studena nátěrem penetračním</t>
  </si>
  <si>
    <t>-1769843437</t>
  </si>
  <si>
    <t>"Nátěr všech zasypaných ploch spodní stavby</t>
  </si>
  <si>
    <t>"Základy:"  2*(0,5*(9,1*2+2,5*2+3,5*2)+0,5*2*2,5+0,7*8,55)</t>
  </si>
  <si>
    <t>"Rám:" 2*0,44*9,1</t>
  </si>
  <si>
    <t>"Levé čelo:"  28,99+7,24+7,27+(2*(1,5+1,0)+2,32+2,28)*0,55</t>
  </si>
  <si>
    <t>"Pravé čelo:"  31,07+7,24+7,22+(2*(1,5+1,0)+2,35+2,39)*0,55</t>
  </si>
  <si>
    <t>"Levé křídlo O2:"  ((2,74+0,2)*(4,17+0,32)/2)+4,66*0,8+(5,63*1,0)+1,0*0,55+0,25*4,35+8,46</t>
  </si>
  <si>
    <t>150</t>
  </si>
  <si>
    <t>11163150</t>
  </si>
  <si>
    <t>lak asfaltový penetrační</t>
  </si>
  <si>
    <t>-1469794411</t>
  </si>
  <si>
    <t>"+10% ztratné</t>
  </si>
  <si>
    <t>180,901*0,4*0,001*1,1</t>
  </si>
  <si>
    <t>151</t>
  </si>
  <si>
    <t>711112002</t>
  </si>
  <si>
    <t>Provedení izolace proti zemní vlhkosti svislé za studena lakem asfaltovým</t>
  </si>
  <si>
    <t>-100611967</t>
  </si>
  <si>
    <t>"z položky  711112001</t>
  </si>
  <si>
    <t>180,901*2</t>
  </si>
  <si>
    <t>152</t>
  </si>
  <si>
    <t>11163152</t>
  </si>
  <si>
    <t>lak asfaltový izolační</t>
  </si>
  <si>
    <t>1156174581</t>
  </si>
  <si>
    <t>"10 % ztratné</t>
  </si>
  <si>
    <t>361,802*0,5*0,001*1,1</t>
  </si>
  <si>
    <t>153</t>
  </si>
  <si>
    <t>711132101</t>
  </si>
  <si>
    <t>Provedení izolace proti zemní vlhkosti pásy na sucho svislé AIP nebo tkaninou</t>
  </si>
  <si>
    <t>-171208998</t>
  </si>
  <si>
    <t>"Izolace rubu klenby položením AIP tl. 5 mm.</t>
  </si>
  <si>
    <t>7,35*8,0</t>
  </si>
  <si>
    <t>154</t>
  </si>
  <si>
    <t>62833159</t>
  </si>
  <si>
    <t>pás těžký asfaltovaný G 200 S40</t>
  </si>
  <si>
    <t>106752514</t>
  </si>
  <si>
    <t>" dle pol.č.711132101 + 15% na přesahy"    58,8*1,15</t>
  </si>
  <si>
    <t>155</t>
  </si>
  <si>
    <t>711432101</t>
  </si>
  <si>
    <t>Provedení izolace proti tlakové vodě svislé na sucho pásem AIP nebo tkaninou</t>
  </si>
  <si>
    <t>-2008072227</t>
  </si>
  <si>
    <t>"Izolace prac. spár na rubu konstrukce z natav. AIP tl. 5 mm. Včetně izolace.</t>
  </si>
  <si>
    <t>"Pracovní spára rám-křídla:"  2*7,75*0,5</t>
  </si>
  <si>
    <t>"Pracovní spáry mezi segmenty klenby:" 5*7,35*0,5</t>
  </si>
  <si>
    <t>"Pracovní spára základ-rám:" 2*(8+9,1)*0,5</t>
  </si>
  <si>
    <t>"Pracovní spára základ-křídlo:" 4*(2,85+3,15+2*0,55)*0,5</t>
  </si>
  <si>
    <t>156</t>
  </si>
  <si>
    <t>216607937</t>
  </si>
  <si>
    <t>"dle pol.č.711432101 + 15 % ztratné"  57,425*1,15</t>
  </si>
  <si>
    <t>157</t>
  </si>
  <si>
    <t>998711101</t>
  </si>
  <si>
    <t>Přesun hmot tonážní pro izolace proti vodě, vlhkosti a plynům v objektech výšky do 6 m</t>
  </si>
  <si>
    <t>741556030</t>
  </si>
  <si>
    <t>Práce a dodávky M</t>
  </si>
  <si>
    <t>22-M</t>
  </si>
  <si>
    <t>Montáže technologických zařízení pro dopravní stavby</t>
  </si>
  <si>
    <t>158</t>
  </si>
  <si>
    <t>220320391</t>
  </si>
  <si>
    <t>Montáž tabule informační na nosnou konstrukci do 100 kg</t>
  </si>
  <si>
    <t>1422121166</t>
  </si>
  <si>
    <t>1+2</t>
  </si>
  <si>
    <t>159</t>
  </si>
  <si>
    <t>220320391R</t>
  </si>
  <si>
    <t>Dodávka tabulky zhotovitele</t>
  </si>
  <si>
    <t>ks</t>
  </si>
  <si>
    <t>256</t>
  </si>
  <si>
    <t>117547928</t>
  </si>
  <si>
    <t>160</t>
  </si>
  <si>
    <t>220320392R</t>
  </si>
  <si>
    <t>Dodávka informační tabule stavby</t>
  </si>
  <si>
    <t>1542358739</t>
  </si>
  <si>
    <t>" pro všechny SO "  2</t>
  </si>
  <si>
    <t>46-M</t>
  </si>
  <si>
    <t>Zemní práce při extr.mont.pracích</t>
  </si>
  <si>
    <t>161</t>
  </si>
  <si>
    <t>460030028</t>
  </si>
  <si>
    <t>Ostatní práce štěpkování netěžitelného porostu s odvozem</t>
  </si>
  <si>
    <t>prms</t>
  </si>
  <si>
    <t>535517922</t>
  </si>
  <si>
    <t>"dle pol.č.111212312"  3*0,1</t>
  </si>
  <si>
    <t>VRN</t>
  </si>
  <si>
    <t>Vedlejší rozpočtové náklady</t>
  </si>
  <si>
    <t>VRN1</t>
  </si>
  <si>
    <t>Průzkumné, geodetické a projektové práce</t>
  </si>
  <si>
    <t>162</t>
  </si>
  <si>
    <t>011503000</t>
  </si>
  <si>
    <t>Stavební průzkum bez rozlišení</t>
  </si>
  <si>
    <t>1024</t>
  </si>
  <si>
    <t>130482314</t>
  </si>
  <si>
    <t>"Náklady na průzkumy v rámci realizace stavby</t>
  </si>
  <si>
    <t xml:space="preserve">"monitoring dotčených objektů, geotechnický dozor, inženýrsko geologický průzkum, archeologický průzkum, </t>
  </si>
  <si>
    <t>"zkoušení konstrukcí a prací nezávislou zkušebnou.</t>
  </si>
  <si>
    <t>163</t>
  </si>
  <si>
    <t>012002000</t>
  </si>
  <si>
    <t>Geodetické práce</t>
  </si>
  <si>
    <t>20376980</t>
  </si>
  <si>
    <t>"Vytyčovací body mikrosítě, založeny na pevném podloží na pilotách průměru 03 až  0,5 m"</t>
  </si>
  <si>
    <t>"předpokládané délky 5 m. Body musí mít nad terén vyveden pilíř pro nucenou centraci</t>
  </si>
  <si>
    <t>"geodetického přístroje. Provedení dle detailu  213</t>
  </si>
  <si>
    <t>"Celkem 3 body.</t>
  </si>
  <si>
    <t>"Odhad délky vrtů: 3x5 = 15 m</t>
  </si>
  <si>
    <t>"Odhad kubatury pilot při průměru 0,5 m: 3x(5,0+1,0)x3,14x0,5x0,5x0,25 =  3,53 m3</t>
  </si>
  <si>
    <t>"Odhad výztuže pilot (60 kg/m3)    60x3,53 =  212  "kg</t>
  </si>
  <si>
    <t>"celkem ks bodů"   3</t>
  </si>
  <si>
    <t>164</t>
  </si>
  <si>
    <t>012103000</t>
  </si>
  <si>
    <t>Geodetické práce před výstavbou</t>
  </si>
  <si>
    <t>-291128783</t>
  </si>
  <si>
    <t>"polohové a výškové vytyčení stavby , vytyčení hranic pozemků</t>
  </si>
  <si>
    <t>"zaměření a vytyčení podzemních inženýrských sítí ve spolupráci s jejich správci, vč. jejich vytrasování</t>
  </si>
  <si>
    <t>165</t>
  </si>
  <si>
    <t>012203000</t>
  </si>
  <si>
    <t>Geodetické práce při provádění stavby</t>
  </si>
  <si>
    <t>-1889359670</t>
  </si>
  <si>
    <t>"Geodetická činnost v průběhu provádění stavebních prací (geodet zhotovitele stavby)</t>
  </si>
  <si>
    <t>"vybudování vytyčovací sítě stavby a její polohové a výškové určení</t>
  </si>
  <si>
    <t>" podrobné vytyčování jednotlivých stavebních objektů v průběhu výstavby</t>
  </si>
  <si>
    <t>"kontrolní měření geometrických parametrů stavby</t>
  </si>
  <si>
    <t>"kontrolní měření svislostí</t>
  </si>
  <si>
    <t>"měření a výpočty kubatur</t>
  </si>
  <si>
    <t>166</t>
  </si>
  <si>
    <t>012303000</t>
  </si>
  <si>
    <t>Geodetické práce po výstavbě</t>
  </si>
  <si>
    <t>-2022669181</t>
  </si>
  <si>
    <t>"Zajištění geometrických plánů skutečného provedení objektů a inženýrských sítí</t>
  </si>
  <si>
    <t>"a geomoetrických plánů věcných břemen v požadovaném formátu s hranicemi pozemků</t>
  </si>
  <si>
    <t>"jako podklad pro vklad do katastrální mapy pro evidenci změn na katastrálním úřadu.</t>
  </si>
  <si>
    <t>"Tato dokumentace bude předána v termínu dle potřeb investora</t>
  </si>
  <si>
    <t>167</t>
  </si>
  <si>
    <t>013203000</t>
  </si>
  <si>
    <t>Dokumentace stavby bez rozlišení</t>
  </si>
  <si>
    <t>-1774515876</t>
  </si>
  <si>
    <t>"Vypracování mostního listu vč, výpočtu zatížitelnosti</t>
  </si>
  <si>
    <t>"1. hlavní prohlídka mostu</t>
  </si>
  <si>
    <t>"soubor "   1</t>
  </si>
  <si>
    <t>168</t>
  </si>
  <si>
    <t>013244000</t>
  </si>
  <si>
    <t>Dokumentace pro provádění stavby</t>
  </si>
  <si>
    <t>-435998600</t>
  </si>
  <si>
    <t>"dokumentace pro provedení stavby dle směrnice pro dokumentaci staveb pozemních komunikací MD ČR</t>
  </si>
  <si>
    <t xml:space="preserve">"v tištěné a digitální podobě v 8 vyhotoveních,  všech SO </t>
  </si>
  <si>
    <t>169</t>
  </si>
  <si>
    <t>013254000</t>
  </si>
  <si>
    <t>Dokumentace skutečného provedení stavby</t>
  </si>
  <si>
    <t>-2036006896</t>
  </si>
  <si>
    <t>"dokumentace skutečného provedení stavby dle směrnice pro dokumentaci staveb pozemních komunikací MD ČR</t>
  </si>
  <si>
    <t>"v tištěné a digitální podobě v 8 vyhotoveních</t>
  </si>
  <si>
    <t>VRN7</t>
  </si>
  <si>
    <t>Provozní vlivy</t>
  </si>
  <si>
    <t>170</t>
  </si>
  <si>
    <t>070001000</t>
  </si>
  <si>
    <t>1084745896</t>
  </si>
  <si>
    <t>"v pol. zahrnuty náklady na ztížené provádění stavebních a montážních prací způsobené provozem třetích osob na staveništi</t>
  </si>
  <si>
    <t>"v pol. zahrnuty náklady na případné zábrany, oplocení staveniště, a pod.</t>
  </si>
  <si>
    <t>VRN9</t>
  </si>
  <si>
    <t>Ostatní náklady</t>
  </si>
  <si>
    <t>171</t>
  </si>
  <si>
    <t>091003000</t>
  </si>
  <si>
    <t>Ostatní náklady bez rozlišení</t>
  </si>
  <si>
    <t>432788073</t>
  </si>
  <si>
    <t>"pasportizace objízdných tras před zahájením stavby a po dokončení stavby" 1</t>
  </si>
  <si>
    <t>SO 202 - Most ev. č. 112-009 přes strouhu u obce Jemniště</t>
  </si>
  <si>
    <t>HSV -  Práce a dodávky HSV</t>
  </si>
  <si>
    <t>PSV -  Práce a dodávky PSV</t>
  </si>
  <si>
    <t xml:space="preserve"> Práce a dodávky HSV</t>
  </si>
  <si>
    <t>110932075</t>
  </si>
  <si>
    <t>"kácení náletových křovin"   11</t>
  </si>
  <si>
    <t>336562699</t>
  </si>
  <si>
    <t>"zplanimetrováno"  250</t>
  </si>
  <si>
    <t>112151351</t>
  </si>
  <si>
    <t>Kácení stromu s postupným spouštěním koruny a kmene D do 0,2 m</t>
  </si>
  <si>
    <t>-1517278483</t>
  </si>
  <si>
    <t>1159064298</t>
  </si>
  <si>
    <t>112201111</t>
  </si>
  <si>
    <t>Odstranění pařezů D do 0,2 m v rovině a svahu 1:5 s odklizením do 20 m a zasypáním jámy</t>
  </si>
  <si>
    <t>-1750091222</t>
  </si>
  <si>
    <t>-555023870</t>
  </si>
  <si>
    <t>849739518</t>
  </si>
  <si>
    <t>22,0*8,7</t>
  </si>
  <si>
    <t>417241965</t>
  </si>
  <si>
    <t>22,0*7,2</t>
  </si>
  <si>
    <t>-1522460978</t>
  </si>
  <si>
    <t>22,0*7,2*2</t>
  </si>
  <si>
    <t>-266753129</t>
  </si>
  <si>
    <t>1455795822</t>
  </si>
  <si>
    <t>-1789312799</t>
  </si>
  <si>
    <t>-1484125864</t>
  </si>
  <si>
    <t>-1736602919</t>
  </si>
  <si>
    <t>"plocha řezu: 57,3 m2,  plocha řezu stáv. kce a most. otvoru (odhad): 14,9 m2"</t>
  </si>
  <si>
    <t>"Výkop střední část: "  (57,3-14,9)*10,7</t>
  </si>
  <si>
    <t>"Výkop - levá část" (57,3-14,9)*1,8/2</t>
  </si>
  <si>
    <t>"Výkop - pravá část" (57,3-14,9)*1,8/2</t>
  </si>
  <si>
    <t>"Pro rozšíření násypu:" (4,8*0,8+2,5*0,8+3,2*0,8+3,0*1,2)*3,5</t>
  </si>
  <si>
    <t>"pro kamennou rovnaninu:" ((4,5+6,3)*1,6*0,3)*1,3</t>
  </si>
  <si>
    <t>"Odláždění pod skluzy:" (1,35+2,7)*0,4</t>
  </si>
  <si>
    <t>"odtěžení plošiny pro vrtání pilot:"   16,3*12,0</t>
  </si>
  <si>
    <t>-1013099079</t>
  </si>
  <si>
    <t>"50% z pol.č.131301102"   775,959*0,5</t>
  </si>
  <si>
    <t>1156310842</t>
  </si>
  <si>
    <t>"V patě svahů:"  0,8*0,4*(2*2,0+5,6+7,5)</t>
  </si>
  <si>
    <t>"V korytě:" 1,0*1,0*(6,0+8,0)</t>
  </si>
  <si>
    <t>"Pod skluzy:" 2*1,0*0,4*2,0+2*1,0*0,4*1,1</t>
  </si>
  <si>
    <t>1874209730</t>
  </si>
  <si>
    <t>"50% z pol.č.132301201"   21,952*0,5</t>
  </si>
  <si>
    <t>-1336710596</t>
  </si>
  <si>
    <t>2*14,5*2,5</t>
  </si>
  <si>
    <t>1617061959</t>
  </si>
  <si>
    <t>72,5*0,1555</t>
  </si>
  <si>
    <t>-1387681007</t>
  </si>
  <si>
    <t>"dle pol.č.153112122"  72,5</t>
  </si>
  <si>
    <t>1274685078</t>
  </si>
  <si>
    <t>"za mostem vlevo:"  (5,9+5,5)*6,0</t>
  </si>
  <si>
    <t>"za mostem vpravo:"  (6,6+6,8+8,6)*6,0</t>
  </si>
  <si>
    <t>-447001540</t>
  </si>
  <si>
    <t xml:space="preserve">"dle pol.č.153311213 + 15 % na přesahy"    200,4*1,15  </t>
  </si>
  <si>
    <t>839496138</t>
  </si>
  <si>
    <t>(6,0+4,5)*1,3</t>
  </si>
  <si>
    <t>-1352762440</t>
  </si>
  <si>
    <t>"dle pol.č.155131312: "   13,65*1,15</t>
  </si>
  <si>
    <t>162301401</t>
  </si>
  <si>
    <t>Vodorovné přemístění větví stromů listnatých do 5 km D kmene do 300 mm</t>
  </si>
  <si>
    <t>-341307038</t>
  </si>
  <si>
    <t>"vč. likvidace štěpkováním dle pol.č.112151354   "   2</t>
  </si>
  <si>
    <t>-239009519</t>
  </si>
  <si>
    <t>"vč. likvidace štěpkováním dle pol.č.112151354   "   1</t>
  </si>
  <si>
    <t>162301411</t>
  </si>
  <si>
    <t>Vodorovné přemístění kmenů stromů listnatých do 5 km D kmene do 300 mm</t>
  </si>
  <si>
    <t>673427312</t>
  </si>
  <si>
    <t>1269453304</t>
  </si>
  <si>
    <t>162301421</t>
  </si>
  <si>
    <t>Vodorovné přemístění pařezů do 5 km D do 300 mm</t>
  </si>
  <si>
    <t>39199886</t>
  </si>
  <si>
    <t>"vč. likvidace štěpkováním "  2</t>
  </si>
  <si>
    <t>-838270097</t>
  </si>
  <si>
    <t>"vč. likvidace štěpkováním "  1</t>
  </si>
  <si>
    <t>-1583909904</t>
  </si>
  <si>
    <t>"dle pol.č.171102101"  42,3</t>
  </si>
  <si>
    <t>"dle pol.č.174101101"  176,458</t>
  </si>
  <si>
    <t>"dle pol.č.175101201"  463,801</t>
  </si>
  <si>
    <t>"zpět do násypů"   682,559</t>
  </si>
  <si>
    <t>1294219818</t>
  </si>
  <si>
    <t>"Objem výkopů"  775,959+21,952+14,4</t>
  </si>
  <si>
    <t>"Odopčet dle pol.č.162501102"   -682,559</t>
  </si>
  <si>
    <t>"Drny dle pol.č.111301111"   250,0*0,1</t>
  </si>
  <si>
    <t>"Zemina z vrtů pilot"  2*7*(6,0+0,5)*3,14*0,32*0,32</t>
  </si>
  <si>
    <t>671161740</t>
  </si>
  <si>
    <t>"dle pol.č.162701105"   184,012*10</t>
  </si>
  <si>
    <t>-1679915140</t>
  </si>
  <si>
    <t>1511081268</t>
  </si>
  <si>
    <t>"Rozšíření svahů vč. vyztužených zemin:"   1,7*4,5+1,6*4,5+2,7*4,5</t>
  </si>
  <si>
    <t>"Žebra pod rovnaninou ze ŠD:" 2*2,7*1,5</t>
  </si>
  <si>
    <t>"Podkladní polštář ze ŠD:" 0,75*4,5+0,85*4,5</t>
  </si>
  <si>
    <t>CS ÚRS 2017 01</t>
  </si>
  <si>
    <t>-1807648320</t>
  </si>
  <si>
    <t>-261141362</t>
  </si>
  <si>
    <t>"na mezideponii dle pol.č.160501102  1. část"   682,559</t>
  </si>
  <si>
    <t>"na skládku dle pol.č.162701105"    184,012</t>
  </si>
  <si>
    <t>Poplatek za uložení odpadu ze sypaniny na skládce (skládkovné)</t>
  </si>
  <si>
    <t>1519263692</t>
  </si>
  <si>
    <t>"dle pol.č.162701105"    184,012*1,8</t>
  </si>
  <si>
    <t>-2068686617</t>
  </si>
  <si>
    <t>"Ochranný zásyp nad klenbou a podél křídel:" 6,1*8,0+(32,94+34,08-6,1*2)*0,6</t>
  </si>
  <si>
    <t>"Zásyp za opěrou mezi křídly:" (2*6,2)*(8,0-2*0,6)</t>
  </si>
  <si>
    <t>"Zásyp za opěrou za křídly:" (2*3,95)*9,1</t>
  </si>
  <si>
    <t>"Zásyp výkopu pro rampu:" 4,6*4,8*0,6</t>
  </si>
  <si>
    <t>"Zásyp patních prahů pol.132301201-452318510:"  21,952-14,952</t>
  </si>
  <si>
    <t>-1571189858</t>
  </si>
  <si>
    <t>"dle pol.č.171102101"  (15,3)*1,9</t>
  </si>
  <si>
    <t>"dle pol.č.174101101 - 1. část"  81,692*1,9</t>
  </si>
  <si>
    <t>Obsypání objektu nad přilehlým původním terénem sypaninou bez prohození, uloženou do 3 m</t>
  </si>
  <si>
    <t>-1704525710</t>
  </si>
  <si>
    <t>"Plošina pro vrtání pilot:"   16,3*12,0</t>
  </si>
  <si>
    <t>"Zásyp základu benešovského:" 7,41*9,1-2*(1,0*0,5*2,5+1,0*0,55*2,6)</t>
  </si>
  <si>
    <t>"Zásyp základu vlašimského:" 7,41*9,1-2*(1,0*0,5*2,5+1,0*0,55*2,6)</t>
  </si>
  <si>
    <t>Zásyp základu z vnější strany:</t>
  </si>
  <si>
    <t>2*0,36*9,1+4*1,3*1,0*5,6</t>
  </si>
  <si>
    <t>"Zásyp - levá část" 4,8*4,7*2,5/3+4,3*2,6*2,5/3+2*7,4*1,7</t>
  </si>
  <si>
    <t>"Zásyp - pravá část" 5,5*4,6*2,5/3+2,8*3,8*2,5/3+2*7,4*1,7</t>
  </si>
  <si>
    <t>822907400</t>
  </si>
  <si>
    <t>(0,95+1,05)*10,9</t>
  </si>
  <si>
    <t>236982789</t>
  </si>
  <si>
    <t>"vlevo od mostu:" 21,4</t>
  </si>
  <si>
    <t>"vpravo od mostu:" 33,2</t>
  </si>
  <si>
    <t>-645133213</t>
  </si>
  <si>
    <t>" dle pol.č.181301102 a 181301122 "     (54,6+81,12)</t>
  </si>
  <si>
    <t>-1261336420</t>
  </si>
  <si>
    <t>135,72*0,04</t>
  </si>
  <si>
    <t>1093747867</t>
  </si>
  <si>
    <t>"pod ohumusování  "   135,72</t>
  </si>
  <si>
    <t>1197836871</t>
  </si>
  <si>
    <t>"vlevo od mostu:" 27,1*1,3</t>
  </si>
  <si>
    <t>"vlevo od mostu:" 35,3*1,3</t>
  </si>
  <si>
    <t>-1889200707</t>
  </si>
  <si>
    <t>" dle pol.č.181301102 a 181301122 x tl. x hmot. "      (54,6+81,12)*0,15*1,8</t>
  </si>
  <si>
    <t>-1690395228</t>
  </si>
  <si>
    <t>390157728</t>
  </si>
  <si>
    <t>-270461571</t>
  </si>
  <si>
    <t>135,72*0,05</t>
  </si>
  <si>
    <t>-1260675759</t>
  </si>
  <si>
    <t>1307565371</t>
  </si>
  <si>
    <t>-1760729536</t>
  </si>
  <si>
    <t>"vč. hluchého vrtání:"  2*7*(2,7+1,9)</t>
  </si>
  <si>
    <t>-1548708375</t>
  </si>
  <si>
    <t>2*7*1,9</t>
  </si>
  <si>
    <t>1236129069</t>
  </si>
  <si>
    <t>2*7*1,4</t>
  </si>
  <si>
    <t>1002216835</t>
  </si>
  <si>
    <t>2*7*(6,0+0,5)</t>
  </si>
  <si>
    <t>směs pro beton třída C25-30 XF3 frakce do 22 mm</t>
  </si>
  <si>
    <t>863009579</t>
  </si>
  <si>
    <t>2*7*(6,0+0,5)*3,14*0,32*0,32</t>
  </si>
  <si>
    <t>-1889489702</t>
  </si>
  <si>
    <t>29,260*0,17</t>
  </si>
  <si>
    <t>-493157872</t>
  </si>
  <si>
    <t>-5236189</t>
  </si>
  <si>
    <t>2*(7,1*0,5*1,0+2*3,5*1,0*0,5)</t>
  </si>
  <si>
    <t>1606690780</t>
  </si>
  <si>
    <t>-1938826758</t>
  </si>
  <si>
    <t>1156166564</t>
  </si>
  <si>
    <t>-1813887959</t>
  </si>
  <si>
    <t>(0,3*0,55+0,59*0,25)*2*15,0</t>
  </si>
  <si>
    <t>-1238846241</t>
  </si>
  <si>
    <t>(0,25+0,6+0,31)*2*15,0+4*(0,3*0,55+0,59*0,25)</t>
  </si>
  <si>
    <t>146637061</t>
  </si>
  <si>
    <t>"dle pol.č.317353121"   36,05</t>
  </si>
  <si>
    <t>-1331290635</t>
  </si>
  <si>
    <t>9,375*0,130</t>
  </si>
  <si>
    <t>-819164383</t>
  </si>
  <si>
    <t>"Levé křídlo vč.rozšíření pro odvodňovač:" 32,94*0,55+0,6*1,0*(1,0+0,81)/2</t>
  </si>
  <si>
    <t>"Pravé křídlo vč.rozšíření pro odvodňovač:" 34,08*0,55+0,6*1,0*(0,9+1,09)/2</t>
  </si>
  <si>
    <t>1080022079</t>
  </si>
  <si>
    <t>"Levé křídlo:" 32,94*2+(1,55+2,5+1,0+1,55+2,5+1,0+6,6)*0,55+0,6*(1,0+0,81)+1,0*(1,0+0,81)/2</t>
  </si>
  <si>
    <t>"Pravé křídlo:" 34,08*2+(1,55+2,5+1,0+1,55+2,5+1,0+6,6)*0,55+0,6*(0,9+1,09)+1,0*(0,9+1,09)/2</t>
  </si>
  <si>
    <t>1058443292</t>
  </si>
  <si>
    <t>"dle pol.č.334351112 "   156,59</t>
  </si>
  <si>
    <t>-1168225701</t>
  </si>
  <si>
    <t>"křídla:"  38,001*0,240</t>
  </si>
  <si>
    <t>796227598</t>
  </si>
  <si>
    <t>59383537</t>
  </si>
  <si>
    <t xml:space="preserve">prefabrikát klenbový - klenba r 200 cm  dl.150 cm </t>
  </si>
  <si>
    <t>1883318827</t>
  </si>
  <si>
    <t>467684039</t>
  </si>
  <si>
    <t xml:space="preserve">"Přechodové oblasti:"  2*2*6,0*8,0  </t>
  </si>
  <si>
    <t>1433362186</t>
  </si>
  <si>
    <t>"Pod dlažbu na svazích:" 1,3*(6,7+9,0+4*0,35*5,5)+0,5*1,5</t>
  </si>
  <si>
    <t>"Pod kamennou rovnaninu:" 1,3*(4,5+6,3)</t>
  </si>
  <si>
    <t>"Odláždění pod skluzy:" 1,35+2,7</t>
  </si>
  <si>
    <t>"Skluzy:" 1,3*(3,5+5,5+2,7)*0,8</t>
  </si>
  <si>
    <t>1160726977</t>
  </si>
  <si>
    <t>"Ochrana izolace:" 0,1*4,9*8,0</t>
  </si>
  <si>
    <t>-1273201138</t>
  </si>
  <si>
    <t>"Pod dlažbu na svazích:" (1,3*(6,7+9,0+4*0,35*5,5)+0,5*1,5)*0,1</t>
  </si>
  <si>
    <t>"Pod dlažbu v korytě:" (4,0*9,1+6,6+8,7)*0,2</t>
  </si>
  <si>
    <t>"Odláždění pod skluzy:" (1,35+2,7)*0,1</t>
  </si>
  <si>
    <t>"Skluzy:" 1,3*(3,5+5,5+2,7)*0,8*0,1</t>
  </si>
  <si>
    <t>1392518512</t>
  </si>
  <si>
    <t>"V patě svahů:" 0,8*0,4*(2*2,0+5,6+7,5)</t>
  </si>
  <si>
    <t>"V korytě:" 1,0*0,5*(6,0+8,0)</t>
  </si>
  <si>
    <t>-72645690</t>
  </si>
  <si>
    <t>"Sokl pod drenáž za opěrou:"  2*1,2*8,0</t>
  </si>
  <si>
    <t>"Pod základy rámových stojek:"  2*0,1*(2*9,5+2*3,9+2*2,5)</t>
  </si>
  <si>
    <t>2116319862</t>
  </si>
  <si>
    <t>"Sokl pod drenáž C8/10n-X0:" 2*(1,2*0,3)*8,0</t>
  </si>
  <si>
    <t>-139205579</t>
  </si>
  <si>
    <t>"Obetonování drenážních trub:"    2*8,0*(0,55*0,3)</t>
  </si>
  <si>
    <t>-1496838974</t>
  </si>
  <si>
    <t>2*6,0*8,0</t>
  </si>
  <si>
    <t>386527255</t>
  </si>
  <si>
    <t>"dle pol.č.461991111 + 15 % " 96,0*1,15</t>
  </si>
  <si>
    <t>-633345302</t>
  </si>
  <si>
    <t>1,3*(4,5+6,3)*0,2</t>
  </si>
  <si>
    <t>-895814069</t>
  </si>
  <si>
    <t>1,3*(4,5+6,3)</t>
  </si>
  <si>
    <t>2065595531</t>
  </si>
  <si>
    <t>"Dlažba na svazích:" 1,3*(6,7+9,0+4*0,35*5,5)</t>
  </si>
  <si>
    <t>1079952757</t>
  </si>
  <si>
    <t>"Dlažba v korytě:"   4,0*9,1+6,6+8,7</t>
  </si>
  <si>
    <t>"Pod skluzy:" 1,35+2,7</t>
  </si>
  <si>
    <t>1417376328</t>
  </si>
  <si>
    <t>"dle pol.č.465513228  10 % na ztratné"   (55,75*0,2)/6,5*10*1,1</t>
  </si>
  <si>
    <t>1698008717</t>
  </si>
  <si>
    <t>"Podkl. vrstva vozovky: "    8,0*22,0</t>
  </si>
  <si>
    <t>-1762023579</t>
  </si>
  <si>
    <t>"vozovka - podkladní vrstva:" 8,0*22,0</t>
  </si>
  <si>
    <t>963657769</t>
  </si>
  <si>
    <t>"2 vrstvy:" 2*(10,58*2*3,5+8,0*15,0)</t>
  </si>
  <si>
    <t>-583128824</t>
  </si>
  <si>
    <t>388,12*0,1*2,300*0,03</t>
  </si>
  <si>
    <t>2049621506</t>
  </si>
  <si>
    <t>388,12*0,1*2,300*0,04</t>
  </si>
  <si>
    <t>-1870477106</t>
  </si>
  <si>
    <t>4*1,0*1,0</t>
  </si>
  <si>
    <t>510141385</t>
  </si>
  <si>
    <t>1904288366</t>
  </si>
  <si>
    <t>-2042045712</t>
  </si>
  <si>
    <t>"vozovka - pod vrstvu ACP 16:" 8,0*22,0</t>
  </si>
  <si>
    <t>499403962</t>
  </si>
  <si>
    <t>"vozovka - pod ACO a ACL:" 2*8,0*22,0</t>
  </si>
  <si>
    <t>-1353483680</t>
  </si>
  <si>
    <t>(8,0-2*0,5)*22,0</t>
  </si>
  <si>
    <t>-721047687</t>
  </si>
  <si>
    <t>8,0*22,0</t>
  </si>
  <si>
    <t>578133112</t>
  </si>
  <si>
    <t>Litý asfalt MA 11 (LAS) tl 35 mm š do 3 m z nemodifikovaného asfaltu</t>
  </si>
  <si>
    <t>-1583653350</t>
  </si>
  <si>
    <t>Proužek z litého asfaltu</t>
  </si>
  <si>
    <t>2*22,0*0,5</t>
  </si>
  <si>
    <t>-360247722</t>
  </si>
  <si>
    <t>4*0,85*0,8+0,5*1,5</t>
  </si>
  <si>
    <t>203480669</t>
  </si>
  <si>
    <t>"dle pol.č.591141111    pl. x tl. x obj. hm. x 2% ztratné"  3,47*0,1*2,6*1,02</t>
  </si>
  <si>
    <t>1167810658</t>
  </si>
  <si>
    <t>2*15,0*0,8</t>
  </si>
  <si>
    <t>-1807206717</t>
  </si>
  <si>
    <t>2*15,0*(0,8+0,15)</t>
  </si>
  <si>
    <t>-804265199</t>
  </si>
  <si>
    <t>2*15,0*(0,15+0,25)</t>
  </si>
  <si>
    <t>262520711</t>
  </si>
  <si>
    <t>vyústění drenáže zkrz klenbu tr. HDPE DN 180 s navařenou přírubou 400x400x5</t>
  </si>
  <si>
    <t>prostup pro odvodňovač zkrz klenbu tr. HDPE DN 180 s navařenou přírubou 400x400x5</t>
  </si>
  <si>
    <t>1326524843</t>
  </si>
  <si>
    <t>"Vlevo:" 2*13,0</t>
  </si>
  <si>
    <t>"Vpravo:"  2*13,0</t>
  </si>
  <si>
    <t>1987329423</t>
  </si>
  <si>
    <t>Svodidlo ocelové zábradelní zádržnosti H2  kotvené do římsy s výplní z vodorovných tyčí</t>
  </si>
  <si>
    <t>647603836</t>
  </si>
  <si>
    <t>2*16,0</t>
  </si>
  <si>
    <t>-318888799</t>
  </si>
  <si>
    <t>-913849899</t>
  </si>
  <si>
    <t>152013626</t>
  </si>
  <si>
    <t>"1. fáze VDZ, čára V2b/3/1,5/0,125:" 22,0</t>
  </si>
  <si>
    <t>1116314476</t>
  </si>
  <si>
    <t>"1. fáze VDZ čára V4/0,25:" 2*22,0</t>
  </si>
  <si>
    <t>1471083555</t>
  </si>
  <si>
    <t>"2. fáze VDZ čára V2b/3/1,5/0,125:" 22,0</t>
  </si>
  <si>
    <t>672130500</t>
  </si>
  <si>
    <t>"2. fáze VDZ čára V4/0,25:" 2*22,0</t>
  </si>
  <si>
    <t>-50889071</t>
  </si>
  <si>
    <t>"vodící proužek V4/0,25:" 2*22,0</t>
  </si>
  <si>
    <t>"stř. děl. čára V2b/3/1,5/0,125:"  22,0</t>
  </si>
  <si>
    <t>910287391</t>
  </si>
  <si>
    <t>465839095</t>
  </si>
  <si>
    <t>1111821569</t>
  </si>
  <si>
    <t>"vlevo:" 4*1,0+2*2,0+1,3*4,1+1,3*1,6</t>
  </si>
  <si>
    <t>"vpravo:" 4*1,0+2*2,0+1,3*4,1+1,3*2,4</t>
  </si>
  <si>
    <t>-1682781474</t>
  </si>
  <si>
    <t>"dle pol.č.916231213  +5 % ztratné"  31,86*1,05</t>
  </si>
  <si>
    <t>1210491390</t>
  </si>
  <si>
    <t>"dle pol.č.916231213  "  31,86*0,25*0,1</t>
  </si>
  <si>
    <t>919112212</t>
  </si>
  <si>
    <t>Řezání spár pro vytvoření komůrky š 10 mm hl 20 mm pro těsnící zálivku v živičném krytu</t>
  </si>
  <si>
    <t>247609136</t>
  </si>
  <si>
    <t>"dle pol.č.919121212"  84,0</t>
  </si>
  <si>
    <t>1969320777</t>
  </si>
  <si>
    <t>"dle pol.č.919121221"  84,0</t>
  </si>
  <si>
    <t>919121212</t>
  </si>
  <si>
    <t>Těsnění spár zálivkou za studena pro komůrky š 10 mm hl 20 mm bez těsnicího profilu</t>
  </si>
  <si>
    <t>-286126546</t>
  </si>
  <si>
    <t>"těsnící zálivka typu N2 dle ČSN EN 14188 včetně úpravy spár a přípravy povrchu</t>
  </si>
  <si>
    <t>Podél odvod. proužku: 2*(15,0+2*3,0)=42,0</t>
  </si>
  <si>
    <t>"na hl. 40 mm  - délka 2x"   42,0*2</t>
  </si>
  <si>
    <t>918536335</t>
  </si>
  <si>
    <t>Podél říms a obrubníků: 2*(15,0+2*3,0)</t>
  </si>
  <si>
    <t>1768684575</t>
  </si>
  <si>
    <t>"rub křídel:"    32,94+34,08</t>
  </si>
  <si>
    <t>"ochrana rubu rámu:"  7,7*8,0</t>
  </si>
  <si>
    <t>1885828963</t>
  </si>
  <si>
    <t>"ochrana izolace prac. spár z pol. 711432101:" 57,425</t>
  </si>
  <si>
    <t>-1577210660</t>
  </si>
  <si>
    <t>"spáry mezi segmenty a segm. a čely - těsnění na líci" 7*6,76</t>
  </si>
  <si>
    <t>-125908458</t>
  </si>
  <si>
    <t>440008521</t>
  </si>
  <si>
    <t>935112211</t>
  </si>
  <si>
    <t>Osazení příkopového žlabu do betonu tl 100 mm z betonových tvárnic š 800 mm</t>
  </si>
  <si>
    <t>-939890738</t>
  </si>
  <si>
    <t>Skluzy z betonových žlabovek šířky 600 mm</t>
  </si>
  <si>
    <t>1,3*(3,5+5,5+2,7)</t>
  </si>
  <si>
    <t>59227029</t>
  </si>
  <si>
    <t>žlabovka betonová příkopová 33x60 cm</t>
  </si>
  <si>
    <t>895715581</t>
  </si>
  <si>
    <t>"šířka 60cm  2% ztratné  "  15,21*1,02</t>
  </si>
  <si>
    <t>936532</t>
  </si>
  <si>
    <t>MOSTNÍ ODVODŇOVACÍ SOUPRAVA 300/500</t>
  </si>
  <si>
    <t>-801286058</t>
  </si>
  <si>
    <t>"se svislým svodem průměru 100mm délky 1,3m"  2</t>
  </si>
  <si>
    <t>1253093817</t>
  </si>
  <si>
    <t>-128398035</t>
  </si>
  <si>
    <t>2*22,0*8,0</t>
  </si>
  <si>
    <t>-2016645125</t>
  </si>
  <si>
    <t>2*(15*4,0)</t>
  </si>
  <si>
    <t>-299042077</t>
  </si>
  <si>
    <t>"dle pol.č.941121111"  120*30</t>
  </si>
  <si>
    <t>2086154723</t>
  </si>
  <si>
    <t>"dle pol.č.941121111"  120,0</t>
  </si>
  <si>
    <t>-1874182227</t>
  </si>
  <si>
    <t>"Předpoklad - opěry" 2*2,5*9,75</t>
  </si>
  <si>
    <t>"Předpoklad - křídla"  3,0*1,5*(3,0+3,4+4,1+3,5)</t>
  </si>
  <si>
    <t>"Předpoklad- čela:"   2*17,0*1,0</t>
  </si>
  <si>
    <t>962041211</t>
  </si>
  <si>
    <t>Bourání mostních zdí a pilířů z betonu prostého</t>
  </si>
  <si>
    <t>639943081</t>
  </si>
  <si>
    <t>"Bourání betonových desek křídel"    0,1*0,7*(3,0+3,4+4,1+3,5)</t>
  </si>
  <si>
    <t>"Patníky "  2*1,0*0,3*0,3</t>
  </si>
  <si>
    <t>"Před římsami"   (1,3+1,0)*0,4*0,5</t>
  </si>
  <si>
    <t>962051111</t>
  </si>
  <si>
    <t>Bourání mostních zdí a pilířů z ŽB</t>
  </si>
  <si>
    <t>-1737195654</t>
  </si>
  <si>
    <t>"Bourání říms"   (7,9*0,35+8,1*0,4)*0,3</t>
  </si>
  <si>
    <t>963021112</t>
  </si>
  <si>
    <t>Bourání mostní nosné konstrukce z kamene</t>
  </si>
  <si>
    <t>1870801110</t>
  </si>
  <si>
    <t>Bourání klenby z kamene  v tl. 600 mm</t>
  </si>
  <si>
    <t>4,9*9,65*0,6</t>
  </si>
  <si>
    <t>75682609</t>
  </si>
  <si>
    <t>"Koryto pod mostem:" 9,75*3,8</t>
  </si>
  <si>
    <t>-784416807</t>
  </si>
  <si>
    <t>-583524690</t>
  </si>
  <si>
    <t>2*7,7</t>
  </si>
  <si>
    <t>999606727</t>
  </si>
  <si>
    <t>"Otryskání rubu klenby kovovou drtí  před pokládkou izolace"   7,75*8,0</t>
  </si>
  <si>
    <t>Poplatek za uložení stavebního betonového odpadu na skládce (skládkovné)</t>
  </si>
  <si>
    <t>-444101691</t>
  </si>
  <si>
    <t>"dle pol.č962041211"  1,62*2,3</t>
  </si>
  <si>
    <t>"dle pol.č962051111"  1,802*2,4</t>
  </si>
  <si>
    <t>-2062515474</t>
  </si>
  <si>
    <t>"dle pol.č.113154121"  158,4*0,03*2,56</t>
  </si>
  <si>
    <t>"dle pol.č.113154121"  316,8*0,1*2,56</t>
  </si>
  <si>
    <t>"dle pol.č.113107163"   191,4*0,3*1,9</t>
  </si>
  <si>
    <t>2117663379</t>
  </si>
  <si>
    <t>"dle pol.č.997211511 x 19"  109,098*19</t>
  </si>
  <si>
    <t>"dle pol.č.997211511 x 3"  93,266*3</t>
  </si>
  <si>
    <t>-1062967935</t>
  </si>
  <si>
    <t>"dle pol.č.962022491"  145,75*2,5</t>
  </si>
  <si>
    <t>"dle pol.č.963021112"  28,37*2,5</t>
  </si>
  <si>
    <t>"dle pol.č.965022131"  37,05*0,2*2,5</t>
  </si>
  <si>
    <t>"dle pol.č.966075141"    15,4*0,018</t>
  </si>
  <si>
    <t>-246578352</t>
  </si>
  <si>
    <t>"dle pol.č.997211521 x 19"  360,269*19</t>
  </si>
  <si>
    <t>-2083278417</t>
  </si>
  <si>
    <t>"dle pol.č.997211521"   467,719</t>
  </si>
  <si>
    <t>"dle pol.č.997211511"  93,266</t>
  </si>
  <si>
    <t>Poplatek za uložení odpadu z kameniva na skládce (skládkovné)</t>
  </si>
  <si>
    <t>-1167521226</t>
  </si>
  <si>
    <t>-43405854</t>
  </si>
  <si>
    <t xml:space="preserve"> Práce a dodávky PSV</t>
  </si>
  <si>
    <t>776118220</t>
  </si>
  <si>
    <t>"Základy:"  2*2*(0,5+0,35)*9,1+4*(3,5+2,5)*0,5+4*2,5*0,5</t>
  </si>
  <si>
    <t>"Rám:" 2*0,55*9,1+0,1*8,0*7,7</t>
  </si>
  <si>
    <t>"Levé čelo:"  32,94+15,07+(1,55+2,5+1,0+1,55+2,5+1,0+6,6)*0,55+0,6*(1,0+0,81)+1,0*(1,0+0,81)/2</t>
  </si>
  <si>
    <t>"Pravé čelo:"  34,08+15,07+(1,55+2,5+1,0+1,55+2,5+1,0+6,6)*0,55+0,6*(0,9+1,09)+1,0*(0,9+1,09)/2</t>
  </si>
  <si>
    <t>687529983</t>
  </si>
  <si>
    <t>183,82*0,4*0,001*1,1</t>
  </si>
  <si>
    <t>-142060739</t>
  </si>
  <si>
    <t>183,820*2</t>
  </si>
  <si>
    <t>1088812516</t>
  </si>
  <si>
    <t>367,640*0,5*0,001*1,1</t>
  </si>
  <si>
    <t>1881011262</t>
  </si>
  <si>
    <t>7,75*8,0</t>
  </si>
  <si>
    <t>pás těžký asfaltovaný</t>
  </si>
  <si>
    <t>1988622563</t>
  </si>
  <si>
    <t>" dle pol.č.711132101 + 15% na přesahy"    62,0*1,15</t>
  </si>
  <si>
    <t>-111916515</t>
  </si>
  <si>
    <t>"Pracovní spára rám-křídla:"  2*(7,75+2*0,6)*0,5</t>
  </si>
  <si>
    <t>"Pracovní spáry mezi segmenty klenby:" 5*7,75*0,5</t>
  </si>
  <si>
    <t>"Pracovní spára základ-rám:" 2*(8,0+9,1)*0,5</t>
  </si>
  <si>
    <t>"Pracovní spára základ-křídlo:" 4*(2,85+0,55+3,15)*0,5</t>
  </si>
  <si>
    <t>-992686529</t>
  </si>
  <si>
    <t>"dle pol.č.711432101 + 15 % ztratné"  58,525*1,15</t>
  </si>
  <si>
    <t>616904010</t>
  </si>
  <si>
    <t>-1592279157</t>
  </si>
  <si>
    <t>1568288068</t>
  </si>
  <si>
    <t>-8872121</t>
  </si>
  <si>
    <t>"dle pol.č.111212312"  11*0,1</t>
  </si>
  <si>
    <t>-960207771</t>
  </si>
  <si>
    <t>-1518357347</t>
  </si>
  <si>
    <t>2101400149</t>
  </si>
  <si>
    <t>172</t>
  </si>
  <si>
    <t>37203373</t>
  </si>
  <si>
    <t>173</t>
  </si>
  <si>
    <t>-1694734564</t>
  </si>
  <si>
    <t>174</t>
  </si>
  <si>
    <t>-38771803</t>
  </si>
  <si>
    <t>175</t>
  </si>
  <si>
    <t>Dokumentace pro provádění stavby  RDS</t>
  </si>
  <si>
    <t>-1507963467</t>
  </si>
  <si>
    <t>176</t>
  </si>
  <si>
    <t>84839836</t>
  </si>
  <si>
    <t>177</t>
  </si>
  <si>
    <t>-1552816349</t>
  </si>
  <si>
    <t>SO 203 - Most ev. č. 112-010 přes Jemnišťský potok</t>
  </si>
  <si>
    <t>-1786297668</t>
  </si>
  <si>
    <t>"zplanimetrováno"  200</t>
  </si>
  <si>
    <t>486590421</t>
  </si>
  <si>
    <t>112151352</t>
  </si>
  <si>
    <t>Kácení stromu s postupným spouštěním koruny a kmene D do 0,3 m</t>
  </si>
  <si>
    <t>2082321331</t>
  </si>
  <si>
    <t>112151353</t>
  </si>
  <si>
    <t>Kácení stromu s postupným spouštěním koruny a kmene D do 0,4 m</t>
  </si>
  <si>
    <t>1091992193</t>
  </si>
  <si>
    <t>1956586608</t>
  </si>
  <si>
    <t>1432689001</t>
  </si>
  <si>
    <t>112201112</t>
  </si>
  <si>
    <t>Odstranění pařezů D do 0,3 m v rovině a svahu 1:5 s odklizením do 20 m a zasypáním jámy</t>
  </si>
  <si>
    <t>1659335407</t>
  </si>
  <si>
    <t>112201113</t>
  </si>
  <si>
    <t>Odstranění pařezů D do 0,4 m v rovině a svahu 1:5 s odklizením do 20 m a zasypáním jámy</t>
  </si>
  <si>
    <t>1565776498</t>
  </si>
  <si>
    <t>-1958904971</t>
  </si>
  <si>
    <t>651334501</t>
  </si>
  <si>
    <t>23,0*8,7</t>
  </si>
  <si>
    <t>-1084645824</t>
  </si>
  <si>
    <t>23,0*7,2</t>
  </si>
  <si>
    <t>26886630</t>
  </si>
  <si>
    <t>23,0*7,2*2</t>
  </si>
  <si>
    <t>Převedení vody potrubím DN do 1000</t>
  </si>
  <si>
    <t>-150838507</t>
  </si>
  <si>
    <t>-1776891964</t>
  </si>
  <si>
    <t>456771435</t>
  </si>
  <si>
    <t>297454253</t>
  </si>
  <si>
    <t>1248209662</t>
  </si>
  <si>
    <t>"""plocha řezu: 66,2 m2
plocha řezu stáv. kce a most. otvoru (odhad): 15,5 m2"""</t>
  </si>
  <si>
    <t>"Výkop střední část: "  (66,2-15,5)*11,7</t>
  </si>
  <si>
    <t>"Výkop - levá část" (66,2-15,5)*1,9/2</t>
  </si>
  <si>
    <t>"Výkop - pravá část" (66,2-15,5)*1,9/2</t>
  </si>
  <si>
    <t>"Pro rozšíření násypu:" (5,2*0,75+3,5*1,6+4,0*1,0+4,2*0,75)*6,0</t>
  </si>
  <si>
    <t>"pro kamennou rovnaninu:" ((4,4+6,7+2,6+5,1)*0,3)*1,3</t>
  </si>
  <si>
    <t>"Směrová úprava koryta:" 2,5*6,0*0,5</t>
  </si>
  <si>
    <t>-1401315419</t>
  </si>
  <si>
    <t>"50% z pol.č.131301102"   804,252*0,5</t>
  </si>
  <si>
    <t>538377765</t>
  </si>
  <si>
    <t>"V patě svahů:"  0,8*0,4*(4*2,0+5,55+6,1)</t>
  </si>
  <si>
    <t>"V korytě:" 1,0*0,5*(7,55+5,0)</t>
  </si>
  <si>
    <t>8645654</t>
  </si>
  <si>
    <t>"50% z pol.č.132301201"   12,563*0,5</t>
  </si>
  <si>
    <t>671934794</t>
  </si>
  <si>
    <t>2*5,5*2,5</t>
  </si>
  <si>
    <t>-142742711</t>
  </si>
  <si>
    <t>27,5*0,1555</t>
  </si>
  <si>
    <t>-767830659</t>
  </si>
  <si>
    <t>"dle pol.č.153112122"  27,5</t>
  </si>
  <si>
    <t>-1969135110</t>
  </si>
  <si>
    <t>"za mostem vlevo:"  (6,9+7,0+7,0+7,7)*6,0</t>
  </si>
  <si>
    <t>-1555224830</t>
  </si>
  <si>
    <t xml:space="preserve">"dle pol.č.153311213 + 15 % na přesahy"    171,6*1,15  </t>
  </si>
  <si>
    <t>-1135005958</t>
  </si>
  <si>
    <t>(6,9+4,2)*1,3</t>
  </si>
  <si>
    <t>1532397487</t>
  </si>
  <si>
    <t>"dle pol.č.155131312: "   14,43*1,15</t>
  </si>
  <si>
    <t>765234867</t>
  </si>
  <si>
    <t>"vč. likvidace štěpkováním  "  12+2</t>
  </si>
  <si>
    <t>2026165310</t>
  </si>
  <si>
    <t>"vč. likvidace štěpkováním  "   2+2</t>
  </si>
  <si>
    <t>-1688236012</t>
  </si>
  <si>
    <t>12+2</t>
  </si>
  <si>
    <t>1266339621</t>
  </si>
  <si>
    <t>2+2</t>
  </si>
  <si>
    <t>-1211454503</t>
  </si>
  <si>
    <t>"vč. likvidace štěpkováním "  12+2</t>
  </si>
  <si>
    <t>747329365</t>
  </si>
  <si>
    <t>"vč. likvidace štěpkováním "  2+2</t>
  </si>
  <si>
    <t>811925484</t>
  </si>
  <si>
    <t>"dle pol.č.171102101"  74,775</t>
  </si>
  <si>
    <t>"dle pol.č.174101101"  204,19</t>
  </si>
  <si>
    <t>"dle pol.č.175101201"  309,642</t>
  </si>
  <si>
    <t>"zpět do násypů"   588,607</t>
  </si>
  <si>
    <t>-602010642</t>
  </si>
  <si>
    <t>"Objem výkopů"  804,252+12,563+14,4</t>
  </si>
  <si>
    <t>"Odopčet dle pol.č.162501102"   -588,607</t>
  </si>
  <si>
    <t>"Drny dle pol.č.111301111"   200,0*0,1</t>
  </si>
  <si>
    <t>652312869</t>
  </si>
  <si>
    <t>"dle pol.č.162701105"   262,608*10</t>
  </si>
  <si>
    <t>-1530387472</t>
  </si>
  <si>
    <t>-1102046971</t>
  </si>
  <si>
    <t>"Rozšíření svahů vč. vyztužených zemin:"   2,6*4,5+3,5*4,5+3,2*4,5+4,5*4,5</t>
  </si>
  <si>
    <t>"Žebra pod rovnaninou ze ŠD:" (2,7+3,2)*1,5</t>
  </si>
  <si>
    <t>"Podkladní polštář ze ŠD:" 0,85*4,5</t>
  </si>
  <si>
    <t>-896574303</t>
  </si>
  <si>
    <t>2135718709</t>
  </si>
  <si>
    <t>"na mezideponii dle pol.č.160501102  1. část"  588,607</t>
  </si>
  <si>
    <t>"na skládku dle pol.č.162701105"    262,608</t>
  </si>
  <si>
    <t>610106629</t>
  </si>
  <si>
    <t>"dle pol.č.162701105"    262,608*1,8</t>
  </si>
  <si>
    <t>803938656</t>
  </si>
  <si>
    <t>"Ochranný zásyp nad klenbou a podél křídel:" 6,2*8,0+(38,0+39,85-6,2*2)*0,6</t>
  </si>
  <si>
    <t>"Zásyp za opěrou mezi křídly:" (7,65+8,1)*(8,0-2*0,6)</t>
  </si>
  <si>
    <t>"Zásyp za opěrou za křídly:" (4,3+4,6)*9,1</t>
  </si>
  <si>
    <t>"Zásyp patních prahů:"  0,5*(4*2,0+5,55+6,1+7,55+5,0)</t>
  </si>
  <si>
    <t>-538250239</t>
  </si>
  <si>
    <t>"dle pol.č.171102101"  (12,675)*1,9</t>
  </si>
  <si>
    <t>"dle pol.č.174101101 - 1. část"  88,87*1,9</t>
  </si>
  <si>
    <t>1014024191</t>
  </si>
  <si>
    <t>"Zásyp základu benešovského:" 8,85*9,1-2*(1,45*0,4*2,9+1,25*0,55*2,9)</t>
  </si>
  <si>
    <t>"Zásyp základu vlašimského:" 8,85*9,1-2*(1,45*0,4*2,9+1,25*0,55*2,9)</t>
  </si>
  <si>
    <t>4*2,0*2,0*5,0</t>
  </si>
  <si>
    <t>"Zásyp - levá část" 2,9*3,7*2,0/3+2,3*4,6*2,0/3+2*2,2*4,5</t>
  </si>
  <si>
    <t>"Zásyp - pravá část" 4,3*4,0*2,6/3+4,2*4,0*2,6/3+2*2,2*4,5</t>
  </si>
  <si>
    <t>377954489</t>
  </si>
  <si>
    <t>-126996731</t>
  </si>
  <si>
    <t>"vlevo od mostu:" 26,0</t>
  </si>
  <si>
    <t>"vpravo od mostu:" 20,4</t>
  </si>
  <si>
    <t>-697814917</t>
  </si>
  <si>
    <t>" dle pol.č.181301102 a 181301122 "    (46,4+75,66)</t>
  </si>
  <si>
    <t>-621819323</t>
  </si>
  <si>
    <t>122,06*0,04</t>
  </si>
  <si>
    <t>1105770008</t>
  </si>
  <si>
    <t>"pod ohumusování  "   122,06</t>
  </si>
  <si>
    <t>649418010</t>
  </si>
  <si>
    <t>"vlevo od mostu:" 11,6*1,3</t>
  </si>
  <si>
    <t>"vlevo od mostu:" 46,6*1,3</t>
  </si>
  <si>
    <t>1979052368</t>
  </si>
  <si>
    <t>" dle pol.č.181301102 a 181301122 x tl. x hmot. "     (46,4+75,66)*0,15*1,8</t>
  </si>
  <si>
    <t>-841914454</t>
  </si>
  <si>
    <t>" dle pol.č.181301102 a 181301122 "      (46,4+75,66)</t>
  </si>
  <si>
    <t>-649001537</t>
  </si>
  <si>
    <t>-1253220119</t>
  </si>
  <si>
    <t>122,06*0,05</t>
  </si>
  <si>
    <t>203723343</t>
  </si>
  <si>
    <t>-1051514223</t>
  </si>
  <si>
    <t>213311141</t>
  </si>
  <si>
    <t>Polštáře zhutněné pod základy ze štěrkopísku tříděného</t>
  </si>
  <si>
    <t>1254924310</t>
  </si>
  <si>
    <t>ŠP polštář pod rámovou konstrukcí</t>
  </si>
  <si>
    <t>11,5*12,8*0,2</t>
  </si>
  <si>
    <t>-1389456715</t>
  </si>
  <si>
    <t>4*3,05*2,5*0,4+2*4,9*1,05*0,4</t>
  </si>
  <si>
    <t>1777721923</t>
  </si>
  <si>
    <t>2*(11,0+2*2,5+2*3,05)*0,4</t>
  </si>
  <si>
    <t>-741735433</t>
  </si>
  <si>
    <t>"dle pol.č.275354111"  17,68</t>
  </si>
  <si>
    <t>-604294245</t>
  </si>
  <si>
    <t>"Výztuž základů opěr z oceli B500B. Odhad 140 kg/m3</t>
  </si>
  <si>
    <t>16,316*0,14</t>
  </si>
  <si>
    <t>-1819062109</t>
  </si>
  <si>
    <t>(0,3*0,55+0,59*0,25)*2*16,0</t>
  </si>
  <si>
    <t>-94310789</t>
  </si>
  <si>
    <t>(0,25+0,6+0,31)*2*16,0+4*(0,3*0,55+0,59*0,25)</t>
  </si>
  <si>
    <t>-1440188950</t>
  </si>
  <si>
    <t>"dle pol.č.317353121"   38,37</t>
  </si>
  <si>
    <t>-354997893</t>
  </si>
  <si>
    <t>10,0*0,130</t>
  </si>
  <si>
    <t>-1902708963</t>
  </si>
  <si>
    <t>"Levé křídlo:" 38,0*0,55</t>
  </si>
  <si>
    <t>"Pravé křídlo:" 39,85*0,55</t>
  </si>
  <si>
    <t>217918470</t>
  </si>
  <si>
    <t>"Levé křídlo:" 38,0*2+(1,75+2,7+1,0+1,75+2,7+1,0+7,3)*0,55</t>
  </si>
  <si>
    <t>"Pravé křídlo:" 39,85*2+(1,75+2,7+1,0+1,75+2,7+1,0+7,3)*0,55</t>
  </si>
  <si>
    <t>-1833369217</t>
  </si>
  <si>
    <t>"dle pol.č.334351112 "   175,72</t>
  </si>
  <si>
    <t>625148829</t>
  </si>
  <si>
    <t>Výztuž křídel odhad 190kg/m3. Ocel B 500B</t>
  </si>
  <si>
    <t>"křídla:"  42,818*0,190</t>
  </si>
  <si>
    <t>1082287206</t>
  </si>
  <si>
    <t>Jeden kus obsahuje celý uzavřený rám (dno+klenba).</t>
  </si>
  <si>
    <t>59383538</t>
  </si>
  <si>
    <t>1131954044</t>
  </si>
  <si>
    <t>Jeden kus obsahuje celý uzavřený rám (dno+klenba)</t>
  </si>
  <si>
    <t>-1456814190</t>
  </si>
  <si>
    <t>"Přechodové oblasti:" 2*2*5,85*8,0</t>
  </si>
  <si>
    <t>-1079645244</t>
  </si>
  <si>
    <t>"Pod dlažbu na svazích:" 1,3*(7,7+7,9+0,35*5,2+0,35*4,7)</t>
  </si>
  <si>
    <t>"Pod kamennou rovnaninu:" 1,3*(4,4+6,7+2,6+5,1)</t>
  </si>
  <si>
    <t>1937600618</t>
  </si>
  <si>
    <t>"Pod základy:" 0,1*2*(2*2,9*3,25+1,25*4,9)</t>
  </si>
  <si>
    <t>"Ochrana izolace:" 0,1*5,15*8,0</t>
  </si>
  <si>
    <t>1884576806</t>
  </si>
  <si>
    <t>"Pod dlažbu na svazích:" (1,3*(7,7+7,9+0,35*5,2+0,35*4,7))*0,1</t>
  </si>
  <si>
    <t>"Pod dlažbu v korytě:" (4,0*9,1+14,1+15,5)*0,2</t>
  </si>
  <si>
    <t>1249750846</t>
  </si>
  <si>
    <t>"V patě svahů:" 0,8*0,4*(4*2,0+5,55+6,1)</t>
  </si>
  <si>
    <t>-505960854</t>
  </si>
  <si>
    <t>"Sokl pod drenáž za opěrou:"  2*1,8*8,0</t>
  </si>
  <si>
    <t>"Pod základy křídel:"  2*0,1*(11,0+2*3,25+2*2,9)</t>
  </si>
  <si>
    <t>283472477</t>
  </si>
  <si>
    <t>"Sokl pod drenáž C8/10n-X0:"  2*(1,5*0,33+0,15*0,4)*8,0</t>
  </si>
  <si>
    <t>2125476820</t>
  </si>
  <si>
    <t>1299381492</t>
  </si>
  <si>
    <t>2*6,3*8,0</t>
  </si>
  <si>
    <t>-342377581</t>
  </si>
  <si>
    <t>"dle pol.č.461991111 + 15 % " 100,8*1,15</t>
  </si>
  <si>
    <t>-1113194793</t>
  </si>
  <si>
    <t>1,3*(4,4+6,7+2,6+5,1)*0,2</t>
  </si>
  <si>
    <t>kámen pro vodohospodářské účely dle ČSN EN 13383-1</t>
  </si>
  <si>
    <t>"úprava směrového vedení koryta" 1,2*35,0*0,2</t>
  </si>
  <si>
    <t>1208144947</t>
  </si>
  <si>
    <t>1,3*(4,4+6,7+2,6+5,1)</t>
  </si>
  <si>
    <t>"úprava směrového vedení koryta" 1,2*35,0</t>
  </si>
  <si>
    <t>-1411638280</t>
  </si>
  <si>
    <t>"Dlažba na svazích:" 1,3*(7,7+7,9+0,35*5,2+0,35*4,7)</t>
  </si>
  <si>
    <t>841371155</t>
  </si>
  <si>
    <t>"Dlažba v korytě:"   4,0*9,1+14,1+15,5</t>
  </si>
  <si>
    <t>1825009796</t>
  </si>
  <si>
    <t>"dle pol.č.465513228  10 % na ztratné"   (66,0*0,2)/6,5*10*1,1</t>
  </si>
  <si>
    <t>-1960500920</t>
  </si>
  <si>
    <t>"Podkl. vrstva vozovky: "    8,0*23,0</t>
  </si>
  <si>
    <t>645296007</t>
  </si>
  <si>
    <t>"vozovka - podkladní vrstva:" 8,0*23,0</t>
  </si>
  <si>
    <t>-757540905</t>
  </si>
  <si>
    <t>"2 vrstvy:" 2*(10,58*2*3,5+8,0*16,0)</t>
  </si>
  <si>
    <t>144242914</t>
  </si>
  <si>
    <t>404,12*0,1*2,300*0,03</t>
  </si>
  <si>
    <t>876243262</t>
  </si>
  <si>
    <t>404,12*0,1*2,300*0,04</t>
  </si>
  <si>
    <t>-1334315906</t>
  </si>
  <si>
    <t>-141639901</t>
  </si>
  <si>
    <t>1231226014</t>
  </si>
  <si>
    <t>-69999340</t>
  </si>
  <si>
    <t>"vozovka - pod vrstvu ACP 16:" 8,0*23,0</t>
  </si>
  <si>
    <t>1983133834</t>
  </si>
  <si>
    <t>"vozovka - pod ACO a ACL:" 2*8,0*23,0</t>
  </si>
  <si>
    <t>-967463440</t>
  </si>
  <si>
    <t>8,0*23,0</t>
  </si>
  <si>
    <t>-1322432403</t>
  </si>
  <si>
    <t>-1541542432</t>
  </si>
  <si>
    <t>2*23,0*0,5</t>
  </si>
  <si>
    <t>-1507312828</t>
  </si>
  <si>
    <t>4*0,85*0,8</t>
  </si>
  <si>
    <t>1406106908</t>
  </si>
  <si>
    <t>"dle pol.č.591141111    pl. x tl. x obj. hm. x 2% ztratné"  2,72*0,1*2,6*1,02</t>
  </si>
  <si>
    <t>1078680767</t>
  </si>
  <si>
    <t>2*16,0*0,8</t>
  </si>
  <si>
    <t>439381608</t>
  </si>
  <si>
    <t>2*16,0*(0,8+0,15)</t>
  </si>
  <si>
    <t>-1667275912</t>
  </si>
  <si>
    <t>2*16,0*(0,15+0,25)</t>
  </si>
  <si>
    <t>-2060675772</t>
  </si>
  <si>
    <t>-1196401025</t>
  </si>
  <si>
    <t>"Vlevo:" 18+12</t>
  </si>
  <si>
    <t>"Vpravo:"  18+12</t>
  </si>
  <si>
    <t>-653048091</t>
  </si>
  <si>
    <t>"Náběh krátký:"   2*4,0</t>
  </si>
  <si>
    <t>1949573976</t>
  </si>
  <si>
    <t>1941658537</t>
  </si>
  <si>
    <t>2042097715</t>
  </si>
  <si>
    <t>-1479742204</t>
  </si>
  <si>
    <t>"1. fáze VDZ, čára V2b/3/1,5/0,125:" 23,0</t>
  </si>
  <si>
    <t>-927327931</t>
  </si>
  <si>
    <t>"1. fáze VDZ čára V4/0,25:" 2*23,0</t>
  </si>
  <si>
    <t>-2125848730</t>
  </si>
  <si>
    <t>"2. fáze VDZ čára V2b/3/1,5/0,125:" 23,0</t>
  </si>
  <si>
    <t>373126675</t>
  </si>
  <si>
    <t>"2. fáze VDZ čára V4/0,25:" 2*23,0</t>
  </si>
  <si>
    <t>1523990589</t>
  </si>
  <si>
    <t>"vodící proužek V4/0,25:" 2*23,0</t>
  </si>
  <si>
    <t>"stř. děl. čára V2b/3/1,5/0,125:"  23,0</t>
  </si>
  <si>
    <t>721861156</t>
  </si>
  <si>
    <t>1427473078</t>
  </si>
  <si>
    <t>1108994654</t>
  </si>
  <si>
    <t>"vlevo:" 4*1,0+2*2,0+1,3*2,4+1,3*1,8</t>
  </si>
  <si>
    <t>"vpravo:" 4*1,0+2*2,0+1,3*5,2+1,3*4,6</t>
  </si>
  <si>
    <t>-273229329</t>
  </si>
  <si>
    <t>"dle pol.č.916231213  +5 % ztratné"  34,2*1,05</t>
  </si>
  <si>
    <t>1733926276</t>
  </si>
  <si>
    <t>"dle pol.č.916231213  "  34,2*0,25*0,1</t>
  </si>
  <si>
    <t>-404546753</t>
  </si>
  <si>
    <t>"dle pol.č.919121212"  88,0</t>
  </si>
  <si>
    <t>-1603416798</t>
  </si>
  <si>
    <t>"dle pol.č.919121221"  88,0</t>
  </si>
  <si>
    <t>1759073991</t>
  </si>
  <si>
    <t>"Podél odvod. proužku:" 2*(16,0+2*3,0)=44</t>
  </si>
  <si>
    <t>"na hl. 40 mm  - délka 2x"   44,0*2</t>
  </si>
  <si>
    <t>-1750549717</t>
  </si>
  <si>
    <t>"Podél říms a obrubníků:" 2*(16,0+2*3,0)=44</t>
  </si>
  <si>
    <t>-1979907672</t>
  </si>
  <si>
    <t>"rub křídel:"    38,0+39,85</t>
  </si>
  <si>
    <t>"ochrana rubu rámu:"  8,5*8,0</t>
  </si>
  <si>
    <t>-1611688403</t>
  </si>
  <si>
    <t>"ochrana izolace prac. spár z pol. 711432101:" 76,375</t>
  </si>
  <si>
    <t>326936849</t>
  </si>
  <si>
    <t>"spáry mezi segmenty a segm. a čely - těsnění na líci" 7*7,5</t>
  </si>
  <si>
    <t>55201249</t>
  </si>
  <si>
    <t>-1173572546</t>
  </si>
  <si>
    <t>2*23,0*8,0</t>
  </si>
  <si>
    <t>674312939</t>
  </si>
  <si>
    <t>2*(16*4,0)</t>
  </si>
  <si>
    <t>-1956316672</t>
  </si>
  <si>
    <t>"dle pol.č.941121111"  128*30</t>
  </si>
  <si>
    <t>863224986</t>
  </si>
  <si>
    <t>"dle pol.č.941121111"  128,0</t>
  </si>
  <si>
    <t>1615850622</t>
  </si>
  <si>
    <t>"Předpoklad - opěry"   2*2,5*9,6</t>
  </si>
  <si>
    <t>"Předpoklad - křídla"  3,0*1,5*(2,7+3,2+2,9+2,2)</t>
  </si>
  <si>
    <t>"Předpoklad- čela:"   2*12,5*1,0</t>
  </si>
  <si>
    <t>225535767</t>
  </si>
  <si>
    <t>"Bourání betonových desek křídel"   0,1*0,8*(2,7+3,2+2,9+2,2)</t>
  </si>
  <si>
    <t>"Před římsami"    4*0,5*0,4*0,5</t>
  </si>
  <si>
    <t>"Příčné prahy v korytě:"   2*4,0*0,4*1,0</t>
  </si>
  <si>
    <t>219564495</t>
  </si>
  <si>
    <t>"Bourání říms"   (7,0*0,5+7,0*0,5)*0,12</t>
  </si>
  <si>
    <t>1666536099</t>
  </si>
  <si>
    <t>4,5*9,6*0,6</t>
  </si>
  <si>
    <t>-1598756626</t>
  </si>
  <si>
    <t>"Koryto pod mostem:" 9,6*3,1</t>
  </si>
  <si>
    <t>"Koryto mimo most:" 4,0*1,5</t>
  </si>
  <si>
    <t>991020481</t>
  </si>
  <si>
    <t>1314173316</t>
  </si>
  <si>
    <t>2*6,7</t>
  </si>
  <si>
    <t>1143320199</t>
  </si>
  <si>
    <t>"Otryskání rubu klenby kovovou drtí  před pokládkou izolace"   8,45*8,0</t>
  </si>
  <si>
    <t>-1299359250</t>
  </si>
  <si>
    <t>"dle pol.č962041211"  4,66*2,3</t>
  </si>
  <si>
    <t>"dle pol.č962051111"  0,84*2,4</t>
  </si>
  <si>
    <t>-578467585</t>
  </si>
  <si>
    <t>"dle pol.č.113154121"  165,6*0,03*2,56</t>
  </si>
  <si>
    <t>"dle pol.č.113154121"  331,2*0,1*2,56</t>
  </si>
  <si>
    <t>"dle pol.č.113107163"   200,1*0,3*1,9</t>
  </si>
  <si>
    <t>1185490567</t>
  </si>
  <si>
    <t>"dle pol.č.997211511 x 19"  114,057*19</t>
  </si>
  <si>
    <t>"dle pol.č.997211511 x 3"  97,505*3</t>
  </si>
  <si>
    <t>72707964</t>
  </si>
  <si>
    <t>"dle pol.č.962022491"  122,5*2,5</t>
  </si>
  <si>
    <t>"dle pol.č.963021112"  25,92*2,5</t>
  </si>
  <si>
    <t>"dle pol.č.965022131"  35,76*0,2*2,5</t>
  </si>
  <si>
    <t>"dle pol.č.966075141"    13,4*0,018</t>
  </si>
  <si>
    <t>-1898498252</t>
  </si>
  <si>
    <t>"dle pol.č.997211521 x 19"  402,069*19</t>
  </si>
  <si>
    <t>2124204611</t>
  </si>
  <si>
    <t>"dle pol.č.997211521"  402,069</t>
  </si>
  <si>
    <t>"dle pol.č.997211511"  97,057</t>
  </si>
  <si>
    <t>-401319969</t>
  </si>
  <si>
    <t>"dle pol.č.113107163"  200,1*0,3*1,9</t>
  </si>
  <si>
    <t>-744889980</t>
  </si>
  <si>
    <t>-385917022</t>
  </si>
  <si>
    <t>"Základy:"  2*(0,4+0,15)*9,1+2*0,4*(11,0+2*3,05+2*2,5)+4*(1,45+0,5)*3,05</t>
  </si>
  <si>
    <t>"Rám:" (2*0,55+4,0)*9,1+0,1*8,0*8,45</t>
  </si>
  <si>
    <t>"Levé čelo:"  38,0+17,4+(1,75+2,7+1,0+1,75+2,7+1,0)*0,55</t>
  </si>
  <si>
    <t>"Pravé čelo:"  39,85+17,6+(1,75+2,7+1,0+1,75+2,7+1,0)*0,55</t>
  </si>
  <si>
    <t>1719471106</t>
  </si>
  <si>
    <t>229,49*0,4*0,001*1,1</t>
  </si>
  <si>
    <t>-978078956</t>
  </si>
  <si>
    <t>229,49*2</t>
  </si>
  <si>
    <t>-1478909742</t>
  </si>
  <si>
    <t>458,98*0,5*0,001*1,1</t>
  </si>
  <si>
    <t>-898199927</t>
  </si>
  <si>
    <t>8,45*8,0</t>
  </si>
  <si>
    <t>-165370538</t>
  </si>
  <si>
    <t>" dle pol.č.711132101 + 15% na přesahy"    67,6*1,15</t>
  </si>
  <si>
    <t>-104405024</t>
  </si>
  <si>
    <t>"Pracovní spára rám-křídla:"  2*(8,45+2*0,6)*0,5+2*4,0*0,5</t>
  </si>
  <si>
    <t>"Pracovní spáry mezi segmenty klenby:" 5*8,45*0,5+5*4,0*0,5</t>
  </si>
  <si>
    <t>"Pracovní spára základ-křídlo:" 4*(3,2+0,55+3,5)*0,5</t>
  </si>
  <si>
    <t>1758709626</t>
  </si>
  <si>
    <t>"dle pol.č.711432101 + 15 % ztratné"  76,375*1,15</t>
  </si>
  <si>
    <t>-2078776669</t>
  </si>
  <si>
    <t>1471632626</t>
  </si>
  <si>
    <t>284535164</t>
  </si>
  <si>
    <t>1617957483</t>
  </si>
  <si>
    <t>1541372495</t>
  </si>
  <si>
    <t>-431117441</t>
  </si>
  <si>
    <t>426390438</t>
  </si>
  <si>
    <t>158253686</t>
  </si>
  <si>
    <t>1575806867</t>
  </si>
  <si>
    <t>-1392342089</t>
  </si>
  <si>
    <t>772209500</t>
  </si>
  <si>
    <t>-792824200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</si>
</sst>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37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7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30" fillId="0" borderId="17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2" xfId="0" applyNumberFormat="1" applyFont="1" applyBorder="1" applyAlignment="1" applyProtection="1">
      <alignment vertical="center"/>
    </xf>
    <xf numFmtId="4" fontId="30" fillId="0" borderId="23" xfId="0" applyNumberFormat="1" applyFont="1" applyBorder="1" applyAlignment="1" applyProtection="1">
      <alignment vertical="center"/>
    </xf>
    <xf numFmtId="166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5" xfId="0" applyNumberFormat="1" applyFont="1" applyBorder="1" applyAlignment="1" applyProtection="1"/>
    <xf numFmtId="166" fontId="33" fillId="0" borderId="16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7" xfId="0" applyFont="1" applyBorder="1" applyAlignment="1" applyProtection="1">
      <alignment horizontal="center" vertical="center"/>
    </xf>
    <xf numFmtId="49" fontId="36" fillId="0" borderId="27" xfId="0" applyNumberFormat="1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left" vertical="center" wrapText="1"/>
    </xf>
    <xf numFmtId="0" fontId="36" fillId="0" borderId="27" xfId="0" applyFont="1" applyBorder="1" applyAlignment="1" applyProtection="1">
      <alignment horizontal="center" vertical="center" wrapText="1"/>
    </xf>
    <xf numFmtId="167" fontId="36" fillId="0" borderId="27" xfId="0" applyNumberFormat="1" applyFont="1" applyBorder="1" applyAlignment="1" applyProtection="1">
      <alignment vertical="center"/>
    </xf>
    <xf numFmtId="4" fontId="36" fillId="3" borderId="27" xfId="0" applyNumberFormat="1" applyFont="1" applyFill="1" applyBorder="1" applyAlignment="1" applyProtection="1">
      <alignment vertical="center"/>
      <protection locked="0"/>
    </xf>
    <xf numFmtId="4" fontId="36" fillId="0" borderId="27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6" fillId="3" borderId="27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262" t="s">
        <v>16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8"/>
      <c r="AQ5" s="30"/>
      <c r="BE5" s="260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264" t="s">
        <v>19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8"/>
      <c r="AQ6" s="30"/>
      <c r="BE6" s="261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261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261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61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261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261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61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261"/>
      <c r="BS13" s="23" t="s">
        <v>8</v>
      </c>
    </row>
    <row r="14" spans="1:74">
      <c r="B14" s="27"/>
      <c r="C14" s="28"/>
      <c r="D14" s="28"/>
      <c r="E14" s="265" t="s">
        <v>32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261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61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26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26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61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61"/>
      <c r="BS19" s="23" t="s">
        <v>8</v>
      </c>
    </row>
    <row r="20" spans="2:71" ht="171" customHeight="1">
      <c r="B20" s="27"/>
      <c r="C20" s="28"/>
      <c r="D20" s="28"/>
      <c r="E20" s="267" t="s">
        <v>37</v>
      </c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8"/>
      <c r="AP20" s="28"/>
      <c r="AQ20" s="30"/>
      <c r="BE20" s="261"/>
      <c r="BS20" s="23" t="s">
        <v>35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6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6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268">
        <f>ROUND(AG51,2)</f>
        <v>0</v>
      </c>
      <c r="AL23" s="269"/>
      <c r="AM23" s="269"/>
      <c r="AN23" s="269"/>
      <c r="AO23" s="269"/>
      <c r="AP23" s="41"/>
      <c r="AQ23" s="44"/>
      <c r="BE23" s="26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61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270" t="s">
        <v>39</v>
      </c>
      <c r="M25" s="270"/>
      <c r="N25" s="270"/>
      <c r="O25" s="270"/>
      <c r="P25" s="41"/>
      <c r="Q25" s="41"/>
      <c r="R25" s="41"/>
      <c r="S25" s="41"/>
      <c r="T25" s="41"/>
      <c r="U25" s="41"/>
      <c r="V25" s="41"/>
      <c r="W25" s="270" t="s">
        <v>40</v>
      </c>
      <c r="X25" s="270"/>
      <c r="Y25" s="270"/>
      <c r="Z25" s="270"/>
      <c r="AA25" s="270"/>
      <c r="AB25" s="270"/>
      <c r="AC25" s="270"/>
      <c r="AD25" s="270"/>
      <c r="AE25" s="270"/>
      <c r="AF25" s="41"/>
      <c r="AG25" s="41"/>
      <c r="AH25" s="41"/>
      <c r="AI25" s="41"/>
      <c r="AJ25" s="41"/>
      <c r="AK25" s="270" t="s">
        <v>41</v>
      </c>
      <c r="AL25" s="270"/>
      <c r="AM25" s="270"/>
      <c r="AN25" s="270"/>
      <c r="AO25" s="270"/>
      <c r="AP25" s="41"/>
      <c r="AQ25" s="44"/>
      <c r="BE25" s="26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271">
        <v>0.21</v>
      </c>
      <c r="M26" s="272"/>
      <c r="N26" s="272"/>
      <c r="O26" s="272"/>
      <c r="P26" s="47"/>
      <c r="Q26" s="47"/>
      <c r="R26" s="47"/>
      <c r="S26" s="47"/>
      <c r="T26" s="47"/>
      <c r="U26" s="47"/>
      <c r="V26" s="47"/>
      <c r="W26" s="273">
        <f>ROUND(AZ51,2)</f>
        <v>0</v>
      </c>
      <c r="X26" s="272"/>
      <c r="Y26" s="272"/>
      <c r="Z26" s="272"/>
      <c r="AA26" s="272"/>
      <c r="AB26" s="272"/>
      <c r="AC26" s="272"/>
      <c r="AD26" s="272"/>
      <c r="AE26" s="272"/>
      <c r="AF26" s="47"/>
      <c r="AG26" s="47"/>
      <c r="AH26" s="47"/>
      <c r="AI26" s="47"/>
      <c r="AJ26" s="47"/>
      <c r="AK26" s="273">
        <f>ROUND(AV51,2)</f>
        <v>0</v>
      </c>
      <c r="AL26" s="272"/>
      <c r="AM26" s="272"/>
      <c r="AN26" s="272"/>
      <c r="AO26" s="272"/>
      <c r="AP26" s="47"/>
      <c r="AQ26" s="49"/>
      <c r="BE26" s="26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271">
        <v>0.15</v>
      </c>
      <c r="M27" s="272"/>
      <c r="N27" s="272"/>
      <c r="O27" s="272"/>
      <c r="P27" s="47"/>
      <c r="Q27" s="47"/>
      <c r="R27" s="47"/>
      <c r="S27" s="47"/>
      <c r="T27" s="47"/>
      <c r="U27" s="47"/>
      <c r="V27" s="47"/>
      <c r="W27" s="273">
        <f>ROUND(BA51,2)</f>
        <v>0</v>
      </c>
      <c r="X27" s="272"/>
      <c r="Y27" s="272"/>
      <c r="Z27" s="272"/>
      <c r="AA27" s="272"/>
      <c r="AB27" s="272"/>
      <c r="AC27" s="272"/>
      <c r="AD27" s="272"/>
      <c r="AE27" s="272"/>
      <c r="AF27" s="47"/>
      <c r="AG27" s="47"/>
      <c r="AH27" s="47"/>
      <c r="AI27" s="47"/>
      <c r="AJ27" s="47"/>
      <c r="AK27" s="273">
        <f>ROUND(AW51,2)</f>
        <v>0</v>
      </c>
      <c r="AL27" s="272"/>
      <c r="AM27" s="272"/>
      <c r="AN27" s="272"/>
      <c r="AO27" s="272"/>
      <c r="AP27" s="47"/>
      <c r="AQ27" s="49"/>
      <c r="BE27" s="26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271">
        <v>0.21</v>
      </c>
      <c r="M28" s="272"/>
      <c r="N28" s="272"/>
      <c r="O28" s="272"/>
      <c r="P28" s="47"/>
      <c r="Q28" s="47"/>
      <c r="R28" s="47"/>
      <c r="S28" s="47"/>
      <c r="T28" s="47"/>
      <c r="U28" s="47"/>
      <c r="V28" s="47"/>
      <c r="W28" s="273">
        <f>ROUND(BB51,2)</f>
        <v>0</v>
      </c>
      <c r="X28" s="272"/>
      <c r="Y28" s="272"/>
      <c r="Z28" s="272"/>
      <c r="AA28" s="272"/>
      <c r="AB28" s="272"/>
      <c r="AC28" s="272"/>
      <c r="AD28" s="272"/>
      <c r="AE28" s="272"/>
      <c r="AF28" s="47"/>
      <c r="AG28" s="47"/>
      <c r="AH28" s="47"/>
      <c r="AI28" s="47"/>
      <c r="AJ28" s="47"/>
      <c r="AK28" s="273">
        <v>0</v>
      </c>
      <c r="AL28" s="272"/>
      <c r="AM28" s="272"/>
      <c r="AN28" s="272"/>
      <c r="AO28" s="272"/>
      <c r="AP28" s="47"/>
      <c r="AQ28" s="49"/>
      <c r="BE28" s="26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271">
        <v>0.15</v>
      </c>
      <c r="M29" s="272"/>
      <c r="N29" s="272"/>
      <c r="O29" s="272"/>
      <c r="P29" s="47"/>
      <c r="Q29" s="47"/>
      <c r="R29" s="47"/>
      <c r="S29" s="47"/>
      <c r="T29" s="47"/>
      <c r="U29" s="47"/>
      <c r="V29" s="47"/>
      <c r="W29" s="273">
        <f>ROUND(BC51,2)</f>
        <v>0</v>
      </c>
      <c r="X29" s="272"/>
      <c r="Y29" s="272"/>
      <c r="Z29" s="272"/>
      <c r="AA29" s="272"/>
      <c r="AB29" s="272"/>
      <c r="AC29" s="272"/>
      <c r="AD29" s="272"/>
      <c r="AE29" s="272"/>
      <c r="AF29" s="47"/>
      <c r="AG29" s="47"/>
      <c r="AH29" s="47"/>
      <c r="AI29" s="47"/>
      <c r="AJ29" s="47"/>
      <c r="AK29" s="273">
        <v>0</v>
      </c>
      <c r="AL29" s="272"/>
      <c r="AM29" s="272"/>
      <c r="AN29" s="272"/>
      <c r="AO29" s="272"/>
      <c r="AP29" s="47"/>
      <c r="AQ29" s="49"/>
      <c r="BE29" s="26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271">
        <v>0</v>
      </c>
      <c r="M30" s="272"/>
      <c r="N30" s="272"/>
      <c r="O30" s="272"/>
      <c r="P30" s="47"/>
      <c r="Q30" s="47"/>
      <c r="R30" s="47"/>
      <c r="S30" s="47"/>
      <c r="T30" s="47"/>
      <c r="U30" s="47"/>
      <c r="V30" s="47"/>
      <c r="W30" s="273">
        <f>ROUND(BD51,2)</f>
        <v>0</v>
      </c>
      <c r="X30" s="272"/>
      <c r="Y30" s="272"/>
      <c r="Z30" s="272"/>
      <c r="AA30" s="272"/>
      <c r="AB30" s="272"/>
      <c r="AC30" s="272"/>
      <c r="AD30" s="272"/>
      <c r="AE30" s="272"/>
      <c r="AF30" s="47"/>
      <c r="AG30" s="47"/>
      <c r="AH30" s="47"/>
      <c r="AI30" s="47"/>
      <c r="AJ30" s="47"/>
      <c r="AK30" s="273">
        <v>0</v>
      </c>
      <c r="AL30" s="272"/>
      <c r="AM30" s="272"/>
      <c r="AN30" s="272"/>
      <c r="AO30" s="272"/>
      <c r="AP30" s="47"/>
      <c r="AQ30" s="49"/>
      <c r="BE30" s="26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6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274" t="s">
        <v>50</v>
      </c>
      <c r="Y32" s="275"/>
      <c r="Z32" s="275"/>
      <c r="AA32" s="275"/>
      <c r="AB32" s="275"/>
      <c r="AC32" s="52"/>
      <c r="AD32" s="52"/>
      <c r="AE32" s="52"/>
      <c r="AF32" s="52"/>
      <c r="AG32" s="52"/>
      <c r="AH32" s="52"/>
      <c r="AI32" s="52"/>
      <c r="AJ32" s="52"/>
      <c r="AK32" s="276">
        <f>SUM(AK23:AK30)</f>
        <v>0</v>
      </c>
      <c r="AL32" s="275"/>
      <c r="AM32" s="275"/>
      <c r="AN32" s="275"/>
      <c r="AO32" s="277"/>
      <c r="AP32" s="50"/>
      <c r="AQ32" s="54"/>
      <c r="BE32" s="26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TU-17-002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278" t="str">
        <f>K6</f>
        <v>II/112 mosty ev.č. 112-007, 009 a 010 u obcí Dobříčkov a Jemniště</v>
      </c>
      <c r="M42" s="279"/>
      <c r="N42" s="279"/>
      <c r="O42" s="279"/>
      <c r="P42" s="279"/>
      <c r="Q42" s="279"/>
      <c r="R42" s="279"/>
      <c r="S42" s="279"/>
      <c r="T42" s="279"/>
      <c r="U42" s="279"/>
      <c r="V42" s="279"/>
      <c r="W42" s="279"/>
      <c r="X42" s="279"/>
      <c r="Y42" s="279"/>
      <c r="Z42" s="279"/>
      <c r="AA42" s="279"/>
      <c r="AB42" s="279"/>
      <c r="AC42" s="279"/>
      <c r="AD42" s="279"/>
      <c r="AE42" s="279"/>
      <c r="AF42" s="279"/>
      <c r="AG42" s="279"/>
      <c r="AH42" s="279"/>
      <c r="AI42" s="279"/>
      <c r="AJ42" s="279"/>
      <c r="AK42" s="279"/>
      <c r="AL42" s="279"/>
      <c r="AM42" s="279"/>
      <c r="AN42" s="279"/>
      <c r="AO42" s="279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280" t="str">
        <f>IF(AN8= "","",AN8)</f>
        <v>5. 3. 2018</v>
      </c>
      <c r="AN44" s="280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KSÚS  Středočeského Kraje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281" t="str">
        <f>IF(E17="","",E17)</f>
        <v>Tubes s.r.o.</v>
      </c>
      <c r="AN46" s="281"/>
      <c r="AO46" s="281"/>
      <c r="AP46" s="281"/>
      <c r="AQ46" s="62"/>
      <c r="AR46" s="60"/>
      <c r="AS46" s="282" t="s">
        <v>52</v>
      </c>
      <c r="AT46" s="28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284"/>
      <c r="AT47" s="28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286"/>
      <c r="AT48" s="28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288" t="s">
        <v>53</v>
      </c>
      <c r="D49" s="289"/>
      <c r="E49" s="289"/>
      <c r="F49" s="289"/>
      <c r="G49" s="289"/>
      <c r="H49" s="78"/>
      <c r="I49" s="290" t="s">
        <v>54</v>
      </c>
      <c r="J49" s="289"/>
      <c r="K49" s="289"/>
      <c r="L49" s="289"/>
      <c r="M49" s="289"/>
      <c r="N49" s="289"/>
      <c r="O49" s="289"/>
      <c r="P49" s="289"/>
      <c r="Q49" s="289"/>
      <c r="R49" s="289"/>
      <c r="S49" s="289"/>
      <c r="T49" s="289"/>
      <c r="U49" s="289"/>
      <c r="V49" s="289"/>
      <c r="W49" s="289"/>
      <c r="X49" s="289"/>
      <c r="Y49" s="289"/>
      <c r="Z49" s="289"/>
      <c r="AA49" s="289"/>
      <c r="AB49" s="289"/>
      <c r="AC49" s="289"/>
      <c r="AD49" s="289"/>
      <c r="AE49" s="289"/>
      <c r="AF49" s="289"/>
      <c r="AG49" s="291" t="s">
        <v>55</v>
      </c>
      <c r="AH49" s="289"/>
      <c r="AI49" s="289"/>
      <c r="AJ49" s="289"/>
      <c r="AK49" s="289"/>
      <c r="AL49" s="289"/>
      <c r="AM49" s="289"/>
      <c r="AN49" s="290" t="s">
        <v>56</v>
      </c>
      <c r="AO49" s="289"/>
      <c r="AP49" s="289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295">
        <f>ROUND(SUM(AG52:AG55),2)</f>
        <v>0</v>
      </c>
      <c r="AH51" s="295"/>
      <c r="AI51" s="295"/>
      <c r="AJ51" s="295"/>
      <c r="AK51" s="295"/>
      <c r="AL51" s="295"/>
      <c r="AM51" s="295"/>
      <c r="AN51" s="296">
        <f>SUM(AG51,AT51)</f>
        <v>0</v>
      </c>
      <c r="AO51" s="296"/>
      <c r="AP51" s="296"/>
      <c r="AQ51" s="88" t="s">
        <v>21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294" t="s">
        <v>77</v>
      </c>
      <c r="E52" s="294"/>
      <c r="F52" s="294"/>
      <c r="G52" s="294"/>
      <c r="H52" s="294"/>
      <c r="I52" s="98"/>
      <c r="J52" s="294" t="s">
        <v>78</v>
      </c>
      <c r="K52" s="294"/>
      <c r="L52" s="294"/>
      <c r="M52" s="294"/>
      <c r="N52" s="294"/>
      <c r="O52" s="294"/>
      <c r="P52" s="294"/>
      <c r="Q52" s="294"/>
      <c r="R52" s="294"/>
      <c r="S52" s="294"/>
      <c r="T52" s="294"/>
      <c r="U52" s="294"/>
      <c r="V52" s="294"/>
      <c r="W52" s="294"/>
      <c r="X52" s="294"/>
      <c r="Y52" s="294"/>
      <c r="Z52" s="294"/>
      <c r="AA52" s="294"/>
      <c r="AB52" s="294"/>
      <c r="AC52" s="294"/>
      <c r="AD52" s="294"/>
      <c r="AE52" s="294"/>
      <c r="AF52" s="294"/>
      <c r="AG52" s="292">
        <f>'SO 190 - Dopravně inženýr...'!J27</f>
        <v>0</v>
      </c>
      <c r="AH52" s="293"/>
      <c r="AI52" s="293"/>
      <c r="AJ52" s="293"/>
      <c r="AK52" s="293"/>
      <c r="AL52" s="293"/>
      <c r="AM52" s="293"/>
      <c r="AN52" s="292">
        <f>SUM(AG52,AT52)</f>
        <v>0</v>
      </c>
      <c r="AO52" s="293"/>
      <c r="AP52" s="293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'SO 190 - Dopravně inženýr...'!P78</f>
        <v>0</v>
      </c>
      <c r="AV52" s="102">
        <f>'SO 190 - Dopravně inženýr...'!J30</f>
        <v>0</v>
      </c>
      <c r="AW52" s="102">
        <f>'SO 190 - Dopravně inženýr...'!J31</f>
        <v>0</v>
      </c>
      <c r="AX52" s="102">
        <f>'SO 190 - Dopravně inženýr...'!J32</f>
        <v>0</v>
      </c>
      <c r="AY52" s="102">
        <f>'SO 190 - Dopravně inženýr...'!J33</f>
        <v>0</v>
      </c>
      <c r="AZ52" s="102">
        <f>'SO 190 - Dopravně inženýr...'!F30</f>
        <v>0</v>
      </c>
      <c r="BA52" s="102">
        <f>'SO 190 - Dopravně inženýr...'!F31</f>
        <v>0</v>
      </c>
      <c r="BB52" s="102">
        <f>'SO 190 - Dopravně inženýr...'!F32</f>
        <v>0</v>
      </c>
      <c r="BC52" s="102">
        <f>'SO 190 - Dopravně inženýr...'!F33</f>
        <v>0</v>
      </c>
      <c r="BD52" s="104">
        <f>'SO 190 - Dopravně inženýr...'!F34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82</v>
      </c>
    </row>
    <row r="53" spans="1:91" s="5" customFormat="1" ht="31.5" customHeight="1">
      <c r="A53" s="95" t="s">
        <v>76</v>
      </c>
      <c r="B53" s="96"/>
      <c r="C53" s="97"/>
      <c r="D53" s="294" t="s">
        <v>83</v>
      </c>
      <c r="E53" s="294"/>
      <c r="F53" s="294"/>
      <c r="G53" s="294"/>
      <c r="H53" s="294"/>
      <c r="I53" s="98"/>
      <c r="J53" s="294" t="s">
        <v>84</v>
      </c>
      <c r="K53" s="294"/>
      <c r="L53" s="294"/>
      <c r="M53" s="294"/>
      <c r="N53" s="294"/>
      <c r="O53" s="294"/>
      <c r="P53" s="294"/>
      <c r="Q53" s="294"/>
      <c r="R53" s="294"/>
      <c r="S53" s="294"/>
      <c r="T53" s="294"/>
      <c r="U53" s="294"/>
      <c r="V53" s="294"/>
      <c r="W53" s="294"/>
      <c r="X53" s="294"/>
      <c r="Y53" s="294"/>
      <c r="Z53" s="294"/>
      <c r="AA53" s="294"/>
      <c r="AB53" s="294"/>
      <c r="AC53" s="294"/>
      <c r="AD53" s="294"/>
      <c r="AE53" s="294"/>
      <c r="AF53" s="294"/>
      <c r="AG53" s="292">
        <f>'SO 201 -  Most ev.č. 112-...'!J27</f>
        <v>0</v>
      </c>
      <c r="AH53" s="293"/>
      <c r="AI53" s="293"/>
      <c r="AJ53" s="293"/>
      <c r="AK53" s="293"/>
      <c r="AL53" s="293"/>
      <c r="AM53" s="293"/>
      <c r="AN53" s="292">
        <f>SUM(AG53,AT53)</f>
        <v>0</v>
      </c>
      <c r="AO53" s="293"/>
      <c r="AP53" s="293"/>
      <c r="AQ53" s="99" t="s">
        <v>79</v>
      </c>
      <c r="AR53" s="100"/>
      <c r="AS53" s="101">
        <v>0</v>
      </c>
      <c r="AT53" s="102">
        <f>ROUND(SUM(AV53:AW53),2)</f>
        <v>0</v>
      </c>
      <c r="AU53" s="103">
        <f>'SO 201 -  Most ev.č. 112-...'!P96</f>
        <v>0</v>
      </c>
      <c r="AV53" s="102">
        <f>'SO 201 -  Most ev.č. 112-...'!J30</f>
        <v>0</v>
      </c>
      <c r="AW53" s="102">
        <f>'SO 201 -  Most ev.č. 112-...'!J31</f>
        <v>0</v>
      </c>
      <c r="AX53" s="102">
        <f>'SO 201 -  Most ev.č. 112-...'!J32</f>
        <v>0</v>
      </c>
      <c r="AY53" s="102">
        <f>'SO 201 -  Most ev.č. 112-...'!J33</f>
        <v>0</v>
      </c>
      <c r="AZ53" s="102">
        <f>'SO 201 -  Most ev.č. 112-...'!F30</f>
        <v>0</v>
      </c>
      <c r="BA53" s="102">
        <f>'SO 201 -  Most ev.č. 112-...'!F31</f>
        <v>0</v>
      </c>
      <c r="BB53" s="102">
        <f>'SO 201 -  Most ev.č. 112-...'!F32</f>
        <v>0</v>
      </c>
      <c r="BC53" s="102">
        <f>'SO 201 -  Most ev.č. 112-...'!F33</f>
        <v>0</v>
      </c>
      <c r="BD53" s="104">
        <f>'SO 201 -  Most ev.č. 112-...'!F34</f>
        <v>0</v>
      </c>
      <c r="BT53" s="105" t="s">
        <v>80</v>
      </c>
      <c r="BV53" s="105" t="s">
        <v>74</v>
      </c>
      <c r="BW53" s="105" t="s">
        <v>85</v>
      </c>
      <c r="BX53" s="105" t="s">
        <v>7</v>
      </c>
      <c r="CL53" s="105" t="s">
        <v>21</v>
      </c>
      <c r="CM53" s="105" t="s">
        <v>82</v>
      </c>
    </row>
    <row r="54" spans="1:91" s="5" customFormat="1" ht="31.5" customHeight="1">
      <c r="A54" s="95" t="s">
        <v>76</v>
      </c>
      <c r="B54" s="96"/>
      <c r="C54" s="97"/>
      <c r="D54" s="294" t="s">
        <v>86</v>
      </c>
      <c r="E54" s="294"/>
      <c r="F54" s="294"/>
      <c r="G54" s="294"/>
      <c r="H54" s="294"/>
      <c r="I54" s="98"/>
      <c r="J54" s="294" t="s">
        <v>87</v>
      </c>
      <c r="K54" s="294"/>
      <c r="L54" s="294"/>
      <c r="M54" s="294"/>
      <c r="N54" s="294"/>
      <c r="O54" s="294"/>
      <c r="P54" s="294"/>
      <c r="Q54" s="294"/>
      <c r="R54" s="294"/>
      <c r="S54" s="294"/>
      <c r="T54" s="294"/>
      <c r="U54" s="294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2">
        <f>'SO 202 - Most ev. č. 112-...'!J27</f>
        <v>0</v>
      </c>
      <c r="AH54" s="293"/>
      <c r="AI54" s="293"/>
      <c r="AJ54" s="293"/>
      <c r="AK54" s="293"/>
      <c r="AL54" s="293"/>
      <c r="AM54" s="293"/>
      <c r="AN54" s="292">
        <f>SUM(AG54,AT54)</f>
        <v>0</v>
      </c>
      <c r="AO54" s="293"/>
      <c r="AP54" s="293"/>
      <c r="AQ54" s="99" t="s">
        <v>79</v>
      </c>
      <c r="AR54" s="100"/>
      <c r="AS54" s="101">
        <v>0</v>
      </c>
      <c r="AT54" s="102">
        <f>ROUND(SUM(AV54:AW54),2)</f>
        <v>0</v>
      </c>
      <c r="AU54" s="103">
        <f>'SO 202 - Most ev. č. 112-...'!P95</f>
        <v>0</v>
      </c>
      <c r="AV54" s="102">
        <f>'SO 202 - Most ev. č. 112-...'!J30</f>
        <v>0</v>
      </c>
      <c r="AW54" s="102">
        <f>'SO 202 - Most ev. č. 112-...'!J31</f>
        <v>0</v>
      </c>
      <c r="AX54" s="102">
        <f>'SO 202 - Most ev. č. 112-...'!J32</f>
        <v>0</v>
      </c>
      <c r="AY54" s="102">
        <f>'SO 202 - Most ev. č. 112-...'!J33</f>
        <v>0</v>
      </c>
      <c r="AZ54" s="102">
        <f>'SO 202 - Most ev. č. 112-...'!F30</f>
        <v>0</v>
      </c>
      <c r="BA54" s="102">
        <f>'SO 202 - Most ev. č. 112-...'!F31</f>
        <v>0</v>
      </c>
      <c r="BB54" s="102">
        <f>'SO 202 - Most ev. č. 112-...'!F32</f>
        <v>0</v>
      </c>
      <c r="BC54" s="102">
        <f>'SO 202 - Most ev. č. 112-...'!F33</f>
        <v>0</v>
      </c>
      <c r="BD54" s="104">
        <f>'SO 202 - Most ev. č. 112-...'!F34</f>
        <v>0</v>
      </c>
      <c r="BT54" s="105" t="s">
        <v>80</v>
      </c>
      <c r="BV54" s="105" t="s">
        <v>74</v>
      </c>
      <c r="BW54" s="105" t="s">
        <v>88</v>
      </c>
      <c r="BX54" s="105" t="s">
        <v>7</v>
      </c>
      <c r="CL54" s="105" t="s">
        <v>21</v>
      </c>
      <c r="CM54" s="105" t="s">
        <v>82</v>
      </c>
    </row>
    <row r="55" spans="1:91" s="5" customFormat="1" ht="31.5" customHeight="1">
      <c r="A55" s="95" t="s">
        <v>76</v>
      </c>
      <c r="B55" s="96"/>
      <c r="C55" s="97"/>
      <c r="D55" s="294" t="s">
        <v>89</v>
      </c>
      <c r="E55" s="294"/>
      <c r="F55" s="294"/>
      <c r="G55" s="294"/>
      <c r="H55" s="294"/>
      <c r="I55" s="98"/>
      <c r="J55" s="294" t="s">
        <v>90</v>
      </c>
      <c r="K55" s="294"/>
      <c r="L55" s="294"/>
      <c r="M55" s="294"/>
      <c r="N55" s="294"/>
      <c r="O55" s="294"/>
      <c r="P55" s="294"/>
      <c r="Q55" s="294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292">
        <f>'SO 203 - Most ev. č. 112-...'!J27</f>
        <v>0</v>
      </c>
      <c r="AH55" s="293"/>
      <c r="AI55" s="293"/>
      <c r="AJ55" s="293"/>
      <c r="AK55" s="293"/>
      <c r="AL55" s="293"/>
      <c r="AM55" s="293"/>
      <c r="AN55" s="292">
        <f>SUM(AG55,AT55)</f>
        <v>0</v>
      </c>
      <c r="AO55" s="293"/>
      <c r="AP55" s="293"/>
      <c r="AQ55" s="99" t="s">
        <v>79</v>
      </c>
      <c r="AR55" s="100"/>
      <c r="AS55" s="106">
        <v>0</v>
      </c>
      <c r="AT55" s="107">
        <f>ROUND(SUM(AV55:AW55),2)</f>
        <v>0</v>
      </c>
      <c r="AU55" s="108">
        <f>'SO 203 - Most ev. č. 112-...'!P94</f>
        <v>0</v>
      </c>
      <c r="AV55" s="107">
        <f>'SO 203 - Most ev. č. 112-...'!J30</f>
        <v>0</v>
      </c>
      <c r="AW55" s="107">
        <f>'SO 203 - Most ev. č. 112-...'!J31</f>
        <v>0</v>
      </c>
      <c r="AX55" s="107">
        <f>'SO 203 - Most ev. č. 112-...'!J32</f>
        <v>0</v>
      </c>
      <c r="AY55" s="107">
        <f>'SO 203 - Most ev. č. 112-...'!J33</f>
        <v>0</v>
      </c>
      <c r="AZ55" s="107">
        <f>'SO 203 - Most ev. č. 112-...'!F30</f>
        <v>0</v>
      </c>
      <c r="BA55" s="107">
        <f>'SO 203 - Most ev. č. 112-...'!F31</f>
        <v>0</v>
      </c>
      <c r="BB55" s="107">
        <f>'SO 203 - Most ev. č. 112-...'!F32</f>
        <v>0</v>
      </c>
      <c r="BC55" s="107">
        <f>'SO 203 - Most ev. č. 112-...'!F33</f>
        <v>0</v>
      </c>
      <c r="BD55" s="109">
        <f>'SO 203 - Most ev. č. 112-...'!F34</f>
        <v>0</v>
      </c>
      <c r="BT55" s="105" t="s">
        <v>80</v>
      </c>
      <c r="BV55" s="105" t="s">
        <v>74</v>
      </c>
      <c r="BW55" s="105" t="s">
        <v>91</v>
      </c>
      <c r="BX55" s="105" t="s">
        <v>7</v>
      </c>
      <c r="CL55" s="105" t="s">
        <v>21</v>
      </c>
      <c r="CM55" s="105" t="s">
        <v>82</v>
      </c>
    </row>
    <row r="56" spans="1:91" s="1" customFormat="1" ht="30" customHeight="1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5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algorithmName="SHA-512" hashValue="yD/uTfU0GcAIQrf8BbjgX2+zUz4JKtfdL1yNbAA1VoLtf3oMWzRZ2fALPhPqkVkXLwY4vv4DEZm1ZReEaohmew==" saltValue="Ha8f1qb1QO6ZboL75Ne0BYSx0tYDxBVEf0xgvDs89PQbZc8JfXYtem7F70gjq4pZv2x9yOn9SEKO8Ej7oUIZzQ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190 - Dopravně inženýr...'!C2" display="/"/>
    <hyperlink ref="A53" location="'SO 201 -  Most ev.č. 112-...'!C2" display="/"/>
    <hyperlink ref="A54" location="'SO 202 - Most ev. č. 112-...'!C2" display="/"/>
    <hyperlink ref="A55" location="'SO 203 - Most ev. č. 112-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92</v>
      </c>
      <c r="G1" s="306" t="s">
        <v>93</v>
      </c>
      <c r="H1" s="306"/>
      <c r="I1" s="114"/>
      <c r="J1" s="113" t="s">
        <v>94</v>
      </c>
      <c r="K1" s="112" t="s">
        <v>95</v>
      </c>
      <c r="L1" s="113" t="s">
        <v>96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97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298" t="str">
        <f>'Rekapitulace stavby'!K6</f>
        <v>II/112 mosty ev.č. 112-007, 009 a 010 u obcí Dobříčkov a Jemniště</v>
      </c>
      <c r="F7" s="299"/>
      <c r="G7" s="299"/>
      <c r="H7" s="299"/>
      <c r="I7" s="116"/>
      <c r="J7" s="28"/>
      <c r="K7" s="30"/>
    </row>
    <row r="8" spans="1:70" s="1" customFormat="1">
      <c r="B8" s="40"/>
      <c r="C8" s="41"/>
      <c r="D8" s="36" t="s">
        <v>98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00" t="s">
        <v>99</v>
      </c>
      <c r="F9" s="301"/>
      <c r="G9" s="301"/>
      <c r="H9" s="301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5. 3. 2018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267" t="s">
        <v>100</v>
      </c>
      <c r="F24" s="267"/>
      <c r="G24" s="267"/>
      <c r="H24" s="26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ROUND(SUM(BE78:BE118), 2)</f>
        <v>0</v>
      </c>
      <c r="G30" s="41"/>
      <c r="H30" s="41"/>
      <c r="I30" s="130">
        <v>0.21</v>
      </c>
      <c r="J30" s="129">
        <f>ROUND(ROUND((SUM(BE78:BE118)),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ROUND(SUM(BF78:BF118), 2)</f>
        <v>0</v>
      </c>
      <c r="G31" s="41"/>
      <c r="H31" s="41"/>
      <c r="I31" s="130">
        <v>0.15</v>
      </c>
      <c r="J31" s="129">
        <f>ROUND(ROUND((SUM(BF78:BF118)),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ROUND(SUM(BG78:BG118),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ROUND(SUM(BH78:BH118),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ROUND(SUM(BI78:BI118),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298" t="str">
        <f>E7</f>
        <v>II/112 mosty ev.č. 112-007, 009 a 010 u obcí Dobříčkov a Jemniště</v>
      </c>
      <c r="F45" s="299"/>
      <c r="G45" s="299"/>
      <c r="H45" s="299"/>
      <c r="I45" s="117"/>
      <c r="J45" s="41"/>
      <c r="K45" s="44"/>
    </row>
    <row r="46" spans="2:11" s="1" customFormat="1" ht="14.45" customHeight="1">
      <c r="B46" s="40"/>
      <c r="C46" s="36" t="s">
        <v>98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00" t="str">
        <f>E9</f>
        <v>SO 190 - Dopravně inženýrská opatření</v>
      </c>
      <c r="F47" s="301"/>
      <c r="G47" s="301"/>
      <c r="H47" s="301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5. 3. 2018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KSÚS  Středočeského Kraje</v>
      </c>
      <c r="G51" s="41"/>
      <c r="H51" s="41"/>
      <c r="I51" s="118" t="s">
        <v>33</v>
      </c>
      <c r="J51" s="267" t="str">
        <f>E21</f>
        <v>Tubes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0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105</v>
      </c>
    </row>
    <row r="57" spans="2:47" s="7" customFormat="1" ht="24.95" customHeight="1">
      <c r="B57" s="148"/>
      <c r="C57" s="149"/>
      <c r="D57" s="150" t="s">
        <v>106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107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108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03" t="str">
        <f>E7</f>
        <v>II/112 mosty ev.č. 112-007, 009 a 010 u obcí Dobříčkov a Jemniště</v>
      </c>
      <c r="F68" s="304"/>
      <c r="G68" s="304"/>
      <c r="H68" s="304"/>
      <c r="I68" s="162"/>
      <c r="J68" s="62"/>
      <c r="K68" s="62"/>
      <c r="L68" s="60"/>
    </row>
    <row r="69" spans="2:63" s="1" customFormat="1" ht="14.45" customHeight="1">
      <c r="B69" s="40"/>
      <c r="C69" s="64" t="s">
        <v>98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278" t="str">
        <f>E9</f>
        <v>SO 190 - Dopravně inženýrská opatření</v>
      </c>
      <c r="F70" s="305"/>
      <c r="G70" s="305"/>
      <c r="H70" s="305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 </v>
      </c>
      <c r="G72" s="62"/>
      <c r="H72" s="62"/>
      <c r="I72" s="164" t="s">
        <v>25</v>
      </c>
      <c r="J72" s="72" t="str">
        <f>IF(J12="","",J12)</f>
        <v>5. 3. 2018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>KSÚS  Středočeského Kraje</v>
      </c>
      <c r="G74" s="62"/>
      <c r="H74" s="62"/>
      <c r="I74" s="164" t="s">
        <v>33</v>
      </c>
      <c r="J74" s="163" t="str">
        <f>E21</f>
        <v>Tubes s.r.o.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109</v>
      </c>
      <c r="D77" s="167" t="s">
        <v>57</v>
      </c>
      <c r="E77" s="167" t="s">
        <v>53</v>
      </c>
      <c r="F77" s="167" t="s">
        <v>110</v>
      </c>
      <c r="G77" s="167" t="s">
        <v>111</v>
      </c>
      <c r="H77" s="167" t="s">
        <v>112</v>
      </c>
      <c r="I77" s="168" t="s">
        <v>113</v>
      </c>
      <c r="J77" s="167" t="s">
        <v>103</v>
      </c>
      <c r="K77" s="169" t="s">
        <v>114</v>
      </c>
      <c r="L77" s="170"/>
      <c r="M77" s="80" t="s">
        <v>115</v>
      </c>
      <c r="N77" s="81" t="s">
        <v>42</v>
      </c>
      <c r="O77" s="81" t="s">
        <v>116</v>
      </c>
      <c r="P77" s="81" t="s">
        <v>117</v>
      </c>
      <c r="Q77" s="81" t="s">
        <v>118</v>
      </c>
      <c r="R77" s="81" t="s">
        <v>119</v>
      </c>
      <c r="S77" s="81" t="s">
        <v>120</v>
      </c>
      <c r="T77" s="82" t="s">
        <v>121</v>
      </c>
    </row>
    <row r="78" spans="2:63" s="1" customFormat="1" ht="29.25" customHeight="1">
      <c r="B78" s="40"/>
      <c r="C78" s="86" t="s">
        <v>104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71</v>
      </c>
      <c r="AU78" s="23" t="s">
        <v>105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71</v>
      </c>
      <c r="E79" s="178" t="s">
        <v>122</v>
      </c>
      <c r="F79" s="178" t="s">
        <v>123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80</v>
      </c>
      <c r="AT79" s="187" t="s">
        <v>71</v>
      </c>
      <c r="AU79" s="187" t="s">
        <v>72</v>
      </c>
      <c r="AY79" s="186" t="s">
        <v>124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71</v>
      </c>
      <c r="E80" s="189" t="s">
        <v>125</v>
      </c>
      <c r="F80" s="189" t="s">
        <v>126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SUM(P81:P118)</f>
        <v>0</v>
      </c>
      <c r="Q80" s="183"/>
      <c r="R80" s="184">
        <f>SUM(R81:R118)</f>
        <v>0</v>
      </c>
      <c r="S80" s="183"/>
      <c r="T80" s="185">
        <f>SUM(T81:T118)</f>
        <v>0</v>
      </c>
      <c r="AR80" s="186" t="s">
        <v>80</v>
      </c>
      <c r="AT80" s="187" t="s">
        <v>71</v>
      </c>
      <c r="AU80" s="187" t="s">
        <v>80</v>
      </c>
      <c r="AY80" s="186" t="s">
        <v>124</v>
      </c>
      <c r="BK80" s="188">
        <f>SUM(BK81:BK118)</f>
        <v>0</v>
      </c>
    </row>
    <row r="81" spans="2:65" s="1" customFormat="1" ht="16.5" customHeight="1">
      <c r="B81" s="40"/>
      <c r="C81" s="191" t="s">
        <v>80</v>
      </c>
      <c r="D81" s="191" t="s">
        <v>127</v>
      </c>
      <c r="E81" s="192" t="s">
        <v>128</v>
      </c>
      <c r="F81" s="193" t="s">
        <v>129</v>
      </c>
      <c r="G81" s="194" t="s">
        <v>130</v>
      </c>
      <c r="H81" s="195">
        <v>45</v>
      </c>
      <c r="I81" s="196"/>
      <c r="J81" s="197">
        <f>ROUND(I81*H81,2)</f>
        <v>0</v>
      </c>
      <c r="K81" s="193" t="s">
        <v>131</v>
      </c>
      <c r="L81" s="60"/>
      <c r="M81" s="198" t="s">
        <v>21</v>
      </c>
      <c r="N81" s="199" t="s">
        <v>43</v>
      </c>
      <c r="O81" s="41"/>
      <c r="P81" s="200">
        <f>O81*H81</f>
        <v>0</v>
      </c>
      <c r="Q81" s="200">
        <v>0</v>
      </c>
      <c r="R81" s="200">
        <f>Q81*H81</f>
        <v>0</v>
      </c>
      <c r="S81" s="200">
        <v>0</v>
      </c>
      <c r="T81" s="201">
        <f>S81*H81</f>
        <v>0</v>
      </c>
      <c r="AR81" s="23" t="s">
        <v>132</v>
      </c>
      <c r="AT81" s="23" t="s">
        <v>127</v>
      </c>
      <c r="AU81" s="23" t="s">
        <v>82</v>
      </c>
      <c r="AY81" s="23" t="s">
        <v>124</v>
      </c>
      <c r="BE81" s="202">
        <f>IF(N81="základní",J81,0)</f>
        <v>0</v>
      </c>
      <c r="BF81" s="202">
        <f>IF(N81="snížená",J81,0)</f>
        <v>0</v>
      </c>
      <c r="BG81" s="202">
        <f>IF(N81="zákl. přenesená",J81,0)</f>
        <v>0</v>
      </c>
      <c r="BH81" s="202">
        <f>IF(N81="sníž. přenesená",J81,0)</f>
        <v>0</v>
      </c>
      <c r="BI81" s="202">
        <f>IF(N81="nulová",J81,0)</f>
        <v>0</v>
      </c>
      <c r="BJ81" s="23" t="s">
        <v>80</v>
      </c>
      <c r="BK81" s="202">
        <f>ROUND(I81*H81,2)</f>
        <v>0</v>
      </c>
      <c r="BL81" s="23" t="s">
        <v>132</v>
      </c>
      <c r="BM81" s="23" t="s">
        <v>133</v>
      </c>
    </row>
    <row r="82" spans="2:65" s="11" customFormat="1" ht="13.5">
      <c r="B82" s="203"/>
      <c r="C82" s="204"/>
      <c r="D82" s="205" t="s">
        <v>134</v>
      </c>
      <c r="E82" s="206" t="s">
        <v>21</v>
      </c>
      <c r="F82" s="207" t="s">
        <v>135</v>
      </c>
      <c r="G82" s="204"/>
      <c r="H82" s="206" t="s">
        <v>21</v>
      </c>
      <c r="I82" s="208"/>
      <c r="J82" s="204"/>
      <c r="K82" s="204"/>
      <c r="L82" s="209"/>
      <c r="M82" s="210"/>
      <c r="N82" s="211"/>
      <c r="O82" s="211"/>
      <c r="P82" s="211"/>
      <c r="Q82" s="211"/>
      <c r="R82" s="211"/>
      <c r="S82" s="211"/>
      <c r="T82" s="212"/>
      <c r="AT82" s="213" t="s">
        <v>134</v>
      </c>
      <c r="AU82" s="213" t="s">
        <v>82</v>
      </c>
      <c r="AV82" s="11" t="s">
        <v>80</v>
      </c>
      <c r="AW82" s="11" t="s">
        <v>35</v>
      </c>
      <c r="AX82" s="11" t="s">
        <v>72</v>
      </c>
      <c r="AY82" s="213" t="s">
        <v>124</v>
      </c>
    </row>
    <row r="83" spans="2:65" s="12" customFormat="1" ht="13.5">
      <c r="B83" s="214"/>
      <c r="C83" s="215"/>
      <c r="D83" s="205" t="s">
        <v>134</v>
      </c>
      <c r="E83" s="216" t="s">
        <v>21</v>
      </c>
      <c r="F83" s="217" t="s">
        <v>136</v>
      </c>
      <c r="G83" s="215"/>
      <c r="H83" s="218">
        <v>45</v>
      </c>
      <c r="I83" s="219"/>
      <c r="J83" s="215"/>
      <c r="K83" s="215"/>
      <c r="L83" s="220"/>
      <c r="M83" s="221"/>
      <c r="N83" s="222"/>
      <c r="O83" s="222"/>
      <c r="P83" s="222"/>
      <c r="Q83" s="222"/>
      <c r="R83" s="222"/>
      <c r="S83" s="222"/>
      <c r="T83" s="223"/>
      <c r="AT83" s="224" t="s">
        <v>134</v>
      </c>
      <c r="AU83" s="224" t="s">
        <v>82</v>
      </c>
      <c r="AV83" s="12" t="s">
        <v>82</v>
      </c>
      <c r="AW83" s="12" t="s">
        <v>35</v>
      </c>
      <c r="AX83" s="12" t="s">
        <v>80</v>
      </c>
      <c r="AY83" s="224" t="s">
        <v>124</v>
      </c>
    </row>
    <row r="84" spans="2:65" s="1" customFormat="1" ht="16.5" customHeight="1">
      <c r="B84" s="40"/>
      <c r="C84" s="191" t="s">
        <v>82</v>
      </c>
      <c r="D84" s="191" t="s">
        <v>127</v>
      </c>
      <c r="E84" s="192" t="s">
        <v>137</v>
      </c>
      <c r="F84" s="193" t="s">
        <v>138</v>
      </c>
      <c r="G84" s="194" t="s">
        <v>130</v>
      </c>
      <c r="H84" s="195">
        <v>45</v>
      </c>
      <c r="I84" s="196"/>
      <c r="J84" s="197">
        <f>ROUND(I84*H84,2)</f>
        <v>0</v>
      </c>
      <c r="K84" s="193" t="s">
        <v>131</v>
      </c>
      <c r="L84" s="60"/>
      <c r="M84" s="198" t="s">
        <v>21</v>
      </c>
      <c r="N84" s="199" t="s">
        <v>43</v>
      </c>
      <c r="O84" s="41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3" t="s">
        <v>132</v>
      </c>
      <c r="AT84" s="23" t="s">
        <v>127</v>
      </c>
      <c r="AU84" s="23" t="s">
        <v>82</v>
      </c>
      <c r="AY84" s="23" t="s">
        <v>124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3" t="s">
        <v>80</v>
      </c>
      <c r="BK84" s="202">
        <f>ROUND(I84*H84,2)</f>
        <v>0</v>
      </c>
      <c r="BL84" s="23" t="s">
        <v>132</v>
      </c>
      <c r="BM84" s="23" t="s">
        <v>139</v>
      </c>
    </row>
    <row r="85" spans="2:65" s="12" customFormat="1" ht="13.5">
      <c r="B85" s="214"/>
      <c r="C85" s="215"/>
      <c r="D85" s="205" t="s">
        <v>134</v>
      </c>
      <c r="E85" s="216" t="s">
        <v>21</v>
      </c>
      <c r="F85" s="217" t="s">
        <v>140</v>
      </c>
      <c r="G85" s="215"/>
      <c r="H85" s="218">
        <v>45</v>
      </c>
      <c r="I85" s="219"/>
      <c r="J85" s="215"/>
      <c r="K85" s="215"/>
      <c r="L85" s="220"/>
      <c r="M85" s="221"/>
      <c r="N85" s="222"/>
      <c r="O85" s="222"/>
      <c r="P85" s="222"/>
      <c r="Q85" s="222"/>
      <c r="R85" s="222"/>
      <c r="S85" s="222"/>
      <c r="T85" s="223"/>
      <c r="AT85" s="224" t="s">
        <v>134</v>
      </c>
      <c r="AU85" s="224" t="s">
        <v>82</v>
      </c>
      <c r="AV85" s="12" t="s">
        <v>82</v>
      </c>
      <c r="AW85" s="12" t="s">
        <v>35</v>
      </c>
      <c r="AX85" s="12" t="s">
        <v>80</v>
      </c>
      <c r="AY85" s="224" t="s">
        <v>124</v>
      </c>
    </row>
    <row r="86" spans="2:65" s="1" customFormat="1" ht="16.5" customHeight="1">
      <c r="B86" s="40"/>
      <c r="C86" s="191" t="s">
        <v>141</v>
      </c>
      <c r="D86" s="191" t="s">
        <v>127</v>
      </c>
      <c r="E86" s="192" t="s">
        <v>142</v>
      </c>
      <c r="F86" s="193" t="s">
        <v>143</v>
      </c>
      <c r="G86" s="194" t="s">
        <v>130</v>
      </c>
      <c r="H86" s="195">
        <v>57</v>
      </c>
      <c r="I86" s="196"/>
      <c r="J86" s="197">
        <f>ROUND(I86*H86,2)</f>
        <v>0</v>
      </c>
      <c r="K86" s="193" t="s">
        <v>131</v>
      </c>
      <c r="L86" s="60"/>
      <c r="M86" s="198" t="s">
        <v>21</v>
      </c>
      <c r="N86" s="199" t="s">
        <v>43</v>
      </c>
      <c r="O86" s="41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3" t="s">
        <v>132</v>
      </c>
      <c r="AT86" s="23" t="s">
        <v>127</v>
      </c>
      <c r="AU86" s="23" t="s">
        <v>82</v>
      </c>
      <c r="AY86" s="23" t="s">
        <v>124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3" t="s">
        <v>80</v>
      </c>
      <c r="BK86" s="202">
        <f>ROUND(I86*H86,2)</f>
        <v>0</v>
      </c>
      <c r="BL86" s="23" t="s">
        <v>132</v>
      </c>
      <c r="BM86" s="23" t="s">
        <v>144</v>
      </c>
    </row>
    <row r="87" spans="2:65" s="11" customFormat="1" ht="13.5">
      <c r="B87" s="203"/>
      <c r="C87" s="204"/>
      <c r="D87" s="205" t="s">
        <v>134</v>
      </c>
      <c r="E87" s="206" t="s">
        <v>21</v>
      </c>
      <c r="F87" s="207" t="s">
        <v>145</v>
      </c>
      <c r="G87" s="204"/>
      <c r="H87" s="206" t="s">
        <v>21</v>
      </c>
      <c r="I87" s="208"/>
      <c r="J87" s="204"/>
      <c r="K87" s="204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134</v>
      </c>
      <c r="AU87" s="213" t="s">
        <v>82</v>
      </c>
      <c r="AV87" s="11" t="s">
        <v>80</v>
      </c>
      <c r="AW87" s="11" t="s">
        <v>35</v>
      </c>
      <c r="AX87" s="11" t="s">
        <v>72</v>
      </c>
      <c r="AY87" s="213" t="s">
        <v>124</v>
      </c>
    </row>
    <row r="88" spans="2:65" s="11" customFormat="1" ht="13.5">
      <c r="B88" s="203"/>
      <c r="C88" s="204"/>
      <c r="D88" s="205" t="s">
        <v>134</v>
      </c>
      <c r="E88" s="206" t="s">
        <v>21</v>
      </c>
      <c r="F88" s="207" t="s">
        <v>146</v>
      </c>
      <c r="G88" s="204"/>
      <c r="H88" s="206" t="s">
        <v>21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AT88" s="213" t="s">
        <v>134</v>
      </c>
      <c r="AU88" s="213" t="s">
        <v>82</v>
      </c>
      <c r="AV88" s="11" t="s">
        <v>80</v>
      </c>
      <c r="AW88" s="11" t="s">
        <v>35</v>
      </c>
      <c r="AX88" s="11" t="s">
        <v>72</v>
      </c>
      <c r="AY88" s="213" t="s">
        <v>124</v>
      </c>
    </row>
    <row r="89" spans="2:65" s="12" customFormat="1" ht="13.5">
      <c r="B89" s="214"/>
      <c r="C89" s="215"/>
      <c r="D89" s="205" t="s">
        <v>134</v>
      </c>
      <c r="E89" s="216" t="s">
        <v>21</v>
      </c>
      <c r="F89" s="217" t="s">
        <v>147</v>
      </c>
      <c r="G89" s="215"/>
      <c r="H89" s="218">
        <v>57</v>
      </c>
      <c r="I89" s="219"/>
      <c r="J89" s="215"/>
      <c r="K89" s="215"/>
      <c r="L89" s="220"/>
      <c r="M89" s="221"/>
      <c r="N89" s="222"/>
      <c r="O89" s="222"/>
      <c r="P89" s="222"/>
      <c r="Q89" s="222"/>
      <c r="R89" s="222"/>
      <c r="S89" s="222"/>
      <c r="T89" s="223"/>
      <c r="AT89" s="224" t="s">
        <v>134</v>
      </c>
      <c r="AU89" s="224" t="s">
        <v>82</v>
      </c>
      <c r="AV89" s="12" t="s">
        <v>82</v>
      </c>
      <c r="AW89" s="12" t="s">
        <v>35</v>
      </c>
      <c r="AX89" s="12" t="s">
        <v>80</v>
      </c>
      <c r="AY89" s="224" t="s">
        <v>124</v>
      </c>
    </row>
    <row r="90" spans="2:65" s="1" customFormat="1" ht="16.5" customHeight="1">
      <c r="B90" s="40"/>
      <c r="C90" s="191" t="s">
        <v>132</v>
      </c>
      <c r="D90" s="191" t="s">
        <v>127</v>
      </c>
      <c r="E90" s="192" t="s">
        <v>148</v>
      </c>
      <c r="F90" s="193" t="s">
        <v>149</v>
      </c>
      <c r="G90" s="194" t="s">
        <v>130</v>
      </c>
      <c r="H90" s="195">
        <v>5</v>
      </c>
      <c r="I90" s="196"/>
      <c r="J90" s="197">
        <f>ROUND(I90*H90,2)</f>
        <v>0</v>
      </c>
      <c r="K90" s="193" t="s">
        <v>131</v>
      </c>
      <c r="L90" s="60"/>
      <c r="M90" s="198" t="s">
        <v>21</v>
      </c>
      <c r="N90" s="199" t="s">
        <v>43</v>
      </c>
      <c r="O90" s="41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3" t="s">
        <v>132</v>
      </c>
      <c r="AT90" s="23" t="s">
        <v>127</v>
      </c>
      <c r="AU90" s="23" t="s">
        <v>82</v>
      </c>
      <c r="AY90" s="23" t="s">
        <v>124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3" t="s">
        <v>80</v>
      </c>
      <c r="BK90" s="202">
        <f>ROUND(I90*H90,2)</f>
        <v>0</v>
      </c>
      <c r="BL90" s="23" t="s">
        <v>132</v>
      </c>
      <c r="BM90" s="23" t="s">
        <v>150</v>
      </c>
    </row>
    <row r="91" spans="2:65" s="11" customFormat="1" ht="13.5">
      <c r="B91" s="203"/>
      <c r="C91" s="204"/>
      <c r="D91" s="205" t="s">
        <v>134</v>
      </c>
      <c r="E91" s="206" t="s">
        <v>21</v>
      </c>
      <c r="F91" s="207" t="s">
        <v>151</v>
      </c>
      <c r="G91" s="204"/>
      <c r="H91" s="206" t="s">
        <v>21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134</v>
      </c>
      <c r="AU91" s="213" t="s">
        <v>82</v>
      </c>
      <c r="AV91" s="11" t="s">
        <v>80</v>
      </c>
      <c r="AW91" s="11" t="s">
        <v>35</v>
      </c>
      <c r="AX91" s="11" t="s">
        <v>72</v>
      </c>
      <c r="AY91" s="213" t="s">
        <v>124</v>
      </c>
    </row>
    <row r="92" spans="2:65" s="12" customFormat="1" ht="13.5">
      <c r="B92" s="214"/>
      <c r="C92" s="215"/>
      <c r="D92" s="205" t="s">
        <v>134</v>
      </c>
      <c r="E92" s="216" t="s">
        <v>21</v>
      </c>
      <c r="F92" s="217" t="s">
        <v>152</v>
      </c>
      <c r="G92" s="215"/>
      <c r="H92" s="218">
        <v>5</v>
      </c>
      <c r="I92" s="219"/>
      <c r="J92" s="215"/>
      <c r="K92" s="215"/>
      <c r="L92" s="220"/>
      <c r="M92" s="221"/>
      <c r="N92" s="222"/>
      <c r="O92" s="222"/>
      <c r="P92" s="222"/>
      <c r="Q92" s="222"/>
      <c r="R92" s="222"/>
      <c r="S92" s="222"/>
      <c r="T92" s="223"/>
      <c r="AT92" s="224" t="s">
        <v>134</v>
      </c>
      <c r="AU92" s="224" t="s">
        <v>82</v>
      </c>
      <c r="AV92" s="12" t="s">
        <v>82</v>
      </c>
      <c r="AW92" s="12" t="s">
        <v>35</v>
      </c>
      <c r="AX92" s="12" t="s">
        <v>80</v>
      </c>
      <c r="AY92" s="224" t="s">
        <v>124</v>
      </c>
    </row>
    <row r="93" spans="2:65" s="1" customFormat="1" ht="16.5" customHeight="1">
      <c r="B93" s="40"/>
      <c r="C93" s="191" t="s">
        <v>153</v>
      </c>
      <c r="D93" s="191" t="s">
        <v>127</v>
      </c>
      <c r="E93" s="192" t="s">
        <v>154</v>
      </c>
      <c r="F93" s="193" t="s">
        <v>155</v>
      </c>
      <c r="G93" s="194" t="s">
        <v>130</v>
      </c>
      <c r="H93" s="195">
        <v>4725</v>
      </c>
      <c r="I93" s="196"/>
      <c r="J93" s="197">
        <f>ROUND(I93*H93,2)</f>
        <v>0</v>
      </c>
      <c r="K93" s="193" t="s">
        <v>131</v>
      </c>
      <c r="L93" s="60"/>
      <c r="M93" s="198" t="s">
        <v>21</v>
      </c>
      <c r="N93" s="199" t="s">
        <v>43</v>
      </c>
      <c r="O93" s="41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3" t="s">
        <v>132</v>
      </c>
      <c r="AT93" s="23" t="s">
        <v>127</v>
      </c>
      <c r="AU93" s="23" t="s">
        <v>82</v>
      </c>
      <c r="AY93" s="23" t="s">
        <v>124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3" t="s">
        <v>80</v>
      </c>
      <c r="BK93" s="202">
        <f>ROUND(I93*H93,2)</f>
        <v>0</v>
      </c>
      <c r="BL93" s="23" t="s">
        <v>132</v>
      </c>
      <c r="BM93" s="23" t="s">
        <v>156</v>
      </c>
    </row>
    <row r="94" spans="2:65" s="11" customFormat="1" ht="27">
      <c r="B94" s="203"/>
      <c r="C94" s="204"/>
      <c r="D94" s="205" t="s">
        <v>134</v>
      </c>
      <c r="E94" s="206" t="s">
        <v>21</v>
      </c>
      <c r="F94" s="207" t="s">
        <v>157</v>
      </c>
      <c r="G94" s="204"/>
      <c r="H94" s="206" t="s">
        <v>21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134</v>
      </c>
      <c r="AU94" s="213" t="s">
        <v>82</v>
      </c>
      <c r="AV94" s="11" t="s">
        <v>80</v>
      </c>
      <c r="AW94" s="11" t="s">
        <v>35</v>
      </c>
      <c r="AX94" s="11" t="s">
        <v>72</v>
      </c>
      <c r="AY94" s="213" t="s">
        <v>124</v>
      </c>
    </row>
    <row r="95" spans="2:65" s="12" customFormat="1" ht="13.5">
      <c r="B95" s="214"/>
      <c r="C95" s="215"/>
      <c r="D95" s="205" t="s">
        <v>134</v>
      </c>
      <c r="E95" s="216" t="s">
        <v>21</v>
      </c>
      <c r="F95" s="217" t="s">
        <v>158</v>
      </c>
      <c r="G95" s="215"/>
      <c r="H95" s="218">
        <v>4725</v>
      </c>
      <c r="I95" s="219"/>
      <c r="J95" s="215"/>
      <c r="K95" s="215"/>
      <c r="L95" s="220"/>
      <c r="M95" s="221"/>
      <c r="N95" s="222"/>
      <c r="O95" s="222"/>
      <c r="P95" s="222"/>
      <c r="Q95" s="222"/>
      <c r="R95" s="222"/>
      <c r="S95" s="222"/>
      <c r="T95" s="223"/>
      <c r="AT95" s="224" t="s">
        <v>134</v>
      </c>
      <c r="AU95" s="224" t="s">
        <v>82</v>
      </c>
      <c r="AV95" s="12" t="s">
        <v>82</v>
      </c>
      <c r="AW95" s="12" t="s">
        <v>35</v>
      </c>
      <c r="AX95" s="12" t="s">
        <v>80</v>
      </c>
      <c r="AY95" s="224" t="s">
        <v>124</v>
      </c>
    </row>
    <row r="96" spans="2:65" s="1" customFormat="1" ht="16.5" customHeight="1">
      <c r="B96" s="40"/>
      <c r="C96" s="191" t="s">
        <v>159</v>
      </c>
      <c r="D96" s="191" t="s">
        <v>127</v>
      </c>
      <c r="E96" s="192" t="s">
        <v>160</v>
      </c>
      <c r="F96" s="193" t="s">
        <v>161</v>
      </c>
      <c r="G96" s="194" t="s">
        <v>130</v>
      </c>
      <c r="H96" s="195">
        <v>4725</v>
      </c>
      <c r="I96" s="196"/>
      <c r="J96" s="197">
        <f>ROUND(I96*H96,2)</f>
        <v>0</v>
      </c>
      <c r="K96" s="193" t="s">
        <v>131</v>
      </c>
      <c r="L96" s="60"/>
      <c r="M96" s="198" t="s">
        <v>21</v>
      </c>
      <c r="N96" s="199" t="s">
        <v>43</v>
      </c>
      <c r="O96" s="41"/>
      <c r="P96" s="200">
        <f>O96*H96</f>
        <v>0</v>
      </c>
      <c r="Q96" s="200">
        <v>0</v>
      </c>
      <c r="R96" s="200">
        <f>Q96*H96</f>
        <v>0</v>
      </c>
      <c r="S96" s="200">
        <v>0</v>
      </c>
      <c r="T96" s="201">
        <f>S96*H96</f>
        <v>0</v>
      </c>
      <c r="AR96" s="23" t="s">
        <v>132</v>
      </c>
      <c r="AT96" s="23" t="s">
        <v>127</v>
      </c>
      <c r="AU96" s="23" t="s">
        <v>82</v>
      </c>
      <c r="AY96" s="23" t="s">
        <v>124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23" t="s">
        <v>80</v>
      </c>
      <c r="BK96" s="202">
        <f>ROUND(I96*H96,2)</f>
        <v>0</v>
      </c>
      <c r="BL96" s="23" t="s">
        <v>132</v>
      </c>
      <c r="BM96" s="23" t="s">
        <v>162</v>
      </c>
    </row>
    <row r="97" spans="2:65" s="11" customFormat="1" ht="27">
      <c r="B97" s="203"/>
      <c r="C97" s="204"/>
      <c r="D97" s="205" t="s">
        <v>134</v>
      </c>
      <c r="E97" s="206" t="s">
        <v>21</v>
      </c>
      <c r="F97" s="207" t="s">
        <v>157</v>
      </c>
      <c r="G97" s="204"/>
      <c r="H97" s="206" t="s">
        <v>21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134</v>
      </c>
      <c r="AU97" s="213" t="s">
        <v>82</v>
      </c>
      <c r="AV97" s="11" t="s">
        <v>80</v>
      </c>
      <c r="AW97" s="11" t="s">
        <v>35</v>
      </c>
      <c r="AX97" s="11" t="s">
        <v>72</v>
      </c>
      <c r="AY97" s="213" t="s">
        <v>124</v>
      </c>
    </row>
    <row r="98" spans="2:65" s="12" customFormat="1" ht="13.5">
      <c r="B98" s="214"/>
      <c r="C98" s="215"/>
      <c r="D98" s="205" t="s">
        <v>134</v>
      </c>
      <c r="E98" s="216" t="s">
        <v>21</v>
      </c>
      <c r="F98" s="217" t="s">
        <v>163</v>
      </c>
      <c r="G98" s="215"/>
      <c r="H98" s="218">
        <v>4725</v>
      </c>
      <c r="I98" s="219"/>
      <c r="J98" s="215"/>
      <c r="K98" s="215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134</v>
      </c>
      <c r="AU98" s="224" t="s">
        <v>82</v>
      </c>
      <c r="AV98" s="12" t="s">
        <v>82</v>
      </c>
      <c r="AW98" s="12" t="s">
        <v>35</v>
      </c>
      <c r="AX98" s="12" t="s">
        <v>80</v>
      </c>
      <c r="AY98" s="224" t="s">
        <v>124</v>
      </c>
    </row>
    <row r="99" spans="2:65" s="1" customFormat="1" ht="25.5" customHeight="1">
      <c r="B99" s="40"/>
      <c r="C99" s="191" t="s">
        <v>164</v>
      </c>
      <c r="D99" s="191" t="s">
        <v>127</v>
      </c>
      <c r="E99" s="192" t="s">
        <v>165</v>
      </c>
      <c r="F99" s="193" t="s">
        <v>166</v>
      </c>
      <c r="G99" s="194" t="s">
        <v>130</v>
      </c>
      <c r="H99" s="195">
        <v>5985</v>
      </c>
      <c r="I99" s="196"/>
      <c r="J99" s="197">
        <f>ROUND(I99*H99,2)</f>
        <v>0</v>
      </c>
      <c r="K99" s="193" t="s">
        <v>131</v>
      </c>
      <c r="L99" s="60"/>
      <c r="M99" s="198" t="s">
        <v>21</v>
      </c>
      <c r="N99" s="199" t="s">
        <v>43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132</v>
      </c>
      <c r="AT99" s="23" t="s">
        <v>127</v>
      </c>
      <c r="AU99" s="23" t="s">
        <v>82</v>
      </c>
      <c r="AY99" s="23" t="s">
        <v>124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80</v>
      </c>
      <c r="BK99" s="202">
        <f>ROUND(I99*H99,2)</f>
        <v>0</v>
      </c>
      <c r="BL99" s="23" t="s">
        <v>132</v>
      </c>
      <c r="BM99" s="23" t="s">
        <v>167</v>
      </c>
    </row>
    <row r="100" spans="2:65" s="11" customFormat="1" ht="27">
      <c r="B100" s="203"/>
      <c r="C100" s="204"/>
      <c r="D100" s="205" t="s">
        <v>134</v>
      </c>
      <c r="E100" s="206" t="s">
        <v>21</v>
      </c>
      <c r="F100" s="207" t="s">
        <v>157</v>
      </c>
      <c r="G100" s="204"/>
      <c r="H100" s="206" t="s">
        <v>21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134</v>
      </c>
      <c r="AU100" s="213" t="s">
        <v>82</v>
      </c>
      <c r="AV100" s="11" t="s">
        <v>80</v>
      </c>
      <c r="AW100" s="11" t="s">
        <v>35</v>
      </c>
      <c r="AX100" s="11" t="s">
        <v>72</v>
      </c>
      <c r="AY100" s="213" t="s">
        <v>124</v>
      </c>
    </row>
    <row r="101" spans="2:65" s="12" customFormat="1" ht="13.5">
      <c r="B101" s="214"/>
      <c r="C101" s="215"/>
      <c r="D101" s="205" t="s">
        <v>134</v>
      </c>
      <c r="E101" s="216" t="s">
        <v>21</v>
      </c>
      <c r="F101" s="217" t="s">
        <v>168</v>
      </c>
      <c r="G101" s="215"/>
      <c r="H101" s="218">
        <v>5985</v>
      </c>
      <c r="I101" s="219"/>
      <c r="J101" s="215"/>
      <c r="K101" s="215"/>
      <c r="L101" s="220"/>
      <c r="M101" s="221"/>
      <c r="N101" s="222"/>
      <c r="O101" s="222"/>
      <c r="P101" s="222"/>
      <c r="Q101" s="222"/>
      <c r="R101" s="222"/>
      <c r="S101" s="222"/>
      <c r="T101" s="223"/>
      <c r="AT101" s="224" t="s">
        <v>134</v>
      </c>
      <c r="AU101" s="224" t="s">
        <v>82</v>
      </c>
      <c r="AV101" s="12" t="s">
        <v>82</v>
      </c>
      <c r="AW101" s="12" t="s">
        <v>35</v>
      </c>
      <c r="AX101" s="12" t="s">
        <v>80</v>
      </c>
      <c r="AY101" s="224" t="s">
        <v>124</v>
      </c>
    </row>
    <row r="102" spans="2:65" s="1" customFormat="1" ht="25.5" customHeight="1">
      <c r="B102" s="40"/>
      <c r="C102" s="191" t="s">
        <v>169</v>
      </c>
      <c r="D102" s="191" t="s">
        <v>127</v>
      </c>
      <c r="E102" s="192" t="s">
        <v>170</v>
      </c>
      <c r="F102" s="193" t="s">
        <v>171</v>
      </c>
      <c r="G102" s="194" t="s">
        <v>130</v>
      </c>
      <c r="H102" s="195">
        <v>525</v>
      </c>
      <c r="I102" s="196"/>
      <c r="J102" s="197">
        <f>ROUND(I102*H102,2)</f>
        <v>0</v>
      </c>
      <c r="K102" s="193" t="s">
        <v>131</v>
      </c>
      <c r="L102" s="60"/>
      <c r="M102" s="198" t="s">
        <v>21</v>
      </c>
      <c r="N102" s="199" t="s">
        <v>43</v>
      </c>
      <c r="O102" s="41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132</v>
      </c>
      <c r="AT102" s="23" t="s">
        <v>127</v>
      </c>
      <c r="AU102" s="23" t="s">
        <v>82</v>
      </c>
      <c r="AY102" s="23" t="s">
        <v>124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80</v>
      </c>
      <c r="BK102" s="202">
        <f>ROUND(I102*H102,2)</f>
        <v>0</v>
      </c>
      <c r="BL102" s="23" t="s">
        <v>132</v>
      </c>
      <c r="BM102" s="23" t="s">
        <v>172</v>
      </c>
    </row>
    <row r="103" spans="2:65" s="11" customFormat="1" ht="27">
      <c r="B103" s="203"/>
      <c r="C103" s="204"/>
      <c r="D103" s="205" t="s">
        <v>134</v>
      </c>
      <c r="E103" s="206" t="s">
        <v>21</v>
      </c>
      <c r="F103" s="207" t="s">
        <v>157</v>
      </c>
      <c r="G103" s="204"/>
      <c r="H103" s="206" t="s">
        <v>21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134</v>
      </c>
      <c r="AU103" s="213" t="s">
        <v>82</v>
      </c>
      <c r="AV103" s="11" t="s">
        <v>80</v>
      </c>
      <c r="AW103" s="11" t="s">
        <v>35</v>
      </c>
      <c r="AX103" s="11" t="s">
        <v>72</v>
      </c>
      <c r="AY103" s="213" t="s">
        <v>124</v>
      </c>
    </row>
    <row r="104" spans="2:65" s="12" customFormat="1" ht="13.5">
      <c r="B104" s="214"/>
      <c r="C104" s="215"/>
      <c r="D104" s="205" t="s">
        <v>134</v>
      </c>
      <c r="E104" s="216" t="s">
        <v>21</v>
      </c>
      <c r="F104" s="217" t="s">
        <v>173</v>
      </c>
      <c r="G104" s="215"/>
      <c r="H104" s="218">
        <v>525</v>
      </c>
      <c r="I104" s="219"/>
      <c r="J104" s="215"/>
      <c r="K104" s="215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134</v>
      </c>
      <c r="AU104" s="224" t="s">
        <v>82</v>
      </c>
      <c r="AV104" s="12" t="s">
        <v>82</v>
      </c>
      <c r="AW104" s="12" t="s">
        <v>35</v>
      </c>
      <c r="AX104" s="12" t="s">
        <v>80</v>
      </c>
      <c r="AY104" s="224" t="s">
        <v>124</v>
      </c>
    </row>
    <row r="105" spans="2:65" s="1" customFormat="1" ht="25.5" customHeight="1">
      <c r="B105" s="40"/>
      <c r="C105" s="191" t="s">
        <v>125</v>
      </c>
      <c r="D105" s="191" t="s">
        <v>127</v>
      </c>
      <c r="E105" s="192" t="s">
        <v>174</v>
      </c>
      <c r="F105" s="193" t="s">
        <v>175</v>
      </c>
      <c r="G105" s="194" t="s">
        <v>130</v>
      </c>
      <c r="H105" s="195">
        <v>6</v>
      </c>
      <c r="I105" s="196"/>
      <c r="J105" s="197">
        <f>ROUND(I105*H105,2)</f>
        <v>0</v>
      </c>
      <c r="K105" s="193" t="s">
        <v>131</v>
      </c>
      <c r="L105" s="60"/>
      <c r="M105" s="198" t="s">
        <v>21</v>
      </c>
      <c r="N105" s="199" t="s">
        <v>43</v>
      </c>
      <c r="O105" s="41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3" t="s">
        <v>132</v>
      </c>
      <c r="AT105" s="23" t="s">
        <v>127</v>
      </c>
      <c r="AU105" s="23" t="s">
        <v>82</v>
      </c>
      <c r="AY105" s="23" t="s">
        <v>124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3" t="s">
        <v>80</v>
      </c>
      <c r="BK105" s="202">
        <f>ROUND(I105*H105,2)</f>
        <v>0</v>
      </c>
      <c r="BL105" s="23" t="s">
        <v>132</v>
      </c>
      <c r="BM105" s="23" t="s">
        <v>176</v>
      </c>
    </row>
    <row r="106" spans="2:65" s="12" customFormat="1" ht="13.5">
      <c r="B106" s="214"/>
      <c r="C106" s="215"/>
      <c r="D106" s="205" t="s">
        <v>134</v>
      </c>
      <c r="E106" s="216" t="s">
        <v>21</v>
      </c>
      <c r="F106" s="217" t="s">
        <v>177</v>
      </c>
      <c r="G106" s="215"/>
      <c r="H106" s="218">
        <v>6</v>
      </c>
      <c r="I106" s="219"/>
      <c r="J106" s="215"/>
      <c r="K106" s="215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134</v>
      </c>
      <c r="AU106" s="224" t="s">
        <v>82</v>
      </c>
      <c r="AV106" s="12" t="s">
        <v>82</v>
      </c>
      <c r="AW106" s="12" t="s">
        <v>35</v>
      </c>
      <c r="AX106" s="12" t="s">
        <v>80</v>
      </c>
      <c r="AY106" s="224" t="s">
        <v>124</v>
      </c>
    </row>
    <row r="107" spans="2:65" s="1" customFormat="1" ht="25.5" customHeight="1">
      <c r="B107" s="40"/>
      <c r="C107" s="191" t="s">
        <v>178</v>
      </c>
      <c r="D107" s="191" t="s">
        <v>127</v>
      </c>
      <c r="E107" s="192" t="s">
        <v>179</v>
      </c>
      <c r="F107" s="193" t="s">
        <v>180</v>
      </c>
      <c r="G107" s="194" t="s">
        <v>130</v>
      </c>
      <c r="H107" s="195">
        <v>630</v>
      </c>
      <c r="I107" s="196"/>
      <c r="J107" s="197">
        <f>ROUND(I107*H107,2)</f>
        <v>0</v>
      </c>
      <c r="K107" s="193" t="s">
        <v>131</v>
      </c>
      <c r="L107" s="60"/>
      <c r="M107" s="198" t="s">
        <v>21</v>
      </c>
      <c r="N107" s="199" t="s">
        <v>43</v>
      </c>
      <c r="O107" s="41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3" t="s">
        <v>132</v>
      </c>
      <c r="AT107" s="23" t="s">
        <v>127</v>
      </c>
      <c r="AU107" s="23" t="s">
        <v>82</v>
      </c>
      <c r="AY107" s="23" t="s">
        <v>124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3" t="s">
        <v>80</v>
      </c>
      <c r="BK107" s="202">
        <f>ROUND(I107*H107,2)</f>
        <v>0</v>
      </c>
      <c r="BL107" s="23" t="s">
        <v>132</v>
      </c>
      <c r="BM107" s="23" t="s">
        <v>181</v>
      </c>
    </row>
    <row r="108" spans="2:65" s="11" customFormat="1" ht="27">
      <c r="B108" s="203"/>
      <c r="C108" s="204"/>
      <c r="D108" s="205" t="s">
        <v>134</v>
      </c>
      <c r="E108" s="206" t="s">
        <v>21</v>
      </c>
      <c r="F108" s="207" t="s">
        <v>157</v>
      </c>
      <c r="G108" s="204"/>
      <c r="H108" s="206" t="s">
        <v>21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134</v>
      </c>
      <c r="AU108" s="213" t="s">
        <v>82</v>
      </c>
      <c r="AV108" s="11" t="s">
        <v>80</v>
      </c>
      <c r="AW108" s="11" t="s">
        <v>35</v>
      </c>
      <c r="AX108" s="11" t="s">
        <v>72</v>
      </c>
      <c r="AY108" s="213" t="s">
        <v>124</v>
      </c>
    </row>
    <row r="109" spans="2:65" s="12" customFormat="1" ht="13.5">
      <c r="B109" s="214"/>
      <c r="C109" s="215"/>
      <c r="D109" s="205" t="s">
        <v>134</v>
      </c>
      <c r="E109" s="216" t="s">
        <v>21</v>
      </c>
      <c r="F109" s="217" t="s">
        <v>182</v>
      </c>
      <c r="G109" s="215"/>
      <c r="H109" s="218">
        <v>630</v>
      </c>
      <c r="I109" s="219"/>
      <c r="J109" s="215"/>
      <c r="K109" s="215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134</v>
      </c>
      <c r="AU109" s="224" t="s">
        <v>82</v>
      </c>
      <c r="AV109" s="12" t="s">
        <v>82</v>
      </c>
      <c r="AW109" s="12" t="s">
        <v>35</v>
      </c>
      <c r="AX109" s="12" t="s">
        <v>80</v>
      </c>
      <c r="AY109" s="224" t="s">
        <v>124</v>
      </c>
    </row>
    <row r="110" spans="2:65" s="1" customFormat="1" ht="25.5" customHeight="1">
      <c r="B110" s="40"/>
      <c r="C110" s="191" t="s">
        <v>183</v>
      </c>
      <c r="D110" s="191" t="s">
        <v>127</v>
      </c>
      <c r="E110" s="192" t="s">
        <v>184</v>
      </c>
      <c r="F110" s="193" t="s">
        <v>185</v>
      </c>
      <c r="G110" s="194" t="s">
        <v>130</v>
      </c>
      <c r="H110" s="195">
        <v>6</v>
      </c>
      <c r="I110" s="196"/>
      <c r="J110" s="197">
        <f>ROUND(I110*H110,2)</f>
        <v>0</v>
      </c>
      <c r="K110" s="193" t="s">
        <v>131</v>
      </c>
      <c r="L110" s="60"/>
      <c r="M110" s="198" t="s">
        <v>21</v>
      </c>
      <c r="N110" s="199" t="s">
        <v>43</v>
      </c>
      <c r="O110" s="41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3" t="s">
        <v>132</v>
      </c>
      <c r="AT110" s="23" t="s">
        <v>127</v>
      </c>
      <c r="AU110" s="23" t="s">
        <v>82</v>
      </c>
      <c r="AY110" s="23" t="s">
        <v>124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3" t="s">
        <v>80</v>
      </c>
      <c r="BK110" s="202">
        <f>ROUND(I110*H110,2)</f>
        <v>0</v>
      </c>
      <c r="BL110" s="23" t="s">
        <v>132</v>
      </c>
      <c r="BM110" s="23" t="s">
        <v>186</v>
      </c>
    </row>
    <row r="111" spans="2:65" s="12" customFormat="1" ht="13.5">
      <c r="B111" s="214"/>
      <c r="C111" s="215"/>
      <c r="D111" s="205" t="s">
        <v>134</v>
      </c>
      <c r="E111" s="216" t="s">
        <v>21</v>
      </c>
      <c r="F111" s="217" t="s">
        <v>159</v>
      </c>
      <c r="G111" s="215"/>
      <c r="H111" s="218">
        <v>6</v>
      </c>
      <c r="I111" s="219"/>
      <c r="J111" s="215"/>
      <c r="K111" s="215"/>
      <c r="L111" s="220"/>
      <c r="M111" s="221"/>
      <c r="N111" s="222"/>
      <c r="O111" s="222"/>
      <c r="P111" s="222"/>
      <c r="Q111" s="222"/>
      <c r="R111" s="222"/>
      <c r="S111" s="222"/>
      <c r="T111" s="223"/>
      <c r="AT111" s="224" t="s">
        <v>134</v>
      </c>
      <c r="AU111" s="224" t="s">
        <v>82</v>
      </c>
      <c r="AV111" s="12" t="s">
        <v>82</v>
      </c>
      <c r="AW111" s="12" t="s">
        <v>35</v>
      </c>
      <c r="AX111" s="12" t="s">
        <v>80</v>
      </c>
      <c r="AY111" s="224" t="s">
        <v>124</v>
      </c>
    </row>
    <row r="112" spans="2:65" s="1" customFormat="1" ht="16.5" customHeight="1">
      <c r="B112" s="40"/>
      <c r="C112" s="191" t="s">
        <v>187</v>
      </c>
      <c r="D112" s="191" t="s">
        <v>127</v>
      </c>
      <c r="E112" s="192" t="s">
        <v>188</v>
      </c>
      <c r="F112" s="193" t="s">
        <v>189</v>
      </c>
      <c r="G112" s="194" t="s">
        <v>130</v>
      </c>
      <c r="H112" s="195">
        <v>630</v>
      </c>
      <c r="I112" s="196"/>
      <c r="J112" s="197">
        <f>ROUND(I112*H112,2)</f>
        <v>0</v>
      </c>
      <c r="K112" s="193" t="s">
        <v>131</v>
      </c>
      <c r="L112" s="60"/>
      <c r="M112" s="198" t="s">
        <v>21</v>
      </c>
      <c r="N112" s="199" t="s">
        <v>43</v>
      </c>
      <c r="O112" s="41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3" t="s">
        <v>132</v>
      </c>
      <c r="AT112" s="23" t="s">
        <v>127</v>
      </c>
      <c r="AU112" s="23" t="s">
        <v>82</v>
      </c>
      <c r="AY112" s="23" t="s">
        <v>124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3" t="s">
        <v>80</v>
      </c>
      <c r="BK112" s="202">
        <f>ROUND(I112*H112,2)</f>
        <v>0</v>
      </c>
      <c r="BL112" s="23" t="s">
        <v>132</v>
      </c>
      <c r="BM112" s="23" t="s">
        <v>190</v>
      </c>
    </row>
    <row r="113" spans="2:65" s="11" customFormat="1" ht="27">
      <c r="B113" s="203"/>
      <c r="C113" s="204"/>
      <c r="D113" s="205" t="s">
        <v>134</v>
      </c>
      <c r="E113" s="206" t="s">
        <v>21</v>
      </c>
      <c r="F113" s="207" t="s">
        <v>157</v>
      </c>
      <c r="G113" s="204"/>
      <c r="H113" s="206" t="s">
        <v>21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134</v>
      </c>
      <c r="AU113" s="213" t="s">
        <v>82</v>
      </c>
      <c r="AV113" s="11" t="s">
        <v>80</v>
      </c>
      <c r="AW113" s="11" t="s">
        <v>35</v>
      </c>
      <c r="AX113" s="11" t="s">
        <v>72</v>
      </c>
      <c r="AY113" s="213" t="s">
        <v>124</v>
      </c>
    </row>
    <row r="114" spans="2:65" s="12" customFormat="1" ht="13.5">
      <c r="B114" s="214"/>
      <c r="C114" s="215"/>
      <c r="D114" s="205" t="s">
        <v>134</v>
      </c>
      <c r="E114" s="216" t="s">
        <v>21</v>
      </c>
      <c r="F114" s="217" t="s">
        <v>182</v>
      </c>
      <c r="G114" s="215"/>
      <c r="H114" s="218">
        <v>630</v>
      </c>
      <c r="I114" s="219"/>
      <c r="J114" s="215"/>
      <c r="K114" s="215"/>
      <c r="L114" s="220"/>
      <c r="M114" s="221"/>
      <c r="N114" s="222"/>
      <c r="O114" s="222"/>
      <c r="P114" s="222"/>
      <c r="Q114" s="222"/>
      <c r="R114" s="222"/>
      <c r="S114" s="222"/>
      <c r="T114" s="223"/>
      <c r="AT114" s="224" t="s">
        <v>134</v>
      </c>
      <c r="AU114" s="224" t="s">
        <v>82</v>
      </c>
      <c r="AV114" s="12" t="s">
        <v>82</v>
      </c>
      <c r="AW114" s="12" t="s">
        <v>35</v>
      </c>
      <c r="AX114" s="12" t="s">
        <v>80</v>
      </c>
      <c r="AY114" s="224" t="s">
        <v>124</v>
      </c>
    </row>
    <row r="115" spans="2:65" s="1" customFormat="1" ht="16.5" customHeight="1">
      <c r="B115" s="40"/>
      <c r="C115" s="191" t="s">
        <v>191</v>
      </c>
      <c r="D115" s="191" t="s">
        <v>127</v>
      </c>
      <c r="E115" s="192" t="s">
        <v>192</v>
      </c>
      <c r="F115" s="193" t="s">
        <v>193</v>
      </c>
      <c r="G115" s="194" t="s">
        <v>130</v>
      </c>
      <c r="H115" s="195">
        <v>8</v>
      </c>
      <c r="I115" s="196"/>
      <c r="J115" s="197">
        <f>ROUND(I115*H115,2)</f>
        <v>0</v>
      </c>
      <c r="K115" s="193" t="s">
        <v>131</v>
      </c>
      <c r="L115" s="60"/>
      <c r="M115" s="198" t="s">
        <v>21</v>
      </c>
      <c r="N115" s="199" t="s">
        <v>43</v>
      </c>
      <c r="O115" s="41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3" t="s">
        <v>132</v>
      </c>
      <c r="AT115" s="23" t="s">
        <v>127</v>
      </c>
      <c r="AU115" s="23" t="s">
        <v>82</v>
      </c>
      <c r="AY115" s="23" t="s">
        <v>124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3" t="s">
        <v>80</v>
      </c>
      <c r="BK115" s="202">
        <f>ROUND(I115*H115,2)</f>
        <v>0</v>
      </c>
      <c r="BL115" s="23" t="s">
        <v>132</v>
      </c>
      <c r="BM115" s="23" t="s">
        <v>194</v>
      </c>
    </row>
    <row r="116" spans="2:65" s="12" customFormat="1" ht="13.5">
      <c r="B116" s="214"/>
      <c r="C116" s="215"/>
      <c r="D116" s="205" t="s">
        <v>134</v>
      </c>
      <c r="E116" s="216" t="s">
        <v>21</v>
      </c>
      <c r="F116" s="217" t="s">
        <v>169</v>
      </c>
      <c r="G116" s="215"/>
      <c r="H116" s="218">
        <v>8</v>
      </c>
      <c r="I116" s="219"/>
      <c r="J116" s="215"/>
      <c r="K116" s="215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134</v>
      </c>
      <c r="AU116" s="224" t="s">
        <v>82</v>
      </c>
      <c r="AV116" s="12" t="s">
        <v>82</v>
      </c>
      <c r="AW116" s="12" t="s">
        <v>35</v>
      </c>
      <c r="AX116" s="12" t="s">
        <v>80</v>
      </c>
      <c r="AY116" s="224" t="s">
        <v>124</v>
      </c>
    </row>
    <row r="117" spans="2:65" s="1" customFormat="1" ht="16.5" customHeight="1">
      <c r="B117" s="40"/>
      <c r="C117" s="191" t="s">
        <v>195</v>
      </c>
      <c r="D117" s="191" t="s">
        <v>127</v>
      </c>
      <c r="E117" s="192" t="s">
        <v>196</v>
      </c>
      <c r="F117" s="193" t="s">
        <v>197</v>
      </c>
      <c r="G117" s="194" t="s">
        <v>130</v>
      </c>
      <c r="H117" s="195">
        <v>8</v>
      </c>
      <c r="I117" s="196"/>
      <c r="J117" s="197">
        <f>ROUND(I117*H117,2)</f>
        <v>0</v>
      </c>
      <c r="K117" s="193" t="s">
        <v>131</v>
      </c>
      <c r="L117" s="60"/>
      <c r="M117" s="198" t="s">
        <v>21</v>
      </c>
      <c r="N117" s="199" t="s">
        <v>43</v>
      </c>
      <c r="O117" s="41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3" t="s">
        <v>132</v>
      </c>
      <c r="AT117" s="23" t="s">
        <v>127</v>
      </c>
      <c r="AU117" s="23" t="s">
        <v>82</v>
      </c>
      <c r="AY117" s="23" t="s">
        <v>124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3" t="s">
        <v>80</v>
      </c>
      <c r="BK117" s="202">
        <f>ROUND(I117*H117,2)</f>
        <v>0</v>
      </c>
      <c r="BL117" s="23" t="s">
        <v>132</v>
      </c>
      <c r="BM117" s="23" t="s">
        <v>198</v>
      </c>
    </row>
    <row r="118" spans="2:65" s="12" customFormat="1" ht="13.5">
      <c r="B118" s="214"/>
      <c r="C118" s="215"/>
      <c r="D118" s="205" t="s">
        <v>134</v>
      </c>
      <c r="E118" s="216" t="s">
        <v>21</v>
      </c>
      <c r="F118" s="217" t="s">
        <v>169</v>
      </c>
      <c r="G118" s="215"/>
      <c r="H118" s="218">
        <v>8</v>
      </c>
      <c r="I118" s="219"/>
      <c r="J118" s="215"/>
      <c r="K118" s="215"/>
      <c r="L118" s="220"/>
      <c r="M118" s="225"/>
      <c r="N118" s="226"/>
      <c r="O118" s="226"/>
      <c r="P118" s="226"/>
      <c r="Q118" s="226"/>
      <c r="R118" s="226"/>
      <c r="S118" s="226"/>
      <c r="T118" s="227"/>
      <c r="AT118" s="224" t="s">
        <v>134</v>
      </c>
      <c r="AU118" s="224" t="s">
        <v>82</v>
      </c>
      <c r="AV118" s="12" t="s">
        <v>82</v>
      </c>
      <c r="AW118" s="12" t="s">
        <v>35</v>
      </c>
      <c r="AX118" s="12" t="s">
        <v>80</v>
      </c>
      <c r="AY118" s="224" t="s">
        <v>124</v>
      </c>
    </row>
    <row r="119" spans="2:65" s="1" customFormat="1" ht="6.95" customHeight="1">
      <c r="B119" s="55"/>
      <c r="C119" s="56"/>
      <c r="D119" s="56"/>
      <c r="E119" s="56"/>
      <c r="F119" s="56"/>
      <c r="G119" s="56"/>
      <c r="H119" s="56"/>
      <c r="I119" s="138"/>
      <c r="J119" s="56"/>
      <c r="K119" s="56"/>
      <c r="L119" s="60"/>
    </row>
  </sheetData>
  <sheetProtection algorithmName="SHA-512" hashValue="o7KxWQceNEWao2GwFb8JNueRXuXusFDMQXoXpj6nT2WcLl9fiqHG/1s+SbpNtX+IYBmlN+tT7yL+Squ0+libHw==" saltValue="pwJuRHMcH8I1EdGcGbfVeAGddrpK1S+VktLxgzbCDv3O4MNjb0wc2S9N4Q18fJl2vNc1j+k56ERQ0iMeo7q6Pw==" spinCount="100000" sheet="1" objects="1" scenarios="1" formatColumns="0" formatRows="0" autoFilter="0"/>
  <autoFilter ref="C77:K118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2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92</v>
      </c>
      <c r="G1" s="306" t="s">
        <v>93</v>
      </c>
      <c r="H1" s="306"/>
      <c r="I1" s="114"/>
      <c r="J1" s="113" t="s">
        <v>94</v>
      </c>
      <c r="K1" s="112" t="s">
        <v>95</v>
      </c>
      <c r="L1" s="113" t="s">
        <v>96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97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298" t="str">
        <f>'Rekapitulace stavby'!K6</f>
        <v>II/112 mosty ev.č. 112-007, 009 a 010 u obcí Dobříčkov a Jemniště</v>
      </c>
      <c r="F7" s="299"/>
      <c r="G7" s="299"/>
      <c r="H7" s="299"/>
      <c r="I7" s="116"/>
      <c r="J7" s="28"/>
      <c r="K7" s="30"/>
    </row>
    <row r="8" spans="1:70" s="1" customFormat="1">
      <c r="B8" s="40"/>
      <c r="C8" s="41"/>
      <c r="D8" s="36" t="s">
        <v>98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00" t="s">
        <v>199</v>
      </c>
      <c r="F9" s="301"/>
      <c r="G9" s="301"/>
      <c r="H9" s="301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5. 3. 2018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267" t="s">
        <v>100</v>
      </c>
      <c r="F24" s="267"/>
      <c r="G24" s="267"/>
      <c r="H24" s="26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ROUND(J96,2)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ROUND(SUM(BE96:BE721), 2)</f>
        <v>0</v>
      </c>
      <c r="G30" s="41"/>
      <c r="H30" s="41"/>
      <c r="I30" s="130">
        <v>0.21</v>
      </c>
      <c r="J30" s="129">
        <f>ROUND(ROUND((SUM(BE96:BE721)),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ROUND(SUM(BF96:BF721), 2)</f>
        <v>0</v>
      </c>
      <c r="G31" s="41"/>
      <c r="H31" s="41"/>
      <c r="I31" s="130">
        <v>0.15</v>
      </c>
      <c r="J31" s="129">
        <f>ROUND(ROUND((SUM(BF96:BF721)),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ROUND(SUM(BG96:BG721),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ROUND(SUM(BH96:BH721),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ROUND(SUM(BI96:BI721),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298" t="str">
        <f>E7</f>
        <v>II/112 mosty ev.č. 112-007, 009 a 010 u obcí Dobříčkov a Jemniště</v>
      </c>
      <c r="F45" s="299"/>
      <c r="G45" s="299"/>
      <c r="H45" s="299"/>
      <c r="I45" s="117"/>
      <c r="J45" s="41"/>
      <c r="K45" s="44"/>
    </row>
    <row r="46" spans="2:11" s="1" customFormat="1" ht="14.45" customHeight="1">
      <c r="B46" s="40"/>
      <c r="C46" s="36" t="s">
        <v>98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00" t="str">
        <f>E9</f>
        <v>SO 201 -  Most ev.č. 112-007 přes suchou strouhu u osady Dobříčkov</v>
      </c>
      <c r="F47" s="301"/>
      <c r="G47" s="301"/>
      <c r="H47" s="301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5. 3. 2018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KSÚS  Středočeského Kraje</v>
      </c>
      <c r="G51" s="41"/>
      <c r="H51" s="41"/>
      <c r="I51" s="118" t="s">
        <v>33</v>
      </c>
      <c r="J51" s="267" t="str">
        <f>E21</f>
        <v>Tubes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0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J96</f>
        <v>0</v>
      </c>
      <c r="K56" s="44"/>
      <c r="AU56" s="23" t="s">
        <v>105</v>
      </c>
    </row>
    <row r="57" spans="2:47" s="7" customFormat="1" ht="24.95" customHeight="1">
      <c r="B57" s="148"/>
      <c r="C57" s="149"/>
      <c r="D57" s="150" t="s">
        <v>106</v>
      </c>
      <c r="E57" s="151"/>
      <c r="F57" s="151"/>
      <c r="G57" s="151"/>
      <c r="H57" s="151"/>
      <c r="I57" s="152"/>
      <c r="J57" s="153">
        <f>J97</f>
        <v>0</v>
      </c>
      <c r="K57" s="154"/>
    </row>
    <row r="58" spans="2:47" s="8" customFormat="1" ht="19.899999999999999" customHeight="1">
      <c r="B58" s="155"/>
      <c r="C58" s="156"/>
      <c r="D58" s="157" t="s">
        <v>200</v>
      </c>
      <c r="E58" s="158"/>
      <c r="F58" s="158"/>
      <c r="G58" s="158"/>
      <c r="H58" s="158"/>
      <c r="I58" s="159"/>
      <c r="J58" s="160">
        <f>J98</f>
        <v>0</v>
      </c>
      <c r="K58" s="161"/>
    </row>
    <row r="59" spans="2:47" s="8" customFormat="1" ht="19.899999999999999" customHeight="1">
      <c r="B59" s="155"/>
      <c r="C59" s="156"/>
      <c r="D59" s="157" t="s">
        <v>201</v>
      </c>
      <c r="E59" s="158"/>
      <c r="F59" s="158"/>
      <c r="G59" s="158"/>
      <c r="H59" s="158"/>
      <c r="I59" s="159"/>
      <c r="J59" s="160">
        <f>J281</f>
        <v>0</v>
      </c>
      <c r="K59" s="161"/>
    </row>
    <row r="60" spans="2:47" s="8" customFormat="1" ht="19.899999999999999" customHeight="1">
      <c r="B60" s="155"/>
      <c r="C60" s="156"/>
      <c r="D60" s="157" t="s">
        <v>202</v>
      </c>
      <c r="E60" s="158"/>
      <c r="F60" s="158"/>
      <c r="G60" s="158"/>
      <c r="H60" s="158"/>
      <c r="I60" s="159"/>
      <c r="J60" s="160">
        <f>J312</f>
        <v>0</v>
      </c>
      <c r="K60" s="161"/>
    </row>
    <row r="61" spans="2:47" s="8" customFormat="1" ht="19.899999999999999" customHeight="1">
      <c r="B61" s="155"/>
      <c r="C61" s="156"/>
      <c r="D61" s="157" t="s">
        <v>203</v>
      </c>
      <c r="E61" s="158"/>
      <c r="F61" s="158"/>
      <c r="G61" s="158"/>
      <c r="H61" s="158"/>
      <c r="I61" s="159"/>
      <c r="J61" s="160">
        <f>J346</f>
        <v>0</v>
      </c>
      <c r="K61" s="161"/>
    </row>
    <row r="62" spans="2:47" s="8" customFormat="1" ht="19.899999999999999" customHeight="1">
      <c r="B62" s="155"/>
      <c r="C62" s="156"/>
      <c r="D62" s="157" t="s">
        <v>204</v>
      </c>
      <c r="E62" s="158"/>
      <c r="F62" s="158"/>
      <c r="G62" s="158"/>
      <c r="H62" s="158"/>
      <c r="I62" s="159"/>
      <c r="J62" s="160">
        <f>J404</f>
        <v>0</v>
      </c>
      <c r="K62" s="161"/>
    </row>
    <row r="63" spans="2:47" s="8" customFormat="1" ht="19.899999999999999" customHeight="1">
      <c r="B63" s="155"/>
      <c r="C63" s="156"/>
      <c r="D63" s="157" t="s">
        <v>205</v>
      </c>
      <c r="E63" s="158"/>
      <c r="F63" s="158"/>
      <c r="G63" s="158"/>
      <c r="H63" s="158"/>
      <c r="I63" s="159"/>
      <c r="J63" s="160">
        <f>J446</f>
        <v>0</v>
      </c>
      <c r="K63" s="161"/>
    </row>
    <row r="64" spans="2:47" s="8" customFormat="1" ht="19.899999999999999" customHeight="1">
      <c r="B64" s="155"/>
      <c r="C64" s="156"/>
      <c r="D64" s="157" t="s">
        <v>206</v>
      </c>
      <c r="E64" s="158"/>
      <c r="F64" s="158"/>
      <c r="G64" s="158"/>
      <c r="H64" s="158"/>
      <c r="I64" s="159"/>
      <c r="J64" s="160">
        <f>J455</f>
        <v>0</v>
      </c>
      <c r="K64" s="161"/>
    </row>
    <row r="65" spans="2:11" s="8" customFormat="1" ht="19.899999999999999" customHeight="1">
      <c r="B65" s="155"/>
      <c r="C65" s="156"/>
      <c r="D65" s="157" t="s">
        <v>107</v>
      </c>
      <c r="E65" s="158"/>
      <c r="F65" s="158"/>
      <c r="G65" s="158"/>
      <c r="H65" s="158"/>
      <c r="I65" s="159"/>
      <c r="J65" s="160">
        <f>J460</f>
        <v>0</v>
      </c>
      <c r="K65" s="161"/>
    </row>
    <row r="66" spans="2:11" s="8" customFormat="1" ht="19.899999999999999" customHeight="1">
      <c r="B66" s="155"/>
      <c r="C66" s="156"/>
      <c r="D66" s="157" t="s">
        <v>207</v>
      </c>
      <c r="E66" s="158"/>
      <c r="F66" s="158"/>
      <c r="G66" s="158"/>
      <c r="H66" s="158"/>
      <c r="I66" s="159"/>
      <c r="J66" s="160">
        <f>J565</f>
        <v>0</v>
      </c>
      <c r="K66" s="161"/>
    </row>
    <row r="67" spans="2:11" s="8" customFormat="1" ht="19.899999999999999" customHeight="1">
      <c r="B67" s="155"/>
      <c r="C67" s="156"/>
      <c r="D67" s="157" t="s">
        <v>208</v>
      </c>
      <c r="E67" s="158"/>
      <c r="F67" s="158"/>
      <c r="G67" s="158"/>
      <c r="H67" s="158"/>
      <c r="I67" s="159"/>
      <c r="J67" s="160">
        <f>J619</f>
        <v>0</v>
      </c>
      <c r="K67" s="161"/>
    </row>
    <row r="68" spans="2:11" s="7" customFormat="1" ht="24.95" customHeight="1">
      <c r="B68" s="148"/>
      <c r="C68" s="149"/>
      <c r="D68" s="150" t="s">
        <v>209</v>
      </c>
      <c r="E68" s="151"/>
      <c r="F68" s="151"/>
      <c r="G68" s="151"/>
      <c r="H68" s="151"/>
      <c r="I68" s="152"/>
      <c r="J68" s="153">
        <f>J621</f>
        <v>0</v>
      </c>
      <c r="K68" s="154"/>
    </row>
    <row r="69" spans="2:11" s="8" customFormat="1" ht="19.899999999999999" customHeight="1">
      <c r="B69" s="155"/>
      <c r="C69" s="156"/>
      <c r="D69" s="157" t="s">
        <v>210</v>
      </c>
      <c r="E69" s="158"/>
      <c r="F69" s="158"/>
      <c r="G69" s="158"/>
      <c r="H69" s="158"/>
      <c r="I69" s="159"/>
      <c r="J69" s="160">
        <f>J622</f>
        <v>0</v>
      </c>
      <c r="K69" s="161"/>
    </row>
    <row r="70" spans="2:11" s="7" customFormat="1" ht="24.95" customHeight="1">
      <c r="B70" s="148"/>
      <c r="C70" s="149"/>
      <c r="D70" s="150" t="s">
        <v>211</v>
      </c>
      <c r="E70" s="151"/>
      <c r="F70" s="151"/>
      <c r="G70" s="151"/>
      <c r="H70" s="151"/>
      <c r="I70" s="152"/>
      <c r="J70" s="153">
        <f>J656</f>
        <v>0</v>
      </c>
      <c r="K70" s="154"/>
    </row>
    <row r="71" spans="2:11" s="8" customFormat="1" ht="19.899999999999999" customHeight="1">
      <c r="B71" s="155"/>
      <c r="C71" s="156"/>
      <c r="D71" s="157" t="s">
        <v>212</v>
      </c>
      <c r="E71" s="158"/>
      <c r="F71" s="158"/>
      <c r="G71" s="158"/>
      <c r="H71" s="158"/>
      <c r="I71" s="159"/>
      <c r="J71" s="160">
        <f>J657</f>
        <v>0</v>
      </c>
      <c r="K71" s="161"/>
    </row>
    <row r="72" spans="2:11" s="8" customFormat="1" ht="19.899999999999999" customHeight="1">
      <c r="B72" s="155"/>
      <c r="C72" s="156"/>
      <c r="D72" s="157" t="s">
        <v>213</v>
      </c>
      <c r="E72" s="158"/>
      <c r="F72" s="158"/>
      <c r="G72" s="158"/>
      <c r="H72" s="158"/>
      <c r="I72" s="159"/>
      <c r="J72" s="160">
        <f>J664</f>
        <v>0</v>
      </c>
      <c r="K72" s="161"/>
    </row>
    <row r="73" spans="2:11" s="7" customFormat="1" ht="24.95" customHeight="1">
      <c r="B73" s="148"/>
      <c r="C73" s="149"/>
      <c r="D73" s="150" t="s">
        <v>214</v>
      </c>
      <c r="E73" s="151"/>
      <c r="F73" s="151"/>
      <c r="G73" s="151"/>
      <c r="H73" s="151"/>
      <c r="I73" s="152"/>
      <c r="J73" s="153">
        <f>J667</f>
        <v>0</v>
      </c>
      <c r="K73" s="154"/>
    </row>
    <row r="74" spans="2:11" s="8" customFormat="1" ht="19.899999999999999" customHeight="1">
      <c r="B74" s="155"/>
      <c r="C74" s="156"/>
      <c r="D74" s="157" t="s">
        <v>215</v>
      </c>
      <c r="E74" s="158"/>
      <c r="F74" s="158"/>
      <c r="G74" s="158"/>
      <c r="H74" s="158"/>
      <c r="I74" s="159"/>
      <c r="J74" s="160">
        <f>J668</f>
        <v>0</v>
      </c>
      <c r="K74" s="161"/>
    </row>
    <row r="75" spans="2:11" s="8" customFormat="1" ht="19.899999999999999" customHeight="1">
      <c r="B75" s="155"/>
      <c r="C75" s="156"/>
      <c r="D75" s="157" t="s">
        <v>216</v>
      </c>
      <c r="E75" s="158"/>
      <c r="F75" s="158"/>
      <c r="G75" s="158"/>
      <c r="H75" s="158"/>
      <c r="I75" s="159"/>
      <c r="J75" s="160">
        <f>J714</f>
        <v>0</v>
      </c>
      <c r="K75" s="161"/>
    </row>
    <row r="76" spans="2:11" s="8" customFormat="1" ht="19.899999999999999" customHeight="1">
      <c r="B76" s="155"/>
      <c r="C76" s="156"/>
      <c r="D76" s="157" t="s">
        <v>217</v>
      </c>
      <c r="E76" s="158"/>
      <c r="F76" s="158"/>
      <c r="G76" s="158"/>
      <c r="H76" s="158"/>
      <c r="I76" s="159"/>
      <c r="J76" s="160">
        <f>J719</f>
        <v>0</v>
      </c>
      <c r="K76" s="161"/>
    </row>
    <row r="77" spans="2:11" s="1" customFormat="1" ht="21.75" customHeight="1">
      <c r="B77" s="40"/>
      <c r="C77" s="41"/>
      <c r="D77" s="41"/>
      <c r="E77" s="41"/>
      <c r="F77" s="41"/>
      <c r="G77" s="41"/>
      <c r="H77" s="41"/>
      <c r="I77" s="117"/>
      <c r="J77" s="41"/>
      <c r="K77" s="44"/>
    </row>
    <row r="78" spans="2:11" s="1" customFormat="1" ht="6.95" customHeight="1">
      <c r="B78" s="55"/>
      <c r="C78" s="56"/>
      <c r="D78" s="56"/>
      <c r="E78" s="56"/>
      <c r="F78" s="56"/>
      <c r="G78" s="56"/>
      <c r="H78" s="56"/>
      <c r="I78" s="138"/>
      <c r="J78" s="56"/>
      <c r="K78" s="57"/>
    </row>
    <row r="82" spans="2:63" s="1" customFormat="1" ht="6.95" customHeight="1">
      <c r="B82" s="58"/>
      <c r="C82" s="59"/>
      <c r="D82" s="59"/>
      <c r="E82" s="59"/>
      <c r="F82" s="59"/>
      <c r="G82" s="59"/>
      <c r="H82" s="59"/>
      <c r="I82" s="141"/>
      <c r="J82" s="59"/>
      <c r="K82" s="59"/>
      <c r="L82" s="60"/>
    </row>
    <row r="83" spans="2:63" s="1" customFormat="1" ht="36.950000000000003" customHeight="1">
      <c r="B83" s="40"/>
      <c r="C83" s="61" t="s">
        <v>108</v>
      </c>
      <c r="D83" s="62"/>
      <c r="E83" s="62"/>
      <c r="F83" s="62"/>
      <c r="G83" s="62"/>
      <c r="H83" s="62"/>
      <c r="I83" s="162"/>
      <c r="J83" s="62"/>
      <c r="K83" s="62"/>
      <c r="L83" s="60"/>
    </row>
    <row r="84" spans="2:63" s="1" customFormat="1" ht="6.9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3" s="1" customFormat="1" ht="14.45" customHeight="1">
      <c r="B85" s="40"/>
      <c r="C85" s="64" t="s">
        <v>18</v>
      </c>
      <c r="D85" s="62"/>
      <c r="E85" s="62"/>
      <c r="F85" s="62"/>
      <c r="G85" s="62"/>
      <c r="H85" s="62"/>
      <c r="I85" s="162"/>
      <c r="J85" s="62"/>
      <c r="K85" s="62"/>
      <c r="L85" s="60"/>
    </row>
    <row r="86" spans="2:63" s="1" customFormat="1" ht="16.5" customHeight="1">
      <c r="B86" s="40"/>
      <c r="C86" s="62"/>
      <c r="D86" s="62"/>
      <c r="E86" s="303" t="str">
        <f>E7</f>
        <v>II/112 mosty ev.č. 112-007, 009 a 010 u obcí Dobříčkov a Jemniště</v>
      </c>
      <c r="F86" s="304"/>
      <c r="G86" s="304"/>
      <c r="H86" s="304"/>
      <c r="I86" s="162"/>
      <c r="J86" s="62"/>
      <c r="K86" s="62"/>
      <c r="L86" s="60"/>
    </row>
    <row r="87" spans="2:63" s="1" customFormat="1" ht="14.45" customHeight="1">
      <c r="B87" s="40"/>
      <c r="C87" s="64" t="s">
        <v>98</v>
      </c>
      <c r="D87" s="62"/>
      <c r="E87" s="62"/>
      <c r="F87" s="62"/>
      <c r="G87" s="62"/>
      <c r="H87" s="62"/>
      <c r="I87" s="162"/>
      <c r="J87" s="62"/>
      <c r="K87" s="62"/>
      <c r="L87" s="60"/>
    </row>
    <row r="88" spans="2:63" s="1" customFormat="1" ht="17.25" customHeight="1">
      <c r="B88" s="40"/>
      <c r="C88" s="62"/>
      <c r="D88" s="62"/>
      <c r="E88" s="278" t="str">
        <f>E9</f>
        <v>SO 201 -  Most ev.č. 112-007 přes suchou strouhu u osady Dobříčkov</v>
      </c>
      <c r="F88" s="305"/>
      <c r="G88" s="305"/>
      <c r="H88" s="305"/>
      <c r="I88" s="162"/>
      <c r="J88" s="62"/>
      <c r="K88" s="62"/>
      <c r="L88" s="60"/>
    </row>
    <row r="89" spans="2:63" s="1" customFormat="1" ht="6.95" customHeight="1">
      <c r="B89" s="40"/>
      <c r="C89" s="62"/>
      <c r="D89" s="62"/>
      <c r="E89" s="62"/>
      <c r="F89" s="62"/>
      <c r="G89" s="62"/>
      <c r="H89" s="62"/>
      <c r="I89" s="162"/>
      <c r="J89" s="62"/>
      <c r="K89" s="62"/>
      <c r="L89" s="60"/>
    </row>
    <row r="90" spans="2:63" s="1" customFormat="1" ht="18" customHeight="1">
      <c r="B90" s="40"/>
      <c r="C90" s="64" t="s">
        <v>23</v>
      </c>
      <c r="D90" s="62"/>
      <c r="E90" s="62"/>
      <c r="F90" s="163" t="str">
        <f>F12</f>
        <v xml:space="preserve"> </v>
      </c>
      <c r="G90" s="62"/>
      <c r="H90" s="62"/>
      <c r="I90" s="164" t="s">
        <v>25</v>
      </c>
      <c r="J90" s="72" t="str">
        <f>IF(J12="","",J12)</f>
        <v>5. 3. 2018</v>
      </c>
      <c r="K90" s="62"/>
      <c r="L90" s="60"/>
    </row>
    <row r="91" spans="2:63" s="1" customFormat="1" ht="6.95" customHeight="1">
      <c r="B91" s="40"/>
      <c r="C91" s="62"/>
      <c r="D91" s="62"/>
      <c r="E91" s="62"/>
      <c r="F91" s="62"/>
      <c r="G91" s="62"/>
      <c r="H91" s="62"/>
      <c r="I91" s="162"/>
      <c r="J91" s="62"/>
      <c r="K91" s="62"/>
      <c r="L91" s="60"/>
    </row>
    <row r="92" spans="2:63" s="1" customFormat="1">
      <c r="B92" s="40"/>
      <c r="C92" s="64" t="s">
        <v>27</v>
      </c>
      <c r="D92" s="62"/>
      <c r="E92" s="62"/>
      <c r="F92" s="163" t="str">
        <f>E15</f>
        <v>KSÚS  Středočeského Kraje</v>
      </c>
      <c r="G92" s="62"/>
      <c r="H92" s="62"/>
      <c r="I92" s="164" t="s">
        <v>33</v>
      </c>
      <c r="J92" s="163" t="str">
        <f>E21</f>
        <v>Tubes s.r.o.</v>
      </c>
      <c r="K92" s="62"/>
      <c r="L92" s="60"/>
    </row>
    <row r="93" spans="2:63" s="1" customFormat="1" ht="14.45" customHeight="1">
      <c r="B93" s="40"/>
      <c r="C93" s="64" t="s">
        <v>31</v>
      </c>
      <c r="D93" s="62"/>
      <c r="E93" s="62"/>
      <c r="F93" s="163" t="str">
        <f>IF(E18="","",E18)</f>
        <v/>
      </c>
      <c r="G93" s="62"/>
      <c r="H93" s="62"/>
      <c r="I93" s="162"/>
      <c r="J93" s="62"/>
      <c r="K93" s="62"/>
      <c r="L93" s="60"/>
    </row>
    <row r="94" spans="2:63" s="1" customFormat="1" ht="10.35" customHeight="1">
      <c r="B94" s="40"/>
      <c r="C94" s="62"/>
      <c r="D94" s="62"/>
      <c r="E94" s="62"/>
      <c r="F94" s="62"/>
      <c r="G94" s="62"/>
      <c r="H94" s="62"/>
      <c r="I94" s="162"/>
      <c r="J94" s="62"/>
      <c r="K94" s="62"/>
      <c r="L94" s="60"/>
    </row>
    <row r="95" spans="2:63" s="9" customFormat="1" ht="29.25" customHeight="1">
      <c r="B95" s="165"/>
      <c r="C95" s="166" t="s">
        <v>109</v>
      </c>
      <c r="D95" s="167" t="s">
        <v>57</v>
      </c>
      <c r="E95" s="167" t="s">
        <v>53</v>
      </c>
      <c r="F95" s="167" t="s">
        <v>110</v>
      </c>
      <c r="G95" s="167" t="s">
        <v>111</v>
      </c>
      <c r="H95" s="167" t="s">
        <v>112</v>
      </c>
      <c r="I95" s="168" t="s">
        <v>113</v>
      </c>
      <c r="J95" s="167" t="s">
        <v>103</v>
      </c>
      <c r="K95" s="169" t="s">
        <v>114</v>
      </c>
      <c r="L95" s="170"/>
      <c r="M95" s="80" t="s">
        <v>115</v>
      </c>
      <c r="N95" s="81" t="s">
        <v>42</v>
      </c>
      <c r="O95" s="81" t="s">
        <v>116</v>
      </c>
      <c r="P95" s="81" t="s">
        <v>117</v>
      </c>
      <c r="Q95" s="81" t="s">
        <v>118</v>
      </c>
      <c r="R95" s="81" t="s">
        <v>119</v>
      </c>
      <c r="S95" s="81" t="s">
        <v>120</v>
      </c>
      <c r="T95" s="82" t="s">
        <v>121</v>
      </c>
    </row>
    <row r="96" spans="2:63" s="1" customFormat="1" ht="29.25" customHeight="1">
      <c r="B96" s="40"/>
      <c r="C96" s="86" t="s">
        <v>104</v>
      </c>
      <c r="D96" s="62"/>
      <c r="E96" s="62"/>
      <c r="F96" s="62"/>
      <c r="G96" s="62"/>
      <c r="H96" s="62"/>
      <c r="I96" s="162"/>
      <c r="J96" s="171">
        <f>BK96</f>
        <v>0</v>
      </c>
      <c r="K96" s="62"/>
      <c r="L96" s="60"/>
      <c r="M96" s="83"/>
      <c r="N96" s="84"/>
      <c r="O96" s="84"/>
      <c r="P96" s="172">
        <f>P97+P621+P656+P667</f>
        <v>0</v>
      </c>
      <c r="Q96" s="84"/>
      <c r="R96" s="172">
        <f>R97+R621+R656+R667</f>
        <v>817.29038355</v>
      </c>
      <c r="S96" s="84"/>
      <c r="T96" s="173">
        <f>T97+T621+T656+T667</f>
        <v>426.41150000000005</v>
      </c>
      <c r="AT96" s="23" t="s">
        <v>71</v>
      </c>
      <c r="AU96" s="23" t="s">
        <v>105</v>
      </c>
      <c r="BK96" s="174">
        <f>BK97+BK621+BK656+BK667</f>
        <v>0</v>
      </c>
    </row>
    <row r="97" spans="2:65" s="10" customFormat="1" ht="37.35" customHeight="1">
      <c r="B97" s="175"/>
      <c r="C97" s="176"/>
      <c r="D97" s="177" t="s">
        <v>71</v>
      </c>
      <c r="E97" s="178" t="s">
        <v>122</v>
      </c>
      <c r="F97" s="178" t="s">
        <v>123</v>
      </c>
      <c r="G97" s="176"/>
      <c r="H97" s="176"/>
      <c r="I97" s="179"/>
      <c r="J97" s="180">
        <f>BK97</f>
        <v>0</v>
      </c>
      <c r="K97" s="176"/>
      <c r="L97" s="181"/>
      <c r="M97" s="182"/>
      <c r="N97" s="183"/>
      <c r="O97" s="183"/>
      <c r="P97" s="184">
        <f>P98+P281+P312+P346+P404+P446+P455+P460+P565+P619</f>
        <v>0</v>
      </c>
      <c r="Q97" s="183"/>
      <c r="R97" s="184">
        <f>R98+R281+R312+R346+R404+R446+R455+R460+R565+R619</f>
        <v>816.40991804999999</v>
      </c>
      <c r="S97" s="183"/>
      <c r="T97" s="185">
        <f>T98+T281+T312+T346+T404+T446+T455+T460+T565+T619</f>
        <v>426.41150000000005</v>
      </c>
      <c r="AR97" s="186" t="s">
        <v>80</v>
      </c>
      <c r="AT97" s="187" t="s">
        <v>71</v>
      </c>
      <c r="AU97" s="187" t="s">
        <v>72</v>
      </c>
      <c r="AY97" s="186" t="s">
        <v>124</v>
      </c>
      <c r="BK97" s="188">
        <f>BK98+BK281+BK312+BK346+BK404+BK446+BK455+BK460+BK565+BK619</f>
        <v>0</v>
      </c>
    </row>
    <row r="98" spans="2:65" s="10" customFormat="1" ht="19.899999999999999" customHeight="1">
      <c r="B98" s="175"/>
      <c r="C98" s="176"/>
      <c r="D98" s="177" t="s">
        <v>71</v>
      </c>
      <c r="E98" s="189" t="s">
        <v>80</v>
      </c>
      <c r="F98" s="189" t="s">
        <v>218</v>
      </c>
      <c r="G98" s="176"/>
      <c r="H98" s="176"/>
      <c r="I98" s="179"/>
      <c r="J98" s="190">
        <f>BK98</f>
        <v>0</v>
      </c>
      <c r="K98" s="176"/>
      <c r="L98" s="181"/>
      <c r="M98" s="182"/>
      <c r="N98" s="183"/>
      <c r="O98" s="183"/>
      <c r="P98" s="184">
        <f>SUM(P99:P280)</f>
        <v>0</v>
      </c>
      <c r="Q98" s="183"/>
      <c r="R98" s="184">
        <f>SUM(R99:R280)</f>
        <v>224.00603434000001</v>
      </c>
      <c r="S98" s="183"/>
      <c r="T98" s="185">
        <f>SUM(T99:T280)</f>
        <v>166.21728000000002</v>
      </c>
      <c r="AR98" s="186" t="s">
        <v>80</v>
      </c>
      <c r="AT98" s="187" t="s">
        <v>71</v>
      </c>
      <c r="AU98" s="187" t="s">
        <v>80</v>
      </c>
      <c r="AY98" s="186" t="s">
        <v>124</v>
      </c>
      <c r="BK98" s="188">
        <f>SUM(BK99:BK280)</f>
        <v>0</v>
      </c>
    </row>
    <row r="99" spans="2:65" s="1" customFormat="1" ht="25.5" customHeight="1">
      <c r="B99" s="40"/>
      <c r="C99" s="191" t="s">
        <v>80</v>
      </c>
      <c r="D99" s="191" t="s">
        <v>127</v>
      </c>
      <c r="E99" s="192" t="s">
        <v>219</v>
      </c>
      <c r="F99" s="193" t="s">
        <v>220</v>
      </c>
      <c r="G99" s="194" t="s">
        <v>221</v>
      </c>
      <c r="H99" s="195">
        <v>3</v>
      </c>
      <c r="I99" s="196"/>
      <c r="J99" s="197">
        <f>ROUND(I99*H99,2)</f>
        <v>0</v>
      </c>
      <c r="K99" s="193" t="s">
        <v>131</v>
      </c>
      <c r="L99" s="60"/>
      <c r="M99" s="198" t="s">
        <v>21</v>
      </c>
      <c r="N99" s="199" t="s">
        <v>43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132</v>
      </c>
      <c r="AT99" s="23" t="s">
        <v>127</v>
      </c>
      <c r="AU99" s="23" t="s">
        <v>82</v>
      </c>
      <c r="AY99" s="23" t="s">
        <v>124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80</v>
      </c>
      <c r="BK99" s="202">
        <f>ROUND(I99*H99,2)</f>
        <v>0</v>
      </c>
      <c r="BL99" s="23" t="s">
        <v>132</v>
      </c>
      <c r="BM99" s="23" t="s">
        <v>222</v>
      </c>
    </row>
    <row r="100" spans="2:65" s="12" customFormat="1" ht="13.5">
      <c r="B100" s="214"/>
      <c r="C100" s="215"/>
      <c r="D100" s="205" t="s">
        <v>134</v>
      </c>
      <c r="E100" s="216" t="s">
        <v>21</v>
      </c>
      <c r="F100" s="217" t="s">
        <v>223</v>
      </c>
      <c r="G100" s="215"/>
      <c r="H100" s="218">
        <v>3</v>
      </c>
      <c r="I100" s="219"/>
      <c r="J100" s="215"/>
      <c r="K100" s="215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134</v>
      </c>
      <c r="AU100" s="224" t="s">
        <v>82</v>
      </c>
      <c r="AV100" s="12" t="s">
        <v>82</v>
      </c>
      <c r="AW100" s="12" t="s">
        <v>35</v>
      </c>
      <c r="AX100" s="12" t="s">
        <v>80</v>
      </c>
      <c r="AY100" s="224" t="s">
        <v>124</v>
      </c>
    </row>
    <row r="101" spans="2:65" s="11" customFormat="1" ht="13.5">
      <c r="B101" s="203"/>
      <c r="C101" s="204"/>
      <c r="D101" s="205" t="s">
        <v>134</v>
      </c>
      <c r="E101" s="206" t="s">
        <v>21</v>
      </c>
      <c r="F101" s="207" t="s">
        <v>224</v>
      </c>
      <c r="G101" s="204"/>
      <c r="H101" s="206" t="s">
        <v>21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134</v>
      </c>
      <c r="AU101" s="213" t="s">
        <v>82</v>
      </c>
      <c r="AV101" s="11" t="s">
        <v>80</v>
      </c>
      <c r="AW101" s="11" t="s">
        <v>35</v>
      </c>
      <c r="AX101" s="11" t="s">
        <v>72</v>
      </c>
      <c r="AY101" s="213" t="s">
        <v>124</v>
      </c>
    </row>
    <row r="102" spans="2:65" s="1" customFormat="1" ht="25.5" customHeight="1">
      <c r="B102" s="40"/>
      <c r="C102" s="191" t="s">
        <v>82</v>
      </c>
      <c r="D102" s="191" t="s">
        <v>127</v>
      </c>
      <c r="E102" s="192" t="s">
        <v>225</v>
      </c>
      <c r="F102" s="193" t="s">
        <v>226</v>
      </c>
      <c r="G102" s="194" t="s">
        <v>221</v>
      </c>
      <c r="H102" s="195">
        <v>173.39599999999999</v>
      </c>
      <c r="I102" s="196"/>
      <c r="J102" s="197">
        <f>ROUND(I102*H102,2)</f>
        <v>0</v>
      </c>
      <c r="K102" s="193" t="s">
        <v>131</v>
      </c>
      <c r="L102" s="60"/>
      <c r="M102" s="198" t="s">
        <v>21</v>
      </c>
      <c r="N102" s="199" t="s">
        <v>43</v>
      </c>
      <c r="O102" s="41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132</v>
      </c>
      <c r="AT102" s="23" t="s">
        <v>127</v>
      </c>
      <c r="AU102" s="23" t="s">
        <v>82</v>
      </c>
      <c r="AY102" s="23" t="s">
        <v>124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80</v>
      </c>
      <c r="BK102" s="202">
        <f>ROUND(I102*H102,2)</f>
        <v>0</v>
      </c>
      <c r="BL102" s="23" t="s">
        <v>132</v>
      </c>
      <c r="BM102" s="23" t="s">
        <v>227</v>
      </c>
    </row>
    <row r="103" spans="2:65" s="12" customFormat="1" ht="13.5">
      <c r="B103" s="214"/>
      <c r="C103" s="215"/>
      <c r="D103" s="205" t="s">
        <v>134</v>
      </c>
      <c r="E103" s="216" t="s">
        <v>21</v>
      </c>
      <c r="F103" s="217" t="s">
        <v>228</v>
      </c>
      <c r="G103" s="215"/>
      <c r="H103" s="218">
        <v>78.061999999999998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134</v>
      </c>
      <c r="AU103" s="224" t="s">
        <v>82</v>
      </c>
      <c r="AV103" s="12" t="s">
        <v>82</v>
      </c>
      <c r="AW103" s="12" t="s">
        <v>35</v>
      </c>
      <c r="AX103" s="12" t="s">
        <v>72</v>
      </c>
      <c r="AY103" s="224" t="s">
        <v>124</v>
      </c>
    </row>
    <row r="104" spans="2:65" s="12" customFormat="1" ht="13.5">
      <c r="B104" s="214"/>
      <c r="C104" s="215"/>
      <c r="D104" s="205" t="s">
        <v>134</v>
      </c>
      <c r="E104" s="216" t="s">
        <v>21</v>
      </c>
      <c r="F104" s="217" t="s">
        <v>229</v>
      </c>
      <c r="G104" s="215"/>
      <c r="H104" s="218">
        <v>95.334000000000003</v>
      </c>
      <c r="I104" s="219"/>
      <c r="J104" s="215"/>
      <c r="K104" s="215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134</v>
      </c>
      <c r="AU104" s="224" t="s">
        <v>82</v>
      </c>
      <c r="AV104" s="12" t="s">
        <v>82</v>
      </c>
      <c r="AW104" s="12" t="s">
        <v>35</v>
      </c>
      <c r="AX104" s="12" t="s">
        <v>72</v>
      </c>
      <c r="AY104" s="224" t="s">
        <v>124</v>
      </c>
    </row>
    <row r="105" spans="2:65" s="13" customFormat="1" ht="13.5">
      <c r="B105" s="228"/>
      <c r="C105" s="229"/>
      <c r="D105" s="205" t="s">
        <v>134</v>
      </c>
      <c r="E105" s="230" t="s">
        <v>21</v>
      </c>
      <c r="F105" s="231" t="s">
        <v>230</v>
      </c>
      <c r="G105" s="229"/>
      <c r="H105" s="232">
        <v>173.39599999999999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134</v>
      </c>
      <c r="AU105" s="238" t="s">
        <v>82</v>
      </c>
      <c r="AV105" s="13" t="s">
        <v>132</v>
      </c>
      <c r="AW105" s="13" t="s">
        <v>35</v>
      </c>
      <c r="AX105" s="13" t="s">
        <v>80</v>
      </c>
      <c r="AY105" s="238" t="s">
        <v>124</v>
      </c>
    </row>
    <row r="106" spans="2:65" s="1" customFormat="1" ht="16.5" customHeight="1">
      <c r="B106" s="40"/>
      <c r="C106" s="191" t="s">
        <v>141</v>
      </c>
      <c r="D106" s="191" t="s">
        <v>127</v>
      </c>
      <c r="E106" s="192" t="s">
        <v>231</v>
      </c>
      <c r="F106" s="193" t="s">
        <v>232</v>
      </c>
      <c r="G106" s="194" t="s">
        <v>130</v>
      </c>
      <c r="H106" s="195">
        <v>7</v>
      </c>
      <c r="I106" s="196"/>
      <c r="J106" s="197">
        <f>ROUND(I106*H106,2)</f>
        <v>0</v>
      </c>
      <c r="K106" s="193" t="s">
        <v>131</v>
      </c>
      <c r="L106" s="60"/>
      <c r="M106" s="198" t="s">
        <v>21</v>
      </c>
      <c r="N106" s="199" t="s">
        <v>43</v>
      </c>
      <c r="O106" s="41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3" t="s">
        <v>132</v>
      </c>
      <c r="AT106" s="23" t="s">
        <v>127</v>
      </c>
      <c r="AU106" s="23" t="s">
        <v>82</v>
      </c>
      <c r="AY106" s="23" t="s">
        <v>124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3" t="s">
        <v>80</v>
      </c>
      <c r="BK106" s="202">
        <f>ROUND(I106*H106,2)</f>
        <v>0</v>
      </c>
      <c r="BL106" s="23" t="s">
        <v>132</v>
      </c>
      <c r="BM106" s="23" t="s">
        <v>233</v>
      </c>
    </row>
    <row r="107" spans="2:65" s="12" customFormat="1" ht="13.5">
      <c r="B107" s="214"/>
      <c r="C107" s="215"/>
      <c r="D107" s="205" t="s">
        <v>134</v>
      </c>
      <c r="E107" s="216" t="s">
        <v>21</v>
      </c>
      <c r="F107" s="217" t="s">
        <v>164</v>
      </c>
      <c r="G107" s="215"/>
      <c r="H107" s="218">
        <v>7</v>
      </c>
      <c r="I107" s="219"/>
      <c r="J107" s="215"/>
      <c r="K107" s="215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134</v>
      </c>
      <c r="AU107" s="224" t="s">
        <v>82</v>
      </c>
      <c r="AV107" s="12" t="s">
        <v>82</v>
      </c>
      <c r="AW107" s="12" t="s">
        <v>35</v>
      </c>
      <c r="AX107" s="12" t="s">
        <v>80</v>
      </c>
      <c r="AY107" s="224" t="s">
        <v>124</v>
      </c>
    </row>
    <row r="108" spans="2:65" s="11" customFormat="1" ht="13.5">
      <c r="B108" s="203"/>
      <c r="C108" s="204"/>
      <c r="D108" s="205" t="s">
        <v>134</v>
      </c>
      <c r="E108" s="206" t="s">
        <v>21</v>
      </c>
      <c r="F108" s="207" t="s">
        <v>224</v>
      </c>
      <c r="G108" s="204"/>
      <c r="H108" s="206" t="s">
        <v>21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134</v>
      </c>
      <c r="AU108" s="213" t="s">
        <v>82</v>
      </c>
      <c r="AV108" s="11" t="s">
        <v>80</v>
      </c>
      <c r="AW108" s="11" t="s">
        <v>35</v>
      </c>
      <c r="AX108" s="11" t="s">
        <v>72</v>
      </c>
      <c r="AY108" s="213" t="s">
        <v>124</v>
      </c>
    </row>
    <row r="109" spans="2:65" s="1" customFormat="1" ht="16.5" customHeight="1">
      <c r="B109" s="40"/>
      <c r="C109" s="191" t="s">
        <v>132</v>
      </c>
      <c r="D109" s="191" t="s">
        <v>127</v>
      </c>
      <c r="E109" s="192" t="s">
        <v>234</v>
      </c>
      <c r="F109" s="193" t="s">
        <v>235</v>
      </c>
      <c r="G109" s="194" t="s">
        <v>130</v>
      </c>
      <c r="H109" s="195">
        <v>1</v>
      </c>
      <c r="I109" s="196"/>
      <c r="J109" s="197">
        <f>ROUND(I109*H109,2)</f>
        <v>0</v>
      </c>
      <c r="K109" s="193" t="s">
        <v>131</v>
      </c>
      <c r="L109" s="60"/>
      <c r="M109" s="198" t="s">
        <v>21</v>
      </c>
      <c r="N109" s="199" t="s">
        <v>43</v>
      </c>
      <c r="O109" s="41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3" t="s">
        <v>132</v>
      </c>
      <c r="AT109" s="23" t="s">
        <v>127</v>
      </c>
      <c r="AU109" s="23" t="s">
        <v>82</v>
      </c>
      <c r="AY109" s="23" t="s">
        <v>124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80</v>
      </c>
      <c r="BK109" s="202">
        <f>ROUND(I109*H109,2)</f>
        <v>0</v>
      </c>
      <c r="BL109" s="23" t="s">
        <v>132</v>
      </c>
      <c r="BM109" s="23" t="s">
        <v>236</v>
      </c>
    </row>
    <row r="110" spans="2:65" s="12" customFormat="1" ht="13.5">
      <c r="B110" s="214"/>
      <c r="C110" s="215"/>
      <c r="D110" s="205" t="s">
        <v>134</v>
      </c>
      <c r="E110" s="216" t="s">
        <v>21</v>
      </c>
      <c r="F110" s="217" t="s">
        <v>80</v>
      </c>
      <c r="G110" s="215"/>
      <c r="H110" s="218">
        <v>1</v>
      </c>
      <c r="I110" s="219"/>
      <c r="J110" s="215"/>
      <c r="K110" s="215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134</v>
      </c>
      <c r="AU110" s="224" t="s">
        <v>82</v>
      </c>
      <c r="AV110" s="12" t="s">
        <v>82</v>
      </c>
      <c r="AW110" s="12" t="s">
        <v>35</v>
      </c>
      <c r="AX110" s="12" t="s">
        <v>80</v>
      </c>
      <c r="AY110" s="224" t="s">
        <v>124</v>
      </c>
    </row>
    <row r="111" spans="2:65" s="11" customFormat="1" ht="13.5">
      <c r="B111" s="203"/>
      <c r="C111" s="204"/>
      <c r="D111" s="205" t="s">
        <v>134</v>
      </c>
      <c r="E111" s="206" t="s">
        <v>21</v>
      </c>
      <c r="F111" s="207" t="s">
        <v>224</v>
      </c>
      <c r="G111" s="204"/>
      <c r="H111" s="206" t="s">
        <v>21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134</v>
      </c>
      <c r="AU111" s="213" t="s">
        <v>82</v>
      </c>
      <c r="AV111" s="11" t="s">
        <v>80</v>
      </c>
      <c r="AW111" s="11" t="s">
        <v>35</v>
      </c>
      <c r="AX111" s="11" t="s">
        <v>72</v>
      </c>
      <c r="AY111" s="213" t="s">
        <v>124</v>
      </c>
    </row>
    <row r="112" spans="2:65" s="1" customFormat="1" ht="25.5" customHeight="1">
      <c r="B112" s="40"/>
      <c r="C112" s="191" t="s">
        <v>153</v>
      </c>
      <c r="D112" s="191" t="s">
        <v>127</v>
      </c>
      <c r="E112" s="192" t="s">
        <v>237</v>
      </c>
      <c r="F112" s="193" t="s">
        <v>238</v>
      </c>
      <c r="G112" s="194" t="s">
        <v>130</v>
      </c>
      <c r="H112" s="195">
        <v>7</v>
      </c>
      <c r="I112" s="196"/>
      <c r="J112" s="197">
        <f>ROUND(I112*H112,2)</f>
        <v>0</v>
      </c>
      <c r="K112" s="193" t="s">
        <v>131</v>
      </c>
      <c r="L112" s="60"/>
      <c r="M112" s="198" t="s">
        <v>21</v>
      </c>
      <c r="N112" s="199" t="s">
        <v>43</v>
      </c>
      <c r="O112" s="41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AR112" s="23" t="s">
        <v>132</v>
      </c>
      <c r="AT112" s="23" t="s">
        <v>127</v>
      </c>
      <c r="AU112" s="23" t="s">
        <v>82</v>
      </c>
      <c r="AY112" s="23" t="s">
        <v>124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3" t="s">
        <v>80</v>
      </c>
      <c r="BK112" s="202">
        <f>ROUND(I112*H112,2)</f>
        <v>0</v>
      </c>
      <c r="BL112" s="23" t="s">
        <v>132</v>
      </c>
      <c r="BM112" s="23" t="s">
        <v>239</v>
      </c>
    </row>
    <row r="113" spans="2:65" s="12" customFormat="1" ht="13.5">
      <c r="B113" s="214"/>
      <c r="C113" s="215"/>
      <c r="D113" s="205" t="s">
        <v>134</v>
      </c>
      <c r="E113" s="216" t="s">
        <v>21</v>
      </c>
      <c r="F113" s="217" t="s">
        <v>164</v>
      </c>
      <c r="G113" s="215"/>
      <c r="H113" s="218">
        <v>7</v>
      </c>
      <c r="I113" s="219"/>
      <c r="J113" s="215"/>
      <c r="K113" s="215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134</v>
      </c>
      <c r="AU113" s="224" t="s">
        <v>82</v>
      </c>
      <c r="AV113" s="12" t="s">
        <v>82</v>
      </c>
      <c r="AW113" s="12" t="s">
        <v>35</v>
      </c>
      <c r="AX113" s="12" t="s">
        <v>80</v>
      </c>
      <c r="AY113" s="224" t="s">
        <v>124</v>
      </c>
    </row>
    <row r="114" spans="2:65" s="1" customFormat="1" ht="25.5" customHeight="1">
      <c r="B114" s="40"/>
      <c r="C114" s="191" t="s">
        <v>159</v>
      </c>
      <c r="D114" s="191" t="s">
        <v>127</v>
      </c>
      <c r="E114" s="192" t="s">
        <v>240</v>
      </c>
      <c r="F114" s="193" t="s">
        <v>241</v>
      </c>
      <c r="G114" s="194" t="s">
        <v>130</v>
      </c>
      <c r="H114" s="195">
        <v>1</v>
      </c>
      <c r="I114" s="196"/>
      <c r="J114" s="197">
        <f>ROUND(I114*H114,2)</f>
        <v>0</v>
      </c>
      <c r="K114" s="193" t="s">
        <v>131</v>
      </c>
      <c r="L114" s="60"/>
      <c r="M114" s="198" t="s">
        <v>21</v>
      </c>
      <c r="N114" s="199" t="s">
        <v>43</v>
      </c>
      <c r="O114" s="41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3" t="s">
        <v>132</v>
      </c>
      <c r="AT114" s="23" t="s">
        <v>127</v>
      </c>
      <c r="AU114" s="23" t="s">
        <v>82</v>
      </c>
      <c r="AY114" s="23" t="s">
        <v>124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3" t="s">
        <v>80</v>
      </c>
      <c r="BK114" s="202">
        <f>ROUND(I114*H114,2)</f>
        <v>0</v>
      </c>
      <c r="BL114" s="23" t="s">
        <v>132</v>
      </c>
      <c r="BM114" s="23" t="s">
        <v>242</v>
      </c>
    </row>
    <row r="115" spans="2:65" s="12" customFormat="1" ht="13.5">
      <c r="B115" s="214"/>
      <c r="C115" s="215"/>
      <c r="D115" s="205" t="s">
        <v>134</v>
      </c>
      <c r="E115" s="216" t="s">
        <v>21</v>
      </c>
      <c r="F115" s="217" t="s">
        <v>80</v>
      </c>
      <c r="G115" s="215"/>
      <c r="H115" s="218">
        <v>1</v>
      </c>
      <c r="I115" s="219"/>
      <c r="J115" s="215"/>
      <c r="K115" s="215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134</v>
      </c>
      <c r="AU115" s="224" t="s">
        <v>82</v>
      </c>
      <c r="AV115" s="12" t="s">
        <v>82</v>
      </c>
      <c r="AW115" s="12" t="s">
        <v>35</v>
      </c>
      <c r="AX115" s="12" t="s">
        <v>80</v>
      </c>
      <c r="AY115" s="224" t="s">
        <v>124</v>
      </c>
    </row>
    <row r="116" spans="2:65" s="1" customFormat="1" ht="25.5" customHeight="1">
      <c r="B116" s="40"/>
      <c r="C116" s="191" t="s">
        <v>164</v>
      </c>
      <c r="D116" s="191" t="s">
        <v>127</v>
      </c>
      <c r="E116" s="192" t="s">
        <v>243</v>
      </c>
      <c r="F116" s="193" t="s">
        <v>244</v>
      </c>
      <c r="G116" s="194" t="s">
        <v>221</v>
      </c>
      <c r="H116" s="195">
        <v>179.22</v>
      </c>
      <c r="I116" s="196"/>
      <c r="J116" s="197">
        <f>ROUND(I116*H116,2)</f>
        <v>0</v>
      </c>
      <c r="K116" s="193" t="s">
        <v>131</v>
      </c>
      <c r="L116" s="60"/>
      <c r="M116" s="198" t="s">
        <v>21</v>
      </c>
      <c r="N116" s="199" t="s">
        <v>43</v>
      </c>
      <c r="O116" s="41"/>
      <c r="P116" s="200">
        <f>O116*H116</f>
        <v>0</v>
      </c>
      <c r="Q116" s="200">
        <v>0</v>
      </c>
      <c r="R116" s="200">
        <f>Q116*H116</f>
        <v>0</v>
      </c>
      <c r="S116" s="200">
        <v>0.44</v>
      </c>
      <c r="T116" s="201">
        <f>S116*H116</f>
        <v>78.856800000000007</v>
      </c>
      <c r="AR116" s="23" t="s">
        <v>132</v>
      </c>
      <c r="AT116" s="23" t="s">
        <v>127</v>
      </c>
      <c r="AU116" s="23" t="s">
        <v>82</v>
      </c>
      <c r="AY116" s="23" t="s">
        <v>124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3" t="s">
        <v>80</v>
      </c>
      <c r="BK116" s="202">
        <f>ROUND(I116*H116,2)</f>
        <v>0</v>
      </c>
      <c r="BL116" s="23" t="s">
        <v>132</v>
      </c>
      <c r="BM116" s="23" t="s">
        <v>245</v>
      </c>
    </row>
    <row r="117" spans="2:65" s="11" customFormat="1" ht="13.5">
      <c r="B117" s="203"/>
      <c r="C117" s="204"/>
      <c r="D117" s="205" t="s">
        <v>134</v>
      </c>
      <c r="E117" s="206" t="s">
        <v>21</v>
      </c>
      <c r="F117" s="207" t="s">
        <v>246</v>
      </c>
      <c r="G117" s="204"/>
      <c r="H117" s="206" t="s">
        <v>21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134</v>
      </c>
      <c r="AU117" s="213" t="s">
        <v>82</v>
      </c>
      <c r="AV117" s="11" t="s">
        <v>80</v>
      </c>
      <c r="AW117" s="11" t="s">
        <v>35</v>
      </c>
      <c r="AX117" s="11" t="s">
        <v>72</v>
      </c>
      <c r="AY117" s="213" t="s">
        <v>124</v>
      </c>
    </row>
    <row r="118" spans="2:65" s="12" customFormat="1" ht="13.5">
      <c r="B118" s="214"/>
      <c r="C118" s="215"/>
      <c r="D118" s="205" t="s">
        <v>134</v>
      </c>
      <c r="E118" s="216" t="s">
        <v>21</v>
      </c>
      <c r="F118" s="217" t="s">
        <v>247</v>
      </c>
      <c r="G118" s="215"/>
      <c r="H118" s="218">
        <v>179.22</v>
      </c>
      <c r="I118" s="219"/>
      <c r="J118" s="215"/>
      <c r="K118" s="215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134</v>
      </c>
      <c r="AU118" s="224" t="s">
        <v>82</v>
      </c>
      <c r="AV118" s="12" t="s">
        <v>82</v>
      </c>
      <c r="AW118" s="12" t="s">
        <v>35</v>
      </c>
      <c r="AX118" s="12" t="s">
        <v>80</v>
      </c>
      <c r="AY118" s="224" t="s">
        <v>124</v>
      </c>
    </row>
    <row r="119" spans="2:65" s="1" customFormat="1" ht="25.5" customHeight="1">
      <c r="B119" s="40"/>
      <c r="C119" s="191" t="s">
        <v>169</v>
      </c>
      <c r="D119" s="191" t="s">
        <v>127</v>
      </c>
      <c r="E119" s="192" t="s">
        <v>248</v>
      </c>
      <c r="F119" s="193" t="s">
        <v>249</v>
      </c>
      <c r="G119" s="194" t="s">
        <v>221</v>
      </c>
      <c r="H119" s="195">
        <v>148.32</v>
      </c>
      <c r="I119" s="196"/>
      <c r="J119" s="197">
        <f>ROUND(I119*H119,2)</f>
        <v>0</v>
      </c>
      <c r="K119" s="193" t="s">
        <v>131</v>
      </c>
      <c r="L119" s="60"/>
      <c r="M119" s="198" t="s">
        <v>21</v>
      </c>
      <c r="N119" s="199" t="s">
        <v>43</v>
      </c>
      <c r="O119" s="41"/>
      <c r="P119" s="200">
        <f>O119*H119</f>
        <v>0</v>
      </c>
      <c r="Q119" s="200">
        <v>3.0000000000000001E-5</v>
      </c>
      <c r="R119" s="200">
        <f>Q119*H119</f>
        <v>4.4495999999999997E-3</v>
      </c>
      <c r="S119" s="200">
        <v>7.6999999999999999E-2</v>
      </c>
      <c r="T119" s="201">
        <f>S119*H119</f>
        <v>11.420639999999999</v>
      </c>
      <c r="AR119" s="23" t="s">
        <v>132</v>
      </c>
      <c r="AT119" s="23" t="s">
        <v>127</v>
      </c>
      <c r="AU119" s="23" t="s">
        <v>82</v>
      </c>
      <c r="AY119" s="23" t="s">
        <v>124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3" t="s">
        <v>80</v>
      </c>
      <c r="BK119" s="202">
        <f>ROUND(I119*H119,2)</f>
        <v>0</v>
      </c>
      <c r="BL119" s="23" t="s">
        <v>132</v>
      </c>
      <c r="BM119" s="23" t="s">
        <v>250</v>
      </c>
    </row>
    <row r="120" spans="2:65" s="11" customFormat="1" ht="13.5">
      <c r="B120" s="203"/>
      <c r="C120" s="204"/>
      <c r="D120" s="205" t="s">
        <v>134</v>
      </c>
      <c r="E120" s="206" t="s">
        <v>21</v>
      </c>
      <c r="F120" s="207" t="s">
        <v>251</v>
      </c>
      <c r="G120" s="204"/>
      <c r="H120" s="206" t="s">
        <v>21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134</v>
      </c>
      <c r="AU120" s="213" t="s">
        <v>82</v>
      </c>
      <c r="AV120" s="11" t="s">
        <v>80</v>
      </c>
      <c r="AW120" s="11" t="s">
        <v>35</v>
      </c>
      <c r="AX120" s="11" t="s">
        <v>72</v>
      </c>
      <c r="AY120" s="213" t="s">
        <v>124</v>
      </c>
    </row>
    <row r="121" spans="2:65" s="11" customFormat="1" ht="13.5">
      <c r="B121" s="203"/>
      <c r="C121" s="204"/>
      <c r="D121" s="205" t="s">
        <v>134</v>
      </c>
      <c r="E121" s="206" t="s">
        <v>21</v>
      </c>
      <c r="F121" s="207" t="s">
        <v>252</v>
      </c>
      <c r="G121" s="204"/>
      <c r="H121" s="206" t="s">
        <v>21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134</v>
      </c>
      <c r="AU121" s="213" t="s">
        <v>82</v>
      </c>
      <c r="AV121" s="11" t="s">
        <v>80</v>
      </c>
      <c r="AW121" s="11" t="s">
        <v>35</v>
      </c>
      <c r="AX121" s="11" t="s">
        <v>72</v>
      </c>
      <c r="AY121" s="213" t="s">
        <v>124</v>
      </c>
    </row>
    <row r="122" spans="2:65" s="12" customFormat="1" ht="13.5">
      <c r="B122" s="214"/>
      <c r="C122" s="215"/>
      <c r="D122" s="205" t="s">
        <v>134</v>
      </c>
      <c r="E122" s="216" t="s">
        <v>21</v>
      </c>
      <c r="F122" s="217" t="s">
        <v>253</v>
      </c>
      <c r="G122" s="215"/>
      <c r="H122" s="218">
        <v>148.32</v>
      </c>
      <c r="I122" s="219"/>
      <c r="J122" s="215"/>
      <c r="K122" s="215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134</v>
      </c>
      <c r="AU122" s="224" t="s">
        <v>82</v>
      </c>
      <c r="AV122" s="12" t="s">
        <v>82</v>
      </c>
      <c r="AW122" s="12" t="s">
        <v>35</v>
      </c>
      <c r="AX122" s="12" t="s">
        <v>80</v>
      </c>
      <c r="AY122" s="224" t="s">
        <v>124</v>
      </c>
    </row>
    <row r="123" spans="2:65" s="1" customFormat="1" ht="25.5" customHeight="1">
      <c r="B123" s="40"/>
      <c r="C123" s="191" t="s">
        <v>125</v>
      </c>
      <c r="D123" s="191" t="s">
        <v>127</v>
      </c>
      <c r="E123" s="192" t="s">
        <v>254</v>
      </c>
      <c r="F123" s="193" t="s">
        <v>255</v>
      </c>
      <c r="G123" s="194" t="s">
        <v>221</v>
      </c>
      <c r="H123" s="195">
        <v>296.64</v>
      </c>
      <c r="I123" s="196"/>
      <c r="J123" s="197">
        <f>ROUND(I123*H123,2)</f>
        <v>0</v>
      </c>
      <c r="K123" s="193" t="s">
        <v>131</v>
      </c>
      <c r="L123" s="60"/>
      <c r="M123" s="198" t="s">
        <v>21</v>
      </c>
      <c r="N123" s="199" t="s">
        <v>43</v>
      </c>
      <c r="O123" s="41"/>
      <c r="P123" s="200">
        <f>O123*H123</f>
        <v>0</v>
      </c>
      <c r="Q123" s="200">
        <v>9.0000000000000006E-5</v>
      </c>
      <c r="R123" s="200">
        <f>Q123*H123</f>
        <v>2.6697600000000002E-2</v>
      </c>
      <c r="S123" s="200">
        <v>0.25600000000000001</v>
      </c>
      <c r="T123" s="201">
        <f>S123*H123</f>
        <v>75.939840000000004</v>
      </c>
      <c r="AR123" s="23" t="s">
        <v>132</v>
      </c>
      <c r="AT123" s="23" t="s">
        <v>127</v>
      </c>
      <c r="AU123" s="23" t="s">
        <v>82</v>
      </c>
      <c r="AY123" s="23" t="s">
        <v>124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80</v>
      </c>
      <c r="BK123" s="202">
        <f>ROUND(I123*H123,2)</f>
        <v>0</v>
      </c>
      <c r="BL123" s="23" t="s">
        <v>132</v>
      </c>
      <c r="BM123" s="23" t="s">
        <v>256</v>
      </c>
    </row>
    <row r="124" spans="2:65" s="11" customFormat="1" ht="13.5">
      <c r="B124" s="203"/>
      <c r="C124" s="204"/>
      <c r="D124" s="205" t="s">
        <v>134</v>
      </c>
      <c r="E124" s="206" t="s">
        <v>21</v>
      </c>
      <c r="F124" s="207" t="s">
        <v>251</v>
      </c>
      <c r="G124" s="204"/>
      <c r="H124" s="206" t="s">
        <v>21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134</v>
      </c>
      <c r="AU124" s="213" t="s">
        <v>82</v>
      </c>
      <c r="AV124" s="11" t="s">
        <v>80</v>
      </c>
      <c r="AW124" s="11" t="s">
        <v>35</v>
      </c>
      <c r="AX124" s="11" t="s">
        <v>72</v>
      </c>
      <c r="AY124" s="213" t="s">
        <v>124</v>
      </c>
    </row>
    <row r="125" spans="2:65" s="11" customFormat="1" ht="13.5">
      <c r="B125" s="203"/>
      <c r="C125" s="204"/>
      <c r="D125" s="205" t="s">
        <v>134</v>
      </c>
      <c r="E125" s="206" t="s">
        <v>21</v>
      </c>
      <c r="F125" s="207" t="s">
        <v>257</v>
      </c>
      <c r="G125" s="204"/>
      <c r="H125" s="206" t="s">
        <v>21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134</v>
      </c>
      <c r="AU125" s="213" t="s">
        <v>82</v>
      </c>
      <c r="AV125" s="11" t="s">
        <v>80</v>
      </c>
      <c r="AW125" s="11" t="s">
        <v>35</v>
      </c>
      <c r="AX125" s="11" t="s">
        <v>72</v>
      </c>
      <c r="AY125" s="213" t="s">
        <v>124</v>
      </c>
    </row>
    <row r="126" spans="2:65" s="12" customFormat="1" ht="13.5">
      <c r="B126" s="214"/>
      <c r="C126" s="215"/>
      <c r="D126" s="205" t="s">
        <v>134</v>
      </c>
      <c r="E126" s="216" t="s">
        <v>21</v>
      </c>
      <c r="F126" s="217" t="s">
        <v>258</v>
      </c>
      <c r="G126" s="215"/>
      <c r="H126" s="218">
        <v>296.64</v>
      </c>
      <c r="I126" s="219"/>
      <c r="J126" s="215"/>
      <c r="K126" s="215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134</v>
      </c>
      <c r="AU126" s="224" t="s">
        <v>82</v>
      </c>
      <c r="AV126" s="12" t="s">
        <v>82</v>
      </c>
      <c r="AW126" s="12" t="s">
        <v>35</v>
      </c>
      <c r="AX126" s="12" t="s">
        <v>80</v>
      </c>
      <c r="AY126" s="224" t="s">
        <v>124</v>
      </c>
    </row>
    <row r="127" spans="2:65" s="1" customFormat="1" ht="16.5" customHeight="1">
      <c r="B127" s="40"/>
      <c r="C127" s="191" t="s">
        <v>178</v>
      </c>
      <c r="D127" s="191" t="s">
        <v>127</v>
      </c>
      <c r="E127" s="192" t="s">
        <v>259</v>
      </c>
      <c r="F127" s="193" t="s">
        <v>260</v>
      </c>
      <c r="G127" s="194" t="s">
        <v>261</v>
      </c>
      <c r="H127" s="195">
        <v>18</v>
      </c>
      <c r="I127" s="196"/>
      <c r="J127" s="197">
        <f>ROUND(I127*H127,2)</f>
        <v>0</v>
      </c>
      <c r="K127" s="193" t="s">
        <v>131</v>
      </c>
      <c r="L127" s="60"/>
      <c r="M127" s="198" t="s">
        <v>21</v>
      </c>
      <c r="N127" s="199" t="s">
        <v>43</v>
      </c>
      <c r="O127" s="41"/>
      <c r="P127" s="200">
        <f>O127*H127</f>
        <v>0</v>
      </c>
      <c r="Q127" s="200">
        <v>2.102E-2</v>
      </c>
      <c r="R127" s="200">
        <f>Q127*H127</f>
        <v>0.37836000000000003</v>
      </c>
      <c r="S127" s="200">
        <v>0</v>
      </c>
      <c r="T127" s="201">
        <f>S127*H127</f>
        <v>0</v>
      </c>
      <c r="AR127" s="23" t="s">
        <v>132</v>
      </c>
      <c r="AT127" s="23" t="s">
        <v>127</v>
      </c>
      <c r="AU127" s="23" t="s">
        <v>82</v>
      </c>
      <c r="AY127" s="23" t="s">
        <v>124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3" t="s">
        <v>80</v>
      </c>
      <c r="BK127" s="202">
        <f>ROUND(I127*H127,2)</f>
        <v>0</v>
      </c>
      <c r="BL127" s="23" t="s">
        <v>132</v>
      </c>
      <c r="BM127" s="23" t="s">
        <v>262</v>
      </c>
    </row>
    <row r="128" spans="2:65" s="11" customFormat="1" ht="13.5">
      <c r="B128" s="203"/>
      <c r="C128" s="204"/>
      <c r="D128" s="205" t="s">
        <v>134</v>
      </c>
      <c r="E128" s="206" t="s">
        <v>21</v>
      </c>
      <c r="F128" s="207" t="s">
        <v>263</v>
      </c>
      <c r="G128" s="204"/>
      <c r="H128" s="206" t="s">
        <v>21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134</v>
      </c>
      <c r="AU128" s="213" t="s">
        <v>82</v>
      </c>
      <c r="AV128" s="11" t="s">
        <v>80</v>
      </c>
      <c r="AW128" s="11" t="s">
        <v>35</v>
      </c>
      <c r="AX128" s="11" t="s">
        <v>72</v>
      </c>
      <c r="AY128" s="213" t="s">
        <v>124</v>
      </c>
    </row>
    <row r="129" spans="2:65" s="12" customFormat="1" ht="13.5">
      <c r="B129" s="214"/>
      <c r="C129" s="215"/>
      <c r="D129" s="205" t="s">
        <v>134</v>
      </c>
      <c r="E129" s="216" t="s">
        <v>21</v>
      </c>
      <c r="F129" s="217" t="s">
        <v>264</v>
      </c>
      <c r="G129" s="215"/>
      <c r="H129" s="218">
        <v>18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134</v>
      </c>
      <c r="AU129" s="224" t="s">
        <v>82</v>
      </c>
      <c r="AV129" s="12" t="s">
        <v>82</v>
      </c>
      <c r="AW129" s="12" t="s">
        <v>35</v>
      </c>
      <c r="AX129" s="12" t="s">
        <v>80</v>
      </c>
      <c r="AY129" s="224" t="s">
        <v>124</v>
      </c>
    </row>
    <row r="130" spans="2:65" s="1" customFormat="1" ht="16.5" customHeight="1">
      <c r="B130" s="40"/>
      <c r="C130" s="191" t="s">
        <v>183</v>
      </c>
      <c r="D130" s="191" t="s">
        <v>127</v>
      </c>
      <c r="E130" s="192" t="s">
        <v>265</v>
      </c>
      <c r="F130" s="193" t="s">
        <v>266</v>
      </c>
      <c r="G130" s="194" t="s">
        <v>267</v>
      </c>
      <c r="H130" s="195">
        <v>50</v>
      </c>
      <c r="I130" s="196"/>
      <c r="J130" s="197">
        <f>ROUND(I130*H130,2)</f>
        <v>0</v>
      </c>
      <c r="K130" s="193" t="s">
        <v>131</v>
      </c>
      <c r="L130" s="60"/>
      <c r="M130" s="198" t="s">
        <v>21</v>
      </c>
      <c r="N130" s="199" t="s">
        <v>43</v>
      </c>
      <c r="O130" s="4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3" t="s">
        <v>132</v>
      </c>
      <c r="AT130" s="23" t="s">
        <v>127</v>
      </c>
      <c r="AU130" s="23" t="s">
        <v>82</v>
      </c>
      <c r="AY130" s="23" t="s">
        <v>124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3" t="s">
        <v>80</v>
      </c>
      <c r="BK130" s="202">
        <f>ROUND(I130*H130,2)</f>
        <v>0</v>
      </c>
      <c r="BL130" s="23" t="s">
        <v>132</v>
      </c>
      <c r="BM130" s="23" t="s">
        <v>268</v>
      </c>
    </row>
    <row r="131" spans="2:65" s="12" customFormat="1" ht="13.5">
      <c r="B131" s="214"/>
      <c r="C131" s="215"/>
      <c r="D131" s="205" t="s">
        <v>134</v>
      </c>
      <c r="E131" s="216" t="s">
        <v>21</v>
      </c>
      <c r="F131" s="217" t="s">
        <v>269</v>
      </c>
      <c r="G131" s="215"/>
      <c r="H131" s="218">
        <v>50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134</v>
      </c>
      <c r="AU131" s="224" t="s">
        <v>82</v>
      </c>
      <c r="AV131" s="12" t="s">
        <v>82</v>
      </c>
      <c r="AW131" s="12" t="s">
        <v>35</v>
      </c>
      <c r="AX131" s="12" t="s">
        <v>80</v>
      </c>
      <c r="AY131" s="224" t="s">
        <v>124</v>
      </c>
    </row>
    <row r="132" spans="2:65" s="1" customFormat="1" ht="16.5" customHeight="1">
      <c r="B132" s="40"/>
      <c r="C132" s="191" t="s">
        <v>187</v>
      </c>
      <c r="D132" s="191" t="s">
        <v>127</v>
      </c>
      <c r="E132" s="192" t="s">
        <v>270</v>
      </c>
      <c r="F132" s="193" t="s">
        <v>271</v>
      </c>
      <c r="G132" s="194" t="s">
        <v>272</v>
      </c>
      <c r="H132" s="195">
        <v>14.4</v>
      </c>
      <c r="I132" s="196"/>
      <c r="J132" s="197">
        <f>ROUND(I132*H132,2)</f>
        <v>0</v>
      </c>
      <c r="K132" s="193" t="s">
        <v>131</v>
      </c>
      <c r="L132" s="60"/>
      <c r="M132" s="198" t="s">
        <v>21</v>
      </c>
      <c r="N132" s="199" t="s">
        <v>43</v>
      </c>
      <c r="O132" s="4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AR132" s="23" t="s">
        <v>132</v>
      </c>
      <c r="AT132" s="23" t="s">
        <v>127</v>
      </c>
      <c r="AU132" s="23" t="s">
        <v>82</v>
      </c>
      <c r="AY132" s="23" t="s">
        <v>124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3" t="s">
        <v>80</v>
      </c>
      <c r="BK132" s="202">
        <f>ROUND(I132*H132,2)</f>
        <v>0</v>
      </c>
      <c r="BL132" s="23" t="s">
        <v>132</v>
      </c>
      <c r="BM132" s="23" t="s">
        <v>273</v>
      </c>
    </row>
    <row r="133" spans="2:65" s="12" customFormat="1" ht="13.5">
      <c r="B133" s="214"/>
      <c r="C133" s="215"/>
      <c r="D133" s="205" t="s">
        <v>134</v>
      </c>
      <c r="E133" s="216" t="s">
        <v>21</v>
      </c>
      <c r="F133" s="217" t="s">
        <v>274</v>
      </c>
      <c r="G133" s="215"/>
      <c r="H133" s="218">
        <v>14.4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134</v>
      </c>
      <c r="AU133" s="224" t="s">
        <v>82</v>
      </c>
      <c r="AV133" s="12" t="s">
        <v>82</v>
      </c>
      <c r="AW133" s="12" t="s">
        <v>35</v>
      </c>
      <c r="AX133" s="12" t="s">
        <v>80</v>
      </c>
      <c r="AY133" s="224" t="s">
        <v>124</v>
      </c>
    </row>
    <row r="134" spans="2:65" s="1" customFormat="1" ht="16.5" customHeight="1">
      <c r="B134" s="40"/>
      <c r="C134" s="191" t="s">
        <v>191</v>
      </c>
      <c r="D134" s="191" t="s">
        <v>127</v>
      </c>
      <c r="E134" s="192" t="s">
        <v>275</v>
      </c>
      <c r="F134" s="193" t="s">
        <v>276</v>
      </c>
      <c r="G134" s="194" t="s">
        <v>272</v>
      </c>
      <c r="H134" s="195">
        <v>14.4</v>
      </c>
      <c r="I134" s="196"/>
      <c r="J134" s="197">
        <f>ROUND(I134*H134,2)</f>
        <v>0</v>
      </c>
      <c r="K134" s="193" t="s">
        <v>131</v>
      </c>
      <c r="L134" s="60"/>
      <c r="M134" s="198" t="s">
        <v>21</v>
      </c>
      <c r="N134" s="199" t="s">
        <v>43</v>
      </c>
      <c r="O134" s="4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3" t="s">
        <v>132</v>
      </c>
      <c r="AT134" s="23" t="s">
        <v>127</v>
      </c>
      <c r="AU134" s="23" t="s">
        <v>82</v>
      </c>
      <c r="AY134" s="23" t="s">
        <v>124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3" t="s">
        <v>80</v>
      </c>
      <c r="BK134" s="202">
        <f>ROUND(I134*H134,2)</f>
        <v>0</v>
      </c>
      <c r="BL134" s="23" t="s">
        <v>132</v>
      </c>
      <c r="BM134" s="23" t="s">
        <v>277</v>
      </c>
    </row>
    <row r="135" spans="2:65" s="11" customFormat="1" ht="13.5">
      <c r="B135" s="203"/>
      <c r="C135" s="204"/>
      <c r="D135" s="205" t="s">
        <v>134</v>
      </c>
      <c r="E135" s="206" t="s">
        <v>21</v>
      </c>
      <c r="F135" s="207" t="s">
        <v>278</v>
      </c>
      <c r="G135" s="204"/>
      <c r="H135" s="206" t="s">
        <v>21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134</v>
      </c>
      <c r="AU135" s="213" t="s">
        <v>82</v>
      </c>
      <c r="AV135" s="11" t="s">
        <v>80</v>
      </c>
      <c r="AW135" s="11" t="s">
        <v>35</v>
      </c>
      <c r="AX135" s="11" t="s">
        <v>72</v>
      </c>
      <c r="AY135" s="213" t="s">
        <v>124</v>
      </c>
    </row>
    <row r="136" spans="2:65" s="12" customFormat="1" ht="13.5">
      <c r="B136" s="214"/>
      <c r="C136" s="215"/>
      <c r="D136" s="205" t="s">
        <v>134</v>
      </c>
      <c r="E136" s="216" t="s">
        <v>21</v>
      </c>
      <c r="F136" s="217" t="s">
        <v>279</v>
      </c>
      <c r="G136" s="215"/>
      <c r="H136" s="218">
        <v>14.4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134</v>
      </c>
      <c r="AU136" s="224" t="s">
        <v>82</v>
      </c>
      <c r="AV136" s="12" t="s">
        <v>82</v>
      </c>
      <c r="AW136" s="12" t="s">
        <v>35</v>
      </c>
      <c r="AX136" s="12" t="s">
        <v>80</v>
      </c>
      <c r="AY136" s="224" t="s">
        <v>124</v>
      </c>
    </row>
    <row r="137" spans="2:65" s="1" customFormat="1" ht="16.5" customHeight="1">
      <c r="B137" s="40"/>
      <c r="C137" s="191" t="s">
        <v>195</v>
      </c>
      <c r="D137" s="191" t="s">
        <v>127</v>
      </c>
      <c r="E137" s="192" t="s">
        <v>280</v>
      </c>
      <c r="F137" s="193" t="s">
        <v>281</v>
      </c>
      <c r="G137" s="194" t="s">
        <v>272</v>
      </c>
      <c r="H137" s="195">
        <v>748.56399999999996</v>
      </c>
      <c r="I137" s="196"/>
      <c r="J137" s="197">
        <f>ROUND(I137*H137,2)</f>
        <v>0</v>
      </c>
      <c r="K137" s="193" t="s">
        <v>131</v>
      </c>
      <c r="L137" s="60"/>
      <c r="M137" s="198" t="s">
        <v>21</v>
      </c>
      <c r="N137" s="199" t="s">
        <v>43</v>
      </c>
      <c r="O137" s="4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3" t="s">
        <v>132</v>
      </c>
      <c r="AT137" s="23" t="s">
        <v>127</v>
      </c>
      <c r="AU137" s="23" t="s">
        <v>82</v>
      </c>
      <c r="AY137" s="23" t="s">
        <v>124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3" t="s">
        <v>80</v>
      </c>
      <c r="BK137" s="202">
        <f>ROUND(I137*H137,2)</f>
        <v>0</v>
      </c>
      <c r="BL137" s="23" t="s">
        <v>132</v>
      </c>
      <c r="BM137" s="23" t="s">
        <v>282</v>
      </c>
    </row>
    <row r="138" spans="2:65" s="11" customFormat="1" ht="27">
      <c r="B138" s="203"/>
      <c r="C138" s="204"/>
      <c r="D138" s="205" t="s">
        <v>134</v>
      </c>
      <c r="E138" s="206" t="s">
        <v>21</v>
      </c>
      <c r="F138" s="207" t="s">
        <v>283</v>
      </c>
      <c r="G138" s="204"/>
      <c r="H138" s="206" t="s">
        <v>21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134</v>
      </c>
      <c r="AU138" s="213" t="s">
        <v>82</v>
      </c>
      <c r="AV138" s="11" t="s">
        <v>80</v>
      </c>
      <c r="AW138" s="11" t="s">
        <v>35</v>
      </c>
      <c r="AX138" s="11" t="s">
        <v>72</v>
      </c>
      <c r="AY138" s="213" t="s">
        <v>124</v>
      </c>
    </row>
    <row r="139" spans="2:65" s="12" customFormat="1" ht="13.5">
      <c r="B139" s="214"/>
      <c r="C139" s="215"/>
      <c r="D139" s="205" t="s">
        <v>134</v>
      </c>
      <c r="E139" s="216" t="s">
        <v>21</v>
      </c>
      <c r="F139" s="217" t="s">
        <v>284</v>
      </c>
      <c r="G139" s="215"/>
      <c r="H139" s="218">
        <v>417.21600000000001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134</v>
      </c>
      <c r="AU139" s="224" t="s">
        <v>82</v>
      </c>
      <c r="AV139" s="12" t="s">
        <v>82</v>
      </c>
      <c r="AW139" s="12" t="s">
        <v>35</v>
      </c>
      <c r="AX139" s="12" t="s">
        <v>72</v>
      </c>
      <c r="AY139" s="224" t="s">
        <v>124</v>
      </c>
    </row>
    <row r="140" spans="2:65" s="12" customFormat="1" ht="13.5">
      <c r="B140" s="214"/>
      <c r="C140" s="215"/>
      <c r="D140" s="205" t="s">
        <v>134</v>
      </c>
      <c r="E140" s="216" t="s">
        <v>21</v>
      </c>
      <c r="F140" s="217" t="s">
        <v>285</v>
      </c>
      <c r="G140" s="215"/>
      <c r="H140" s="218">
        <v>39.521000000000001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134</v>
      </c>
      <c r="AU140" s="224" t="s">
        <v>82</v>
      </c>
      <c r="AV140" s="12" t="s">
        <v>82</v>
      </c>
      <c r="AW140" s="12" t="s">
        <v>35</v>
      </c>
      <c r="AX140" s="12" t="s">
        <v>72</v>
      </c>
      <c r="AY140" s="224" t="s">
        <v>124</v>
      </c>
    </row>
    <row r="141" spans="2:65" s="12" customFormat="1" ht="13.5">
      <c r="B141" s="214"/>
      <c r="C141" s="215"/>
      <c r="D141" s="205" t="s">
        <v>134</v>
      </c>
      <c r="E141" s="216" t="s">
        <v>21</v>
      </c>
      <c r="F141" s="217" t="s">
        <v>286</v>
      </c>
      <c r="G141" s="215"/>
      <c r="H141" s="218">
        <v>47.027999999999999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134</v>
      </c>
      <c r="AU141" s="224" t="s">
        <v>82</v>
      </c>
      <c r="AV141" s="12" t="s">
        <v>82</v>
      </c>
      <c r="AW141" s="12" t="s">
        <v>35</v>
      </c>
      <c r="AX141" s="12" t="s">
        <v>72</v>
      </c>
      <c r="AY141" s="224" t="s">
        <v>124</v>
      </c>
    </row>
    <row r="142" spans="2:65" s="12" customFormat="1" ht="13.5">
      <c r="B142" s="214"/>
      <c r="C142" s="215"/>
      <c r="D142" s="205" t="s">
        <v>134</v>
      </c>
      <c r="E142" s="216" t="s">
        <v>21</v>
      </c>
      <c r="F142" s="217" t="s">
        <v>287</v>
      </c>
      <c r="G142" s="215"/>
      <c r="H142" s="218">
        <v>77.694999999999993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134</v>
      </c>
      <c r="AU142" s="224" t="s">
        <v>82</v>
      </c>
      <c r="AV142" s="12" t="s">
        <v>82</v>
      </c>
      <c r="AW142" s="12" t="s">
        <v>35</v>
      </c>
      <c r="AX142" s="12" t="s">
        <v>72</v>
      </c>
      <c r="AY142" s="224" t="s">
        <v>124</v>
      </c>
    </row>
    <row r="143" spans="2:65" s="12" customFormat="1" ht="13.5">
      <c r="B143" s="214"/>
      <c r="C143" s="215"/>
      <c r="D143" s="205" t="s">
        <v>134</v>
      </c>
      <c r="E143" s="216" t="s">
        <v>21</v>
      </c>
      <c r="F143" s="217" t="s">
        <v>288</v>
      </c>
      <c r="G143" s="215"/>
      <c r="H143" s="218">
        <v>6.72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134</v>
      </c>
      <c r="AU143" s="224" t="s">
        <v>82</v>
      </c>
      <c r="AV143" s="12" t="s">
        <v>82</v>
      </c>
      <c r="AW143" s="12" t="s">
        <v>35</v>
      </c>
      <c r="AX143" s="12" t="s">
        <v>72</v>
      </c>
      <c r="AY143" s="224" t="s">
        <v>124</v>
      </c>
    </row>
    <row r="144" spans="2:65" s="12" customFormat="1" ht="13.5">
      <c r="B144" s="214"/>
      <c r="C144" s="215"/>
      <c r="D144" s="205" t="s">
        <v>134</v>
      </c>
      <c r="E144" s="216" t="s">
        <v>21</v>
      </c>
      <c r="F144" s="217" t="s">
        <v>289</v>
      </c>
      <c r="G144" s="215"/>
      <c r="H144" s="218">
        <v>160.38399999999999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134</v>
      </c>
      <c r="AU144" s="224" t="s">
        <v>82</v>
      </c>
      <c r="AV144" s="12" t="s">
        <v>82</v>
      </c>
      <c r="AW144" s="12" t="s">
        <v>35</v>
      </c>
      <c r="AX144" s="12" t="s">
        <v>72</v>
      </c>
      <c r="AY144" s="224" t="s">
        <v>124</v>
      </c>
    </row>
    <row r="145" spans="2:65" s="13" customFormat="1" ht="13.5">
      <c r="B145" s="228"/>
      <c r="C145" s="229"/>
      <c r="D145" s="205" t="s">
        <v>134</v>
      </c>
      <c r="E145" s="230" t="s">
        <v>21</v>
      </c>
      <c r="F145" s="231" t="s">
        <v>230</v>
      </c>
      <c r="G145" s="229"/>
      <c r="H145" s="232">
        <v>748.56399999999996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134</v>
      </c>
      <c r="AU145" s="238" t="s">
        <v>82</v>
      </c>
      <c r="AV145" s="13" t="s">
        <v>132</v>
      </c>
      <c r="AW145" s="13" t="s">
        <v>35</v>
      </c>
      <c r="AX145" s="13" t="s">
        <v>80</v>
      </c>
      <c r="AY145" s="238" t="s">
        <v>124</v>
      </c>
    </row>
    <row r="146" spans="2:65" s="1" customFormat="1" ht="16.5" customHeight="1">
      <c r="B146" s="40"/>
      <c r="C146" s="191" t="s">
        <v>10</v>
      </c>
      <c r="D146" s="191" t="s">
        <v>127</v>
      </c>
      <c r="E146" s="192" t="s">
        <v>290</v>
      </c>
      <c r="F146" s="193" t="s">
        <v>291</v>
      </c>
      <c r="G146" s="194" t="s">
        <v>272</v>
      </c>
      <c r="H146" s="195">
        <v>374.28300000000002</v>
      </c>
      <c r="I146" s="196"/>
      <c r="J146" s="197">
        <f>ROUND(I146*H146,2)</f>
        <v>0</v>
      </c>
      <c r="K146" s="193" t="s">
        <v>131</v>
      </c>
      <c r="L146" s="60"/>
      <c r="M146" s="198" t="s">
        <v>21</v>
      </c>
      <c r="N146" s="199" t="s">
        <v>43</v>
      </c>
      <c r="O146" s="41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3" t="s">
        <v>132</v>
      </c>
      <c r="AT146" s="23" t="s">
        <v>127</v>
      </c>
      <c r="AU146" s="23" t="s">
        <v>82</v>
      </c>
      <c r="AY146" s="23" t="s">
        <v>124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3" t="s">
        <v>80</v>
      </c>
      <c r="BK146" s="202">
        <f>ROUND(I146*H146,2)</f>
        <v>0</v>
      </c>
      <c r="BL146" s="23" t="s">
        <v>132</v>
      </c>
      <c r="BM146" s="23" t="s">
        <v>292</v>
      </c>
    </row>
    <row r="147" spans="2:65" s="12" customFormat="1" ht="13.5">
      <c r="B147" s="214"/>
      <c r="C147" s="215"/>
      <c r="D147" s="205" t="s">
        <v>134</v>
      </c>
      <c r="E147" s="216" t="s">
        <v>21</v>
      </c>
      <c r="F147" s="217" t="s">
        <v>293</v>
      </c>
      <c r="G147" s="215"/>
      <c r="H147" s="218">
        <v>374.28300000000002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134</v>
      </c>
      <c r="AU147" s="224" t="s">
        <v>82</v>
      </c>
      <c r="AV147" s="12" t="s">
        <v>82</v>
      </c>
      <c r="AW147" s="12" t="s">
        <v>35</v>
      </c>
      <c r="AX147" s="12" t="s">
        <v>80</v>
      </c>
      <c r="AY147" s="224" t="s">
        <v>124</v>
      </c>
    </row>
    <row r="148" spans="2:65" s="1" customFormat="1" ht="16.5" customHeight="1">
      <c r="B148" s="40"/>
      <c r="C148" s="191" t="s">
        <v>294</v>
      </c>
      <c r="D148" s="191" t="s">
        <v>127</v>
      </c>
      <c r="E148" s="192" t="s">
        <v>295</v>
      </c>
      <c r="F148" s="193" t="s">
        <v>296</v>
      </c>
      <c r="G148" s="194" t="s">
        <v>272</v>
      </c>
      <c r="H148" s="195">
        <v>28.576000000000001</v>
      </c>
      <c r="I148" s="196"/>
      <c r="J148" s="197">
        <f>ROUND(I148*H148,2)</f>
        <v>0</v>
      </c>
      <c r="K148" s="193" t="s">
        <v>131</v>
      </c>
      <c r="L148" s="60"/>
      <c r="M148" s="198" t="s">
        <v>21</v>
      </c>
      <c r="N148" s="199" t="s">
        <v>43</v>
      </c>
      <c r="O148" s="41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3" t="s">
        <v>132</v>
      </c>
      <c r="AT148" s="23" t="s">
        <v>127</v>
      </c>
      <c r="AU148" s="23" t="s">
        <v>82</v>
      </c>
      <c r="AY148" s="23" t="s">
        <v>124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3" t="s">
        <v>80</v>
      </c>
      <c r="BK148" s="202">
        <f>ROUND(I148*H148,2)</f>
        <v>0</v>
      </c>
      <c r="BL148" s="23" t="s">
        <v>132</v>
      </c>
      <c r="BM148" s="23" t="s">
        <v>297</v>
      </c>
    </row>
    <row r="149" spans="2:65" s="11" customFormat="1" ht="13.5">
      <c r="B149" s="203"/>
      <c r="C149" s="204"/>
      <c r="D149" s="205" t="s">
        <v>134</v>
      </c>
      <c r="E149" s="206" t="s">
        <v>21</v>
      </c>
      <c r="F149" s="207" t="s">
        <v>298</v>
      </c>
      <c r="G149" s="204"/>
      <c r="H149" s="206" t="s">
        <v>21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134</v>
      </c>
      <c r="AU149" s="213" t="s">
        <v>82</v>
      </c>
      <c r="AV149" s="11" t="s">
        <v>80</v>
      </c>
      <c r="AW149" s="11" t="s">
        <v>35</v>
      </c>
      <c r="AX149" s="11" t="s">
        <v>72</v>
      </c>
      <c r="AY149" s="213" t="s">
        <v>124</v>
      </c>
    </row>
    <row r="150" spans="2:65" s="12" customFormat="1" ht="13.5">
      <c r="B150" s="214"/>
      <c r="C150" s="215"/>
      <c r="D150" s="205" t="s">
        <v>134</v>
      </c>
      <c r="E150" s="216" t="s">
        <v>21</v>
      </c>
      <c r="F150" s="217" t="s">
        <v>299</v>
      </c>
      <c r="G150" s="215"/>
      <c r="H150" s="218">
        <v>21.446000000000002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134</v>
      </c>
      <c r="AU150" s="224" t="s">
        <v>82</v>
      </c>
      <c r="AV150" s="12" t="s">
        <v>82</v>
      </c>
      <c r="AW150" s="12" t="s">
        <v>35</v>
      </c>
      <c r="AX150" s="12" t="s">
        <v>72</v>
      </c>
      <c r="AY150" s="224" t="s">
        <v>124</v>
      </c>
    </row>
    <row r="151" spans="2:65" s="12" customFormat="1" ht="13.5">
      <c r="B151" s="214"/>
      <c r="C151" s="215"/>
      <c r="D151" s="205" t="s">
        <v>134</v>
      </c>
      <c r="E151" s="216" t="s">
        <v>21</v>
      </c>
      <c r="F151" s="217" t="s">
        <v>300</v>
      </c>
      <c r="G151" s="215"/>
      <c r="H151" s="218">
        <v>7.13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134</v>
      </c>
      <c r="AU151" s="224" t="s">
        <v>82</v>
      </c>
      <c r="AV151" s="12" t="s">
        <v>82</v>
      </c>
      <c r="AW151" s="12" t="s">
        <v>35</v>
      </c>
      <c r="AX151" s="12" t="s">
        <v>72</v>
      </c>
      <c r="AY151" s="224" t="s">
        <v>124</v>
      </c>
    </row>
    <row r="152" spans="2:65" s="13" customFormat="1" ht="13.5">
      <c r="B152" s="228"/>
      <c r="C152" s="229"/>
      <c r="D152" s="205" t="s">
        <v>134</v>
      </c>
      <c r="E152" s="230" t="s">
        <v>21</v>
      </c>
      <c r="F152" s="231" t="s">
        <v>230</v>
      </c>
      <c r="G152" s="229"/>
      <c r="H152" s="232">
        <v>28.576000000000001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134</v>
      </c>
      <c r="AU152" s="238" t="s">
        <v>82</v>
      </c>
      <c r="AV152" s="13" t="s">
        <v>132</v>
      </c>
      <c r="AW152" s="13" t="s">
        <v>35</v>
      </c>
      <c r="AX152" s="13" t="s">
        <v>80</v>
      </c>
      <c r="AY152" s="238" t="s">
        <v>124</v>
      </c>
    </row>
    <row r="153" spans="2:65" s="1" customFormat="1" ht="16.5" customHeight="1">
      <c r="B153" s="40"/>
      <c r="C153" s="191" t="s">
        <v>301</v>
      </c>
      <c r="D153" s="191" t="s">
        <v>127</v>
      </c>
      <c r="E153" s="192" t="s">
        <v>302</v>
      </c>
      <c r="F153" s="193" t="s">
        <v>303</v>
      </c>
      <c r="G153" s="194" t="s">
        <v>272</v>
      </c>
      <c r="H153" s="195">
        <v>14.288</v>
      </c>
      <c r="I153" s="196"/>
      <c r="J153" s="197">
        <f>ROUND(I153*H153,2)</f>
        <v>0</v>
      </c>
      <c r="K153" s="193" t="s">
        <v>131</v>
      </c>
      <c r="L153" s="60"/>
      <c r="M153" s="198" t="s">
        <v>21</v>
      </c>
      <c r="N153" s="199" t="s">
        <v>43</v>
      </c>
      <c r="O153" s="4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3" t="s">
        <v>132</v>
      </c>
      <c r="AT153" s="23" t="s">
        <v>127</v>
      </c>
      <c r="AU153" s="23" t="s">
        <v>82</v>
      </c>
      <c r="AY153" s="23" t="s">
        <v>124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3" t="s">
        <v>80</v>
      </c>
      <c r="BK153" s="202">
        <f>ROUND(I153*H153,2)</f>
        <v>0</v>
      </c>
      <c r="BL153" s="23" t="s">
        <v>132</v>
      </c>
      <c r="BM153" s="23" t="s">
        <v>304</v>
      </c>
    </row>
    <row r="154" spans="2:65" s="12" customFormat="1" ht="13.5">
      <c r="B154" s="214"/>
      <c r="C154" s="215"/>
      <c r="D154" s="205" t="s">
        <v>134</v>
      </c>
      <c r="E154" s="216" t="s">
        <v>21</v>
      </c>
      <c r="F154" s="217" t="s">
        <v>305</v>
      </c>
      <c r="G154" s="215"/>
      <c r="H154" s="218">
        <v>14.288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134</v>
      </c>
      <c r="AU154" s="224" t="s">
        <v>82</v>
      </c>
      <c r="AV154" s="12" t="s">
        <v>82</v>
      </c>
      <c r="AW154" s="12" t="s">
        <v>35</v>
      </c>
      <c r="AX154" s="12" t="s">
        <v>80</v>
      </c>
      <c r="AY154" s="224" t="s">
        <v>124</v>
      </c>
    </row>
    <row r="155" spans="2:65" s="1" customFormat="1" ht="25.5" customHeight="1">
      <c r="B155" s="40"/>
      <c r="C155" s="191" t="s">
        <v>264</v>
      </c>
      <c r="D155" s="191" t="s">
        <v>127</v>
      </c>
      <c r="E155" s="192" t="s">
        <v>306</v>
      </c>
      <c r="F155" s="193" t="s">
        <v>307</v>
      </c>
      <c r="G155" s="194" t="s">
        <v>221</v>
      </c>
      <c r="H155" s="195">
        <v>71</v>
      </c>
      <c r="I155" s="196"/>
      <c r="J155" s="197">
        <f>ROUND(I155*H155,2)</f>
        <v>0</v>
      </c>
      <c r="K155" s="193" t="s">
        <v>131</v>
      </c>
      <c r="L155" s="60"/>
      <c r="M155" s="198" t="s">
        <v>21</v>
      </c>
      <c r="N155" s="199" t="s">
        <v>43</v>
      </c>
      <c r="O155" s="4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3" t="s">
        <v>132</v>
      </c>
      <c r="AT155" s="23" t="s">
        <v>127</v>
      </c>
      <c r="AU155" s="23" t="s">
        <v>82</v>
      </c>
      <c r="AY155" s="23" t="s">
        <v>124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3" t="s">
        <v>80</v>
      </c>
      <c r="BK155" s="202">
        <f>ROUND(I155*H155,2)</f>
        <v>0</v>
      </c>
      <c r="BL155" s="23" t="s">
        <v>132</v>
      </c>
      <c r="BM155" s="23" t="s">
        <v>308</v>
      </c>
    </row>
    <row r="156" spans="2:65" s="11" customFormat="1" ht="13.5">
      <c r="B156" s="203"/>
      <c r="C156" s="204"/>
      <c r="D156" s="205" t="s">
        <v>134</v>
      </c>
      <c r="E156" s="206" t="s">
        <v>21</v>
      </c>
      <c r="F156" s="207" t="s">
        <v>309</v>
      </c>
      <c r="G156" s="204"/>
      <c r="H156" s="206" t="s">
        <v>21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134</v>
      </c>
      <c r="AU156" s="213" t="s">
        <v>82</v>
      </c>
      <c r="AV156" s="11" t="s">
        <v>80</v>
      </c>
      <c r="AW156" s="11" t="s">
        <v>35</v>
      </c>
      <c r="AX156" s="11" t="s">
        <v>72</v>
      </c>
      <c r="AY156" s="213" t="s">
        <v>124</v>
      </c>
    </row>
    <row r="157" spans="2:65" s="12" customFormat="1" ht="13.5">
      <c r="B157" s="214"/>
      <c r="C157" s="215"/>
      <c r="D157" s="205" t="s">
        <v>134</v>
      </c>
      <c r="E157" s="216" t="s">
        <v>21</v>
      </c>
      <c r="F157" s="217" t="s">
        <v>310</v>
      </c>
      <c r="G157" s="215"/>
      <c r="H157" s="218">
        <v>71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134</v>
      </c>
      <c r="AU157" s="224" t="s">
        <v>82</v>
      </c>
      <c r="AV157" s="12" t="s">
        <v>82</v>
      </c>
      <c r="AW157" s="12" t="s">
        <v>35</v>
      </c>
      <c r="AX157" s="12" t="s">
        <v>80</v>
      </c>
      <c r="AY157" s="224" t="s">
        <v>124</v>
      </c>
    </row>
    <row r="158" spans="2:65" s="1" customFormat="1" ht="16.5" customHeight="1">
      <c r="B158" s="40"/>
      <c r="C158" s="239" t="s">
        <v>311</v>
      </c>
      <c r="D158" s="239" t="s">
        <v>312</v>
      </c>
      <c r="E158" s="240" t="s">
        <v>313</v>
      </c>
      <c r="F158" s="241" t="s">
        <v>314</v>
      </c>
      <c r="G158" s="242" t="s">
        <v>315</v>
      </c>
      <c r="H158" s="243">
        <v>11.041</v>
      </c>
      <c r="I158" s="244"/>
      <c r="J158" s="245">
        <f>ROUND(I158*H158,2)</f>
        <v>0</v>
      </c>
      <c r="K158" s="241" t="s">
        <v>131</v>
      </c>
      <c r="L158" s="246"/>
      <c r="M158" s="247" t="s">
        <v>21</v>
      </c>
      <c r="N158" s="248" t="s">
        <v>43</v>
      </c>
      <c r="O158" s="41"/>
      <c r="P158" s="200">
        <f>O158*H158</f>
        <v>0</v>
      </c>
      <c r="Q158" s="200">
        <v>1</v>
      </c>
      <c r="R158" s="200">
        <f>Q158*H158</f>
        <v>11.041</v>
      </c>
      <c r="S158" s="200">
        <v>0</v>
      </c>
      <c r="T158" s="201">
        <f>S158*H158</f>
        <v>0</v>
      </c>
      <c r="AR158" s="23" t="s">
        <v>169</v>
      </c>
      <c r="AT158" s="23" t="s">
        <v>312</v>
      </c>
      <c r="AU158" s="23" t="s">
        <v>82</v>
      </c>
      <c r="AY158" s="23" t="s">
        <v>124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3" t="s">
        <v>80</v>
      </c>
      <c r="BK158" s="202">
        <f>ROUND(I158*H158,2)</f>
        <v>0</v>
      </c>
      <c r="BL158" s="23" t="s">
        <v>132</v>
      </c>
      <c r="BM158" s="23" t="s">
        <v>316</v>
      </c>
    </row>
    <row r="159" spans="2:65" s="11" customFormat="1" ht="13.5">
      <c r="B159" s="203"/>
      <c r="C159" s="204"/>
      <c r="D159" s="205" t="s">
        <v>134</v>
      </c>
      <c r="E159" s="206" t="s">
        <v>21</v>
      </c>
      <c r="F159" s="207" t="s">
        <v>317</v>
      </c>
      <c r="G159" s="204"/>
      <c r="H159" s="206" t="s">
        <v>21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134</v>
      </c>
      <c r="AU159" s="213" t="s">
        <v>82</v>
      </c>
      <c r="AV159" s="11" t="s">
        <v>80</v>
      </c>
      <c r="AW159" s="11" t="s">
        <v>35</v>
      </c>
      <c r="AX159" s="11" t="s">
        <v>72</v>
      </c>
      <c r="AY159" s="213" t="s">
        <v>124</v>
      </c>
    </row>
    <row r="160" spans="2:65" s="12" customFormat="1" ht="13.5">
      <c r="B160" s="214"/>
      <c r="C160" s="215"/>
      <c r="D160" s="205" t="s">
        <v>134</v>
      </c>
      <c r="E160" s="216" t="s">
        <v>21</v>
      </c>
      <c r="F160" s="217" t="s">
        <v>318</v>
      </c>
      <c r="G160" s="215"/>
      <c r="H160" s="218">
        <v>11.041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134</v>
      </c>
      <c r="AU160" s="224" t="s">
        <v>82</v>
      </c>
      <c r="AV160" s="12" t="s">
        <v>82</v>
      </c>
      <c r="AW160" s="12" t="s">
        <v>35</v>
      </c>
      <c r="AX160" s="12" t="s">
        <v>80</v>
      </c>
      <c r="AY160" s="224" t="s">
        <v>124</v>
      </c>
    </row>
    <row r="161" spans="2:65" s="1" customFormat="1" ht="25.5" customHeight="1">
      <c r="B161" s="40"/>
      <c r="C161" s="191" t="s">
        <v>319</v>
      </c>
      <c r="D161" s="191" t="s">
        <v>127</v>
      </c>
      <c r="E161" s="192" t="s">
        <v>320</v>
      </c>
      <c r="F161" s="193" t="s">
        <v>321</v>
      </c>
      <c r="G161" s="194" t="s">
        <v>221</v>
      </c>
      <c r="H161" s="195">
        <v>71</v>
      </c>
      <c r="I161" s="196"/>
      <c r="J161" s="197">
        <f>ROUND(I161*H161,2)</f>
        <v>0</v>
      </c>
      <c r="K161" s="193" t="s">
        <v>131</v>
      </c>
      <c r="L161" s="60"/>
      <c r="M161" s="198" t="s">
        <v>21</v>
      </c>
      <c r="N161" s="199" t="s">
        <v>43</v>
      </c>
      <c r="O161" s="4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3" t="s">
        <v>132</v>
      </c>
      <c r="AT161" s="23" t="s">
        <v>127</v>
      </c>
      <c r="AU161" s="23" t="s">
        <v>82</v>
      </c>
      <c r="AY161" s="23" t="s">
        <v>124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3" t="s">
        <v>80</v>
      </c>
      <c r="BK161" s="202">
        <f>ROUND(I161*H161,2)</f>
        <v>0</v>
      </c>
      <c r="BL161" s="23" t="s">
        <v>132</v>
      </c>
      <c r="BM161" s="23" t="s">
        <v>322</v>
      </c>
    </row>
    <row r="162" spans="2:65" s="12" customFormat="1" ht="13.5">
      <c r="B162" s="214"/>
      <c r="C162" s="215"/>
      <c r="D162" s="205" t="s">
        <v>134</v>
      </c>
      <c r="E162" s="216" t="s">
        <v>21</v>
      </c>
      <c r="F162" s="217" t="s">
        <v>323</v>
      </c>
      <c r="G162" s="215"/>
      <c r="H162" s="218">
        <v>71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134</v>
      </c>
      <c r="AU162" s="224" t="s">
        <v>82</v>
      </c>
      <c r="AV162" s="12" t="s">
        <v>82</v>
      </c>
      <c r="AW162" s="12" t="s">
        <v>35</v>
      </c>
      <c r="AX162" s="12" t="s">
        <v>80</v>
      </c>
      <c r="AY162" s="224" t="s">
        <v>124</v>
      </c>
    </row>
    <row r="163" spans="2:65" s="1" customFormat="1" ht="25.5" customHeight="1">
      <c r="B163" s="40"/>
      <c r="C163" s="191" t="s">
        <v>9</v>
      </c>
      <c r="D163" s="191" t="s">
        <v>127</v>
      </c>
      <c r="E163" s="192" t="s">
        <v>324</v>
      </c>
      <c r="F163" s="193" t="s">
        <v>325</v>
      </c>
      <c r="G163" s="194" t="s">
        <v>221</v>
      </c>
      <c r="H163" s="195">
        <v>321.68</v>
      </c>
      <c r="I163" s="196"/>
      <c r="J163" s="197">
        <f>ROUND(I163*H163,2)</f>
        <v>0</v>
      </c>
      <c r="K163" s="193" t="s">
        <v>131</v>
      </c>
      <c r="L163" s="60"/>
      <c r="M163" s="198" t="s">
        <v>21</v>
      </c>
      <c r="N163" s="199" t="s">
        <v>43</v>
      </c>
      <c r="O163" s="41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3" t="s">
        <v>132</v>
      </c>
      <c r="AT163" s="23" t="s">
        <v>127</v>
      </c>
      <c r="AU163" s="23" t="s">
        <v>82</v>
      </c>
      <c r="AY163" s="23" t="s">
        <v>124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3" t="s">
        <v>80</v>
      </c>
      <c r="BK163" s="202">
        <f>ROUND(I163*H163,2)</f>
        <v>0</v>
      </c>
      <c r="BL163" s="23" t="s">
        <v>132</v>
      </c>
      <c r="BM163" s="23" t="s">
        <v>326</v>
      </c>
    </row>
    <row r="164" spans="2:65" s="11" customFormat="1" ht="13.5">
      <c r="B164" s="203"/>
      <c r="C164" s="204"/>
      <c r="D164" s="205" t="s">
        <v>134</v>
      </c>
      <c r="E164" s="206" t="s">
        <v>21</v>
      </c>
      <c r="F164" s="207" t="s">
        <v>327</v>
      </c>
      <c r="G164" s="204"/>
      <c r="H164" s="206" t="s">
        <v>21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134</v>
      </c>
      <c r="AU164" s="213" t="s">
        <v>82</v>
      </c>
      <c r="AV164" s="11" t="s">
        <v>80</v>
      </c>
      <c r="AW164" s="11" t="s">
        <v>35</v>
      </c>
      <c r="AX164" s="11" t="s">
        <v>72</v>
      </c>
      <c r="AY164" s="213" t="s">
        <v>124</v>
      </c>
    </row>
    <row r="165" spans="2:65" s="12" customFormat="1" ht="13.5">
      <c r="B165" s="214"/>
      <c r="C165" s="215"/>
      <c r="D165" s="205" t="s">
        <v>134</v>
      </c>
      <c r="E165" s="216" t="s">
        <v>21</v>
      </c>
      <c r="F165" s="217" t="s">
        <v>328</v>
      </c>
      <c r="G165" s="215"/>
      <c r="H165" s="218">
        <v>60.21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134</v>
      </c>
      <c r="AU165" s="224" t="s">
        <v>82</v>
      </c>
      <c r="AV165" s="12" t="s">
        <v>82</v>
      </c>
      <c r="AW165" s="12" t="s">
        <v>35</v>
      </c>
      <c r="AX165" s="12" t="s">
        <v>72</v>
      </c>
      <c r="AY165" s="224" t="s">
        <v>124</v>
      </c>
    </row>
    <row r="166" spans="2:65" s="12" customFormat="1" ht="13.5">
      <c r="B166" s="214"/>
      <c r="C166" s="215"/>
      <c r="D166" s="205" t="s">
        <v>134</v>
      </c>
      <c r="E166" s="216" t="s">
        <v>21</v>
      </c>
      <c r="F166" s="217" t="s">
        <v>329</v>
      </c>
      <c r="G166" s="215"/>
      <c r="H166" s="218">
        <v>111.43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134</v>
      </c>
      <c r="AU166" s="224" t="s">
        <v>82</v>
      </c>
      <c r="AV166" s="12" t="s">
        <v>82</v>
      </c>
      <c r="AW166" s="12" t="s">
        <v>35</v>
      </c>
      <c r="AX166" s="12" t="s">
        <v>72</v>
      </c>
      <c r="AY166" s="224" t="s">
        <v>124</v>
      </c>
    </row>
    <row r="167" spans="2:65" s="12" customFormat="1" ht="13.5">
      <c r="B167" s="214"/>
      <c r="C167" s="215"/>
      <c r="D167" s="205" t="s">
        <v>134</v>
      </c>
      <c r="E167" s="216" t="s">
        <v>21</v>
      </c>
      <c r="F167" s="217" t="s">
        <v>330</v>
      </c>
      <c r="G167" s="215"/>
      <c r="H167" s="218">
        <v>83.594999999999999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134</v>
      </c>
      <c r="AU167" s="224" t="s">
        <v>82</v>
      </c>
      <c r="AV167" s="12" t="s">
        <v>82</v>
      </c>
      <c r="AW167" s="12" t="s">
        <v>35</v>
      </c>
      <c r="AX167" s="12" t="s">
        <v>72</v>
      </c>
      <c r="AY167" s="224" t="s">
        <v>124</v>
      </c>
    </row>
    <row r="168" spans="2:65" s="12" customFormat="1" ht="13.5">
      <c r="B168" s="214"/>
      <c r="C168" s="215"/>
      <c r="D168" s="205" t="s">
        <v>134</v>
      </c>
      <c r="E168" s="216" t="s">
        <v>21</v>
      </c>
      <c r="F168" s="217" t="s">
        <v>331</v>
      </c>
      <c r="G168" s="215"/>
      <c r="H168" s="218">
        <v>66.444999999999993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134</v>
      </c>
      <c r="AU168" s="224" t="s">
        <v>82</v>
      </c>
      <c r="AV168" s="12" t="s">
        <v>82</v>
      </c>
      <c r="AW168" s="12" t="s">
        <v>35</v>
      </c>
      <c r="AX168" s="12" t="s">
        <v>72</v>
      </c>
      <c r="AY168" s="224" t="s">
        <v>124</v>
      </c>
    </row>
    <row r="169" spans="2:65" s="13" customFormat="1" ht="13.5">
      <c r="B169" s="228"/>
      <c r="C169" s="229"/>
      <c r="D169" s="205" t="s">
        <v>134</v>
      </c>
      <c r="E169" s="230" t="s">
        <v>21</v>
      </c>
      <c r="F169" s="231" t="s">
        <v>230</v>
      </c>
      <c r="G169" s="229"/>
      <c r="H169" s="232">
        <v>321.68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134</v>
      </c>
      <c r="AU169" s="238" t="s">
        <v>82</v>
      </c>
      <c r="AV169" s="13" t="s">
        <v>132</v>
      </c>
      <c r="AW169" s="13" t="s">
        <v>35</v>
      </c>
      <c r="AX169" s="13" t="s">
        <v>80</v>
      </c>
      <c r="AY169" s="238" t="s">
        <v>124</v>
      </c>
    </row>
    <row r="170" spans="2:65" s="1" customFormat="1" ht="16.5" customHeight="1">
      <c r="B170" s="40"/>
      <c r="C170" s="239" t="s">
        <v>332</v>
      </c>
      <c r="D170" s="239" t="s">
        <v>312</v>
      </c>
      <c r="E170" s="240" t="s">
        <v>333</v>
      </c>
      <c r="F170" s="241" t="s">
        <v>334</v>
      </c>
      <c r="G170" s="242" t="s">
        <v>221</v>
      </c>
      <c r="H170" s="243">
        <v>369.93200000000002</v>
      </c>
      <c r="I170" s="244"/>
      <c r="J170" s="245">
        <f>ROUND(I170*H170,2)</f>
        <v>0</v>
      </c>
      <c r="K170" s="241" t="s">
        <v>131</v>
      </c>
      <c r="L170" s="246"/>
      <c r="M170" s="247" t="s">
        <v>21</v>
      </c>
      <c r="N170" s="248" t="s">
        <v>43</v>
      </c>
      <c r="O170" s="41"/>
      <c r="P170" s="200">
        <f>O170*H170</f>
        <v>0</v>
      </c>
      <c r="Q170" s="200">
        <v>5.2999999999999998E-4</v>
      </c>
      <c r="R170" s="200">
        <f>Q170*H170</f>
        <v>0.19606396000000001</v>
      </c>
      <c r="S170" s="200">
        <v>0</v>
      </c>
      <c r="T170" s="201">
        <f>S170*H170</f>
        <v>0</v>
      </c>
      <c r="AR170" s="23" t="s">
        <v>169</v>
      </c>
      <c r="AT170" s="23" t="s">
        <v>312</v>
      </c>
      <c r="AU170" s="23" t="s">
        <v>82</v>
      </c>
      <c r="AY170" s="23" t="s">
        <v>124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3" t="s">
        <v>80</v>
      </c>
      <c r="BK170" s="202">
        <f>ROUND(I170*H170,2)</f>
        <v>0</v>
      </c>
      <c r="BL170" s="23" t="s">
        <v>132</v>
      </c>
      <c r="BM170" s="23" t="s">
        <v>335</v>
      </c>
    </row>
    <row r="171" spans="2:65" s="12" customFormat="1" ht="13.5">
      <c r="B171" s="214"/>
      <c r="C171" s="215"/>
      <c r="D171" s="205" t="s">
        <v>134</v>
      </c>
      <c r="E171" s="216" t="s">
        <v>21</v>
      </c>
      <c r="F171" s="217" t="s">
        <v>336</v>
      </c>
      <c r="G171" s="215"/>
      <c r="H171" s="218">
        <v>369.93200000000002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134</v>
      </c>
      <c r="AU171" s="224" t="s">
        <v>82</v>
      </c>
      <c r="AV171" s="12" t="s">
        <v>82</v>
      </c>
      <c r="AW171" s="12" t="s">
        <v>35</v>
      </c>
      <c r="AX171" s="12" t="s">
        <v>80</v>
      </c>
      <c r="AY171" s="224" t="s">
        <v>124</v>
      </c>
    </row>
    <row r="172" spans="2:65" s="1" customFormat="1" ht="25.5" customHeight="1">
      <c r="B172" s="40"/>
      <c r="C172" s="191" t="s">
        <v>337</v>
      </c>
      <c r="D172" s="191" t="s">
        <v>127</v>
      </c>
      <c r="E172" s="192" t="s">
        <v>338</v>
      </c>
      <c r="F172" s="193" t="s">
        <v>339</v>
      </c>
      <c r="G172" s="194" t="s">
        <v>221</v>
      </c>
      <c r="H172" s="195">
        <v>30.094999999999999</v>
      </c>
      <c r="I172" s="196"/>
      <c r="J172" s="197">
        <f>ROUND(I172*H172,2)</f>
        <v>0</v>
      </c>
      <c r="K172" s="193" t="s">
        <v>131</v>
      </c>
      <c r="L172" s="60"/>
      <c r="M172" s="198" t="s">
        <v>21</v>
      </c>
      <c r="N172" s="199" t="s">
        <v>43</v>
      </c>
      <c r="O172" s="41"/>
      <c r="P172" s="200">
        <f>O172*H172</f>
        <v>0</v>
      </c>
      <c r="Q172" s="200">
        <v>1.3999999999999999E-4</v>
      </c>
      <c r="R172" s="200">
        <f>Q172*H172</f>
        <v>4.2132999999999997E-3</v>
      </c>
      <c r="S172" s="200">
        <v>0</v>
      </c>
      <c r="T172" s="201">
        <f>S172*H172</f>
        <v>0</v>
      </c>
      <c r="AR172" s="23" t="s">
        <v>132</v>
      </c>
      <c r="AT172" s="23" t="s">
        <v>127</v>
      </c>
      <c r="AU172" s="23" t="s">
        <v>82</v>
      </c>
      <c r="AY172" s="23" t="s">
        <v>124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23" t="s">
        <v>80</v>
      </c>
      <c r="BK172" s="202">
        <f>ROUND(I172*H172,2)</f>
        <v>0</v>
      </c>
      <c r="BL172" s="23" t="s">
        <v>132</v>
      </c>
      <c r="BM172" s="23" t="s">
        <v>340</v>
      </c>
    </row>
    <row r="173" spans="2:65" s="12" customFormat="1" ht="13.5">
      <c r="B173" s="214"/>
      <c r="C173" s="215"/>
      <c r="D173" s="205" t="s">
        <v>134</v>
      </c>
      <c r="E173" s="216" t="s">
        <v>21</v>
      </c>
      <c r="F173" s="217" t="s">
        <v>341</v>
      </c>
      <c r="G173" s="215"/>
      <c r="H173" s="218">
        <v>30.094999999999999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134</v>
      </c>
      <c r="AU173" s="224" t="s">
        <v>82</v>
      </c>
      <c r="AV173" s="12" t="s">
        <v>82</v>
      </c>
      <c r="AW173" s="12" t="s">
        <v>35</v>
      </c>
      <c r="AX173" s="12" t="s">
        <v>80</v>
      </c>
      <c r="AY173" s="224" t="s">
        <v>124</v>
      </c>
    </row>
    <row r="174" spans="2:65" s="1" customFormat="1" ht="16.5" customHeight="1">
      <c r="B174" s="40"/>
      <c r="C174" s="239" t="s">
        <v>342</v>
      </c>
      <c r="D174" s="239" t="s">
        <v>312</v>
      </c>
      <c r="E174" s="240" t="s">
        <v>343</v>
      </c>
      <c r="F174" s="241" t="s">
        <v>344</v>
      </c>
      <c r="G174" s="242" t="s">
        <v>221</v>
      </c>
      <c r="H174" s="243">
        <v>34.609000000000002</v>
      </c>
      <c r="I174" s="244"/>
      <c r="J174" s="245">
        <f>ROUND(I174*H174,2)</f>
        <v>0</v>
      </c>
      <c r="K174" s="241" t="s">
        <v>131</v>
      </c>
      <c r="L174" s="246"/>
      <c r="M174" s="247" t="s">
        <v>21</v>
      </c>
      <c r="N174" s="248" t="s">
        <v>43</v>
      </c>
      <c r="O174" s="41"/>
      <c r="P174" s="200">
        <f>O174*H174</f>
        <v>0</v>
      </c>
      <c r="Q174" s="200">
        <v>3.2000000000000003E-4</v>
      </c>
      <c r="R174" s="200">
        <f>Q174*H174</f>
        <v>1.1074880000000002E-2</v>
      </c>
      <c r="S174" s="200">
        <v>0</v>
      </c>
      <c r="T174" s="201">
        <f>S174*H174</f>
        <v>0</v>
      </c>
      <c r="AR174" s="23" t="s">
        <v>169</v>
      </c>
      <c r="AT174" s="23" t="s">
        <v>312</v>
      </c>
      <c r="AU174" s="23" t="s">
        <v>82</v>
      </c>
      <c r="AY174" s="23" t="s">
        <v>124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3" t="s">
        <v>80</v>
      </c>
      <c r="BK174" s="202">
        <f>ROUND(I174*H174,2)</f>
        <v>0</v>
      </c>
      <c r="BL174" s="23" t="s">
        <v>132</v>
      </c>
      <c r="BM174" s="23" t="s">
        <v>345</v>
      </c>
    </row>
    <row r="175" spans="2:65" s="11" customFormat="1" ht="13.5">
      <c r="B175" s="203"/>
      <c r="C175" s="204"/>
      <c r="D175" s="205" t="s">
        <v>134</v>
      </c>
      <c r="E175" s="206" t="s">
        <v>21</v>
      </c>
      <c r="F175" s="207" t="s">
        <v>346</v>
      </c>
      <c r="G175" s="204"/>
      <c r="H175" s="206" t="s">
        <v>21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134</v>
      </c>
      <c r="AU175" s="213" t="s">
        <v>82</v>
      </c>
      <c r="AV175" s="11" t="s">
        <v>80</v>
      </c>
      <c r="AW175" s="11" t="s">
        <v>35</v>
      </c>
      <c r="AX175" s="11" t="s">
        <v>72</v>
      </c>
      <c r="AY175" s="213" t="s">
        <v>124</v>
      </c>
    </row>
    <row r="176" spans="2:65" s="12" customFormat="1" ht="13.5">
      <c r="B176" s="214"/>
      <c r="C176" s="215"/>
      <c r="D176" s="205" t="s">
        <v>134</v>
      </c>
      <c r="E176" s="216" t="s">
        <v>21</v>
      </c>
      <c r="F176" s="217" t="s">
        <v>347</v>
      </c>
      <c r="G176" s="215"/>
      <c r="H176" s="218">
        <v>34.609000000000002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134</v>
      </c>
      <c r="AU176" s="224" t="s">
        <v>82</v>
      </c>
      <c r="AV176" s="12" t="s">
        <v>82</v>
      </c>
      <c r="AW176" s="12" t="s">
        <v>35</v>
      </c>
      <c r="AX176" s="12" t="s">
        <v>80</v>
      </c>
      <c r="AY176" s="224" t="s">
        <v>124</v>
      </c>
    </row>
    <row r="177" spans="2:65" s="1" customFormat="1" ht="16.5" customHeight="1">
      <c r="B177" s="40"/>
      <c r="C177" s="191" t="s">
        <v>348</v>
      </c>
      <c r="D177" s="191" t="s">
        <v>127</v>
      </c>
      <c r="E177" s="192" t="s">
        <v>349</v>
      </c>
      <c r="F177" s="193" t="s">
        <v>350</v>
      </c>
      <c r="G177" s="194" t="s">
        <v>130</v>
      </c>
      <c r="H177" s="195">
        <v>7</v>
      </c>
      <c r="I177" s="196"/>
      <c r="J177" s="197">
        <f>ROUND(I177*H177,2)</f>
        <v>0</v>
      </c>
      <c r="K177" s="193" t="s">
        <v>131</v>
      </c>
      <c r="L177" s="60"/>
      <c r="M177" s="198" t="s">
        <v>21</v>
      </c>
      <c r="N177" s="199" t="s">
        <v>43</v>
      </c>
      <c r="O177" s="4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AR177" s="23" t="s">
        <v>132</v>
      </c>
      <c r="AT177" s="23" t="s">
        <v>127</v>
      </c>
      <c r="AU177" s="23" t="s">
        <v>82</v>
      </c>
      <c r="AY177" s="23" t="s">
        <v>124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23" t="s">
        <v>80</v>
      </c>
      <c r="BK177" s="202">
        <f>ROUND(I177*H177,2)</f>
        <v>0</v>
      </c>
      <c r="BL177" s="23" t="s">
        <v>132</v>
      </c>
      <c r="BM177" s="23" t="s">
        <v>351</v>
      </c>
    </row>
    <row r="178" spans="2:65" s="12" customFormat="1" ht="13.5">
      <c r="B178" s="214"/>
      <c r="C178" s="215"/>
      <c r="D178" s="205" t="s">
        <v>134</v>
      </c>
      <c r="E178" s="216" t="s">
        <v>21</v>
      </c>
      <c r="F178" s="217" t="s">
        <v>352</v>
      </c>
      <c r="G178" s="215"/>
      <c r="H178" s="218">
        <v>7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134</v>
      </c>
      <c r="AU178" s="224" t="s">
        <v>82</v>
      </c>
      <c r="AV178" s="12" t="s">
        <v>82</v>
      </c>
      <c r="AW178" s="12" t="s">
        <v>35</v>
      </c>
      <c r="AX178" s="12" t="s">
        <v>80</v>
      </c>
      <c r="AY178" s="224" t="s">
        <v>124</v>
      </c>
    </row>
    <row r="179" spans="2:65" s="1" customFormat="1" ht="16.5" customHeight="1">
      <c r="B179" s="40"/>
      <c r="C179" s="191" t="s">
        <v>353</v>
      </c>
      <c r="D179" s="191" t="s">
        <v>127</v>
      </c>
      <c r="E179" s="192" t="s">
        <v>354</v>
      </c>
      <c r="F179" s="193" t="s">
        <v>355</v>
      </c>
      <c r="G179" s="194" t="s">
        <v>130</v>
      </c>
      <c r="H179" s="195">
        <v>1</v>
      </c>
      <c r="I179" s="196"/>
      <c r="J179" s="197">
        <f>ROUND(I179*H179,2)</f>
        <v>0</v>
      </c>
      <c r="K179" s="193" t="s">
        <v>131</v>
      </c>
      <c r="L179" s="60"/>
      <c r="M179" s="198" t="s">
        <v>21</v>
      </c>
      <c r="N179" s="199" t="s">
        <v>43</v>
      </c>
      <c r="O179" s="4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AR179" s="23" t="s">
        <v>132</v>
      </c>
      <c r="AT179" s="23" t="s">
        <v>127</v>
      </c>
      <c r="AU179" s="23" t="s">
        <v>82</v>
      </c>
      <c r="AY179" s="23" t="s">
        <v>124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3" t="s">
        <v>80</v>
      </c>
      <c r="BK179" s="202">
        <f>ROUND(I179*H179,2)</f>
        <v>0</v>
      </c>
      <c r="BL179" s="23" t="s">
        <v>132</v>
      </c>
      <c r="BM179" s="23" t="s">
        <v>356</v>
      </c>
    </row>
    <row r="180" spans="2:65" s="12" customFormat="1" ht="13.5">
      <c r="B180" s="214"/>
      <c r="C180" s="215"/>
      <c r="D180" s="205" t="s">
        <v>134</v>
      </c>
      <c r="E180" s="216" t="s">
        <v>21</v>
      </c>
      <c r="F180" s="217" t="s">
        <v>357</v>
      </c>
      <c r="G180" s="215"/>
      <c r="H180" s="218">
        <v>1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134</v>
      </c>
      <c r="AU180" s="224" t="s">
        <v>82</v>
      </c>
      <c r="AV180" s="12" t="s">
        <v>82</v>
      </c>
      <c r="AW180" s="12" t="s">
        <v>35</v>
      </c>
      <c r="AX180" s="12" t="s">
        <v>80</v>
      </c>
      <c r="AY180" s="224" t="s">
        <v>124</v>
      </c>
    </row>
    <row r="181" spans="2:65" s="1" customFormat="1" ht="25.5" customHeight="1">
      <c r="B181" s="40"/>
      <c r="C181" s="191" t="s">
        <v>358</v>
      </c>
      <c r="D181" s="191" t="s">
        <v>127</v>
      </c>
      <c r="E181" s="192" t="s">
        <v>359</v>
      </c>
      <c r="F181" s="193" t="s">
        <v>360</v>
      </c>
      <c r="G181" s="194" t="s">
        <v>130</v>
      </c>
      <c r="H181" s="195">
        <v>7</v>
      </c>
      <c r="I181" s="196"/>
      <c r="J181" s="197">
        <f>ROUND(I181*H181,2)</f>
        <v>0</v>
      </c>
      <c r="K181" s="193" t="s">
        <v>131</v>
      </c>
      <c r="L181" s="60"/>
      <c r="M181" s="198" t="s">
        <v>21</v>
      </c>
      <c r="N181" s="199" t="s">
        <v>43</v>
      </c>
      <c r="O181" s="4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AR181" s="23" t="s">
        <v>132</v>
      </c>
      <c r="AT181" s="23" t="s">
        <v>127</v>
      </c>
      <c r="AU181" s="23" t="s">
        <v>82</v>
      </c>
      <c r="AY181" s="23" t="s">
        <v>124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3" t="s">
        <v>80</v>
      </c>
      <c r="BK181" s="202">
        <f>ROUND(I181*H181,2)</f>
        <v>0</v>
      </c>
      <c r="BL181" s="23" t="s">
        <v>132</v>
      </c>
      <c r="BM181" s="23" t="s">
        <v>361</v>
      </c>
    </row>
    <row r="182" spans="2:65" s="1" customFormat="1" ht="25.5" customHeight="1">
      <c r="B182" s="40"/>
      <c r="C182" s="191" t="s">
        <v>362</v>
      </c>
      <c r="D182" s="191" t="s">
        <v>127</v>
      </c>
      <c r="E182" s="192" t="s">
        <v>363</v>
      </c>
      <c r="F182" s="193" t="s">
        <v>364</v>
      </c>
      <c r="G182" s="194" t="s">
        <v>130</v>
      </c>
      <c r="H182" s="195">
        <v>1</v>
      </c>
      <c r="I182" s="196"/>
      <c r="J182" s="197">
        <f>ROUND(I182*H182,2)</f>
        <v>0</v>
      </c>
      <c r="K182" s="193" t="s">
        <v>131</v>
      </c>
      <c r="L182" s="60"/>
      <c r="M182" s="198" t="s">
        <v>21</v>
      </c>
      <c r="N182" s="199" t="s">
        <v>43</v>
      </c>
      <c r="O182" s="41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AR182" s="23" t="s">
        <v>132</v>
      </c>
      <c r="AT182" s="23" t="s">
        <v>127</v>
      </c>
      <c r="AU182" s="23" t="s">
        <v>82</v>
      </c>
      <c r="AY182" s="23" t="s">
        <v>124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23" t="s">
        <v>80</v>
      </c>
      <c r="BK182" s="202">
        <f>ROUND(I182*H182,2)</f>
        <v>0</v>
      </c>
      <c r="BL182" s="23" t="s">
        <v>132</v>
      </c>
      <c r="BM182" s="23" t="s">
        <v>365</v>
      </c>
    </row>
    <row r="183" spans="2:65" s="1" customFormat="1" ht="16.5" customHeight="1">
      <c r="B183" s="40"/>
      <c r="C183" s="191" t="s">
        <v>366</v>
      </c>
      <c r="D183" s="191" t="s">
        <v>127</v>
      </c>
      <c r="E183" s="192" t="s">
        <v>367</v>
      </c>
      <c r="F183" s="193" t="s">
        <v>368</v>
      </c>
      <c r="G183" s="194" t="s">
        <v>130</v>
      </c>
      <c r="H183" s="195">
        <v>7</v>
      </c>
      <c r="I183" s="196"/>
      <c r="J183" s="197">
        <f>ROUND(I183*H183,2)</f>
        <v>0</v>
      </c>
      <c r="K183" s="193" t="s">
        <v>131</v>
      </c>
      <c r="L183" s="60"/>
      <c r="M183" s="198" t="s">
        <v>21</v>
      </c>
      <c r="N183" s="199" t="s">
        <v>43</v>
      </c>
      <c r="O183" s="4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AR183" s="23" t="s">
        <v>132</v>
      </c>
      <c r="AT183" s="23" t="s">
        <v>127</v>
      </c>
      <c r="AU183" s="23" t="s">
        <v>82</v>
      </c>
      <c r="AY183" s="23" t="s">
        <v>124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3" t="s">
        <v>80</v>
      </c>
      <c r="BK183" s="202">
        <f>ROUND(I183*H183,2)</f>
        <v>0</v>
      </c>
      <c r="BL183" s="23" t="s">
        <v>132</v>
      </c>
      <c r="BM183" s="23" t="s">
        <v>369</v>
      </c>
    </row>
    <row r="184" spans="2:65" s="12" customFormat="1" ht="13.5">
      <c r="B184" s="214"/>
      <c r="C184" s="215"/>
      <c r="D184" s="205" t="s">
        <v>134</v>
      </c>
      <c r="E184" s="216" t="s">
        <v>21</v>
      </c>
      <c r="F184" s="217" t="s">
        <v>370</v>
      </c>
      <c r="G184" s="215"/>
      <c r="H184" s="218">
        <v>7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134</v>
      </c>
      <c r="AU184" s="224" t="s">
        <v>82</v>
      </c>
      <c r="AV184" s="12" t="s">
        <v>82</v>
      </c>
      <c r="AW184" s="12" t="s">
        <v>35</v>
      </c>
      <c r="AX184" s="12" t="s">
        <v>80</v>
      </c>
      <c r="AY184" s="224" t="s">
        <v>124</v>
      </c>
    </row>
    <row r="185" spans="2:65" s="1" customFormat="1" ht="16.5" customHeight="1">
      <c r="B185" s="40"/>
      <c r="C185" s="191" t="s">
        <v>371</v>
      </c>
      <c r="D185" s="191" t="s">
        <v>127</v>
      </c>
      <c r="E185" s="192" t="s">
        <v>372</v>
      </c>
      <c r="F185" s="193" t="s">
        <v>373</v>
      </c>
      <c r="G185" s="194" t="s">
        <v>130</v>
      </c>
      <c r="H185" s="195">
        <v>1</v>
      </c>
      <c r="I185" s="196"/>
      <c r="J185" s="197">
        <f>ROUND(I185*H185,2)</f>
        <v>0</v>
      </c>
      <c r="K185" s="193" t="s">
        <v>131</v>
      </c>
      <c r="L185" s="60"/>
      <c r="M185" s="198" t="s">
        <v>21</v>
      </c>
      <c r="N185" s="199" t="s">
        <v>43</v>
      </c>
      <c r="O185" s="41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AR185" s="23" t="s">
        <v>132</v>
      </c>
      <c r="AT185" s="23" t="s">
        <v>127</v>
      </c>
      <c r="AU185" s="23" t="s">
        <v>82</v>
      </c>
      <c r="AY185" s="23" t="s">
        <v>124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23" t="s">
        <v>80</v>
      </c>
      <c r="BK185" s="202">
        <f>ROUND(I185*H185,2)</f>
        <v>0</v>
      </c>
      <c r="BL185" s="23" t="s">
        <v>132</v>
      </c>
      <c r="BM185" s="23" t="s">
        <v>374</v>
      </c>
    </row>
    <row r="186" spans="2:65" s="12" customFormat="1" ht="13.5">
      <c r="B186" s="214"/>
      <c r="C186" s="215"/>
      <c r="D186" s="205" t="s">
        <v>134</v>
      </c>
      <c r="E186" s="216" t="s">
        <v>21</v>
      </c>
      <c r="F186" s="217" t="s">
        <v>375</v>
      </c>
      <c r="G186" s="215"/>
      <c r="H186" s="218">
        <v>1</v>
      </c>
      <c r="I186" s="219"/>
      <c r="J186" s="215"/>
      <c r="K186" s="215"/>
      <c r="L186" s="220"/>
      <c r="M186" s="221"/>
      <c r="N186" s="222"/>
      <c r="O186" s="222"/>
      <c r="P186" s="222"/>
      <c r="Q186" s="222"/>
      <c r="R186" s="222"/>
      <c r="S186" s="222"/>
      <c r="T186" s="223"/>
      <c r="AT186" s="224" t="s">
        <v>134</v>
      </c>
      <c r="AU186" s="224" t="s">
        <v>82</v>
      </c>
      <c r="AV186" s="12" t="s">
        <v>82</v>
      </c>
      <c r="AW186" s="12" t="s">
        <v>35</v>
      </c>
      <c r="AX186" s="12" t="s">
        <v>80</v>
      </c>
      <c r="AY186" s="224" t="s">
        <v>124</v>
      </c>
    </row>
    <row r="187" spans="2:65" s="1" customFormat="1" ht="16.5" customHeight="1">
      <c r="B187" s="40"/>
      <c r="C187" s="191" t="s">
        <v>376</v>
      </c>
      <c r="D187" s="191" t="s">
        <v>127</v>
      </c>
      <c r="E187" s="192" t="s">
        <v>377</v>
      </c>
      <c r="F187" s="193" t="s">
        <v>378</v>
      </c>
      <c r="G187" s="194" t="s">
        <v>272</v>
      </c>
      <c r="H187" s="195">
        <v>1203.798</v>
      </c>
      <c r="I187" s="196"/>
      <c r="J187" s="197">
        <f>ROUND(I187*H187,2)</f>
        <v>0</v>
      </c>
      <c r="K187" s="193" t="s">
        <v>131</v>
      </c>
      <c r="L187" s="60"/>
      <c r="M187" s="198" t="s">
        <v>21</v>
      </c>
      <c r="N187" s="199" t="s">
        <v>43</v>
      </c>
      <c r="O187" s="41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AR187" s="23" t="s">
        <v>132</v>
      </c>
      <c r="AT187" s="23" t="s">
        <v>127</v>
      </c>
      <c r="AU187" s="23" t="s">
        <v>82</v>
      </c>
      <c r="AY187" s="23" t="s">
        <v>124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3" t="s">
        <v>80</v>
      </c>
      <c r="BK187" s="202">
        <f>ROUND(I187*H187,2)</f>
        <v>0</v>
      </c>
      <c r="BL187" s="23" t="s">
        <v>132</v>
      </c>
      <c r="BM187" s="23" t="s">
        <v>379</v>
      </c>
    </row>
    <row r="188" spans="2:65" s="11" customFormat="1" ht="13.5">
      <c r="B188" s="203"/>
      <c r="C188" s="204"/>
      <c r="D188" s="205" t="s">
        <v>134</v>
      </c>
      <c r="E188" s="206" t="s">
        <v>21</v>
      </c>
      <c r="F188" s="207" t="s">
        <v>380</v>
      </c>
      <c r="G188" s="204"/>
      <c r="H188" s="206" t="s">
        <v>21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134</v>
      </c>
      <c r="AU188" s="213" t="s">
        <v>82</v>
      </c>
      <c r="AV188" s="11" t="s">
        <v>80</v>
      </c>
      <c r="AW188" s="11" t="s">
        <v>35</v>
      </c>
      <c r="AX188" s="11" t="s">
        <v>72</v>
      </c>
      <c r="AY188" s="213" t="s">
        <v>124</v>
      </c>
    </row>
    <row r="189" spans="2:65" s="12" customFormat="1" ht="13.5">
      <c r="B189" s="214"/>
      <c r="C189" s="215"/>
      <c r="D189" s="205" t="s">
        <v>134</v>
      </c>
      <c r="E189" s="216" t="s">
        <v>21</v>
      </c>
      <c r="F189" s="217" t="s">
        <v>381</v>
      </c>
      <c r="G189" s="215"/>
      <c r="H189" s="218">
        <v>36.323999999999998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134</v>
      </c>
      <c r="AU189" s="224" t="s">
        <v>82</v>
      </c>
      <c r="AV189" s="12" t="s">
        <v>82</v>
      </c>
      <c r="AW189" s="12" t="s">
        <v>35</v>
      </c>
      <c r="AX189" s="12" t="s">
        <v>72</v>
      </c>
      <c r="AY189" s="224" t="s">
        <v>124</v>
      </c>
    </row>
    <row r="190" spans="2:65" s="12" customFormat="1" ht="13.5">
      <c r="B190" s="214"/>
      <c r="C190" s="215"/>
      <c r="D190" s="205" t="s">
        <v>134</v>
      </c>
      <c r="E190" s="216" t="s">
        <v>21</v>
      </c>
      <c r="F190" s="217" t="s">
        <v>382</v>
      </c>
      <c r="G190" s="215"/>
      <c r="H190" s="218">
        <v>179.24700000000001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134</v>
      </c>
      <c r="AU190" s="224" t="s">
        <v>82</v>
      </c>
      <c r="AV190" s="12" t="s">
        <v>82</v>
      </c>
      <c r="AW190" s="12" t="s">
        <v>35</v>
      </c>
      <c r="AX190" s="12" t="s">
        <v>72</v>
      </c>
      <c r="AY190" s="224" t="s">
        <v>124</v>
      </c>
    </row>
    <row r="191" spans="2:65" s="12" customFormat="1" ht="13.5">
      <c r="B191" s="214"/>
      <c r="C191" s="215"/>
      <c r="D191" s="205" t="s">
        <v>134</v>
      </c>
      <c r="E191" s="216" t="s">
        <v>21</v>
      </c>
      <c r="F191" s="217" t="s">
        <v>383</v>
      </c>
      <c r="G191" s="215"/>
      <c r="H191" s="218">
        <v>386.32799999999997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134</v>
      </c>
      <c r="AU191" s="224" t="s">
        <v>82</v>
      </c>
      <c r="AV191" s="12" t="s">
        <v>82</v>
      </c>
      <c r="AW191" s="12" t="s">
        <v>35</v>
      </c>
      <c r="AX191" s="12" t="s">
        <v>72</v>
      </c>
      <c r="AY191" s="224" t="s">
        <v>124</v>
      </c>
    </row>
    <row r="192" spans="2:65" s="14" customFormat="1" ht="13.5">
      <c r="B192" s="249"/>
      <c r="C192" s="250"/>
      <c r="D192" s="205" t="s">
        <v>134</v>
      </c>
      <c r="E192" s="251" t="s">
        <v>21</v>
      </c>
      <c r="F192" s="252" t="s">
        <v>384</v>
      </c>
      <c r="G192" s="250"/>
      <c r="H192" s="253">
        <v>601.899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AT192" s="259" t="s">
        <v>134</v>
      </c>
      <c r="AU192" s="259" t="s">
        <v>82</v>
      </c>
      <c r="AV192" s="14" t="s">
        <v>141</v>
      </c>
      <c r="AW192" s="14" t="s">
        <v>35</v>
      </c>
      <c r="AX192" s="14" t="s">
        <v>72</v>
      </c>
      <c r="AY192" s="259" t="s">
        <v>124</v>
      </c>
    </row>
    <row r="193" spans="2:65" s="12" customFormat="1" ht="13.5">
      <c r="B193" s="214"/>
      <c r="C193" s="215"/>
      <c r="D193" s="205" t="s">
        <v>134</v>
      </c>
      <c r="E193" s="216" t="s">
        <v>21</v>
      </c>
      <c r="F193" s="217" t="s">
        <v>385</v>
      </c>
      <c r="G193" s="215"/>
      <c r="H193" s="218">
        <v>601.899</v>
      </c>
      <c r="I193" s="219"/>
      <c r="J193" s="215"/>
      <c r="K193" s="215"/>
      <c r="L193" s="220"/>
      <c r="M193" s="221"/>
      <c r="N193" s="222"/>
      <c r="O193" s="222"/>
      <c r="P193" s="222"/>
      <c r="Q193" s="222"/>
      <c r="R193" s="222"/>
      <c r="S193" s="222"/>
      <c r="T193" s="223"/>
      <c r="AT193" s="224" t="s">
        <v>134</v>
      </c>
      <c r="AU193" s="224" t="s">
        <v>82</v>
      </c>
      <c r="AV193" s="12" t="s">
        <v>82</v>
      </c>
      <c r="AW193" s="12" t="s">
        <v>35</v>
      </c>
      <c r="AX193" s="12" t="s">
        <v>72</v>
      </c>
      <c r="AY193" s="224" t="s">
        <v>124</v>
      </c>
    </row>
    <row r="194" spans="2:65" s="13" customFormat="1" ht="13.5">
      <c r="B194" s="228"/>
      <c r="C194" s="229"/>
      <c r="D194" s="205" t="s">
        <v>134</v>
      </c>
      <c r="E194" s="230" t="s">
        <v>21</v>
      </c>
      <c r="F194" s="231" t="s">
        <v>230</v>
      </c>
      <c r="G194" s="229"/>
      <c r="H194" s="232">
        <v>1203.798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134</v>
      </c>
      <c r="AU194" s="238" t="s">
        <v>82</v>
      </c>
      <c r="AV194" s="13" t="s">
        <v>132</v>
      </c>
      <c r="AW194" s="13" t="s">
        <v>35</v>
      </c>
      <c r="AX194" s="13" t="s">
        <v>80</v>
      </c>
      <c r="AY194" s="238" t="s">
        <v>124</v>
      </c>
    </row>
    <row r="195" spans="2:65" s="1" customFormat="1" ht="16.5" customHeight="1">
      <c r="B195" s="40"/>
      <c r="C195" s="191" t="s">
        <v>386</v>
      </c>
      <c r="D195" s="191" t="s">
        <v>127</v>
      </c>
      <c r="E195" s="192" t="s">
        <v>387</v>
      </c>
      <c r="F195" s="193" t="s">
        <v>388</v>
      </c>
      <c r="G195" s="194" t="s">
        <v>272</v>
      </c>
      <c r="H195" s="195">
        <v>227.292</v>
      </c>
      <c r="I195" s="196"/>
      <c r="J195" s="197">
        <f>ROUND(I195*H195,2)</f>
        <v>0</v>
      </c>
      <c r="K195" s="193" t="s">
        <v>131</v>
      </c>
      <c r="L195" s="60"/>
      <c r="M195" s="198" t="s">
        <v>21</v>
      </c>
      <c r="N195" s="199" t="s">
        <v>43</v>
      </c>
      <c r="O195" s="41"/>
      <c r="P195" s="200">
        <f>O195*H195</f>
        <v>0</v>
      </c>
      <c r="Q195" s="200">
        <v>0</v>
      </c>
      <c r="R195" s="200">
        <f>Q195*H195</f>
        <v>0</v>
      </c>
      <c r="S195" s="200">
        <v>0</v>
      </c>
      <c r="T195" s="201">
        <f>S195*H195</f>
        <v>0</v>
      </c>
      <c r="AR195" s="23" t="s">
        <v>132</v>
      </c>
      <c r="AT195" s="23" t="s">
        <v>127</v>
      </c>
      <c r="AU195" s="23" t="s">
        <v>82</v>
      </c>
      <c r="AY195" s="23" t="s">
        <v>124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23" t="s">
        <v>80</v>
      </c>
      <c r="BK195" s="202">
        <f>ROUND(I195*H195,2)</f>
        <v>0</v>
      </c>
      <c r="BL195" s="23" t="s">
        <v>132</v>
      </c>
      <c r="BM195" s="23" t="s">
        <v>389</v>
      </c>
    </row>
    <row r="196" spans="2:65" s="12" customFormat="1" ht="13.5">
      <c r="B196" s="214"/>
      <c r="C196" s="215"/>
      <c r="D196" s="205" t="s">
        <v>134</v>
      </c>
      <c r="E196" s="216" t="s">
        <v>21</v>
      </c>
      <c r="F196" s="217" t="s">
        <v>390</v>
      </c>
      <c r="G196" s="215"/>
      <c r="H196" s="218">
        <v>791.54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134</v>
      </c>
      <c r="AU196" s="224" t="s">
        <v>82</v>
      </c>
      <c r="AV196" s="12" t="s">
        <v>82</v>
      </c>
      <c r="AW196" s="12" t="s">
        <v>35</v>
      </c>
      <c r="AX196" s="12" t="s">
        <v>72</v>
      </c>
      <c r="AY196" s="224" t="s">
        <v>124</v>
      </c>
    </row>
    <row r="197" spans="2:65" s="12" customFormat="1" ht="13.5">
      <c r="B197" s="214"/>
      <c r="C197" s="215"/>
      <c r="D197" s="205" t="s">
        <v>134</v>
      </c>
      <c r="E197" s="216" t="s">
        <v>21</v>
      </c>
      <c r="F197" s="217" t="s">
        <v>391</v>
      </c>
      <c r="G197" s="215"/>
      <c r="H197" s="218">
        <v>-601.899</v>
      </c>
      <c r="I197" s="219"/>
      <c r="J197" s="215"/>
      <c r="K197" s="215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134</v>
      </c>
      <c r="AU197" s="224" t="s">
        <v>82</v>
      </c>
      <c r="AV197" s="12" t="s">
        <v>82</v>
      </c>
      <c r="AW197" s="12" t="s">
        <v>35</v>
      </c>
      <c r="AX197" s="12" t="s">
        <v>72</v>
      </c>
      <c r="AY197" s="224" t="s">
        <v>124</v>
      </c>
    </row>
    <row r="198" spans="2:65" s="12" customFormat="1" ht="13.5">
      <c r="B198" s="214"/>
      <c r="C198" s="215"/>
      <c r="D198" s="205" t="s">
        <v>134</v>
      </c>
      <c r="E198" s="216" t="s">
        <v>21</v>
      </c>
      <c r="F198" s="217" t="s">
        <v>392</v>
      </c>
      <c r="G198" s="215"/>
      <c r="H198" s="218">
        <v>17.393999999999998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134</v>
      </c>
      <c r="AU198" s="224" t="s">
        <v>82</v>
      </c>
      <c r="AV198" s="12" t="s">
        <v>82</v>
      </c>
      <c r="AW198" s="12" t="s">
        <v>35</v>
      </c>
      <c r="AX198" s="12" t="s">
        <v>72</v>
      </c>
      <c r="AY198" s="224" t="s">
        <v>124</v>
      </c>
    </row>
    <row r="199" spans="2:65" s="12" customFormat="1" ht="13.5">
      <c r="B199" s="214"/>
      <c r="C199" s="215"/>
      <c r="D199" s="205" t="s">
        <v>134</v>
      </c>
      <c r="E199" s="216" t="s">
        <v>21</v>
      </c>
      <c r="F199" s="217" t="s">
        <v>393</v>
      </c>
      <c r="G199" s="215"/>
      <c r="H199" s="218">
        <v>20.257000000000001</v>
      </c>
      <c r="I199" s="219"/>
      <c r="J199" s="215"/>
      <c r="K199" s="215"/>
      <c r="L199" s="220"/>
      <c r="M199" s="221"/>
      <c r="N199" s="222"/>
      <c r="O199" s="222"/>
      <c r="P199" s="222"/>
      <c r="Q199" s="222"/>
      <c r="R199" s="222"/>
      <c r="S199" s="222"/>
      <c r="T199" s="223"/>
      <c r="AT199" s="224" t="s">
        <v>134</v>
      </c>
      <c r="AU199" s="224" t="s">
        <v>82</v>
      </c>
      <c r="AV199" s="12" t="s">
        <v>82</v>
      </c>
      <c r="AW199" s="12" t="s">
        <v>35</v>
      </c>
      <c r="AX199" s="12" t="s">
        <v>72</v>
      </c>
      <c r="AY199" s="224" t="s">
        <v>124</v>
      </c>
    </row>
    <row r="200" spans="2:65" s="13" customFormat="1" ht="13.5">
      <c r="B200" s="228"/>
      <c r="C200" s="229"/>
      <c r="D200" s="205" t="s">
        <v>134</v>
      </c>
      <c r="E200" s="230" t="s">
        <v>21</v>
      </c>
      <c r="F200" s="231" t="s">
        <v>230</v>
      </c>
      <c r="G200" s="229"/>
      <c r="H200" s="232">
        <v>227.292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134</v>
      </c>
      <c r="AU200" s="238" t="s">
        <v>82</v>
      </c>
      <c r="AV200" s="13" t="s">
        <v>132</v>
      </c>
      <c r="AW200" s="13" t="s">
        <v>35</v>
      </c>
      <c r="AX200" s="13" t="s">
        <v>80</v>
      </c>
      <c r="AY200" s="238" t="s">
        <v>124</v>
      </c>
    </row>
    <row r="201" spans="2:65" s="1" customFormat="1" ht="25.5" customHeight="1">
      <c r="B201" s="40"/>
      <c r="C201" s="191" t="s">
        <v>394</v>
      </c>
      <c r="D201" s="191" t="s">
        <v>127</v>
      </c>
      <c r="E201" s="192" t="s">
        <v>395</v>
      </c>
      <c r="F201" s="193" t="s">
        <v>396</v>
      </c>
      <c r="G201" s="194" t="s">
        <v>272</v>
      </c>
      <c r="H201" s="195">
        <v>2272.92</v>
      </c>
      <c r="I201" s="196"/>
      <c r="J201" s="197">
        <f>ROUND(I201*H201,2)</f>
        <v>0</v>
      </c>
      <c r="K201" s="193" t="s">
        <v>131</v>
      </c>
      <c r="L201" s="60"/>
      <c r="M201" s="198" t="s">
        <v>21</v>
      </c>
      <c r="N201" s="199" t="s">
        <v>43</v>
      </c>
      <c r="O201" s="41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AR201" s="23" t="s">
        <v>132</v>
      </c>
      <c r="AT201" s="23" t="s">
        <v>127</v>
      </c>
      <c r="AU201" s="23" t="s">
        <v>82</v>
      </c>
      <c r="AY201" s="23" t="s">
        <v>124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23" t="s">
        <v>80</v>
      </c>
      <c r="BK201" s="202">
        <f>ROUND(I201*H201,2)</f>
        <v>0</v>
      </c>
      <c r="BL201" s="23" t="s">
        <v>132</v>
      </c>
      <c r="BM201" s="23" t="s">
        <v>397</v>
      </c>
    </row>
    <row r="202" spans="2:65" s="11" customFormat="1" ht="27">
      <c r="B202" s="203"/>
      <c r="C202" s="204"/>
      <c r="D202" s="205" t="s">
        <v>134</v>
      </c>
      <c r="E202" s="206" t="s">
        <v>21</v>
      </c>
      <c r="F202" s="207" t="s">
        <v>398</v>
      </c>
      <c r="G202" s="204"/>
      <c r="H202" s="206" t="s">
        <v>21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134</v>
      </c>
      <c r="AU202" s="213" t="s">
        <v>82</v>
      </c>
      <c r="AV202" s="11" t="s">
        <v>80</v>
      </c>
      <c r="AW202" s="11" t="s">
        <v>35</v>
      </c>
      <c r="AX202" s="11" t="s">
        <v>72</v>
      </c>
      <c r="AY202" s="213" t="s">
        <v>124</v>
      </c>
    </row>
    <row r="203" spans="2:65" s="12" customFormat="1" ht="13.5">
      <c r="B203" s="214"/>
      <c r="C203" s="215"/>
      <c r="D203" s="205" t="s">
        <v>134</v>
      </c>
      <c r="E203" s="216" t="s">
        <v>21</v>
      </c>
      <c r="F203" s="217" t="s">
        <v>399</v>
      </c>
      <c r="G203" s="215"/>
      <c r="H203" s="218">
        <v>2272.92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134</v>
      </c>
      <c r="AU203" s="224" t="s">
        <v>82</v>
      </c>
      <c r="AV203" s="12" t="s">
        <v>82</v>
      </c>
      <c r="AW203" s="12" t="s">
        <v>35</v>
      </c>
      <c r="AX203" s="12" t="s">
        <v>80</v>
      </c>
      <c r="AY203" s="224" t="s">
        <v>124</v>
      </c>
    </row>
    <row r="204" spans="2:65" s="1" customFormat="1" ht="16.5" customHeight="1">
      <c r="B204" s="40"/>
      <c r="C204" s="191" t="s">
        <v>400</v>
      </c>
      <c r="D204" s="191" t="s">
        <v>127</v>
      </c>
      <c r="E204" s="192" t="s">
        <v>401</v>
      </c>
      <c r="F204" s="193" t="s">
        <v>402</v>
      </c>
      <c r="G204" s="194" t="s">
        <v>272</v>
      </c>
      <c r="H204" s="195">
        <v>601.899</v>
      </c>
      <c r="I204" s="196"/>
      <c r="J204" s="197">
        <f>ROUND(I204*H204,2)</f>
        <v>0</v>
      </c>
      <c r="K204" s="193" t="s">
        <v>131</v>
      </c>
      <c r="L204" s="60"/>
      <c r="M204" s="198" t="s">
        <v>21</v>
      </c>
      <c r="N204" s="199" t="s">
        <v>43</v>
      </c>
      <c r="O204" s="41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AR204" s="23" t="s">
        <v>132</v>
      </c>
      <c r="AT204" s="23" t="s">
        <v>127</v>
      </c>
      <c r="AU204" s="23" t="s">
        <v>82</v>
      </c>
      <c r="AY204" s="23" t="s">
        <v>124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23" t="s">
        <v>80</v>
      </c>
      <c r="BK204" s="202">
        <f>ROUND(I204*H204,2)</f>
        <v>0</v>
      </c>
      <c r="BL204" s="23" t="s">
        <v>132</v>
      </c>
      <c r="BM204" s="23" t="s">
        <v>403</v>
      </c>
    </row>
    <row r="205" spans="2:65" s="11" customFormat="1" ht="13.5">
      <c r="B205" s="203"/>
      <c r="C205" s="204"/>
      <c r="D205" s="205" t="s">
        <v>134</v>
      </c>
      <c r="E205" s="206" t="s">
        <v>21</v>
      </c>
      <c r="F205" s="207" t="s">
        <v>404</v>
      </c>
      <c r="G205" s="204"/>
      <c r="H205" s="206" t="s">
        <v>21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134</v>
      </c>
      <c r="AU205" s="213" t="s">
        <v>82</v>
      </c>
      <c r="AV205" s="11" t="s">
        <v>80</v>
      </c>
      <c r="AW205" s="11" t="s">
        <v>35</v>
      </c>
      <c r="AX205" s="11" t="s">
        <v>72</v>
      </c>
      <c r="AY205" s="213" t="s">
        <v>124</v>
      </c>
    </row>
    <row r="206" spans="2:65" s="12" customFormat="1" ht="13.5">
      <c r="B206" s="214"/>
      <c r="C206" s="215"/>
      <c r="D206" s="205" t="s">
        <v>134</v>
      </c>
      <c r="E206" s="216" t="s">
        <v>21</v>
      </c>
      <c r="F206" s="217" t="s">
        <v>381</v>
      </c>
      <c r="G206" s="215"/>
      <c r="H206" s="218">
        <v>36.323999999999998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134</v>
      </c>
      <c r="AU206" s="224" t="s">
        <v>82</v>
      </c>
      <c r="AV206" s="12" t="s">
        <v>82</v>
      </c>
      <c r="AW206" s="12" t="s">
        <v>35</v>
      </c>
      <c r="AX206" s="12" t="s">
        <v>72</v>
      </c>
      <c r="AY206" s="224" t="s">
        <v>124</v>
      </c>
    </row>
    <row r="207" spans="2:65" s="12" customFormat="1" ht="13.5">
      <c r="B207" s="214"/>
      <c r="C207" s="215"/>
      <c r="D207" s="205" t="s">
        <v>134</v>
      </c>
      <c r="E207" s="216" t="s">
        <v>21</v>
      </c>
      <c r="F207" s="217" t="s">
        <v>382</v>
      </c>
      <c r="G207" s="215"/>
      <c r="H207" s="218">
        <v>179.24700000000001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134</v>
      </c>
      <c r="AU207" s="224" t="s">
        <v>82</v>
      </c>
      <c r="AV207" s="12" t="s">
        <v>82</v>
      </c>
      <c r="AW207" s="12" t="s">
        <v>35</v>
      </c>
      <c r="AX207" s="12" t="s">
        <v>72</v>
      </c>
      <c r="AY207" s="224" t="s">
        <v>124</v>
      </c>
    </row>
    <row r="208" spans="2:65" s="12" customFormat="1" ht="13.5">
      <c r="B208" s="214"/>
      <c r="C208" s="215"/>
      <c r="D208" s="205" t="s">
        <v>134</v>
      </c>
      <c r="E208" s="216" t="s">
        <v>21</v>
      </c>
      <c r="F208" s="217" t="s">
        <v>383</v>
      </c>
      <c r="G208" s="215"/>
      <c r="H208" s="218">
        <v>386.32799999999997</v>
      </c>
      <c r="I208" s="219"/>
      <c r="J208" s="215"/>
      <c r="K208" s="215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134</v>
      </c>
      <c r="AU208" s="224" t="s">
        <v>82</v>
      </c>
      <c r="AV208" s="12" t="s">
        <v>82</v>
      </c>
      <c r="AW208" s="12" t="s">
        <v>35</v>
      </c>
      <c r="AX208" s="12" t="s">
        <v>72</v>
      </c>
      <c r="AY208" s="224" t="s">
        <v>124</v>
      </c>
    </row>
    <row r="209" spans="2:65" s="13" customFormat="1" ht="13.5">
      <c r="B209" s="228"/>
      <c r="C209" s="229"/>
      <c r="D209" s="205" t="s">
        <v>134</v>
      </c>
      <c r="E209" s="230" t="s">
        <v>21</v>
      </c>
      <c r="F209" s="231" t="s">
        <v>230</v>
      </c>
      <c r="G209" s="229"/>
      <c r="H209" s="232">
        <v>601.899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134</v>
      </c>
      <c r="AU209" s="238" t="s">
        <v>82</v>
      </c>
      <c r="AV209" s="13" t="s">
        <v>132</v>
      </c>
      <c r="AW209" s="13" t="s">
        <v>35</v>
      </c>
      <c r="AX209" s="13" t="s">
        <v>80</v>
      </c>
      <c r="AY209" s="238" t="s">
        <v>124</v>
      </c>
    </row>
    <row r="210" spans="2:65" s="1" customFormat="1" ht="16.5" customHeight="1">
      <c r="B210" s="40"/>
      <c r="C210" s="191" t="s">
        <v>405</v>
      </c>
      <c r="D210" s="191" t="s">
        <v>127</v>
      </c>
      <c r="E210" s="192" t="s">
        <v>406</v>
      </c>
      <c r="F210" s="193" t="s">
        <v>407</v>
      </c>
      <c r="G210" s="194" t="s">
        <v>272</v>
      </c>
      <c r="H210" s="195">
        <v>80.909000000000006</v>
      </c>
      <c r="I210" s="196"/>
      <c r="J210" s="197">
        <f>ROUND(I210*H210,2)</f>
        <v>0</v>
      </c>
      <c r="K210" s="193" t="s">
        <v>131</v>
      </c>
      <c r="L210" s="60"/>
      <c r="M210" s="198" t="s">
        <v>21</v>
      </c>
      <c r="N210" s="199" t="s">
        <v>43</v>
      </c>
      <c r="O210" s="41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AR210" s="23" t="s">
        <v>132</v>
      </c>
      <c r="AT210" s="23" t="s">
        <v>127</v>
      </c>
      <c r="AU210" s="23" t="s">
        <v>82</v>
      </c>
      <c r="AY210" s="23" t="s">
        <v>124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23" t="s">
        <v>80</v>
      </c>
      <c r="BK210" s="202">
        <f>ROUND(I210*H210,2)</f>
        <v>0</v>
      </c>
      <c r="BL210" s="23" t="s">
        <v>132</v>
      </c>
      <c r="BM210" s="23" t="s">
        <v>408</v>
      </c>
    </row>
    <row r="211" spans="2:65" s="12" customFormat="1" ht="27">
      <c r="B211" s="214"/>
      <c r="C211" s="215"/>
      <c r="D211" s="205" t="s">
        <v>134</v>
      </c>
      <c r="E211" s="216" t="s">
        <v>21</v>
      </c>
      <c r="F211" s="217" t="s">
        <v>409</v>
      </c>
      <c r="G211" s="215"/>
      <c r="H211" s="218">
        <v>36.323999999999998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134</v>
      </c>
      <c r="AU211" s="224" t="s">
        <v>82</v>
      </c>
      <c r="AV211" s="12" t="s">
        <v>82</v>
      </c>
      <c r="AW211" s="12" t="s">
        <v>35</v>
      </c>
      <c r="AX211" s="12" t="s">
        <v>72</v>
      </c>
      <c r="AY211" s="224" t="s">
        <v>124</v>
      </c>
    </row>
    <row r="212" spans="2:65" s="14" customFormat="1" ht="13.5">
      <c r="B212" s="249"/>
      <c r="C212" s="250"/>
      <c r="D212" s="205" t="s">
        <v>134</v>
      </c>
      <c r="E212" s="251" t="s">
        <v>21</v>
      </c>
      <c r="F212" s="252" t="s">
        <v>384</v>
      </c>
      <c r="G212" s="250"/>
      <c r="H212" s="253">
        <v>36.323999999999998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AT212" s="259" t="s">
        <v>134</v>
      </c>
      <c r="AU212" s="259" t="s">
        <v>82</v>
      </c>
      <c r="AV212" s="14" t="s">
        <v>141</v>
      </c>
      <c r="AW212" s="14" t="s">
        <v>35</v>
      </c>
      <c r="AX212" s="14" t="s">
        <v>72</v>
      </c>
      <c r="AY212" s="259" t="s">
        <v>124</v>
      </c>
    </row>
    <row r="213" spans="2:65" s="12" customFormat="1" ht="13.5">
      <c r="B213" s="214"/>
      <c r="C213" s="215"/>
      <c r="D213" s="205" t="s">
        <v>134</v>
      </c>
      <c r="E213" s="216" t="s">
        <v>21</v>
      </c>
      <c r="F213" s="217" t="s">
        <v>410</v>
      </c>
      <c r="G213" s="215"/>
      <c r="H213" s="218">
        <v>32.685000000000002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134</v>
      </c>
      <c r="AU213" s="224" t="s">
        <v>82</v>
      </c>
      <c r="AV213" s="12" t="s">
        <v>82</v>
      </c>
      <c r="AW213" s="12" t="s">
        <v>35</v>
      </c>
      <c r="AX213" s="12" t="s">
        <v>72</v>
      </c>
      <c r="AY213" s="224" t="s">
        <v>124</v>
      </c>
    </row>
    <row r="214" spans="2:65" s="12" customFormat="1" ht="13.5">
      <c r="B214" s="214"/>
      <c r="C214" s="215"/>
      <c r="D214" s="205" t="s">
        <v>134</v>
      </c>
      <c r="E214" s="216" t="s">
        <v>21</v>
      </c>
      <c r="F214" s="217" t="s">
        <v>411</v>
      </c>
      <c r="G214" s="215"/>
      <c r="H214" s="218">
        <v>11.9</v>
      </c>
      <c r="I214" s="219"/>
      <c r="J214" s="215"/>
      <c r="K214" s="215"/>
      <c r="L214" s="220"/>
      <c r="M214" s="221"/>
      <c r="N214" s="222"/>
      <c r="O214" s="222"/>
      <c r="P214" s="222"/>
      <c r="Q214" s="222"/>
      <c r="R214" s="222"/>
      <c r="S214" s="222"/>
      <c r="T214" s="223"/>
      <c r="AT214" s="224" t="s">
        <v>134</v>
      </c>
      <c r="AU214" s="224" t="s">
        <v>82</v>
      </c>
      <c r="AV214" s="12" t="s">
        <v>82</v>
      </c>
      <c r="AW214" s="12" t="s">
        <v>35</v>
      </c>
      <c r="AX214" s="12" t="s">
        <v>72</v>
      </c>
      <c r="AY214" s="224" t="s">
        <v>124</v>
      </c>
    </row>
    <row r="215" spans="2:65" s="14" customFormat="1" ht="13.5">
      <c r="B215" s="249"/>
      <c r="C215" s="250"/>
      <c r="D215" s="205" t="s">
        <v>134</v>
      </c>
      <c r="E215" s="251" t="s">
        <v>21</v>
      </c>
      <c r="F215" s="252" t="s">
        <v>384</v>
      </c>
      <c r="G215" s="250"/>
      <c r="H215" s="253">
        <v>44.585000000000001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AT215" s="259" t="s">
        <v>134</v>
      </c>
      <c r="AU215" s="259" t="s">
        <v>82</v>
      </c>
      <c r="AV215" s="14" t="s">
        <v>141</v>
      </c>
      <c r="AW215" s="14" t="s">
        <v>35</v>
      </c>
      <c r="AX215" s="14" t="s">
        <v>72</v>
      </c>
      <c r="AY215" s="259" t="s">
        <v>124</v>
      </c>
    </row>
    <row r="216" spans="2:65" s="13" customFormat="1" ht="13.5">
      <c r="B216" s="228"/>
      <c r="C216" s="229"/>
      <c r="D216" s="205" t="s">
        <v>134</v>
      </c>
      <c r="E216" s="230" t="s">
        <v>21</v>
      </c>
      <c r="F216" s="231" t="s">
        <v>230</v>
      </c>
      <c r="G216" s="229"/>
      <c r="H216" s="232">
        <v>80.909000000000006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134</v>
      </c>
      <c r="AU216" s="238" t="s">
        <v>82</v>
      </c>
      <c r="AV216" s="13" t="s">
        <v>132</v>
      </c>
      <c r="AW216" s="13" t="s">
        <v>35</v>
      </c>
      <c r="AX216" s="13" t="s">
        <v>80</v>
      </c>
      <c r="AY216" s="238" t="s">
        <v>124</v>
      </c>
    </row>
    <row r="217" spans="2:65" s="1" customFormat="1" ht="16.5" customHeight="1">
      <c r="B217" s="40"/>
      <c r="C217" s="191" t="s">
        <v>412</v>
      </c>
      <c r="D217" s="191" t="s">
        <v>127</v>
      </c>
      <c r="E217" s="192" t="s">
        <v>413</v>
      </c>
      <c r="F217" s="193" t="s">
        <v>414</v>
      </c>
      <c r="G217" s="194" t="s">
        <v>272</v>
      </c>
      <c r="H217" s="195">
        <v>14.4</v>
      </c>
      <c r="I217" s="196"/>
      <c r="J217" s="197">
        <f>ROUND(I217*H217,2)</f>
        <v>0</v>
      </c>
      <c r="K217" s="193" t="s">
        <v>131</v>
      </c>
      <c r="L217" s="60"/>
      <c r="M217" s="198" t="s">
        <v>21</v>
      </c>
      <c r="N217" s="199" t="s">
        <v>43</v>
      </c>
      <c r="O217" s="41"/>
      <c r="P217" s="200">
        <f>O217*H217</f>
        <v>0</v>
      </c>
      <c r="Q217" s="200">
        <v>0</v>
      </c>
      <c r="R217" s="200">
        <f>Q217*H217</f>
        <v>0</v>
      </c>
      <c r="S217" s="200">
        <v>0</v>
      </c>
      <c r="T217" s="201">
        <f>S217*H217</f>
        <v>0</v>
      </c>
      <c r="AR217" s="23" t="s">
        <v>132</v>
      </c>
      <c r="AT217" s="23" t="s">
        <v>127</v>
      </c>
      <c r="AU217" s="23" t="s">
        <v>82</v>
      </c>
      <c r="AY217" s="23" t="s">
        <v>124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23" t="s">
        <v>80</v>
      </c>
      <c r="BK217" s="202">
        <f>ROUND(I217*H217,2)</f>
        <v>0</v>
      </c>
      <c r="BL217" s="23" t="s">
        <v>132</v>
      </c>
      <c r="BM217" s="23" t="s">
        <v>415</v>
      </c>
    </row>
    <row r="218" spans="2:65" s="12" customFormat="1" ht="13.5">
      <c r="B218" s="214"/>
      <c r="C218" s="215"/>
      <c r="D218" s="205" t="s">
        <v>134</v>
      </c>
      <c r="E218" s="216" t="s">
        <v>21</v>
      </c>
      <c r="F218" s="217" t="s">
        <v>416</v>
      </c>
      <c r="G218" s="215"/>
      <c r="H218" s="218">
        <v>14.4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134</v>
      </c>
      <c r="AU218" s="224" t="s">
        <v>82</v>
      </c>
      <c r="AV218" s="12" t="s">
        <v>82</v>
      </c>
      <c r="AW218" s="12" t="s">
        <v>35</v>
      </c>
      <c r="AX218" s="12" t="s">
        <v>80</v>
      </c>
      <c r="AY218" s="224" t="s">
        <v>124</v>
      </c>
    </row>
    <row r="219" spans="2:65" s="1" customFormat="1" ht="16.5" customHeight="1">
      <c r="B219" s="40"/>
      <c r="C219" s="191" t="s">
        <v>417</v>
      </c>
      <c r="D219" s="191" t="s">
        <v>127</v>
      </c>
      <c r="E219" s="192" t="s">
        <v>418</v>
      </c>
      <c r="F219" s="193" t="s">
        <v>419</v>
      </c>
      <c r="G219" s="194" t="s">
        <v>272</v>
      </c>
      <c r="H219" s="195">
        <v>829.19100000000003</v>
      </c>
      <c r="I219" s="196"/>
      <c r="J219" s="197">
        <f>ROUND(I219*H219,2)</f>
        <v>0</v>
      </c>
      <c r="K219" s="193" t="s">
        <v>131</v>
      </c>
      <c r="L219" s="60"/>
      <c r="M219" s="198" t="s">
        <v>21</v>
      </c>
      <c r="N219" s="199" t="s">
        <v>43</v>
      </c>
      <c r="O219" s="41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AR219" s="23" t="s">
        <v>132</v>
      </c>
      <c r="AT219" s="23" t="s">
        <v>127</v>
      </c>
      <c r="AU219" s="23" t="s">
        <v>82</v>
      </c>
      <c r="AY219" s="23" t="s">
        <v>124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23" t="s">
        <v>80</v>
      </c>
      <c r="BK219" s="202">
        <f>ROUND(I219*H219,2)</f>
        <v>0</v>
      </c>
      <c r="BL219" s="23" t="s">
        <v>132</v>
      </c>
      <c r="BM219" s="23" t="s">
        <v>420</v>
      </c>
    </row>
    <row r="220" spans="2:65" s="12" customFormat="1" ht="13.5">
      <c r="B220" s="214"/>
      <c r="C220" s="215"/>
      <c r="D220" s="205" t="s">
        <v>134</v>
      </c>
      <c r="E220" s="216" t="s">
        <v>21</v>
      </c>
      <c r="F220" s="217" t="s">
        <v>421</v>
      </c>
      <c r="G220" s="215"/>
      <c r="H220" s="218">
        <v>601.899</v>
      </c>
      <c r="I220" s="219"/>
      <c r="J220" s="215"/>
      <c r="K220" s="215"/>
      <c r="L220" s="220"/>
      <c r="M220" s="221"/>
      <c r="N220" s="222"/>
      <c r="O220" s="222"/>
      <c r="P220" s="222"/>
      <c r="Q220" s="222"/>
      <c r="R220" s="222"/>
      <c r="S220" s="222"/>
      <c r="T220" s="223"/>
      <c r="AT220" s="224" t="s">
        <v>134</v>
      </c>
      <c r="AU220" s="224" t="s">
        <v>82</v>
      </c>
      <c r="AV220" s="12" t="s">
        <v>82</v>
      </c>
      <c r="AW220" s="12" t="s">
        <v>35</v>
      </c>
      <c r="AX220" s="12" t="s">
        <v>72</v>
      </c>
      <c r="AY220" s="224" t="s">
        <v>124</v>
      </c>
    </row>
    <row r="221" spans="2:65" s="12" customFormat="1" ht="13.5">
      <c r="B221" s="214"/>
      <c r="C221" s="215"/>
      <c r="D221" s="205" t="s">
        <v>134</v>
      </c>
      <c r="E221" s="216" t="s">
        <v>21</v>
      </c>
      <c r="F221" s="217" t="s">
        <v>422</v>
      </c>
      <c r="G221" s="215"/>
      <c r="H221" s="218">
        <v>227.292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134</v>
      </c>
      <c r="AU221" s="224" t="s">
        <v>82</v>
      </c>
      <c r="AV221" s="12" t="s">
        <v>82</v>
      </c>
      <c r="AW221" s="12" t="s">
        <v>35</v>
      </c>
      <c r="AX221" s="12" t="s">
        <v>72</v>
      </c>
      <c r="AY221" s="224" t="s">
        <v>124</v>
      </c>
    </row>
    <row r="222" spans="2:65" s="13" customFormat="1" ht="13.5">
      <c r="B222" s="228"/>
      <c r="C222" s="229"/>
      <c r="D222" s="205" t="s">
        <v>134</v>
      </c>
      <c r="E222" s="230" t="s">
        <v>21</v>
      </c>
      <c r="F222" s="231" t="s">
        <v>230</v>
      </c>
      <c r="G222" s="229"/>
      <c r="H222" s="232">
        <v>829.19100000000003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134</v>
      </c>
      <c r="AU222" s="238" t="s">
        <v>82</v>
      </c>
      <c r="AV222" s="13" t="s">
        <v>132</v>
      </c>
      <c r="AW222" s="13" t="s">
        <v>35</v>
      </c>
      <c r="AX222" s="13" t="s">
        <v>80</v>
      </c>
      <c r="AY222" s="238" t="s">
        <v>124</v>
      </c>
    </row>
    <row r="223" spans="2:65" s="1" customFormat="1" ht="16.5" customHeight="1">
      <c r="B223" s="40"/>
      <c r="C223" s="191" t="s">
        <v>423</v>
      </c>
      <c r="D223" s="191" t="s">
        <v>127</v>
      </c>
      <c r="E223" s="192" t="s">
        <v>424</v>
      </c>
      <c r="F223" s="193" t="s">
        <v>425</v>
      </c>
      <c r="G223" s="194" t="s">
        <v>315</v>
      </c>
      <c r="H223" s="195">
        <v>409.12599999999998</v>
      </c>
      <c r="I223" s="196"/>
      <c r="J223" s="197">
        <f>ROUND(I223*H223,2)</f>
        <v>0</v>
      </c>
      <c r="K223" s="193" t="s">
        <v>131</v>
      </c>
      <c r="L223" s="60"/>
      <c r="M223" s="198" t="s">
        <v>21</v>
      </c>
      <c r="N223" s="199" t="s">
        <v>43</v>
      </c>
      <c r="O223" s="41"/>
      <c r="P223" s="200">
        <f>O223*H223</f>
        <v>0</v>
      </c>
      <c r="Q223" s="200">
        <v>0</v>
      </c>
      <c r="R223" s="200">
        <f>Q223*H223</f>
        <v>0</v>
      </c>
      <c r="S223" s="200">
        <v>0</v>
      </c>
      <c r="T223" s="201">
        <f>S223*H223</f>
        <v>0</v>
      </c>
      <c r="AR223" s="23" t="s">
        <v>132</v>
      </c>
      <c r="AT223" s="23" t="s">
        <v>127</v>
      </c>
      <c r="AU223" s="23" t="s">
        <v>82</v>
      </c>
      <c r="AY223" s="23" t="s">
        <v>124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23" t="s">
        <v>80</v>
      </c>
      <c r="BK223" s="202">
        <f>ROUND(I223*H223,2)</f>
        <v>0</v>
      </c>
      <c r="BL223" s="23" t="s">
        <v>132</v>
      </c>
      <c r="BM223" s="23" t="s">
        <v>426</v>
      </c>
    </row>
    <row r="224" spans="2:65" s="12" customFormat="1" ht="13.5">
      <c r="B224" s="214"/>
      <c r="C224" s="215"/>
      <c r="D224" s="205" t="s">
        <v>134</v>
      </c>
      <c r="E224" s="216" t="s">
        <v>21</v>
      </c>
      <c r="F224" s="217" t="s">
        <v>427</v>
      </c>
      <c r="G224" s="215"/>
      <c r="H224" s="218">
        <v>409.12599999999998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134</v>
      </c>
      <c r="AU224" s="224" t="s">
        <v>82</v>
      </c>
      <c r="AV224" s="12" t="s">
        <v>82</v>
      </c>
      <c r="AW224" s="12" t="s">
        <v>35</v>
      </c>
      <c r="AX224" s="12" t="s">
        <v>80</v>
      </c>
      <c r="AY224" s="224" t="s">
        <v>124</v>
      </c>
    </row>
    <row r="225" spans="2:65" s="1" customFormat="1" ht="16.5" customHeight="1">
      <c r="B225" s="40"/>
      <c r="C225" s="191" t="s">
        <v>428</v>
      </c>
      <c r="D225" s="191" t="s">
        <v>127</v>
      </c>
      <c r="E225" s="192" t="s">
        <v>429</v>
      </c>
      <c r="F225" s="193" t="s">
        <v>430</v>
      </c>
      <c r="G225" s="194" t="s">
        <v>272</v>
      </c>
      <c r="H225" s="195">
        <v>235.143</v>
      </c>
      <c r="I225" s="196"/>
      <c r="J225" s="197">
        <f>ROUND(I225*H225,2)</f>
        <v>0</v>
      </c>
      <c r="K225" s="193" t="s">
        <v>131</v>
      </c>
      <c r="L225" s="60"/>
      <c r="M225" s="198" t="s">
        <v>21</v>
      </c>
      <c r="N225" s="199" t="s">
        <v>43</v>
      </c>
      <c r="O225" s="41"/>
      <c r="P225" s="200">
        <f>O225*H225</f>
        <v>0</v>
      </c>
      <c r="Q225" s="200">
        <v>0</v>
      </c>
      <c r="R225" s="200">
        <f>Q225*H225</f>
        <v>0</v>
      </c>
      <c r="S225" s="200">
        <v>0</v>
      </c>
      <c r="T225" s="201">
        <f>S225*H225</f>
        <v>0</v>
      </c>
      <c r="AR225" s="23" t="s">
        <v>132</v>
      </c>
      <c r="AT225" s="23" t="s">
        <v>127</v>
      </c>
      <c r="AU225" s="23" t="s">
        <v>82</v>
      </c>
      <c r="AY225" s="23" t="s">
        <v>124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23" t="s">
        <v>80</v>
      </c>
      <c r="BK225" s="202">
        <f>ROUND(I225*H225,2)</f>
        <v>0</v>
      </c>
      <c r="BL225" s="23" t="s">
        <v>132</v>
      </c>
      <c r="BM225" s="23" t="s">
        <v>431</v>
      </c>
    </row>
    <row r="226" spans="2:65" s="11" customFormat="1" ht="13.5">
      <c r="B226" s="203"/>
      <c r="C226" s="204"/>
      <c r="D226" s="205" t="s">
        <v>134</v>
      </c>
      <c r="E226" s="206" t="s">
        <v>21</v>
      </c>
      <c r="F226" s="207" t="s">
        <v>432</v>
      </c>
      <c r="G226" s="204"/>
      <c r="H226" s="206" t="s">
        <v>21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134</v>
      </c>
      <c r="AU226" s="213" t="s">
        <v>82</v>
      </c>
      <c r="AV226" s="11" t="s">
        <v>80</v>
      </c>
      <c r="AW226" s="11" t="s">
        <v>35</v>
      </c>
      <c r="AX226" s="11" t="s">
        <v>72</v>
      </c>
      <c r="AY226" s="213" t="s">
        <v>124</v>
      </c>
    </row>
    <row r="227" spans="2:65" s="12" customFormat="1" ht="13.5">
      <c r="B227" s="214"/>
      <c r="C227" s="215"/>
      <c r="D227" s="205" t="s">
        <v>134</v>
      </c>
      <c r="E227" s="216" t="s">
        <v>21</v>
      </c>
      <c r="F227" s="217" t="s">
        <v>433</v>
      </c>
      <c r="G227" s="215"/>
      <c r="H227" s="218">
        <v>55.896000000000001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134</v>
      </c>
      <c r="AU227" s="224" t="s">
        <v>82</v>
      </c>
      <c r="AV227" s="12" t="s">
        <v>82</v>
      </c>
      <c r="AW227" s="12" t="s">
        <v>35</v>
      </c>
      <c r="AX227" s="12" t="s">
        <v>72</v>
      </c>
      <c r="AY227" s="224" t="s">
        <v>124</v>
      </c>
    </row>
    <row r="228" spans="2:65" s="14" customFormat="1" ht="13.5">
      <c r="B228" s="249"/>
      <c r="C228" s="250"/>
      <c r="D228" s="205" t="s">
        <v>134</v>
      </c>
      <c r="E228" s="251" t="s">
        <v>21</v>
      </c>
      <c r="F228" s="252" t="s">
        <v>384</v>
      </c>
      <c r="G228" s="250"/>
      <c r="H228" s="253">
        <v>55.896000000000001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AT228" s="259" t="s">
        <v>134</v>
      </c>
      <c r="AU228" s="259" t="s">
        <v>82</v>
      </c>
      <c r="AV228" s="14" t="s">
        <v>141</v>
      </c>
      <c r="AW228" s="14" t="s">
        <v>35</v>
      </c>
      <c r="AX228" s="14" t="s">
        <v>72</v>
      </c>
      <c r="AY228" s="259" t="s">
        <v>124</v>
      </c>
    </row>
    <row r="229" spans="2:65" s="11" customFormat="1" ht="13.5">
      <c r="B229" s="203"/>
      <c r="C229" s="204"/>
      <c r="D229" s="205" t="s">
        <v>134</v>
      </c>
      <c r="E229" s="206" t="s">
        <v>21</v>
      </c>
      <c r="F229" s="207" t="s">
        <v>434</v>
      </c>
      <c r="G229" s="204"/>
      <c r="H229" s="206" t="s">
        <v>21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134</v>
      </c>
      <c r="AU229" s="213" t="s">
        <v>82</v>
      </c>
      <c r="AV229" s="11" t="s">
        <v>80</v>
      </c>
      <c r="AW229" s="11" t="s">
        <v>35</v>
      </c>
      <c r="AX229" s="11" t="s">
        <v>72</v>
      </c>
      <c r="AY229" s="213" t="s">
        <v>124</v>
      </c>
    </row>
    <row r="230" spans="2:65" s="12" customFormat="1" ht="13.5">
      <c r="B230" s="214"/>
      <c r="C230" s="215"/>
      <c r="D230" s="205" t="s">
        <v>134</v>
      </c>
      <c r="E230" s="216" t="s">
        <v>21</v>
      </c>
      <c r="F230" s="217" t="s">
        <v>435</v>
      </c>
      <c r="G230" s="215"/>
      <c r="H230" s="218">
        <v>86.903999999999996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134</v>
      </c>
      <c r="AU230" s="224" t="s">
        <v>82</v>
      </c>
      <c r="AV230" s="12" t="s">
        <v>82</v>
      </c>
      <c r="AW230" s="12" t="s">
        <v>35</v>
      </c>
      <c r="AX230" s="12" t="s">
        <v>72</v>
      </c>
      <c r="AY230" s="224" t="s">
        <v>124</v>
      </c>
    </row>
    <row r="231" spans="2:65" s="12" customFormat="1" ht="13.5">
      <c r="B231" s="214"/>
      <c r="C231" s="215"/>
      <c r="D231" s="205" t="s">
        <v>134</v>
      </c>
      <c r="E231" s="216" t="s">
        <v>21</v>
      </c>
      <c r="F231" s="217" t="s">
        <v>436</v>
      </c>
      <c r="G231" s="215"/>
      <c r="H231" s="218">
        <v>73.528000000000006</v>
      </c>
      <c r="I231" s="219"/>
      <c r="J231" s="215"/>
      <c r="K231" s="215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134</v>
      </c>
      <c r="AU231" s="224" t="s">
        <v>82</v>
      </c>
      <c r="AV231" s="12" t="s">
        <v>82</v>
      </c>
      <c r="AW231" s="12" t="s">
        <v>35</v>
      </c>
      <c r="AX231" s="12" t="s">
        <v>72</v>
      </c>
      <c r="AY231" s="224" t="s">
        <v>124</v>
      </c>
    </row>
    <row r="232" spans="2:65" s="12" customFormat="1" ht="13.5">
      <c r="B232" s="214"/>
      <c r="C232" s="215"/>
      <c r="D232" s="205" t="s">
        <v>134</v>
      </c>
      <c r="E232" s="216" t="s">
        <v>21</v>
      </c>
      <c r="F232" s="217" t="s">
        <v>437</v>
      </c>
      <c r="G232" s="215"/>
      <c r="H232" s="218">
        <v>4.5270000000000001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134</v>
      </c>
      <c r="AU232" s="224" t="s">
        <v>82</v>
      </c>
      <c r="AV232" s="12" t="s">
        <v>82</v>
      </c>
      <c r="AW232" s="12" t="s">
        <v>35</v>
      </c>
      <c r="AX232" s="12" t="s">
        <v>72</v>
      </c>
      <c r="AY232" s="224" t="s">
        <v>124</v>
      </c>
    </row>
    <row r="233" spans="2:65" s="12" customFormat="1" ht="27">
      <c r="B233" s="214"/>
      <c r="C233" s="215"/>
      <c r="D233" s="205" t="s">
        <v>134</v>
      </c>
      <c r="E233" s="216" t="s">
        <v>21</v>
      </c>
      <c r="F233" s="217" t="s">
        <v>438</v>
      </c>
      <c r="G233" s="215"/>
      <c r="H233" s="218">
        <v>14.288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134</v>
      </c>
      <c r="AU233" s="224" t="s">
        <v>82</v>
      </c>
      <c r="AV233" s="12" t="s">
        <v>82</v>
      </c>
      <c r="AW233" s="12" t="s">
        <v>35</v>
      </c>
      <c r="AX233" s="12" t="s">
        <v>72</v>
      </c>
      <c r="AY233" s="224" t="s">
        <v>124</v>
      </c>
    </row>
    <row r="234" spans="2:65" s="14" customFormat="1" ht="13.5">
      <c r="B234" s="249"/>
      <c r="C234" s="250"/>
      <c r="D234" s="205" t="s">
        <v>134</v>
      </c>
      <c r="E234" s="251" t="s">
        <v>21</v>
      </c>
      <c r="F234" s="252" t="s">
        <v>384</v>
      </c>
      <c r="G234" s="250"/>
      <c r="H234" s="253">
        <v>179.24700000000001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AT234" s="259" t="s">
        <v>134</v>
      </c>
      <c r="AU234" s="259" t="s">
        <v>82</v>
      </c>
      <c r="AV234" s="14" t="s">
        <v>141</v>
      </c>
      <c r="AW234" s="14" t="s">
        <v>35</v>
      </c>
      <c r="AX234" s="14" t="s">
        <v>72</v>
      </c>
      <c r="AY234" s="259" t="s">
        <v>124</v>
      </c>
    </row>
    <row r="235" spans="2:65" s="13" customFormat="1" ht="13.5">
      <c r="B235" s="228"/>
      <c r="C235" s="229"/>
      <c r="D235" s="205" t="s">
        <v>134</v>
      </c>
      <c r="E235" s="230" t="s">
        <v>21</v>
      </c>
      <c r="F235" s="231" t="s">
        <v>230</v>
      </c>
      <c r="G235" s="229"/>
      <c r="H235" s="232">
        <v>235.143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134</v>
      </c>
      <c r="AU235" s="238" t="s">
        <v>82</v>
      </c>
      <c r="AV235" s="13" t="s">
        <v>132</v>
      </c>
      <c r="AW235" s="13" t="s">
        <v>35</v>
      </c>
      <c r="AX235" s="13" t="s">
        <v>80</v>
      </c>
      <c r="AY235" s="238" t="s">
        <v>124</v>
      </c>
    </row>
    <row r="236" spans="2:65" s="1" customFormat="1" ht="16.5" customHeight="1">
      <c r="B236" s="40"/>
      <c r="C236" s="239" t="s">
        <v>439</v>
      </c>
      <c r="D236" s="239" t="s">
        <v>312</v>
      </c>
      <c r="E236" s="240" t="s">
        <v>440</v>
      </c>
      <c r="F236" s="241" t="s">
        <v>441</v>
      </c>
      <c r="G236" s="242" t="s">
        <v>315</v>
      </c>
      <c r="H236" s="243">
        <v>190.91200000000001</v>
      </c>
      <c r="I236" s="244"/>
      <c r="J236" s="245">
        <f>ROUND(I236*H236,2)</f>
        <v>0</v>
      </c>
      <c r="K236" s="241" t="s">
        <v>131</v>
      </c>
      <c r="L236" s="246"/>
      <c r="M236" s="247" t="s">
        <v>21</v>
      </c>
      <c r="N236" s="248" t="s">
        <v>43</v>
      </c>
      <c r="O236" s="41"/>
      <c r="P236" s="200">
        <f>O236*H236</f>
        <v>0</v>
      </c>
      <c r="Q236" s="200">
        <v>1</v>
      </c>
      <c r="R236" s="200">
        <f>Q236*H236</f>
        <v>190.91200000000001</v>
      </c>
      <c r="S236" s="200">
        <v>0</v>
      </c>
      <c r="T236" s="201">
        <f>S236*H236</f>
        <v>0</v>
      </c>
      <c r="AR236" s="23" t="s">
        <v>169</v>
      </c>
      <c r="AT236" s="23" t="s">
        <v>312</v>
      </c>
      <c r="AU236" s="23" t="s">
        <v>82</v>
      </c>
      <c r="AY236" s="23" t="s">
        <v>124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23" t="s">
        <v>80</v>
      </c>
      <c r="BK236" s="202">
        <f>ROUND(I236*H236,2)</f>
        <v>0</v>
      </c>
      <c r="BL236" s="23" t="s">
        <v>132</v>
      </c>
      <c r="BM236" s="23" t="s">
        <v>442</v>
      </c>
    </row>
    <row r="237" spans="2:65" s="11" customFormat="1" ht="13.5">
      <c r="B237" s="203"/>
      <c r="C237" s="204"/>
      <c r="D237" s="205" t="s">
        <v>134</v>
      </c>
      <c r="E237" s="206" t="s">
        <v>21</v>
      </c>
      <c r="F237" s="207" t="s">
        <v>443</v>
      </c>
      <c r="G237" s="204"/>
      <c r="H237" s="206" t="s">
        <v>21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134</v>
      </c>
      <c r="AU237" s="213" t="s">
        <v>82</v>
      </c>
      <c r="AV237" s="11" t="s">
        <v>80</v>
      </c>
      <c r="AW237" s="11" t="s">
        <v>35</v>
      </c>
      <c r="AX237" s="11" t="s">
        <v>72</v>
      </c>
      <c r="AY237" s="213" t="s">
        <v>124</v>
      </c>
    </row>
    <row r="238" spans="2:65" s="12" customFormat="1" ht="13.5">
      <c r="B238" s="214"/>
      <c r="C238" s="215"/>
      <c r="D238" s="205" t="s">
        <v>134</v>
      </c>
      <c r="E238" s="216" t="s">
        <v>21</v>
      </c>
      <c r="F238" s="217" t="s">
        <v>444</v>
      </c>
      <c r="G238" s="215"/>
      <c r="H238" s="218">
        <v>84.71</v>
      </c>
      <c r="I238" s="219"/>
      <c r="J238" s="215"/>
      <c r="K238" s="215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134</v>
      </c>
      <c r="AU238" s="224" t="s">
        <v>82</v>
      </c>
      <c r="AV238" s="12" t="s">
        <v>82</v>
      </c>
      <c r="AW238" s="12" t="s">
        <v>35</v>
      </c>
      <c r="AX238" s="12" t="s">
        <v>72</v>
      </c>
      <c r="AY238" s="224" t="s">
        <v>124</v>
      </c>
    </row>
    <row r="239" spans="2:65" s="12" customFormat="1" ht="13.5">
      <c r="B239" s="214"/>
      <c r="C239" s="215"/>
      <c r="D239" s="205" t="s">
        <v>134</v>
      </c>
      <c r="E239" s="216" t="s">
        <v>21</v>
      </c>
      <c r="F239" s="217" t="s">
        <v>445</v>
      </c>
      <c r="G239" s="215"/>
      <c r="H239" s="218">
        <v>106.202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134</v>
      </c>
      <c r="AU239" s="224" t="s">
        <v>82</v>
      </c>
      <c r="AV239" s="12" t="s">
        <v>82</v>
      </c>
      <c r="AW239" s="12" t="s">
        <v>35</v>
      </c>
      <c r="AX239" s="12" t="s">
        <v>72</v>
      </c>
      <c r="AY239" s="224" t="s">
        <v>124</v>
      </c>
    </row>
    <row r="240" spans="2:65" s="13" customFormat="1" ht="13.5">
      <c r="B240" s="228"/>
      <c r="C240" s="229"/>
      <c r="D240" s="205" t="s">
        <v>134</v>
      </c>
      <c r="E240" s="230" t="s">
        <v>21</v>
      </c>
      <c r="F240" s="231" t="s">
        <v>230</v>
      </c>
      <c r="G240" s="229"/>
      <c r="H240" s="232">
        <v>190.91200000000001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134</v>
      </c>
      <c r="AU240" s="238" t="s">
        <v>82</v>
      </c>
      <c r="AV240" s="13" t="s">
        <v>132</v>
      </c>
      <c r="AW240" s="13" t="s">
        <v>35</v>
      </c>
      <c r="AX240" s="13" t="s">
        <v>80</v>
      </c>
      <c r="AY240" s="238" t="s">
        <v>124</v>
      </c>
    </row>
    <row r="241" spans="2:65" s="1" customFormat="1" ht="25.5" customHeight="1">
      <c r="B241" s="40"/>
      <c r="C241" s="191" t="s">
        <v>446</v>
      </c>
      <c r="D241" s="191" t="s">
        <v>127</v>
      </c>
      <c r="E241" s="192" t="s">
        <v>447</v>
      </c>
      <c r="F241" s="193" t="s">
        <v>448</v>
      </c>
      <c r="G241" s="194" t="s">
        <v>272</v>
      </c>
      <c r="H241" s="195">
        <v>386.32799999999997</v>
      </c>
      <c r="I241" s="196"/>
      <c r="J241" s="197">
        <f>ROUND(I241*H241,2)</f>
        <v>0</v>
      </c>
      <c r="K241" s="193" t="s">
        <v>131</v>
      </c>
      <c r="L241" s="60"/>
      <c r="M241" s="198" t="s">
        <v>21</v>
      </c>
      <c r="N241" s="199" t="s">
        <v>43</v>
      </c>
      <c r="O241" s="41"/>
      <c r="P241" s="200">
        <f>O241*H241</f>
        <v>0</v>
      </c>
      <c r="Q241" s="200">
        <v>0</v>
      </c>
      <c r="R241" s="200">
        <f>Q241*H241</f>
        <v>0</v>
      </c>
      <c r="S241" s="200">
        <v>0</v>
      </c>
      <c r="T241" s="201">
        <f>S241*H241</f>
        <v>0</v>
      </c>
      <c r="AR241" s="23" t="s">
        <v>132</v>
      </c>
      <c r="AT241" s="23" t="s">
        <v>127</v>
      </c>
      <c r="AU241" s="23" t="s">
        <v>82</v>
      </c>
      <c r="AY241" s="23" t="s">
        <v>124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23" t="s">
        <v>80</v>
      </c>
      <c r="BK241" s="202">
        <f>ROUND(I241*H241,2)</f>
        <v>0</v>
      </c>
      <c r="BL241" s="23" t="s">
        <v>132</v>
      </c>
      <c r="BM241" s="23" t="s">
        <v>449</v>
      </c>
    </row>
    <row r="242" spans="2:65" s="11" customFormat="1" ht="13.5">
      <c r="B242" s="203"/>
      <c r="C242" s="204"/>
      <c r="D242" s="205" t="s">
        <v>134</v>
      </c>
      <c r="E242" s="206" t="s">
        <v>21</v>
      </c>
      <c r="F242" s="207" t="s">
        <v>450</v>
      </c>
      <c r="G242" s="204"/>
      <c r="H242" s="206" t="s">
        <v>21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134</v>
      </c>
      <c r="AU242" s="213" t="s">
        <v>82</v>
      </c>
      <c r="AV242" s="11" t="s">
        <v>80</v>
      </c>
      <c r="AW242" s="11" t="s">
        <v>35</v>
      </c>
      <c r="AX242" s="11" t="s">
        <v>72</v>
      </c>
      <c r="AY242" s="213" t="s">
        <v>124</v>
      </c>
    </row>
    <row r="243" spans="2:65" s="12" customFormat="1" ht="13.5">
      <c r="B243" s="214"/>
      <c r="C243" s="215"/>
      <c r="D243" s="205" t="s">
        <v>134</v>
      </c>
      <c r="E243" s="216" t="s">
        <v>21</v>
      </c>
      <c r="F243" s="217" t="s">
        <v>451</v>
      </c>
      <c r="G243" s="215"/>
      <c r="H243" s="218">
        <v>160.38399999999999</v>
      </c>
      <c r="I243" s="219"/>
      <c r="J243" s="215"/>
      <c r="K243" s="215"/>
      <c r="L243" s="220"/>
      <c r="M243" s="221"/>
      <c r="N243" s="222"/>
      <c r="O243" s="222"/>
      <c r="P243" s="222"/>
      <c r="Q243" s="222"/>
      <c r="R243" s="222"/>
      <c r="S243" s="222"/>
      <c r="T243" s="223"/>
      <c r="AT243" s="224" t="s">
        <v>134</v>
      </c>
      <c r="AU243" s="224" t="s">
        <v>82</v>
      </c>
      <c r="AV243" s="12" t="s">
        <v>82</v>
      </c>
      <c r="AW243" s="12" t="s">
        <v>35</v>
      </c>
      <c r="AX243" s="12" t="s">
        <v>72</v>
      </c>
      <c r="AY243" s="224" t="s">
        <v>124</v>
      </c>
    </row>
    <row r="244" spans="2:65" s="11" customFormat="1" ht="13.5">
      <c r="B244" s="203"/>
      <c r="C244" s="204"/>
      <c r="D244" s="205" t="s">
        <v>134</v>
      </c>
      <c r="E244" s="206" t="s">
        <v>21</v>
      </c>
      <c r="F244" s="207" t="s">
        <v>452</v>
      </c>
      <c r="G244" s="204"/>
      <c r="H244" s="206" t="s">
        <v>21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134</v>
      </c>
      <c r="AU244" s="213" t="s">
        <v>82</v>
      </c>
      <c r="AV244" s="11" t="s">
        <v>80</v>
      </c>
      <c r="AW244" s="11" t="s">
        <v>35</v>
      </c>
      <c r="AX244" s="11" t="s">
        <v>72</v>
      </c>
      <c r="AY244" s="213" t="s">
        <v>124</v>
      </c>
    </row>
    <row r="245" spans="2:65" s="12" customFormat="1" ht="13.5">
      <c r="B245" s="214"/>
      <c r="C245" s="215"/>
      <c r="D245" s="205" t="s">
        <v>134</v>
      </c>
      <c r="E245" s="216" t="s">
        <v>21</v>
      </c>
      <c r="F245" s="217" t="s">
        <v>453</v>
      </c>
      <c r="G245" s="215"/>
      <c r="H245" s="218">
        <v>56.911000000000001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134</v>
      </c>
      <c r="AU245" s="224" t="s">
        <v>82</v>
      </c>
      <c r="AV245" s="12" t="s">
        <v>82</v>
      </c>
      <c r="AW245" s="12" t="s">
        <v>35</v>
      </c>
      <c r="AX245" s="12" t="s">
        <v>72</v>
      </c>
      <c r="AY245" s="224" t="s">
        <v>124</v>
      </c>
    </row>
    <row r="246" spans="2:65" s="12" customFormat="1" ht="13.5">
      <c r="B246" s="214"/>
      <c r="C246" s="215"/>
      <c r="D246" s="205" t="s">
        <v>134</v>
      </c>
      <c r="E246" s="216" t="s">
        <v>21</v>
      </c>
      <c r="F246" s="217" t="s">
        <v>454</v>
      </c>
      <c r="G246" s="215"/>
      <c r="H246" s="218">
        <v>56.911000000000001</v>
      </c>
      <c r="I246" s="219"/>
      <c r="J246" s="215"/>
      <c r="K246" s="215"/>
      <c r="L246" s="220"/>
      <c r="M246" s="221"/>
      <c r="N246" s="222"/>
      <c r="O246" s="222"/>
      <c r="P246" s="222"/>
      <c r="Q246" s="222"/>
      <c r="R246" s="222"/>
      <c r="S246" s="222"/>
      <c r="T246" s="223"/>
      <c r="AT246" s="224" t="s">
        <v>134</v>
      </c>
      <c r="AU246" s="224" t="s">
        <v>82</v>
      </c>
      <c r="AV246" s="12" t="s">
        <v>82</v>
      </c>
      <c r="AW246" s="12" t="s">
        <v>35</v>
      </c>
      <c r="AX246" s="12" t="s">
        <v>72</v>
      </c>
      <c r="AY246" s="224" t="s">
        <v>124</v>
      </c>
    </row>
    <row r="247" spans="2:65" s="11" customFormat="1" ht="13.5">
      <c r="B247" s="203"/>
      <c r="C247" s="204"/>
      <c r="D247" s="205" t="s">
        <v>134</v>
      </c>
      <c r="E247" s="206" t="s">
        <v>21</v>
      </c>
      <c r="F247" s="207" t="s">
        <v>455</v>
      </c>
      <c r="G247" s="204"/>
      <c r="H247" s="206" t="s">
        <v>21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134</v>
      </c>
      <c r="AU247" s="213" t="s">
        <v>82</v>
      </c>
      <c r="AV247" s="11" t="s">
        <v>80</v>
      </c>
      <c r="AW247" s="11" t="s">
        <v>35</v>
      </c>
      <c r="AX247" s="11" t="s">
        <v>72</v>
      </c>
      <c r="AY247" s="213" t="s">
        <v>124</v>
      </c>
    </row>
    <row r="248" spans="2:65" s="12" customFormat="1" ht="13.5">
      <c r="B248" s="214"/>
      <c r="C248" s="215"/>
      <c r="D248" s="205" t="s">
        <v>134</v>
      </c>
      <c r="E248" s="216" t="s">
        <v>21</v>
      </c>
      <c r="F248" s="217" t="s">
        <v>456</v>
      </c>
      <c r="G248" s="215"/>
      <c r="H248" s="218">
        <v>50.616</v>
      </c>
      <c r="I248" s="219"/>
      <c r="J248" s="215"/>
      <c r="K248" s="215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134</v>
      </c>
      <c r="AU248" s="224" t="s">
        <v>82</v>
      </c>
      <c r="AV248" s="12" t="s">
        <v>82</v>
      </c>
      <c r="AW248" s="12" t="s">
        <v>35</v>
      </c>
      <c r="AX248" s="12" t="s">
        <v>72</v>
      </c>
      <c r="AY248" s="224" t="s">
        <v>124</v>
      </c>
    </row>
    <row r="249" spans="2:65" s="12" customFormat="1" ht="13.5">
      <c r="B249" s="214"/>
      <c r="C249" s="215"/>
      <c r="D249" s="205" t="s">
        <v>134</v>
      </c>
      <c r="E249" s="216" t="s">
        <v>21</v>
      </c>
      <c r="F249" s="217" t="s">
        <v>457</v>
      </c>
      <c r="G249" s="215"/>
      <c r="H249" s="218">
        <v>61.506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134</v>
      </c>
      <c r="AU249" s="224" t="s">
        <v>82</v>
      </c>
      <c r="AV249" s="12" t="s">
        <v>82</v>
      </c>
      <c r="AW249" s="12" t="s">
        <v>35</v>
      </c>
      <c r="AX249" s="12" t="s">
        <v>72</v>
      </c>
      <c r="AY249" s="224" t="s">
        <v>124</v>
      </c>
    </row>
    <row r="250" spans="2:65" s="13" customFormat="1" ht="13.5">
      <c r="B250" s="228"/>
      <c r="C250" s="229"/>
      <c r="D250" s="205" t="s">
        <v>134</v>
      </c>
      <c r="E250" s="230" t="s">
        <v>21</v>
      </c>
      <c r="F250" s="231" t="s">
        <v>230</v>
      </c>
      <c r="G250" s="229"/>
      <c r="H250" s="232">
        <v>386.32799999999997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134</v>
      </c>
      <c r="AU250" s="238" t="s">
        <v>82</v>
      </c>
      <c r="AV250" s="13" t="s">
        <v>132</v>
      </c>
      <c r="AW250" s="13" t="s">
        <v>35</v>
      </c>
      <c r="AX250" s="13" t="s">
        <v>80</v>
      </c>
      <c r="AY250" s="238" t="s">
        <v>124</v>
      </c>
    </row>
    <row r="251" spans="2:65" s="1" customFormat="1" ht="16.5" customHeight="1">
      <c r="B251" s="40"/>
      <c r="C251" s="191" t="s">
        <v>458</v>
      </c>
      <c r="D251" s="191" t="s">
        <v>127</v>
      </c>
      <c r="E251" s="192" t="s">
        <v>459</v>
      </c>
      <c r="F251" s="193" t="s">
        <v>460</v>
      </c>
      <c r="G251" s="194" t="s">
        <v>221</v>
      </c>
      <c r="H251" s="195">
        <v>17.331</v>
      </c>
      <c r="I251" s="196"/>
      <c r="J251" s="197">
        <f>ROUND(I251*H251,2)</f>
        <v>0</v>
      </c>
      <c r="K251" s="193" t="s">
        <v>131</v>
      </c>
      <c r="L251" s="60"/>
      <c r="M251" s="198" t="s">
        <v>21</v>
      </c>
      <c r="N251" s="199" t="s">
        <v>43</v>
      </c>
      <c r="O251" s="41"/>
      <c r="P251" s="200">
        <f>O251*H251</f>
        <v>0</v>
      </c>
      <c r="Q251" s="200">
        <v>0</v>
      </c>
      <c r="R251" s="200">
        <f>Q251*H251</f>
        <v>0</v>
      </c>
      <c r="S251" s="200">
        <v>0</v>
      </c>
      <c r="T251" s="201">
        <f>S251*H251</f>
        <v>0</v>
      </c>
      <c r="AR251" s="23" t="s">
        <v>132</v>
      </c>
      <c r="AT251" s="23" t="s">
        <v>127</v>
      </c>
      <c r="AU251" s="23" t="s">
        <v>82</v>
      </c>
      <c r="AY251" s="23" t="s">
        <v>124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23" t="s">
        <v>80</v>
      </c>
      <c r="BK251" s="202">
        <f>ROUND(I251*H251,2)</f>
        <v>0</v>
      </c>
      <c r="BL251" s="23" t="s">
        <v>132</v>
      </c>
      <c r="BM251" s="23" t="s">
        <v>461</v>
      </c>
    </row>
    <row r="252" spans="2:65" s="11" customFormat="1" ht="13.5">
      <c r="B252" s="203"/>
      <c r="C252" s="204"/>
      <c r="D252" s="205" t="s">
        <v>134</v>
      </c>
      <c r="E252" s="206" t="s">
        <v>21</v>
      </c>
      <c r="F252" s="207" t="s">
        <v>462</v>
      </c>
      <c r="G252" s="204"/>
      <c r="H252" s="206" t="s">
        <v>21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134</v>
      </c>
      <c r="AU252" s="213" t="s">
        <v>82</v>
      </c>
      <c r="AV252" s="11" t="s">
        <v>80</v>
      </c>
      <c r="AW252" s="11" t="s">
        <v>35</v>
      </c>
      <c r="AX252" s="11" t="s">
        <v>72</v>
      </c>
      <c r="AY252" s="213" t="s">
        <v>124</v>
      </c>
    </row>
    <row r="253" spans="2:65" s="12" customFormat="1" ht="13.5">
      <c r="B253" s="214"/>
      <c r="C253" s="215"/>
      <c r="D253" s="205" t="s">
        <v>134</v>
      </c>
      <c r="E253" s="216" t="s">
        <v>21</v>
      </c>
      <c r="F253" s="217" t="s">
        <v>463</v>
      </c>
      <c r="G253" s="215"/>
      <c r="H253" s="218">
        <v>17.331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134</v>
      </c>
      <c r="AU253" s="224" t="s">
        <v>82</v>
      </c>
      <c r="AV253" s="12" t="s">
        <v>82</v>
      </c>
      <c r="AW253" s="12" t="s">
        <v>35</v>
      </c>
      <c r="AX253" s="12" t="s">
        <v>80</v>
      </c>
      <c r="AY253" s="224" t="s">
        <v>124</v>
      </c>
    </row>
    <row r="254" spans="2:65" s="1" customFormat="1" ht="25.5" customHeight="1">
      <c r="B254" s="40"/>
      <c r="C254" s="191" t="s">
        <v>464</v>
      </c>
      <c r="D254" s="191" t="s">
        <v>127</v>
      </c>
      <c r="E254" s="192" t="s">
        <v>465</v>
      </c>
      <c r="F254" s="193" t="s">
        <v>466</v>
      </c>
      <c r="G254" s="194" t="s">
        <v>221</v>
      </c>
      <c r="H254" s="195">
        <v>40.770000000000003</v>
      </c>
      <c r="I254" s="196"/>
      <c r="J254" s="197">
        <f>ROUND(I254*H254,2)</f>
        <v>0</v>
      </c>
      <c r="K254" s="193" t="s">
        <v>131</v>
      </c>
      <c r="L254" s="60"/>
      <c r="M254" s="198" t="s">
        <v>21</v>
      </c>
      <c r="N254" s="199" t="s">
        <v>43</v>
      </c>
      <c r="O254" s="41"/>
      <c r="P254" s="200">
        <f>O254*H254</f>
        <v>0</v>
      </c>
      <c r="Q254" s="200">
        <v>0</v>
      </c>
      <c r="R254" s="200">
        <f>Q254*H254</f>
        <v>0</v>
      </c>
      <c r="S254" s="200">
        <v>0</v>
      </c>
      <c r="T254" s="201">
        <f>S254*H254</f>
        <v>0</v>
      </c>
      <c r="AR254" s="23" t="s">
        <v>132</v>
      </c>
      <c r="AT254" s="23" t="s">
        <v>127</v>
      </c>
      <c r="AU254" s="23" t="s">
        <v>82</v>
      </c>
      <c r="AY254" s="23" t="s">
        <v>124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23" t="s">
        <v>80</v>
      </c>
      <c r="BK254" s="202">
        <f>ROUND(I254*H254,2)</f>
        <v>0</v>
      </c>
      <c r="BL254" s="23" t="s">
        <v>132</v>
      </c>
      <c r="BM254" s="23" t="s">
        <v>467</v>
      </c>
    </row>
    <row r="255" spans="2:65" s="11" customFormat="1" ht="13.5">
      <c r="B255" s="203"/>
      <c r="C255" s="204"/>
      <c r="D255" s="205" t="s">
        <v>134</v>
      </c>
      <c r="E255" s="206" t="s">
        <v>21</v>
      </c>
      <c r="F255" s="207" t="s">
        <v>468</v>
      </c>
      <c r="G255" s="204"/>
      <c r="H255" s="206" t="s">
        <v>21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134</v>
      </c>
      <c r="AU255" s="213" t="s">
        <v>82</v>
      </c>
      <c r="AV255" s="11" t="s">
        <v>80</v>
      </c>
      <c r="AW255" s="11" t="s">
        <v>35</v>
      </c>
      <c r="AX255" s="11" t="s">
        <v>72</v>
      </c>
      <c r="AY255" s="213" t="s">
        <v>124</v>
      </c>
    </row>
    <row r="256" spans="2:65" s="12" customFormat="1" ht="13.5">
      <c r="B256" s="214"/>
      <c r="C256" s="215"/>
      <c r="D256" s="205" t="s">
        <v>134</v>
      </c>
      <c r="E256" s="216" t="s">
        <v>21</v>
      </c>
      <c r="F256" s="217" t="s">
        <v>469</v>
      </c>
      <c r="G256" s="215"/>
      <c r="H256" s="218">
        <v>19.11</v>
      </c>
      <c r="I256" s="219"/>
      <c r="J256" s="215"/>
      <c r="K256" s="215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134</v>
      </c>
      <c r="AU256" s="224" t="s">
        <v>82</v>
      </c>
      <c r="AV256" s="12" t="s">
        <v>82</v>
      </c>
      <c r="AW256" s="12" t="s">
        <v>35</v>
      </c>
      <c r="AX256" s="12" t="s">
        <v>72</v>
      </c>
      <c r="AY256" s="224" t="s">
        <v>124</v>
      </c>
    </row>
    <row r="257" spans="2:65" s="12" customFormat="1" ht="13.5">
      <c r="B257" s="214"/>
      <c r="C257" s="215"/>
      <c r="D257" s="205" t="s">
        <v>134</v>
      </c>
      <c r="E257" s="216" t="s">
        <v>21</v>
      </c>
      <c r="F257" s="217" t="s">
        <v>470</v>
      </c>
      <c r="G257" s="215"/>
      <c r="H257" s="218">
        <v>21.66</v>
      </c>
      <c r="I257" s="219"/>
      <c r="J257" s="215"/>
      <c r="K257" s="215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134</v>
      </c>
      <c r="AU257" s="224" t="s">
        <v>82</v>
      </c>
      <c r="AV257" s="12" t="s">
        <v>82</v>
      </c>
      <c r="AW257" s="12" t="s">
        <v>35</v>
      </c>
      <c r="AX257" s="12" t="s">
        <v>72</v>
      </c>
      <c r="AY257" s="224" t="s">
        <v>124</v>
      </c>
    </row>
    <row r="258" spans="2:65" s="13" customFormat="1" ht="13.5">
      <c r="B258" s="228"/>
      <c r="C258" s="229"/>
      <c r="D258" s="205" t="s">
        <v>134</v>
      </c>
      <c r="E258" s="230" t="s">
        <v>21</v>
      </c>
      <c r="F258" s="231" t="s">
        <v>230</v>
      </c>
      <c r="G258" s="229"/>
      <c r="H258" s="232">
        <v>40.770000000000003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134</v>
      </c>
      <c r="AU258" s="238" t="s">
        <v>82</v>
      </c>
      <c r="AV258" s="13" t="s">
        <v>132</v>
      </c>
      <c r="AW258" s="13" t="s">
        <v>35</v>
      </c>
      <c r="AX258" s="13" t="s">
        <v>80</v>
      </c>
      <c r="AY258" s="238" t="s">
        <v>124</v>
      </c>
    </row>
    <row r="259" spans="2:65" s="1" customFormat="1" ht="16.5" customHeight="1">
      <c r="B259" s="40"/>
      <c r="C259" s="191" t="s">
        <v>471</v>
      </c>
      <c r="D259" s="191" t="s">
        <v>127</v>
      </c>
      <c r="E259" s="192" t="s">
        <v>472</v>
      </c>
      <c r="F259" s="193" t="s">
        <v>473</v>
      </c>
      <c r="G259" s="194" t="s">
        <v>221</v>
      </c>
      <c r="H259" s="195">
        <v>79.367000000000004</v>
      </c>
      <c r="I259" s="196"/>
      <c r="J259" s="197">
        <f>ROUND(I259*H259,2)</f>
        <v>0</v>
      </c>
      <c r="K259" s="193" t="s">
        <v>131</v>
      </c>
      <c r="L259" s="60"/>
      <c r="M259" s="198" t="s">
        <v>21</v>
      </c>
      <c r="N259" s="199" t="s">
        <v>43</v>
      </c>
      <c r="O259" s="41"/>
      <c r="P259" s="200">
        <f>O259*H259</f>
        <v>0</v>
      </c>
      <c r="Q259" s="200">
        <v>0</v>
      </c>
      <c r="R259" s="200">
        <f>Q259*H259</f>
        <v>0</v>
      </c>
      <c r="S259" s="200">
        <v>0</v>
      </c>
      <c r="T259" s="201">
        <f>S259*H259</f>
        <v>0</v>
      </c>
      <c r="AR259" s="23" t="s">
        <v>132</v>
      </c>
      <c r="AT259" s="23" t="s">
        <v>127</v>
      </c>
      <c r="AU259" s="23" t="s">
        <v>82</v>
      </c>
      <c r="AY259" s="23" t="s">
        <v>124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23" t="s">
        <v>80</v>
      </c>
      <c r="BK259" s="202">
        <f>ROUND(I259*H259,2)</f>
        <v>0</v>
      </c>
      <c r="BL259" s="23" t="s">
        <v>132</v>
      </c>
      <c r="BM259" s="23" t="s">
        <v>474</v>
      </c>
    </row>
    <row r="260" spans="2:65" s="12" customFormat="1" ht="13.5">
      <c r="B260" s="214"/>
      <c r="C260" s="215"/>
      <c r="D260" s="205" t="s">
        <v>134</v>
      </c>
      <c r="E260" s="216" t="s">
        <v>21</v>
      </c>
      <c r="F260" s="217" t="s">
        <v>475</v>
      </c>
      <c r="G260" s="215"/>
      <c r="H260" s="218">
        <v>79.367000000000004</v>
      </c>
      <c r="I260" s="219"/>
      <c r="J260" s="215"/>
      <c r="K260" s="215"/>
      <c r="L260" s="220"/>
      <c r="M260" s="221"/>
      <c r="N260" s="222"/>
      <c r="O260" s="222"/>
      <c r="P260" s="222"/>
      <c r="Q260" s="222"/>
      <c r="R260" s="222"/>
      <c r="S260" s="222"/>
      <c r="T260" s="223"/>
      <c r="AT260" s="224" t="s">
        <v>134</v>
      </c>
      <c r="AU260" s="224" t="s">
        <v>82</v>
      </c>
      <c r="AV260" s="12" t="s">
        <v>82</v>
      </c>
      <c r="AW260" s="12" t="s">
        <v>35</v>
      </c>
      <c r="AX260" s="12" t="s">
        <v>80</v>
      </c>
      <c r="AY260" s="224" t="s">
        <v>124</v>
      </c>
    </row>
    <row r="261" spans="2:65" s="1" customFormat="1" ht="16.5" customHeight="1">
      <c r="B261" s="40"/>
      <c r="C261" s="239" t="s">
        <v>476</v>
      </c>
      <c r="D261" s="239" t="s">
        <v>312</v>
      </c>
      <c r="E261" s="240" t="s">
        <v>477</v>
      </c>
      <c r="F261" s="241" t="s">
        <v>478</v>
      </c>
      <c r="G261" s="242" t="s">
        <v>479</v>
      </c>
      <c r="H261" s="243">
        <v>3.1749999999999998</v>
      </c>
      <c r="I261" s="244"/>
      <c r="J261" s="245">
        <f>ROUND(I261*H261,2)</f>
        <v>0</v>
      </c>
      <c r="K261" s="241" t="s">
        <v>131</v>
      </c>
      <c r="L261" s="246"/>
      <c r="M261" s="247" t="s">
        <v>21</v>
      </c>
      <c r="N261" s="248" t="s">
        <v>43</v>
      </c>
      <c r="O261" s="41"/>
      <c r="P261" s="200">
        <f>O261*H261</f>
        <v>0</v>
      </c>
      <c r="Q261" s="200">
        <v>1E-3</v>
      </c>
      <c r="R261" s="200">
        <f>Q261*H261</f>
        <v>3.1749999999999999E-3</v>
      </c>
      <c r="S261" s="200">
        <v>0</v>
      </c>
      <c r="T261" s="201">
        <f>S261*H261</f>
        <v>0</v>
      </c>
      <c r="AR261" s="23" t="s">
        <v>169</v>
      </c>
      <c r="AT261" s="23" t="s">
        <v>312</v>
      </c>
      <c r="AU261" s="23" t="s">
        <v>82</v>
      </c>
      <c r="AY261" s="23" t="s">
        <v>124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23" t="s">
        <v>80</v>
      </c>
      <c r="BK261" s="202">
        <f>ROUND(I261*H261,2)</f>
        <v>0</v>
      </c>
      <c r="BL261" s="23" t="s">
        <v>132</v>
      </c>
      <c r="BM261" s="23" t="s">
        <v>480</v>
      </c>
    </row>
    <row r="262" spans="2:65" s="11" customFormat="1" ht="13.5">
      <c r="B262" s="203"/>
      <c r="C262" s="204"/>
      <c r="D262" s="205" t="s">
        <v>134</v>
      </c>
      <c r="E262" s="206" t="s">
        <v>21</v>
      </c>
      <c r="F262" s="207" t="s">
        <v>481</v>
      </c>
      <c r="G262" s="204"/>
      <c r="H262" s="206" t="s">
        <v>21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134</v>
      </c>
      <c r="AU262" s="213" t="s">
        <v>82</v>
      </c>
      <c r="AV262" s="11" t="s">
        <v>80</v>
      </c>
      <c r="AW262" s="11" t="s">
        <v>35</v>
      </c>
      <c r="AX262" s="11" t="s">
        <v>72</v>
      </c>
      <c r="AY262" s="213" t="s">
        <v>124</v>
      </c>
    </row>
    <row r="263" spans="2:65" s="12" customFormat="1" ht="13.5">
      <c r="B263" s="214"/>
      <c r="C263" s="215"/>
      <c r="D263" s="205" t="s">
        <v>134</v>
      </c>
      <c r="E263" s="216" t="s">
        <v>21</v>
      </c>
      <c r="F263" s="217" t="s">
        <v>482</v>
      </c>
      <c r="G263" s="215"/>
      <c r="H263" s="218">
        <v>3.1749999999999998</v>
      </c>
      <c r="I263" s="219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134</v>
      </c>
      <c r="AU263" s="224" t="s">
        <v>82</v>
      </c>
      <c r="AV263" s="12" t="s">
        <v>82</v>
      </c>
      <c r="AW263" s="12" t="s">
        <v>35</v>
      </c>
      <c r="AX263" s="12" t="s">
        <v>80</v>
      </c>
      <c r="AY263" s="224" t="s">
        <v>124</v>
      </c>
    </row>
    <row r="264" spans="2:65" s="1" customFormat="1" ht="16.5" customHeight="1">
      <c r="B264" s="40"/>
      <c r="C264" s="191" t="s">
        <v>483</v>
      </c>
      <c r="D264" s="191" t="s">
        <v>127</v>
      </c>
      <c r="E264" s="192" t="s">
        <v>484</v>
      </c>
      <c r="F264" s="193" t="s">
        <v>485</v>
      </c>
      <c r="G264" s="194" t="s">
        <v>221</v>
      </c>
      <c r="H264" s="195">
        <v>38.597000000000001</v>
      </c>
      <c r="I264" s="196"/>
      <c r="J264" s="197">
        <f>ROUND(I264*H264,2)</f>
        <v>0</v>
      </c>
      <c r="K264" s="193" t="s">
        <v>131</v>
      </c>
      <c r="L264" s="60"/>
      <c r="M264" s="198" t="s">
        <v>21</v>
      </c>
      <c r="N264" s="199" t="s">
        <v>43</v>
      </c>
      <c r="O264" s="41"/>
      <c r="P264" s="200">
        <f>O264*H264</f>
        <v>0</v>
      </c>
      <c r="Q264" s="200">
        <v>0</v>
      </c>
      <c r="R264" s="200">
        <f>Q264*H264</f>
        <v>0</v>
      </c>
      <c r="S264" s="200">
        <v>0</v>
      </c>
      <c r="T264" s="201">
        <f>S264*H264</f>
        <v>0</v>
      </c>
      <c r="AR264" s="23" t="s">
        <v>132</v>
      </c>
      <c r="AT264" s="23" t="s">
        <v>127</v>
      </c>
      <c r="AU264" s="23" t="s">
        <v>82</v>
      </c>
      <c r="AY264" s="23" t="s">
        <v>124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23" t="s">
        <v>80</v>
      </c>
      <c r="BK264" s="202">
        <f>ROUND(I264*H264,2)</f>
        <v>0</v>
      </c>
      <c r="BL264" s="23" t="s">
        <v>132</v>
      </c>
      <c r="BM264" s="23" t="s">
        <v>486</v>
      </c>
    </row>
    <row r="265" spans="2:65" s="12" customFormat="1" ht="13.5">
      <c r="B265" s="214"/>
      <c r="C265" s="215"/>
      <c r="D265" s="205" t="s">
        <v>134</v>
      </c>
      <c r="E265" s="216" t="s">
        <v>21</v>
      </c>
      <c r="F265" s="217" t="s">
        <v>487</v>
      </c>
      <c r="G265" s="215"/>
      <c r="H265" s="218">
        <v>38.597000000000001</v>
      </c>
      <c r="I265" s="219"/>
      <c r="J265" s="215"/>
      <c r="K265" s="215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134</v>
      </c>
      <c r="AU265" s="224" t="s">
        <v>82</v>
      </c>
      <c r="AV265" s="12" t="s">
        <v>82</v>
      </c>
      <c r="AW265" s="12" t="s">
        <v>35</v>
      </c>
      <c r="AX265" s="12" t="s">
        <v>80</v>
      </c>
      <c r="AY265" s="224" t="s">
        <v>124</v>
      </c>
    </row>
    <row r="266" spans="2:65" s="1" customFormat="1" ht="16.5" customHeight="1">
      <c r="B266" s="40"/>
      <c r="C266" s="191" t="s">
        <v>488</v>
      </c>
      <c r="D266" s="191" t="s">
        <v>127</v>
      </c>
      <c r="E266" s="192" t="s">
        <v>489</v>
      </c>
      <c r="F266" s="193" t="s">
        <v>490</v>
      </c>
      <c r="G266" s="194" t="s">
        <v>221</v>
      </c>
      <c r="H266" s="195">
        <v>38.597000000000001</v>
      </c>
      <c r="I266" s="196"/>
      <c r="J266" s="197">
        <f>ROUND(I266*H266,2)</f>
        <v>0</v>
      </c>
      <c r="K266" s="193" t="s">
        <v>131</v>
      </c>
      <c r="L266" s="60"/>
      <c r="M266" s="198" t="s">
        <v>21</v>
      </c>
      <c r="N266" s="199" t="s">
        <v>43</v>
      </c>
      <c r="O266" s="41"/>
      <c r="P266" s="200">
        <f>O266*H266</f>
        <v>0</v>
      </c>
      <c r="Q266" s="200">
        <v>0</v>
      </c>
      <c r="R266" s="200">
        <f>Q266*H266</f>
        <v>0</v>
      </c>
      <c r="S266" s="200">
        <v>0</v>
      </c>
      <c r="T266" s="201">
        <f>S266*H266</f>
        <v>0</v>
      </c>
      <c r="AR266" s="23" t="s">
        <v>132</v>
      </c>
      <c r="AT266" s="23" t="s">
        <v>127</v>
      </c>
      <c r="AU266" s="23" t="s">
        <v>82</v>
      </c>
      <c r="AY266" s="23" t="s">
        <v>124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23" t="s">
        <v>80</v>
      </c>
      <c r="BK266" s="202">
        <f>ROUND(I266*H266,2)</f>
        <v>0</v>
      </c>
      <c r="BL266" s="23" t="s">
        <v>132</v>
      </c>
      <c r="BM266" s="23" t="s">
        <v>491</v>
      </c>
    </row>
    <row r="267" spans="2:65" s="11" customFormat="1" ht="13.5">
      <c r="B267" s="203"/>
      <c r="C267" s="204"/>
      <c r="D267" s="205" t="s">
        <v>134</v>
      </c>
      <c r="E267" s="206" t="s">
        <v>21</v>
      </c>
      <c r="F267" s="207" t="s">
        <v>492</v>
      </c>
      <c r="G267" s="204"/>
      <c r="H267" s="206" t="s">
        <v>21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134</v>
      </c>
      <c r="AU267" s="213" t="s">
        <v>82</v>
      </c>
      <c r="AV267" s="11" t="s">
        <v>80</v>
      </c>
      <c r="AW267" s="11" t="s">
        <v>35</v>
      </c>
      <c r="AX267" s="11" t="s">
        <v>72</v>
      </c>
      <c r="AY267" s="213" t="s">
        <v>124</v>
      </c>
    </row>
    <row r="268" spans="2:65" s="12" customFormat="1" ht="13.5">
      <c r="B268" s="214"/>
      <c r="C268" s="215"/>
      <c r="D268" s="205" t="s">
        <v>134</v>
      </c>
      <c r="E268" s="216" t="s">
        <v>21</v>
      </c>
      <c r="F268" s="217" t="s">
        <v>493</v>
      </c>
      <c r="G268" s="215"/>
      <c r="H268" s="218">
        <v>18.277999999999999</v>
      </c>
      <c r="I268" s="219"/>
      <c r="J268" s="215"/>
      <c r="K268" s="215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134</v>
      </c>
      <c r="AU268" s="224" t="s">
        <v>82</v>
      </c>
      <c r="AV268" s="12" t="s">
        <v>82</v>
      </c>
      <c r="AW268" s="12" t="s">
        <v>35</v>
      </c>
      <c r="AX268" s="12" t="s">
        <v>72</v>
      </c>
      <c r="AY268" s="224" t="s">
        <v>124</v>
      </c>
    </row>
    <row r="269" spans="2:65" s="12" customFormat="1" ht="13.5">
      <c r="B269" s="214"/>
      <c r="C269" s="215"/>
      <c r="D269" s="205" t="s">
        <v>134</v>
      </c>
      <c r="E269" s="216" t="s">
        <v>21</v>
      </c>
      <c r="F269" s="217" t="s">
        <v>494</v>
      </c>
      <c r="G269" s="215"/>
      <c r="H269" s="218">
        <v>20.318999999999999</v>
      </c>
      <c r="I269" s="219"/>
      <c r="J269" s="215"/>
      <c r="K269" s="215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134</v>
      </c>
      <c r="AU269" s="224" t="s">
        <v>82</v>
      </c>
      <c r="AV269" s="12" t="s">
        <v>82</v>
      </c>
      <c r="AW269" s="12" t="s">
        <v>35</v>
      </c>
      <c r="AX269" s="12" t="s">
        <v>72</v>
      </c>
      <c r="AY269" s="224" t="s">
        <v>124</v>
      </c>
    </row>
    <row r="270" spans="2:65" s="13" customFormat="1" ht="13.5">
      <c r="B270" s="228"/>
      <c r="C270" s="229"/>
      <c r="D270" s="205" t="s">
        <v>134</v>
      </c>
      <c r="E270" s="230" t="s">
        <v>21</v>
      </c>
      <c r="F270" s="231" t="s">
        <v>230</v>
      </c>
      <c r="G270" s="229"/>
      <c r="H270" s="232">
        <v>38.597000000000001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134</v>
      </c>
      <c r="AU270" s="238" t="s">
        <v>82</v>
      </c>
      <c r="AV270" s="13" t="s">
        <v>132</v>
      </c>
      <c r="AW270" s="13" t="s">
        <v>35</v>
      </c>
      <c r="AX270" s="13" t="s">
        <v>80</v>
      </c>
      <c r="AY270" s="238" t="s">
        <v>124</v>
      </c>
    </row>
    <row r="271" spans="2:65" s="1" customFormat="1" ht="16.5" customHeight="1">
      <c r="B271" s="40"/>
      <c r="C271" s="239" t="s">
        <v>495</v>
      </c>
      <c r="D271" s="239" t="s">
        <v>312</v>
      </c>
      <c r="E271" s="240" t="s">
        <v>496</v>
      </c>
      <c r="F271" s="241" t="s">
        <v>497</v>
      </c>
      <c r="G271" s="242" t="s">
        <v>315</v>
      </c>
      <c r="H271" s="243">
        <v>21.428999999999998</v>
      </c>
      <c r="I271" s="244"/>
      <c r="J271" s="245">
        <f>ROUND(I271*H271,2)</f>
        <v>0</v>
      </c>
      <c r="K271" s="241" t="s">
        <v>131</v>
      </c>
      <c r="L271" s="246"/>
      <c r="M271" s="247" t="s">
        <v>21</v>
      </c>
      <c r="N271" s="248" t="s">
        <v>43</v>
      </c>
      <c r="O271" s="41"/>
      <c r="P271" s="200">
        <f>O271*H271</f>
        <v>0</v>
      </c>
      <c r="Q271" s="200">
        <v>1</v>
      </c>
      <c r="R271" s="200">
        <f>Q271*H271</f>
        <v>21.428999999999998</v>
      </c>
      <c r="S271" s="200">
        <v>0</v>
      </c>
      <c r="T271" s="201">
        <f>S271*H271</f>
        <v>0</v>
      </c>
      <c r="AR271" s="23" t="s">
        <v>169</v>
      </c>
      <c r="AT271" s="23" t="s">
        <v>312</v>
      </c>
      <c r="AU271" s="23" t="s">
        <v>82</v>
      </c>
      <c r="AY271" s="23" t="s">
        <v>124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23" t="s">
        <v>80</v>
      </c>
      <c r="BK271" s="202">
        <f>ROUND(I271*H271,2)</f>
        <v>0</v>
      </c>
      <c r="BL271" s="23" t="s">
        <v>132</v>
      </c>
      <c r="BM271" s="23" t="s">
        <v>498</v>
      </c>
    </row>
    <row r="272" spans="2:65" s="11" customFormat="1" ht="13.5">
      <c r="B272" s="203"/>
      <c r="C272" s="204"/>
      <c r="D272" s="205" t="s">
        <v>134</v>
      </c>
      <c r="E272" s="206" t="s">
        <v>21</v>
      </c>
      <c r="F272" s="207" t="s">
        <v>499</v>
      </c>
      <c r="G272" s="204"/>
      <c r="H272" s="206" t="s">
        <v>21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134</v>
      </c>
      <c r="AU272" s="213" t="s">
        <v>82</v>
      </c>
      <c r="AV272" s="11" t="s">
        <v>80</v>
      </c>
      <c r="AW272" s="11" t="s">
        <v>35</v>
      </c>
      <c r="AX272" s="11" t="s">
        <v>72</v>
      </c>
      <c r="AY272" s="213" t="s">
        <v>124</v>
      </c>
    </row>
    <row r="273" spans="2:65" s="12" customFormat="1" ht="13.5">
      <c r="B273" s="214"/>
      <c r="C273" s="215"/>
      <c r="D273" s="205" t="s">
        <v>134</v>
      </c>
      <c r="E273" s="216" t="s">
        <v>21</v>
      </c>
      <c r="F273" s="217" t="s">
        <v>500</v>
      </c>
      <c r="G273" s="215"/>
      <c r="H273" s="218">
        <v>21.428999999999998</v>
      </c>
      <c r="I273" s="219"/>
      <c r="J273" s="215"/>
      <c r="K273" s="215"/>
      <c r="L273" s="220"/>
      <c r="M273" s="221"/>
      <c r="N273" s="222"/>
      <c r="O273" s="222"/>
      <c r="P273" s="222"/>
      <c r="Q273" s="222"/>
      <c r="R273" s="222"/>
      <c r="S273" s="222"/>
      <c r="T273" s="223"/>
      <c r="AT273" s="224" t="s">
        <v>134</v>
      </c>
      <c r="AU273" s="224" t="s">
        <v>82</v>
      </c>
      <c r="AV273" s="12" t="s">
        <v>82</v>
      </c>
      <c r="AW273" s="12" t="s">
        <v>35</v>
      </c>
      <c r="AX273" s="12" t="s">
        <v>80</v>
      </c>
      <c r="AY273" s="224" t="s">
        <v>124</v>
      </c>
    </row>
    <row r="274" spans="2:65" s="1" customFormat="1" ht="25.5" customHeight="1">
      <c r="B274" s="40"/>
      <c r="C274" s="191" t="s">
        <v>501</v>
      </c>
      <c r="D274" s="191" t="s">
        <v>127</v>
      </c>
      <c r="E274" s="192" t="s">
        <v>502</v>
      </c>
      <c r="F274" s="193" t="s">
        <v>503</v>
      </c>
      <c r="G274" s="194" t="s">
        <v>221</v>
      </c>
      <c r="H274" s="195">
        <v>79.367000000000004</v>
      </c>
      <c r="I274" s="196"/>
      <c r="J274" s="197">
        <f>ROUND(I274*H274,2)</f>
        <v>0</v>
      </c>
      <c r="K274" s="193" t="s">
        <v>131</v>
      </c>
      <c r="L274" s="60"/>
      <c r="M274" s="198" t="s">
        <v>21</v>
      </c>
      <c r="N274" s="199" t="s">
        <v>43</v>
      </c>
      <c r="O274" s="41"/>
      <c r="P274" s="200">
        <f>O274*H274</f>
        <v>0</v>
      </c>
      <c r="Q274" s="200">
        <v>0</v>
      </c>
      <c r="R274" s="200">
        <f>Q274*H274</f>
        <v>0</v>
      </c>
      <c r="S274" s="200">
        <v>0</v>
      </c>
      <c r="T274" s="201">
        <f>S274*H274</f>
        <v>0</v>
      </c>
      <c r="AR274" s="23" t="s">
        <v>132</v>
      </c>
      <c r="AT274" s="23" t="s">
        <v>127</v>
      </c>
      <c r="AU274" s="23" t="s">
        <v>82</v>
      </c>
      <c r="AY274" s="23" t="s">
        <v>124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23" t="s">
        <v>80</v>
      </c>
      <c r="BK274" s="202">
        <f>ROUND(I274*H274,2)</f>
        <v>0</v>
      </c>
      <c r="BL274" s="23" t="s">
        <v>132</v>
      </c>
      <c r="BM274" s="23" t="s">
        <v>504</v>
      </c>
    </row>
    <row r="275" spans="2:65" s="12" customFormat="1" ht="13.5">
      <c r="B275" s="214"/>
      <c r="C275" s="215"/>
      <c r="D275" s="205" t="s">
        <v>134</v>
      </c>
      <c r="E275" s="216" t="s">
        <v>21</v>
      </c>
      <c r="F275" s="217" t="s">
        <v>475</v>
      </c>
      <c r="G275" s="215"/>
      <c r="H275" s="218">
        <v>79.367000000000004</v>
      </c>
      <c r="I275" s="219"/>
      <c r="J275" s="215"/>
      <c r="K275" s="215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134</v>
      </c>
      <c r="AU275" s="224" t="s">
        <v>82</v>
      </c>
      <c r="AV275" s="12" t="s">
        <v>82</v>
      </c>
      <c r="AW275" s="12" t="s">
        <v>35</v>
      </c>
      <c r="AX275" s="12" t="s">
        <v>80</v>
      </c>
      <c r="AY275" s="224" t="s">
        <v>124</v>
      </c>
    </row>
    <row r="276" spans="2:65" s="1" customFormat="1" ht="16.5" customHeight="1">
      <c r="B276" s="40"/>
      <c r="C276" s="191" t="s">
        <v>505</v>
      </c>
      <c r="D276" s="191" t="s">
        <v>127</v>
      </c>
      <c r="E276" s="192" t="s">
        <v>506</v>
      </c>
      <c r="F276" s="193" t="s">
        <v>507</v>
      </c>
      <c r="G276" s="194" t="s">
        <v>221</v>
      </c>
      <c r="H276" s="195">
        <v>79.367000000000004</v>
      </c>
      <c r="I276" s="196"/>
      <c r="J276" s="197">
        <f>ROUND(I276*H276,2)</f>
        <v>0</v>
      </c>
      <c r="K276" s="193" t="s">
        <v>131</v>
      </c>
      <c r="L276" s="60"/>
      <c r="M276" s="198" t="s">
        <v>21</v>
      </c>
      <c r="N276" s="199" t="s">
        <v>43</v>
      </c>
      <c r="O276" s="41"/>
      <c r="P276" s="200">
        <f>O276*H276</f>
        <v>0</v>
      </c>
      <c r="Q276" s="200">
        <v>0</v>
      </c>
      <c r="R276" s="200">
        <f>Q276*H276</f>
        <v>0</v>
      </c>
      <c r="S276" s="200">
        <v>0</v>
      </c>
      <c r="T276" s="201">
        <f>S276*H276</f>
        <v>0</v>
      </c>
      <c r="AR276" s="23" t="s">
        <v>132</v>
      </c>
      <c r="AT276" s="23" t="s">
        <v>127</v>
      </c>
      <c r="AU276" s="23" t="s">
        <v>82</v>
      </c>
      <c r="AY276" s="23" t="s">
        <v>124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23" t="s">
        <v>80</v>
      </c>
      <c r="BK276" s="202">
        <f>ROUND(I276*H276,2)</f>
        <v>0</v>
      </c>
      <c r="BL276" s="23" t="s">
        <v>132</v>
      </c>
      <c r="BM276" s="23" t="s">
        <v>508</v>
      </c>
    </row>
    <row r="277" spans="2:65" s="12" customFormat="1" ht="13.5">
      <c r="B277" s="214"/>
      <c r="C277" s="215"/>
      <c r="D277" s="205" t="s">
        <v>134</v>
      </c>
      <c r="E277" s="216" t="s">
        <v>21</v>
      </c>
      <c r="F277" s="217" t="s">
        <v>475</v>
      </c>
      <c r="G277" s="215"/>
      <c r="H277" s="218">
        <v>79.367000000000004</v>
      </c>
      <c r="I277" s="219"/>
      <c r="J277" s="215"/>
      <c r="K277" s="215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134</v>
      </c>
      <c r="AU277" s="224" t="s">
        <v>82</v>
      </c>
      <c r="AV277" s="12" t="s">
        <v>82</v>
      </c>
      <c r="AW277" s="12" t="s">
        <v>35</v>
      </c>
      <c r="AX277" s="12" t="s">
        <v>80</v>
      </c>
      <c r="AY277" s="224" t="s">
        <v>124</v>
      </c>
    </row>
    <row r="278" spans="2:65" s="1" customFormat="1" ht="16.5" customHeight="1">
      <c r="B278" s="40"/>
      <c r="C278" s="191" t="s">
        <v>509</v>
      </c>
      <c r="D278" s="191" t="s">
        <v>127</v>
      </c>
      <c r="E278" s="192" t="s">
        <v>510</v>
      </c>
      <c r="F278" s="193" t="s">
        <v>511</v>
      </c>
      <c r="G278" s="194" t="s">
        <v>272</v>
      </c>
      <c r="H278" s="195">
        <v>3.968</v>
      </c>
      <c r="I278" s="196"/>
      <c r="J278" s="197">
        <f>ROUND(I278*H278,2)</f>
        <v>0</v>
      </c>
      <c r="K278" s="193" t="s">
        <v>131</v>
      </c>
      <c r="L278" s="60"/>
      <c r="M278" s="198" t="s">
        <v>21</v>
      </c>
      <c r="N278" s="199" t="s">
        <v>43</v>
      </c>
      <c r="O278" s="41"/>
      <c r="P278" s="200">
        <f>O278*H278</f>
        <v>0</v>
      </c>
      <c r="Q278" s="200">
        <v>0</v>
      </c>
      <c r="R278" s="200">
        <f>Q278*H278</f>
        <v>0</v>
      </c>
      <c r="S278" s="200">
        <v>0</v>
      </c>
      <c r="T278" s="201">
        <f>S278*H278</f>
        <v>0</v>
      </c>
      <c r="AR278" s="23" t="s">
        <v>132</v>
      </c>
      <c r="AT278" s="23" t="s">
        <v>127</v>
      </c>
      <c r="AU278" s="23" t="s">
        <v>82</v>
      </c>
      <c r="AY278" s="23" t="s">
        <v>124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23" t="s">
        <v>80</v>
      </c>
      <c r="BK278" s="202">
        <f>ROUND(I278*H278,2)</f>
        <v>0</v>
      </c>
      <c r="BL278" s="23" t="s">
        <v>132</v>
      </c>
      <c r="BM278" s="23" t="s">
        <v>512</v>
      </c>
    </row>
    <row r="279" spans="2:65" s="12" customFormat="1" ht="13.5">
      <c r="B279" s="214"/>
      <c r="C279" s="215"/>
      <c r="D279" s="205" t="s">
        <v>134</v>
      </c>
      <c r="E279" s="216" t="s">
        <v>21</v>
      </c>
      <c r="F279" s="217" t="s">
        <v>513</v>
      </c>
      <c r="G279" s="215"/>
      <c r="H279" s="218">
        <v>3.968</v>
      </c>
      <c r="I279" s="219"/>
      <c r="J279" s="215"/>
      <c r="K279" s="215"/>
      <c r="L279" s="220"/>
      <c r="M279" s="221"/>
      <c r="N279" s="222"/>
      <c r="O279" s="222"/>
      <c r="P279" s="222"/>
      <c r="Q279" s="222"/>
      <c r="R279" s="222"/>
      <c r="S279" s="222"/>
      <c r="T279" s="223"/>
      <c r="AT279" s="224" t="s">
        <v>134</v>
      </c>
      <c r="AU279" s="224" t="s">
        <v>82</v>
      </c>
      <c r="AV279" s="12" t="s">
        <v>82</v>
      </c>
      <c r="AW279" s="12" t="s">
        <v>35</v>
      </c>
      <c r="AX279" s="12" t="s">
        <v>80</v>
      </c>
      <c r="AY279" s="224" t="s">
        <v>124</v>
      </c>
    </row>
    <row r="280" spans="2:65" s="1" customFormat="1" ht="16.5" customHeight="1">
      <c r="B280" s="40"/>
      <c r="C280" s="191" t="s">
        <v>514</v>
      </c>
      <c r="D280" s="191" t="s">
        <v>127</v>
      </c>
      <c r="E280" s="192" t="s">
        <v>515</v>
      </c>
      <c r="F280" s="193" t="s">
        <v>516</v>
      </c>
      <c r="G280" s="194" t="s">
        <v>272</v>
      </c>
      <c r="H280" s="195">
        <v>3.968</v>
      </c>
      <c r="I280" s="196"/>
      <c r="J280" s="197">
        <f>ROUND(I280*H280,2)</f>
        <v>0</v>
      </c>
      <c r="K280" s="193" t="s">
        <v>131</v>
      </c>
      <c r="L280" s="60"/>
      <c r="M280" s="198" t="s">
        <v>21</v>
      </c>
      <c r="N280" s="199" t="s">
        <v>43</v>
      </c>
      <c r="O280" s="41"/>
      <c r="P280" s="200">
        <f>O280*H280</f>
        <v>0</v>
      </c>
      <c r="Q280" s="200">
        <v>0</v>
      </c>
      <c r="R280" s="200">
        <f>Q280*H280</f>
        <v>0</v>
      </c>
      <c r="S280" s="200">
        <v>0</v>
      </c>
      <c r="T280" s="201">
        <f>S280*H280</f>
        <v>0</v>
      </c>
      <c r="AR280" s="23" t="s">
        <v>132</v>
      </c>
      <c r="AT280" s="23" t="s">
        <v>127</v>
      </c>
      <c r="AU280" s="23" t="s">
        <v>82</v>
      </c>
      <c r="AY280" s="23" t="s">
        <v>124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23" t="s">
        <v>80</v>
      </c>
      <c r="BK280" s="202">
        <f>ROUND(I280*H280,2)</f>
        <v>0</v>
      </c>
      <c r="BL280" s="23" t="s">
        <v>132</v>
      </c>
      <c r="BM280" s="23" t="s">
        <v>517</v>
      </c>
    </row>
    <row r="281" spans="2:65" s="10" customFormat="1" ht="29.85" customHeight="1">
      <c r="B281" s="175"/>
      <c r="C281" s="176"/>
      <c r="D281" s="177" t="s">
        <v>71</v>
      </c>
      <c r="E281" s="189" t="s">
        <v>82</v>
      </c>
      <c r="F281" s="189" t="s">
        <v>518</v>
      </c>
      <c r="G281" s="176"/>
      <c r="H281" s="176"/>
      <c r="I281" s="179"/>
      <c r="J281" s="190">
        <f>BK281</f>
        <v>0</v>
      </c>
      <c r="K281" s="176"/>
      <c r="L281" s="181"/>
      <c r="M281" s="182"/>
      <c r="N281" s="183"/>
      <c r="O281" s="183"/>
      <c r="P281" s="184">
        <f>SUM(P282:P311)</f>
        <v>0</v>
      </c>
      <c r="Q281" s="183"/>
      <c r="R281" s="184">
        <f>SUM(R282:R311)</f>
        <v>92.53918259999999</v>
      </c>
      <c r="S281" s="183"/>
      <c r="T281" s="185">
        <f>SUM(T282:T311)</f>
        <v>11.893000000000001</v>
      </c>
      <c r="AR281" s="186" t="s">
        <v>80</v>
      </c>
      <c r="AT281" s="187" t="s">
        <v>71</v>
      </c>
      <c r="AU281" s="187" t="s">
        <v>80</v>
      </c>
      <c r="AY281" s="186" t="s">
        <v>124</v>
      </c>
      <c r="BK281" s="188">
        <f>SUM(BK282:BK311)</f>
        <v>0</v>
      </c>
    </row>
    <row r="282" spans="2:65" s="1" customFormat="1" ht="16.5" customHeight="1">
      <c r="B282" s="40"/>
      <c r="C282" s="191" t="s">
        <v>519</v>
      </c>
      <c r="D282" s="191" t="s">
        <v>127</v>
      </c>
      <c r="E282" s="192" t="s">
        <v>520</v>
      </c>
      <c r="F282" s="193" t="s">
        <v>521</v>
      </c>
      <c r="G282" s="194" t="s">
        <v>261</v>
      </c>
      <c r="H282" s="195">
        <v>16</v>
      </c>
      <c r="I282" s="196"/>
      <c r="J282" s="197">
        <f>ROUND(I282*H282,2)</f>
        <v>0</v>
      </c>
      <c r="K282" s="193" t="s">
        <v>131</v>
      </c>
      <c r="L282" s="60"/>
      <c r="M282" s="198" t="s">
        <v>21</v>
      </c>
      <c r="N282" s="199" t="s">
        <v>43</v>
      </c>
      <c r="O282" s="41"/>
      <c r="P282" s="200">
        <f>O282*H282</f>
        <v>0</v>
      </c>
      <c r="Q282" s="200">
        <v>1.14E-3</v>
      </c>
      <c r="R282" s="200">
        <f>Q282*H282</f>
        <v>1.8239999999999999E-2</v>
      </c>
      <c r="S282" s="200">
        <v>0</v>
      </c>
      <c r="T282" s="201">
        <f>S282*H282</f>
        <v>0</v>
      </c>
      <c r="AR282" s="23" t="s">
        <v>132</v>
      </c>
      <c r="AT282" s="23" t="s">
        <v>127</v>
      </c>
      <c r="AU282" s="23" t="s">
        <v>82</v>
      </c>
      <c r="AY282" s="23" t="s">
        <v>124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3" t="s">
        <v>80</v>
      </c>
      <c r="BK282" s="202">
        <f>ROUND(I282*H282,2)</f>
        <v>0</v>
      </c>
      <c r="BL282" s="23" t="s">
        <v>132</v>
      </c>
      <c r="BM282" s="23" t="s">
        <v>522</v>
      </c>
    </row>
    <row r="283" spans="2:65" s="11" customFormat="1" ht="27">
      <c r="B283" s="203"/>
      <c r="C283" s="204"/>
      <c r="D283" s="205" t="s">
        <v>134</v>
      </c>
      <c r="E283" s="206" t="s">
        <v>21</v>
      </c>
      <c r="F283" s="207" t="s">
        <v>523</v>
      </c>
      <c r="G283" s="204"/>
      <c r="H283" s="206" t="s">
        <v>21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134</v>
      </c>
      <c r="AU283" s="213" t="s">
        <v>82</v>
      </c>
      <c r="AV283" s="11" t="s">
        <v>80</v>
      </c>
      <c r="AW283" s="11" t="s">
        <v>35</v>
      </c>
      <c r="AX283" s="11" t="s">
        <v>72</v>
      </c>
      <c r="AY283" s="213" t="s">
        <v>124</v>
      </c>
    </row>
    <row r="284" spans="2:65" s="12" customFormat="1" ht="13.5">
      <c r="B284" s="214"/>
      <c r="C284" s="215"/>
      <c r="D284" s="205" t="s">
        <v>134</v>
      </c>
      <c r="E284" s="216" t="s">
        <v>21</v>
      </c>
      <c r="F284" s="217" t="s">
        <v>524</v>
      </c>
      <c r="G284" s="215"/>
      <c r="H284" s="218">
        <v>16</v>
      </c>
      <c r="I284" s="219"/>
      <c r="J284" s="215"/>
      <c r="K284" s="215"/>
      <c r="L284" s="220"/>
      <c r="M284" s="221"/>
      <c r="N284" s="222"/>
      <c r="O284" s="222"/>
      <c r="P284" s="222"/>
      <c r="Q284" s="222"/>
      <c r="R284" s="222"/>
      <c r="S284" s="222"/>
      <c r="T284" s="223"/>
      <c r="AT284" s="224" t="s">
        <v>134</v>
      </c>
      <c r="AU284" s="224" t="s">
        <v>82</v>
      </c>
      <c r="AV284" s="12" t="s">
        <v>82</v>
      </c>
      <c r="AW284" s="12" t="s">
        <v>35</v>
      </c>
      <c r="AX284" s="12" t="s">
        <v>80</v>
      </c>
      <c r="AY284" s="224" t="s">
        <v>124</v>
      </c>
    </row>
    <row r="285" spans="2:65" s="1" customFormat="1" ht="16.5" customHeight="1">
      <c r="B285" s="40"/>
      <c r="C285" s="191" t="s">
        <v>525</v>
      </c>
      <c r="D285" s="191" t="s">
        <v>127</v>
      </c>
      <c r="E285" s="192" t="s">
        <v>526</v>
      </c>
      <c r="F285" s="193" t="s">
        <v>527</v>
      </c>
      <c r="G285" s="194" t="s">
        <v>261</v>
      </c>
      <c r="H285" s="195">
        <v>50.4</v>
      </c>
      <c r="I285" s="196"/>
      <c r="J285" s="197">
        <f>ROUND(I285*H285,2)</f>
        <v>0</v>
      </c>
      <c r="K285" s="193" t="s">
        <v>131</v>
      </c>
      <c r="L285" s="60"/>
      <c r="M285" s="198" t="s">
        <v>21</v>
      </c>
      <c r="N285" s="199" t="s">
        <v>43</v>
      </c>
      <c r="O285" s="41"/>
      <c r="P285" s="200">
        <f>O285*H285</f>
        <v>0</v>
      </c>
      <c r="Q285" s="200">
        <v>1.3999999999999999E-4</v>
      </c>
      <c r="R285" s="200">
        <f>Q285*H285</f>
        <v>7.0559999999999989E-3</v>
      </c>
      <c r="S285" s="200">
        <v>0</v>
      </c>
      <c r="T285" s="201">
        <f>S285*H285</f>
        <v>0</v>
      </c>
      <c r="AR285" s="23" t="s">
        <v>132</v>
      </c>
      <c r="AT285" s="23" t="s">
        <v>127</v>
      </c>
      <c r="AU285" s="23" t="s">
        <v>82</v>
      </c>
      <c r="AY285" s="23" t="s">
        <v>124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23" t="s">
        <v>80</v>
      </c>
      <c r="BK285" s="202">
        <f>ROUND(I285*H285,2)</f>
        <v>0</v>
      </c>
      <c r="BL285" s="23" t="s">
        <v>132</v>
      </c>
      <c r="BM285" s="23" t="s">
        <v>528</v>
      </c>
    </row>
    <row r="286" spans="2:65" s="12" customFormat="1" ht="13.5">
      <c r="B286" s="214"/>
      <c r="C286" s="215"/>
      <c r="D286" s="205" t="s">
        <v>134</v>
      </c>
      <c r="E286" s="216" t="s">
        <v>21</v>
      </c>
      <c r="F286" s="217" t="s">
        <v>529</v>
      </c>
      <c r="G286" s="215"/>
      <c r="H286" s="218">
        <v>50.4</v>
      </c>
      <c r="I286" s="219"/>
      <c r="J286" s="215"/>
      <c r="K286" s="215"/>
      <c r="L286" s="220"/>
      <c r="M286" s="221"/>
      <c r="N286" s="222"/>
      <c r="O286" s="222"/>
      <c r="P286" s="222"/>
      <c r="Q286" s="222"/>
      <c r="R286" s="222"/>
      <c r="S286" s="222"/>
      <c r="T286" s="223"/>
      <c r="AT286" s="224" t="s">
        <v>134</v>
      </c>
      <c r="AU286" s="224" t="s">
        <v>82</v>
      </c>
      <c r="AV286" s="12" t="s">
        <v>82</v>
      </c>
      <c r="AW286" s="12" t="s">
        <v>35</v>
      </c>
      <c r="AX286" s="12" t="s">
        <v>80</v>
      </c>
      <c r="AY286" s="224" t="s">
        <v>124</v>
      </c>
    </row>
    <row r="287" spans="2:65" s="1" customFormat="1" ht="16.5" customHeight="1">
      <c r="B287" s="40"/>
      <c r="C287" s="191" t="s">
        <v>530</v>
      </c>
      <c r="D287" s="191" t="s">
        <v>127</v>
      </c>
      <c r="E287" s="192" t="s">
        <v>531</v>
      </c>
      <c r="F287" s="193" t="s">
        <v>532</v>
      </c>
      <c r="G287" s="194" t="s">
        <v>261</v>
      </c>
      <c r="H287" s="195">
        <v>14</v>
      </c>
      <c r="I287" s="196"/>
      <c r="J287" s="197">
        <f>ROUND(I287*H287,2)</f>
        <v>0</v>
      </c>
      <c r="K287" s="193" t="s">
        <v>131</v>
      </c>
      <c r="L287" s="60"/>
      <c r="M287" s="198" t="s">
        <v>21</v>
      </c>
      <c r="N287" s="199" t="s">
        <v>43</v>
      </c>
      <c r="O287" s="41"/>
      <c r="P287" s="200">
        <f>O287*H287</f>
        <v>0</v>
      </c>
      <c r="Q287" s="200">
        <v>1.3999999999999999E-4</v>
      </c>
      <c r="R287" s="200">
        <f>Q287*H287</f>
        <v>1.9599999999999999E-3</v>
      </c>
      <c r="S287" s="200">
        <v>0</v>
      </c>
      <c r="T287" s="201">
        <f>S287*H287</f>
        <v>0</v>
      </c>
      <c r="AR287" s="23" t="s">
        <v>132</v>
      </c>
      <c r="AT287" s="23" t="s">
        <v>127</v>
      </c>
      <c r="AU287" s="23" t="s">
        <v>82</v>
      </c>
      <c r="AY287" s="23" t="s">
        <v>124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23" t="s">
        <v>80</v>
      </c>
      <c r="BK287" s="202">
        <f>ROUND(I287*H287,2)</f>
        <v>0</v>
      </c>
      <c r="BL287" s="23" t="s">
        <v>132</v>
      </c>
      <c r="BM287" s="23" t="s">
        <v>533</v>
      </c>
    </row>
    <row r="288" spans="2:65" s="12" customFormat="1" ht="13.5">
      <c r="B288" s="214"/>
      <c r="C288" s="215"/>
      <c r="D288" s="205" t="s">
        <v>134</v>
      </c>
      <c r="E288" s="216" t="s">
        <v>21</v>
      </c>
      <c r="F288" s="217" t="s">
        <v>534</v>
      </c>
      <c r="G288" s="215"/>
      <c r="H288" s="218">
        <v>14</v>
      </c>
      <c r="I288" s="219"/>
      <c r="J288" s="215"/>
      <c r="K288" s="215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134</v>
      </c>
      <c r="AU288" s="224" t="s">
        <v>82</v>
      </c>
      <c r="AV288" s="12" t="s">
        <v>82</v>
      </c>
      <c r="AW288" s="12" t="s">
        <v>35</v>
      </c>
      <c r="AX288" s="12" t="s">
        <v>80</v>
      </c>
      <c r="AY288" s="224" t="s">
        <v>124</v>
      </c>
    </row>
    <row r="289" spans="2:65" s="1" customFormat="1" ht="16.5" customHeight="1">
      <c r="B289" s="40"/>
      <c r="C289" s="191" t="s">
        <v>535</v>
      </c>
      <c r="D289" s="191" t="s">
        <v>127</v>
      </c>
      <c r="E289" s="192" t="s">
        <v>536</v>
      </c>
      <c r="F289" s="193" t="s">
        <v>537</v>
      </c>
      <c r="G289" s="194" t="s">
        <v>261</v>
      </c>
      <c r="H289" s="195">
        <v>15.4</v>
      </c>
      <c r="I289" s="196"/>
      <c r="J289" s="197">
        <f>ROUND(I289*H289,2)</f>
        <v>0</v>
      </c>
      <c r="K289" s="193" t="s">
        <v>131</v>
      </c>
      <c r="L289" s="60"/>
      <c r="M289" s="198" t="s">
        <v>21</v>
      </c>
      <c r="N289" s="199" t="s">
        <v>43</v>
      </c>
      <c r="O289" s="41"/>
      <c r="P289" s="200">
        <f>O289*H289</f>
        <v>0</v>
      </c>
      <c r="Q289" s="200">
        <v>1.6000000000000001E-4</v>
      </c>
      <c r="R289" s="200">
        <f>Q289*H289</f>
        <v>2.464E-3</v>
      </c>
      <c r="S289" s="200">
        <v>0</v>
      </c>
      <c r="T289" s="201">
        <f>S289*H289</f>
        <v>0</v>
      </c>
      <c r="AR289" s="23" t="s">
        <v>132</v>
      </c>
      <c r="AT289" s="23" t="s">
        <v>127</v>
      </c>
      <c r="AU289" s="23" t="s">
        <v>82</v>
      </c>
      <c r="AY289" s="23" t="s">
        <v>124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23" t="s">
        <v>80</v>
      </c>
      <c r="BK289" s="202">
        <f>ROUND(I289*H289,2)</f>
        <v>0</v>
      </c>
      <c r="BL289" s="23" t="s">
        <v>132</v>
      </c>
      <c r="BM289" s="23" t="s">
        <v>538</v>
      </c>
    </row>
    <row r="290" spans="2:65" s="12" customFormat="1" ht="13.5">
      <c r="B290" s="214"/>
      <c r="C290" s="215"/>
      <c r="D290" s="205" t="s">
        <v>134</v>
      </c>
      <c r="E290" s="216" t="s">
        <v>21</v>
      </c>
      <c r="F290" s="217" t="s">
        <v>539</v>
      </c>
      <c r="G290" s="215"/>
      <c r="H290" s="218">
        <v>15.4</v>
      </c>
      <c r="I290" s="219"/>
      <c r="J290" s="215"/>
      <c r="K290" s="215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134</v>
      </c>
      <c r="AU290" s="224" t="s">
        <v>82</v>
      </c>
      <c r="AV290" s="12" t="s">
        <v>82</v>
      </c>
      <c r="AW290" s="12" t="s">
        <v>35</v>
      </c>
      <c r="AX290" s="12" t="s">
        <v>80</v>
      </c>
      <c r="AY290" s="224" t="s">
        <v>124</v>
      </c>
    </row>
    <row r="291" spans="2:65" s="1" customFormat="1" ht="25.5" customHeight="1">
      <c r="B291" s="40"/>
      <c r="C291" s="191" t="s">
        <v>540</v>
      </c>
      <c r="D291" s="191" t="s">
        <v>127</v>
      </c>
      <c r="E291" s="192" t="s">
        <v>541</v>
      </c>
      <c r="F291" s="193" t="s">
        <v>542</v>
      </c>
      <c r="G291" s="194" t="s">
        <v>261</v>
      </c>
      <c r="H291" s="195">
        <v>63</v>
      </c>
      <c r="I291" s="196"/>
      <c r="J291" s="197">
        <f>ROUND(I291*H291,2)</f>
        <v>0</v>
      </c>
      <c r="K291" s="193" t="s">
        <v>131</v>
      </c>
      <c r="L291" s="60"/>
      <c r="M291" s="198" t="s">
        <v>21</v>
      </c>
      <c r="N291" s="199" t="s">
        <v>43</v>
      </c>
      <c r="O291" s="41"/>
      <c r="P291" s="200">
        <f>O291*H291</f>
        <v>0</v>
      </c>
      <c r="Q291" s="200">
        <v>0</v>
      </c>
      <c r="R291" s="200">
        <f>Q291*H291</f>
        <v>0</v>
      </c>
      <c r="S291" s="200">
        <v>0</v>
      </c>
      <c r="T291" s="201">
        <f>S291*H291</f>
        <v>0</v>
      </c>
      <c r="AR291" s="23" t="s">
        <v>132</v>
      </c>
      <c r="AT291" s="23" t="s">
        <v>127</v>
      </c>
      <c r="AU291" s="23" t="s">
        <v>82</v>
      </c>
      <c r="AY291" s="23" t="s">
        <v>124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23" t="s">
        <v>80</v>
      </c>
      <c r="BK291" s="202">
        <f>ROUND(I291*H291,2)</f>
        <v>0</v>
      </c>
      <c r="BL291" s="23" t="s">
        <v>132</v>
      </c>
      <c r="BM291" s="23" t="s">
        <v>543</v>
      </c>
    </row>
    <row r="292" spans="2:65" s="12" customFormat="1" ht="13.5">
      <c r="B292" s="214"/>
      <c r="C292" s="215"/>
      <c r="D292" s="205" t="s">
        <v>134</v>
      </c>
      <c r="E292" s="216" t="s">
        <v>21</v>
      </c>
      <c r="F292" s="217" t="s">
        <v>544</v>
      </c>
      <c r="G292" s="215"/>
      <c r="H292" s="218">
        <v>63</v>
      </c>
      <c r="I292" s="219"/>
      <c r="J292" s="215"/>
      <c r="K292" s="215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134</v>
      </c>
      <c r="AU292" s="224" t="s">
        <v>82</v>
      </c>
      <c r="AV292" s="12" t="s">
        <v>82</v>
      </c>
      <c r="AW292" s="12" t="s">
        <v>35</v>
      </c>
      <c r="AX292" s="12" t="s">
        <v>80</v>
      </c>
      <c r="AY292" s="224" t="s">
        <v>124</v>
      </c>
    </row>
    <row r="293" spans="2:65" s="1" customFormat="1" ht="16.5" customHeight="1">
      <c r="B293" s="40"/>
      <c r="C293" s="239" t="s">
        <v>545</v>
      </c>
      <c r="D293" s="239" t="s">
        <v>312</v>
      </c>
      <c r="E293" s="240" t="s">
        <v>546</v>
      </c>
      <c r="F293" s="241" t="s">
        <v>547</v>
      </c>
      <c r="G293" s="242" t="s">
        <v>272</v>
      </c>
      <c r="H293" s="243">
        <v>20.257000000000001</v>
      </c>
      <c r="I293" s="244"/>
      <c r="J293" s="245">
        <f>ROUND(I293*H293,2)</f>
        <v>0</v>
      </c>
      <c r="K293" s="241" t="s">
        <v>131</v>
      </c>
      <c r="L293" s="246"/>
      <c r="M293" s="247" t="s">
        <v>21</v>
      </c>
      <c r="N293" s="248" t="s">
        <v>43</v>
      </c>
      <c r="O293" s="41"/>
      <c r="P293" s="200">
        <f>O293*H293</f>
        <v>0</v>
      </c>
      <c r="Q293" s="200">
        <v>2.4289999999999998</v>
      </c>
      <c r="R293" s="200">
        <f>Q293*H293</f>
        <v>49.204253000000001</v>
      </c>
      <c r="S293" s="200">
        <v>0</v>
      </c>
      <c r="T293" s="201">
        <f>S293*H293</f>
        <v>0</v>
      </c>
      <c r="AR293" s="23" t="s">
        <v>169</v>
      </c>
      <c r="AT293" s="23" t="s">
        <v>312</v>
      </c>
      <c r="AU293" s="23" t="s">
        <v>82</v>
      </c>
      <c r="AY293" s="23" t="s">
        <v>124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23" t="s">
        <v>80</v>
      </c>
      <c r="BK293" s="202">
        <f>ROUND(I293*H293,2)</f>
        <v>0</v>
      </c>
      <c r="BL293" s="23" t="s">
        <v>132</v>
      </c>
      <c r="BM293" s="23" t="s">
        <v>548</v>
      </c>
    </row>
    <row r="294" spans="2:65" s="12" customFormat="1" ht="13.5">
      <c r="B294" s="214"/>
      <c r="C294" s="215"/>
      <c r="D294" s="205" t="s">
        <v>134</v>
      </c>
      <c r="E294" s="216" t="s">
        <v>21</v>
      </c>
      <c r="F294" s="217" t="s">
        <v>549</v>
      </c>
      <c r="G294" s="215"/>
      <c r="H294" s="218">
        <v>20.257000000000001</v>
      </c>
      <c r="I294" s="219"/>
      <c r="J294" s="215"/>
      <c r="K294" s="215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134</v>
      </c>
      <c r="AU294" s="224" t="s">
        <v>82</v>
      </c>
      <c r="AV294" s="12" t="s">
        <v>82</v>
      </c>
      <c r="AW294" s="12" t="s">
        <v>35</v>
      </c>
      <c r="AX294" s="12" t="s">
        <v>80</v>
      </c>
      <c r="AY294" s="224" t="s">
        <v>124</v>
      </c>
    </row>
    <row r="295" spans="2:65" s="1" customFormat="1" ht="16.5" customHeight="1">
      <c r="B295" s="40"/>
      <c r="C295" s="191" t="s">
        <v>550</v>
      </c>
      <c r="D295" s="191" t="s">
        <v>127</v>
      </c>
      <c r="E295" s="192" t="s">
        <v>551</v>
      </c>
      <c r="F295" s="193" t="s">
        <v>552</v>
      </c>
      <c r="G295" s="194" t="s">
        <v>315</v>
      </c>
      <c r="H295" s="195">
        <v>3.444</v>
      </c>
      <c r="I295" s="196"/>
      <c r="J295" s="197">
        <f>ROUND(I295*H295,2)</f>
        <v>0</v>
      </c>
      <c r="K295" s="193" t="s">
        <v>131</v>
      </c>
      <c r="L295" s="60"/>
      <c r="M295" s="198" t="s">
        <v>21</v>
      </c>
      <c r="N295" s="199" t="s">
        <v>43</v>
      </c>
      <c r="O295" s="41"/>
      <c r="P295" s="200">
        <f>O295*H295</f>
        <v>0</v>
      </c>
      <c r="Q295" s="200">
        <v>1.1133200000000001</v>
      </c>
      <c r="R295" s="200">
        <f>Q295*H295</f>
        <v>3.8342740800000001</v>
      </c>
      <c r="S295" s="200">
        <v>0</v>
      </c>
      <c r="T295" s="201">
        <f>S295*H295</f>
        <v>0</v>
      </c>
      <c r="AR295" s="23" t="s">
        <v>132</v>
      </c>
      <c r="AT295" s="23" t="s">
        <v>127</v>
      </c>
      <c r="AU295" s="23" t="s">
        <v>82</v>
      </c>
      <c r="AY295" s="23" t="s">
        <v>124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23" t="s">
        <v>80</v>
      </c>
      <c r="BK295" s="202">
        <f>ROUND(I295*H295,2)</f>
        <v>0</v>
      </c>
      <c r="BL295" s="23" t="s">
        <v>132</v>
      </c>
      <c r="BM295" s="23" t="s">
        <v>553</v>
      </c>
    </row>
    <row r="296" spans="2:65" s="11" customFormat="1" ht="13.5">
      <c r="B296" s="203"/>
      <c r="C296" s="204"/>
      <c r="D296" s="205" t="s">
        <v>134</v>
      </c>
      <c r="E296" s="206" t="s">
        <v>21</v>
      </c>
      <c r="F296" s="207" t="s">
        <v>554</v>
      </c>
      <c r="G296" s="204"/>
      <c r="H296" s="206" t="s">
        <v>21</v>
      </c>
      <c r="I296" s="208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134</v>
      </c>
      <c r="AU296" s="213" t="s">
        <v>82</v>
      </c>
      <c r="AV296" s="11" t="s">
        <v>80</v>
      </c>
      <c r="AW296" s="11" t="s">
        <v>35</v>
      </c>
      <c r="AX296" s="11" t="s">
        <v>72</v>
      </c>
      <c r="AY296" s="213" t="s">
        <v>124</v>
      </c>
    </row>
    <row r="297" spans="2:65" s="12" customFormat="1" ht="13.5">
      <c r="B297" s="214"/>
      <c r="C297" s="215"/>
      <c r="D297" s="205" t="s">
        <v>134</v>
      </c>
      <c r="E297" s="216" t="s">
        <v>21</v>
      </c>
      <c r="F297" s="217" t="s">
        <v>555</v>
      </c>
      <c r="G297" s="215"/>
      <c r="H297" s="218">
        <v>3.444</v>
      </c>
      <c r="I297" s="219"/>
      <c r="J297" s="215"/>
      <c r="K297" s="215"/>
      <c r="L297" s="220"/>
      <c r="M297" s="221"/>
      <c r="N297" s="222"/>
      <c r="O297" s="222"/>
      <c r="P297" s="222"/>
      <c r="Q297" s="222"/>
      <c r="R297" s="222"/>
      <c r="S297" s="222"/>
      <c r="T297" s="223"/>
      <c r="AT297" s="224" t="s">
        <v>134</v>
      </c>
      <c r="AU297" s="224" t="s">
        <v>82</v>
      </c>
      <c r="AV297" s="12" t="s">
        <v>82</v>
      </c>
      <c r="AW297" s="12" t="s">
        <v>35</v>
      </c>
      <c r="AX297" s="12" t="s">
        <v>80</v>
      </c>
      <c r="AY297" s="224" t="s">
        <v>124</v>
      </c>
    </row>
    <row r="298" spans="2:65" s="1" customFormat="1" ht="16.5" customHeight="1">
      <c r="B298" s="40"/>
      <c r="C298" s="191" t="s">
        <v>556</v>
      </c>
      <c r="D298" s="191" t="s">
        <v>127</v>
      </c>
      <c r="E298" s="192" t="s">
        <v>557</v>
      </c>
      <c r="F298" s="193" t="s">
        <v>558</v>
      </c>
      <c r="G298" s="194" t="s">
        <v>261</v>
      </c>
      <c r="H298" s="195">
        <v>7</v>
      </c>
      <c r="I298" s="196"/>
      <c r="J298" s="197">
        <f>ROUND(I298*H298,2)</f>
        <v>0</v>
      </c>
      <c r="K298" s="193" t="s">
        <v>131</v>
      </c>
      <c r="L298" s="60"/>
      <c r="M298" s="198" t="s">
        <v>21</v>
      </c>
      <c r="N298" s="199" t="s">
        <v>43</v>
      </c>
      <c r="O298" s="41"/>
      <c r="P298" s="200">
        <f>O298*H298</f>
        <v>0</v>
      </c>
      <c r="Q298" s="200">
        <v>0</v>
      </c>
      <c r="R298" s="200">
        <f>Q298*H298</f>
        <v>0</v>
      </c>
      <c r="S298" s="200">
        <v>1.6990000000000001</v>
      </c>
      <c r="T298" s="201">
        <f>S298*H298</f>
        <v>11.893000000000001</v>
      </c>
      <c r="AR298" s="23" t="s">
        <v>132</v>
      </c>
      <c r="AT298" s="23" t="s">
        <v>127</v>
      </c>
      <c r="AU298" s="23" t="s">
        <v>82</v>
      </c>
      <c r="AY298" s="23" t="s">
        <v>124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23" t="s">
        <v>80</v>
      </c>
      <c r="BK298" s="202">
        <f>ROUND(I298*H298,2)</f>
        <v>0</v>
      </c>
      <c r="BL298" s="23" t="s">
        <v>132</v>
      </c>
      <c r="BM298" s="23" t="s">
        <v>559</v>
      </c>
    </row>
    <row r="299" spans="2:65" s="12" customFormat="1" ht="13.5">
      <c r="B299" s="214"/>
      <c r="C299" s="215"/>
      <c r="D299" s="205" t="s">
        <v>134</v>
      </c>
      <c r="E299" s="216" t="s">
        <v>21</v>
      </c>
      <c r="F299" s="217" t="s">
        <v>560</v>
      </c>
      <c r="G299" s="215"/>
      <c r="H299" s="218">
        <v>7</v>
      </c>
      <c r="I299" s="219"/>
      <c r="J299" s="215"/>
      <c r="K299" s="215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134</v>
      </c>
      <c r="AU299" s="224" t="s">
        <v>82</v>
      </c>
      <c r="AV299" s="12" t="s">
        <v>82</v>
      </c>
      <c r="AW299" s="12" t="s">
        <v>35</v>
      </c>
      <c r="AX299" s="12" t="s">
        <v>80</v>
      </c>
      <c r="AY299" s="224" t="s">
        <v>124</v>
      </c>
    </row>
    <row r="300" spans="2:65" s="1" customFormat="1" ht="16.5" customHeight="1">
      <c r="B300" s="40"/>
      <c r="C300" s="191" t="s">
        <v>561</v>
      </c>
      <c r="D300" s="191" t="s">
        <v>127</v>
      </c>
      <c r="E300" s="192" t="s">
        <v>562</v>
      </c>
      <c r="F300" s="193" t="s">
        <v>563</v>
      </c>
      <c r="G300" s="194" t="s">
        <v>272</v>
      </c>
      <c r="H300" s="195">
        <v>14.1</v>
      </c>
      <c r="I300" s="196"/>
      <c r="J300" s="197">
        <f>ROUND(I300*H300,2)</f>
        <v>0</v>
      </c>
      <c r="K300" s="193" t="s">
        <v>131</v>
      </c>
      <c r="L300" s="60"/>
      <c r="M300" s="198" t="s">
        <v>21</v>
      </c>
      <c r="N300" s="199" t="s">
        <v>43</v>
      </c>
      <c r="O300" s="41"/>
      <c r="P300" s="200">
        <f>O300*H300</f>
        <v>0</v>
      </c>
      <c r="Q300" s="200">
        <v>2.5262500000000001</v>
      </c>
      <c r="R300" s="200">
        <f>Q300*H300</f>
        <v>35.620125000000002</v>
      </c>
      <c r="S300" s="200">
        <v>0</v>
      </c>
      <c r="T300" s="201">
        <f>S300*H300</f>
        <v>0</v>
      </c>
      <c r="AR300" s="23" t="s">
        <v>132</v>
      </c>
      <c r="AT300" s="23" t="s">
        <v>127</v>
      </c>
      <c r="AU300" s="23" t="s">
        <v>82</v>
      </c>
      <c r="AY300" s="23" t="s">
        <v>124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23" t="s">
        <v>80</v>
      </c>
      <c r="BK300" s="202">
        <f>ROUND(I300*H300,2)</f>
        <v>0</v>
      </c>
      <c r="BL300" s="23" t="s">
        <v>132</v>
      </c>
      <c r="BM300" s="23" t="s">
        <v>564</v>
      </c>
    </row>
    <row r="301" spans="2:65" s="11" customFormat="1" ht="13.5">
      <c r="B301" s="203"/>
      <c r="C301" s="204"/>
      <c r="D301" s="205" t="s">
        <v>134</v>
      </c>
      <c r="E301" s="206" t="s">
        <v>21</v>
      </c>
      <c r="F301" s="207" t="s">
        <v>565</v>
      </c>
      <c r="G301" s="204"/>
      <c r="H301" s="206" t="s">
        <v>21</v>
      </c>
      <c r="I301" s="208"/>
      <c r="J301" s="204"/>
      <c r="K301" s="204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134</v>
      </c>
      <c r="AU301" s="213" t="s">
        <v>82</v>
      </c>
      <c r="AV301" s="11" t="s">
        <v>80</v>
      </c>
      <c r="AW301" s="11" t="s">
        <v>35</v>
      </c>
      <c r="AX301" s="11" t="s">
        <v>72</v>
      </c>
      <c r="AY301" s="213" t="s">
        <v>124</v>
      </c>
    </row>
    <row r="302" spans="2:65" s="12" customFormat="1" ht="13.5">
      <c r="B302" s="214"/>
      <c r="C302" s="215"/>
      <c r="D302" s="205" t="s">
        <v>134</v>
      </c>
      <c r="E302" s="216" t="s">
        <v>21</v>
      </c>
      <c r="F302" s="217" t="s">
        <v>566</v>
      </c>
      <c r="G302" s="215"/>
      <c r="H302" s="218">
        <v>14.1</v>
      </c>
      <c r="I302" s="219"/>
      <c r="J302" s="215"/>
      <c r="K302" s="215"/>
      <c r="L302" s="220"/>
      <c r="M302" s="221"/>
      <c r="N302" s="222"/>
      <c r="O302" s="222"/>
      <c r="P302" s="222"/>
      <c r="Q302" s="222"/>
      <c r="R302" s="222"/>
      <c r="S302" s="222"/>
      <c r="T302" s="223"/>
      <c r="AT302" s="224" t="s">
        <v>134</v>
      </c>
      <c r="AU302" s="224" t="s">
        <v>82</v>
      </c>
      <c r="AV302" s="12" t="s">
        <v>82</v>
      </c>
      <c r="AW302" s="12" t="s">
        <v>35</v>
      </c>
      <c r="AX302" s="12" t="s">
        <v>80</v>
      </c>
      <c r="AY302" s="224" t="s">
        <v>124</v>
      </c>
    </row>
    <row r="303" spans="2:65" s="1" customFormat="1" ht="16.5" customHeight="1">
      <c r="B303" s="40"/>
      <c r="C303" s="191" t="s">
        <v>567</v>
      </c>
      <c r="D303" s="191" t="s">
        <v>127</v>
      </c>
      <c r="E303" s="192" t="s">
        <v>568</v>
      </c>
      <c r="F303" s="193" t="s">
        <v>569</v>
      </c>
      <c r="G303" s="194" t="s">
        <v>221</v>
      </c>
      <c r="H303" s="195">
        <v>30.2</v>
      </c>
      <c r="I303" s="196"/>
      <c r="J303" s="197">
        <f>ROUND(I303*H303,2)</f>
        <v>0</v>
      </c>
      <c r="K303" s="193" t="s">
        <v>131</v>
      </c>
      <c r="L303" s="60"/>
      <c r="M303" s="198" t="s">
        <v>21</v>
      </c>
      <c r="N303" s="199" t="s">
        <v>43</v>
      </c>
      <c r="O303" s="41"/>
      <c r="P303" s="200">
        <f>O303*H303</f>
        <v>0</v>
      </c>
      <c r="Q303" s="200">
        <v>1.4400000000000001E-3</v>
      </c>
      <c r="R303" s="200">
        <f>Q303*H303</f>
        <v>4.3487999999999999E-2</v>
      </c>
      <c r="S303" s="200">
        <v>0</v>
      </c>
      <c r="T303" s="201">
        <f>S303*H303</f>
        <v>0</v>
      </c>
      <c r="AR303" s="23" t="s">
        <v>132</v>
      </c>
      <c r="AT303" s="23" t="s">
        <v>127</v>
      </c>
      <c r="AU303" s="23" t="s">
        <v>82</v>
      </c>
      <c r="AY303" s="23" t="s">
        <v>124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23" t="s">
        <v>80</v>
      </c>
      <c r="BK303" s="202">
        <f>ROUND(I303*H303,2)</f>
        <v>0</v>
      </c>
      <c r="BL303" s="23" t="s">
        <v>132</v>
      </c>
      <c r="BM303" s="23" t="s">
        <v>570</v>
      </c>
    </row>
    <row r="304" spans="2:65" s="11" customFormat="1" ht="13.5">
      <c r="B304" s="203"/>
      <c r="C304" s="204"/>
      <c r="D304" s="205" t="s">
        <v>134</v>
      </c>
      <c r="E304" s="206" t="s">
        <v>21</v>
      </c>
      <c r="F304" s="207" t="s">
        <v>569</v>
      </c>
      <c r="G304" s="204"/>
      <c r="H304" s="206" t="s">
        <v>21</v>
      </c>
      <c r="I304" s="208"/>
      <c r="J304" s="204"/>
      <c r="K304" s="204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134</v>
      </c>
      <c r="AU304" s="213" t="s">
        <v>82</v>
      </c>
      <c r="AV304" s="11" t="s">
        <v>80</v>
      </c>
      <c r="AW304" s="11" t="s">
        <v>35</v>
      </c>
      <c r="AX304" s="11" t="s">
        <v>72</v>
      </c>
      <c r="AY304" s="213" t="s">
        <v>124</v>
      </c>
    </row>
    <row r="305" spans="2:65" s="11" customFormat="1" ht="13.5">
      <c r="B305" s="203"/>
      <c r="C305" s="204"/>
      <c r="D305" s="205" t="s">
        <v>134</v>
      </c>
      <c r="E305" s="206" t="s">
        <v>21</v>
      </c>
      <c r="F305" s="207" t="s">
        <v>571</v>
      </c>
      <c r="G305" s="204"/>
      <c r="H305" s="206" t="s">
        <v>21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134</v>
      </c>
      <c r="AU305" s="213" t="s">
        <v>82</v>
      </c>
      <c r="AV305" s="11" t="s">
        <v>80</v>
      </c>
      <c r="AW305" s="11" t="s">
        <v>35</v>
      </c>
      <c r="AX305" s="11" t="s">
        <v>72</v>
      </c>
      <c r="AY305" s="213" t="s">
        <v>124</v>
      </c>
    </row>
    <row r="306" spans="2:65" s="12" customFormat="1" ht="13.5">
      <c r="B306" s="214"/>
      <c r="C306" s="215"/>
      <c r="D306" s="205" t="s">
        <v>134</v>
      </c>
      <c r="E306" s="216" t="s">
        <v>21</v>
      </c>
      <c r="F306" s="217" t="s">
        <v>572</v>
      </c>
      <c r="G306" s="215"/>
      <c r="H306" s="218">
        <v>30.2</v>
      </c>
      <c r="I306" s="219"/>
      <c r="J306" s="215"/>
      <c r="K306" s="215"/>
      <c r="L306" s="220"/>
      <c r="M306" s="221"/>
      <c r="N306" s="222"/>
      <c r="O306" s="222"/>
      <c r="P306" s="222"/>
      <c r="Q306" s="222"/>
      <c r="R306" s="222"/>
      <c r="S306" s="222"/>
      <c r="T306" s="223"/>
      <c r="AT306" s="224" t="s">
        <v>134</v>
      </c>
      <c r="AU306" s="224" t="s">
        <v>82</v>
      </c>
      <c r="AV306" s="12" t="s">
        <v>82</v>
      </c>
      <c r="AW306" s="12" t="s">
        <v>35</v>
      </c>
      <c r="AX306" s="12" t="s">
        <v>80</v>
      </c>
      <c r="AY306" s="224" t="s">
        <v>124</v>
      </c>
    </row>
    <row r="307" spans="2:65" s="1" customFormat="1" ht="16.5" customHeight="1">
      <c r="B307" s="40"/>
      <c r="C307" s="191" t="s">
        <v>573</v>
      </c>
      <c r="D307" s="191" t="s">
        <v>127</v>
      </c>
      <c r="E307" s="192" t="s">
        <v>574</v>
      </c>
      <c r="F307" s="193" t="s">
        <v>575</v>
      </c>
      <c r="G307" s="194" t="s">
        <v>221</v>
      </c>
      <c r="H307" s="195">
        <v>30.2</v>
      </c>
      <c r="I307" s="196"/>
      <c r="J307" s="197">
        <f>ROUND(I307*H307,2)</f>
        <v>0</v>
      </c>
      <c r="K307" s="193" t="s">
        <v>131</v>
      </c>
      <c r="L307" s="60"/>
      <c r="M307" s="198" t="s">
        <v>21</v>
      </c>
      <c r="N307" s="199" t="s">
        <v>43</v>
      </c>
      <c r="O307" s="41"/>
      <c r="P307" s="200">
        <f>O307*H307</f>
        <v>0</v>
      </c>
      <c r="Q307" s="200">
        <v>4.0000000000000003E-5</v>
      </c>
      <c r="R307" s="200">
        <f>Q307*H307</f>
        <v>1.2080000000000001E-3</v>
      </c>
      <c r="S307" s="200">
        <v>0</v>
      </c>
      <c r="T307" s="201">
        <f>S307*H307</f>
        <v>0</v>
      </c>
      <c r="AR307" s="23" t="s">
        <v>132</v>
      </c>
      <c r="AT307" s="23" t="s">
        <v>127</v>
      </c>
      <c r="AU307" s="23" t="s">
        <v>82</v>
      </c>
      <c r="AY307" s="23" t="s">
        <v>124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23" t="s">
        <v>80</v>
      </c>
      <c r="BK307" s="202">
        <f>ROUND(I307*H307,2)</f>
        <v>0</v>
      </c>
      <c r="BL307" s="23" t="s">
        <v>132</v>
      </c>
      <c r="BM307" s="23" t="s">
        <v>576</v>
      </c>
    </row>
    <row r="308" spans="2:65" s="12" customFormat="1" ht="13.5">
      <c r="B308" s="214"/>
      <c r="C308" s="215"/>
      <c r="D308" s="205" t="s">
        <v>134</v>
      </c>
      <c r="E308" s="216" t="s">
        <v>21</v>
      </c>
      <c r="F308" s="217" t="s">
        <v>577</v>
      </c>
      <c r="G308" s="215"/>
      <c r="H308" s="218">
        <v>30.2</v>
      </c>
      <c r="I308" s="219"/>
      <c r="J308" s="215"/>
      <c r="K308" s="215"/>
      <c r="L308" s="220"/>
      <c r="M308" s="221"/>
      <c r="N308" s="222"/>
      <c r="O308" s="222"/>
      <c r="P308" s="222"/>
      <c r="Q308" s="222"/>
      <c r="R308" s="222"/>
      <c r="S308" s="222"/>
      <c r="T308" s="223"/>
      <c r="AT308" s="224" t="s">
        <v>134</v>
      </c>
      <c r="AU308" s="224" t="s">
        <v>82</v>
      </c>
      <c r="AV308" s="12" t="s">
        <v>82</v>
      </c>
      <c r="AW308" s="12" t="s">
        <v>35</v>
      </c>
      <c r="AX308" s="12" t="s">
        <v>80</v>
      </c>
      <c r="AY308" s="224" t="s">
        <v>124</v>
      </c>
    </row>
    <row r="309" spans="2:65" s="1" customFormat="1" ht="16.5" customHeight="1">
      <c r="B309" s="40"/>
      <c r="C309" s="191" t="s">
        <v>578</v>
      </c>
      <c r="D309" s="191" t="s">
        <v>127</v>
      </c>
      <c r="E309" s="192" t="s">
        <v>579</v>
      </c>
      <c r="F309" s="193" t="s">
        <v>580</v>
      </c>
      <c r="G309" s="194" t="s">
        <v>315</v>
      </c>
      <c r="H309" s="195">
        <v>3.6659999999999999</v>
      </c>
      <c r="I309" s="196"/>
      <c r="J309" s="197">
        <f>ROUND(I309*H309,2)</f>
        <v>0</v>
      </c>
      <c r="K309" s="193" t="s">
        <v>131</v>
      </c>
      <c r="L309" s="60"/>
      <c r="M309" s="198" t="s">
        <v>21</v>
      </c>
      <c r="N309" s="199" t="s">
        <v>43</v>
      </c>
      <c r="O309" s="41"/>
      <c r="P309" s="200">
        <f>O309*H309</f>
        <v>0</v>
      </c>
      <c r="Q309" s="200">
        <v>1.0382199999999999</v>
      </c>
      <c r="R309" s="200">
        <f>Q309*H309</f>
        <v>3.8061145199999995</v>
      </c>
      <c r="S309" s="200">
        <v>0</v>
      </c>
      <c r="T309" s="201">
        <f>S309*H309</f>
        <v>0</v>
      </c>
      <c r="AR309" s="23" t="s">
        <v>132</v>
      </c>
      <c r="AT309" s="23" t="s">
        <v>127</v>
      </c>
      <c r="AU309" s="23" t="s">
        <v>82</v>
      </c>
      <c r="AY309" s="23" t="s">
        <v>124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23" t="s">
        <v>80</v>
      </c>
      <c r="BK309" s="202">
        <f>ROUND(I309*H309,2)</f>
        <v>0</v>
      </c>
      <c r="BL309" s="23" t="s">
        <v>132</v>
      </c>
      <c r="BM309" s="23" t="s">
        <v>581</v>
      </c>
    </row>
    <row r="310" spans="2:65" s="11" customFormat="1" ht="13.5">
      <c r="B310" s="203"/>
      <c r="C310" s="204"/>
      <c r="D310" s="205" t="s">
        <v>134</v>
      </c>
      <c r="E310" s="206" t="s">
        <v>21</v>
      </c>
      <c r="F310" s="207" t="s">
        <v>582</v>
      </c>
      <c r="G310" s="204"/>
      <c r="H310" s="206" t="s">
        <v>21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134</v>
      </c>
      <c r="AU310" s="213" t="s">
        <v>82</v>
      </c>
      <c r="AV310" s="11" t="s">
        <v>80</v>
      </c>
      <c r="AW310" s="11" t="s">
        <v>35</v>
      </c>
      <c r="AX310" s="11" t="s">
        <v>72</v>
      </c>
      <c r="AY310" s="213" t="s">
        <v>124</v>
      </c>
    </row>
    <row r="311" spans="2:65" s="12" customFormat="1" ht="13.5">
      <c r="B311" s="214"/>
      <c r="C311" s="215"/>
      <c r="D311" s="205" t="s">
        <v>134</v>
      </c>
      <c r="E311" s="216" t="s">
        <v>21</v>
      </c>
      <c r="F311" s="217" t="s">
        <v>583</v>
      </c>
      <c r="G311" s="215"/>
      <c r="H311" s="218">
        <v>3.6659999999999999</v>
      </c>
      <c r="I311" s="219"/>
      <c r="J311" s="215"/>
      <c r="K311" s="215"/>
      <c r="L311" s="220"/>
      <c r="M311" s="221"/>
      <c r="N311" s="222"/>
      <c r="O311" s="222"/>
      <c r="P311" s="222"/>
      <c r="Q311" s="222"/>
      <c r="R311" s="222"/>
      <c r="S311" s="222"/>
      <c r="T311" s="223"/>
      <c r="AT311" s="224" t="s">
        <v>134</v>
      </c>
      <c r="AU311" s="224" t="s">
        <v>82</v>
      </c>
      <c r="AV311" s="12" t="s">
        <v>82</v>
      </c>
      <c r="AW311" s="12" t="s">
        <v>35</v>
      </c>
      <c r="AX311" s="12" t="s">
        <v>80</v>
      </c>
      <c r="AY311" s="224" t="s">
        <v>124</v>
      </c>
    </row>
    <row r="312" spans="2:65" s="10" customFormat="1" ht="29.85" customHeight="1">
      <c r="B312" s="175"/>
      <c r="C312" s="176"/>
      <c r="D312" s="177" t="s">
        <v>71</v>
      </c>
      <c r="E312" s="189" t="s">
        <v>141</v>
      </c>
      <c r="F312" s="189" t="s">
        <v>584</v>
      </c>
      <c r="G312" s="176"/>
      <c r="H312" s="176"/>
      <c r="I312" s="179"/>
      <c r="J312" s="190">
        <f>BK312</f>
        <v>0</v>
      </c>
      <c r="K312" s="176"/>
      <c r="L312" s="181"/>
      <c r="M312" s="182"/>
      <c r="N312" s="183"/>
      <c r="O312" s="183"/>
      <c r="P312" s="184">
        <f>SUM(P313:P345)</f>
        <v>0</v>
      </c>
      <c r="Q312" s="183"/>
      <c r="R312" s="184">
        <f>SUM(R313:R345)</f>
        <v>160.02559504999999</v>
      </c>
      <c r="S312" s="183"/>
      <c r="T312" s="185">
        <f>SUM(T313:T345)</f>
        <v>0</v>
      </c>
      <c r="AR312" s="186" t="s">
        <v>80</v>
      </c>
      <c r="AT312" s="187" t="s">
        <v>71</v>
      </c>
      <c r="AU312" s="187" t="s">
        <v>80</v>
      </c>
      <c r="AY312" s="186" t="s">
        <v>124</v>
      </c>
      <c r="BK312" s="188">
        <f>SUM(BK313:BK345)</f>
        <v>0</v>
      </c>
    </row>
    <row r="313" spans="2:65" s="1" customFormat="1" ht="16.5" customHeight="1">
      <c r="B313" s="40"/>
      <c r="C313" s="191" t="s">
        <v>585</v>
      </c>
      <c r="D313" s="191" t="s">
        <v>127</v>
      </c>
      <c r="E313" s="192" t="s">
        <v>586</v>
      </c>
      <c r="F313" s="193" t="s">
        <v>587</v>
      </c>
      <c r="G313" s="194" t="s">
        <v>272</v>
      </c>
      <c r="H313" s="195">
        <v>8.5</v>
      </c>
      <c r="I313" s="196"/>
      <c r="J313" s="197">
        <f>ROUND(I313*H313,2)</f>
        <v>0</v>
      </c>
      <c r="K313" s="193" t="s">
        <v>131</v>
      </c>
      <c r="L313" s="60"/>
      <c r="M313" s="198" t="s">
        <v>21</v>
      </c>
      <c r="N313" s="199" t="s">
        <v>43</v>
      </c>
      <c r="O313" s="41"/>
      <c r="P313" s="200">
        <f>O313*H313</f>
        <v>0</v>
      </c>
      <c r="Q313" s="200">
        <v>2.4778600000000002</v>
      </c>
      <c r="R313" s="200">
        <f>Q313*H313</f>
        <v>21.061810000000001</v>
      </c>
      <c r="S313" s="200">
        <v>0</v>
      </c>
      <c r="T313" s="201">
        <f>S313*H313</f>
        <v>0</v>
      </c>
      <c r="AR313" s="23" t="s">
        <v>132</v>
      </c>
      <c r="AT313" s="23" t="s">
        <v>127</v>
      </c>
      <c r="AU313" s="23" t="s">
        <v>82</v>
      </c>
      <c r="AY313" s="23" t="s">
        <v>124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23" t="s">
        <v>80</v>
      </c>
      <c r="BK313" s="202">
        <f>ROUND(I313*H313,2)</f>
        <v>0</v>
      </c>
      <c r="BL313" s="23" t="s">
        <v>132</v>
      </c>
      <c r="BM313" s="23" t="s">
        <v>588</v>
      </c>
    </row>
    <row r="314" spans="2:65" s="11" customFormat="1" ht="13.5">
      <c r="B314" s="203"/>
      <c r="C314" s="204"/>
      <c r="D314" s="205" t="s">
        <v>134</v>
      </c>
      <c r="E314" s="206" t="s">
        <v>21</v>
      </c>
      <c r="F314" s="207" t="s">
        <v>589</v>
      </c>
      <c r="G314" s="204"/>
      <c r="H314" s="206" t="s">
        <v>21</v>
      </c>
      <c r="I314" s="208"/>
      <c r="J314" s="204"/>
      <c r="K314" s="204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134</v>
      </c>
      <c r="AU314" s="213" t="s">
        <v>82</v>
      </c>
      <c r="AV314" s="11" t="s">
        <v>80</v>
      </c>
      <c r="AW314" s="11" t="s">
        <v>35</v>
      </c>
      <c r="AX314" s="11" t="s">
        <v>72</v>
      </c>
      <c r="AY314" s="213" t="s">
        <v>124</v>
      </c>
    </row>
    <row r="315" spans="2:65" s="12" customFormat="1" ht="13.5">
      <c r="B315" s="214"/>
      <c r="C315" s="215"/>
      <c r="D315" s="205" t="s">
        <v>134</v>
      </c>
      <c r="E315" s="216" t="s">
        <v>21</v>
      </c>
      <c r="F315" s="217" t="s">
        <v>590</v>
      </c>
      <c r="G315" s="215"/>
      <c r="H315" s="218">
        <v>8.5</v>
      </c>
      <c r="I315" s="219"/>
      <c r="J315" s="215"/>
      <c r="K315" s="215"/>
      <c r="L315" s="220"/>
      <c r="M315" s="221"/>
      <c r="N315" s="222"/>
      <c r="O315" s="222"/>
      <c r="P315" s="222"/>
      <c r="Q315" s="222"/>
      <c r="R315" s="222"/>
      <c r="S315" s="222"/>
      <c r="T315" s="223"/>
      <c r="AT315" s="224" t="s">
        <v>134</v>
      </c>
      <c r="AU315" s="224" t="s">
        <v>82</v>
      </c>
      <c r="AV315" s="12" t="s">
        <v>82</v>
      </c>
      <c r="AW315" s="12" t="s">
        <v>35</v>
      </c>
      <c r="AX315" s="12" t="s">
        <v>80</v>
      </c>
      <c r="AY315" s="224" t="s">
        <v>124</v>
      </c>
    </row>
    <row r="316" spans="2:65" s="1" customFormat="1" ht="16.5" customHeight="1">
      <c r="B316" s="40"/>
      <c r="C316" s="191" t="s">
        <v>591</v>
      </c>
      <c r="D316" s="191" t="s">
        <v>127</v>
      </c>
      <c r="E316" s="192" t="s">
        <v>592</v>
      </c>
      <c r="F316" s="193" t="s">
        <v>593</v>
      </c>
      <c r="G316" s="194" t="s">
        <v>221</v>
      </c>
      <c r="H316" s="195">
        <v>32.802</v>
      </c>
      <c r="I316" s="196"/>
      <c r="J316" s="197">
        <f>ROUND(I316*H316,2)</f>
        <v>0</v>
      </c>
      <c r="K316" s="193" t="s">
        <v>131</v>
      </c>
      <c r="L316" s="60"/>
      <c r="M316" s="198" t="s">
        <v>21</v>
      </c>
      <c r="N316" s="199" t="s">
        <v>43</v>
      </c>
      <c r="O316" s="41"/>
      <c r="P316" s="200">
        <f>O316*H316</f>
        <v>0</v>
      </c>
      <c r="Q316" s="200">
        <v>4.1739999999999999E-2</v>
      </c>
      <c r="R316" s="200">
        <f>Q316*H316</f>
        <v>1.3691554799999999</v>
      </c>
      <c r="S316" s="200">
        <v>0</v>
      </c>
      <c r="T316" s="201">
        <f>S316*H316</f>
        <v>0</v>
      </c>
      <c r="AR316" s="23" t="s">
        <v>132</v>
      </c>
      <c r="AT316" s="23" t="s">
        <v>127</v>
      </c>
      <c r="AU316" s="23" t="s">
        <v>82</v>
      </c>
      <c r="AY316" s="23" t="s">
        <v>124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23" t="s">
        <v>80</v>
      </c>
      <c r="BK316" s="202">
        <f>ROUND(I316*H316,2)</f>
        <v>0</v>
      </c>
      <c r="BL316" s="23" t="s">
        <v>132</v>
      </c>
      <c r="BM316" s="23" t="s">
        <v>594</v>
      </c>
    </row>
    <row r="317" spans="2:65" s="11" customFormat="1" ht="27">
      <c r="B317" s="203"/>
      <c r="C317" s="204"/>
      <c r="D317" s="205" t="s">
        <v>134</v>
      </c>
      <c r="E317" s="206" t="s">
        <v>21</v>
      </c>
      <c r="F317" s="207" t="s">
        <v>595</v>
      </c>
      <c r="G317" s="204"/>
      <c r="H317" s="206" t="s">
        <v>21</v>
      </c>
      <c r="I317" s="208"/>
      <c r="J317" s="204"/>
      <c r="K317" s="204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134</v>
      </c>
      <c r="AU317" s="213" t="s">
        <v>82</v>
      </c>
      <c r="AV317" s="11" t="s">
        <v>80</v>
      </c>
      <c r="AW317" s="11" t="s">
        <v>35</v>
      </c>
      <c r="AX317" s="11" t="s">
        <v>72</v>
      </c>
      <c r="AY317" s="213" t="s">
        <v>124</v>
      </c>
    </row>
    <row r="318" spans="2:65" s="12" customFormat="1" ht="13.5">
      <c r="B318" s="214"/>
      <c r="C318" s="215"/>
      <c r="D318" s="205" t="s">
        <v>134</v>
      </c>
      <c r="E318" s="216" t="s">
        <v>21</v>
      </c>
      <c r="F318" s="217" t="s">
        <v>596</v>
      </c>
      <c r="G318" s="215"/>
      <c r="H318" s="218">
        <v>32.802</v>
      </c>
      <c r="I318" s="219"/>
      <c r="J318" s="215"/>
      <c r="K318" s="215"/>
      <c r="L318" s="220"/>
      <c r="M318" s="221"/>
      <c r="N318" s="222"/>
      <c r="O318" s="222"/>
      <c r="P318" s="222"/>
      <c r="Q318" s="222"/>
      <c r="R318" s="222"/>
      <c r="S318" s="222"/>
      <c r="T318" s="223"/>
      <c r="AT318" s="224" t="s">
        <v>134</v>
      </c>
      <c r="AU318" s="224" t="s">
        <v>82</v>
      </c>
      <c r="AV318" s="12" t="s">
        <v>82</v>
      </c>
      <c r="AW318" s="12" t="s">
        <v>35</v>
      </c>
      <c r="AX318" s="12" t="s">
        <v>80</v>
      </c>
      <c r="AY318" s="224" t="s">
        <v>124</v>
      </c>
    </row>
    <row r="319" spans="2:65" s="1" customFormat="1" ht="16.5" customHeight="1">
      <c r="B319" s="40"/>
      <c r="C319" s="191" t="s">
        <v>597</v>
      </c>
      <c r="D319" s="191" t="s">
        <v>127</v>
      </c>
      <c r="E319" s="192" t="s">
        <v>598</v>
      </c>
      <c r="F319" s="193" t="s">
        <v>599</v>
      </c>
      <c r="G319" s="194" t="s">
        <v>221</v>
      </c>
      <c r="H319" s="195">
        <v>32.802</v>
      </c>
      <c r="I319" s="196"/>
      <c r="J319" s="197">
        <f>ROUND(I319*H319,2)</f>
        <v>0</v>
      </c>
      <c r="K319" s="193" t="s">
        <v>131</v>
      </c>
      <c r="L319" s="60"/>
      <c r="M319" s="198" t="s">
        <v>21</v>
      </c>
      <c r="N319" s="199" t="s">
        <v>43</v>
      </c>
      <c r="O319" s="41"/>
      <c r="P319" s="200">
        <f>O319*H319</f>
        <v>0</v>
      </c>
      <c r="Q319" s="200">
        <v>2.0000000000000002E-5</v>
      </c>
      <c r="R319" s="200">
        <f>Q319*H319</f>
        <v>6.560400000000001E-4</v>
      </c>
      <c r="S319" s="200">
        <v>0</v>
      </c>
      <c r="T319" s="201">
        <f>S319*H319</f>
        <v>0</v>
      </c>
      <c r="AR319" s="23" t="s">
        <v>132</v>
      </c>
      <c r="AT319" s="23" t="s">
        <v>127</v>
      </c>
      <c r="AU319" s="23" t="s">
        <v>82</v>
      </c>
      <c r="AY319" s="23" t="s">
        <v>124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23" t="s">
        <v>80</v>
      </c>
      <c r="BK319" s="202">
        <f>ROUND(I319*H319,2)</f>
        <v>0</v>
      </c>
      <c r="BL319" s="23" t="s">
        <v>132</v>
      </c>
      <c r="BM319" s="23" t="s">
        <v>600</v>
      </c>
    </row>
    <row r="320" spans="2:65" s="12" customFormat="1" ht="13.5">
      <c r="B320" s="214"/>
      <c r="C320" s="215"/>
      <c r="D320" s="205" t="s">
        <v>134</v>
      </c>
      <c r="E320" s="216" t="s">
        <v>21</v>
      </c>
      <c r="F320" s="217" t="s">
        <v>601</v>
      </c>
      <c r="G320" s="215"/>
      <c r="H320" s="218">
        <v>32.802</v>
      </c>
      <c r="I320" s="219"/>
      <c r="J320" s="215"/>
      <c r="K320" s="215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134</v>
      </c>
      <c r="AU320" s="224" t="s">
        <v>82</v>
      </c>
      <c r="AV320" s="12" t="s">
        <v>82</v>
      </c>
      <c r="AW320" s="12" t="s">
        <v>35</v>
      </c>
      <c r="AX320" s="12" t="s">
        <v>80</v>
      </c>
      <c r="AY320" s="224" t="s">
        <v>124</v>
      </c>
    </row>
    <row r="321" spans="2:65" s="1" customFormat="1" ht="16.5" customHeight="1">
      <c r="B321" s="40"/>
      <c r="C321" s="191" t="s">
        <v>602</v>
      </c>
      <c r="D321" s="191" t="s">
        <v>127</v>
      </c>
      <c r="E321" s="192" t="s">
        <v>603</v>
      </c>
      <c r="F321" s="193" t="s">
        <v>604</v>
      </c>
      <c r="G321" s="194" t="s">
        <v>315</v>
      </c>
      <c r="H321" s="195">
        <v>1.105</v>
      </c>
      <c r="I321" s="196"/>
      <c r="J321" s="197">
        <f>ROUND(I321*H321,2)</f>
        <v>0</v>
      </c>
      <c r="K321" s="193" t="s">
        <v>131</v>
      </c>
      <c r="L321" s="60"/>
      <c r="M321" s="198" t="s">
        <v>21</v>
      </c>
      <c r="N321" s="199" t="s">
        <v>43</v>
      </c>
      <c r="O321" s="41"/>
      <c r="P321" s="200">
        <f>O321*H321</f>
        <v>0</v>
      </c>
      <c r="Q321" s="200">
        <v>1.04877</v>
      </c>
      <c r="R321" s="200">
        <f>Q321*H321</f>
        <v>1.1588908499999999</v>
      </c>
      <c r="S321" s="200">
        <v>0</v>
      </c>
      <c r="T321" s="201">
        <f>S321*H321</f>
        <v>0</v>
      </c>
      <c r="AR321" s="23" t="s">
        <v>132</v>
      </c>
      <c r="AT321" s="23" t="s">
        <v>127</v>
      </c>
      <c r="AU321" s="23" t="s">
        <v>82</v>
      </c>
      <c r="AY321" s="23" t="s">
        <v>124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23" t="s">
        <v>80</v>
      </c>
      <c r="BK321" s="202">
        <f>ROUND(I321*H321,2)</f>
        <v>0</v>
      </c>
      <c r="BL321" s="23" t="s">
        <v>132</v>
      </c>
      <c r="BM321" s="23" t="s">
        <v>605</v>
      </c>
    </row>
    <row r="322" spans="2:65" s="11" customFormat="1" ht="13.5">
      <c r="B322" s="203"/>
      <c r="C322" s="204"/>
      <c r="D322" s="205" t="s">
        <v>134</v>
      </c>
      <c r="E322" s="206" t="s">
        <v>21</v>
      </c>
      <c r="F322" s="207" t="s">
        <v>606</v>
      </c>
      <c r="G322" s="204"/>
      <c r="H322" s="206" t="s">
        <v>21</v>
      </c>
      <c r="I322" s="208"/>
      <c r="J322" s="204"/>
      <c r="K322" s="204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134</v>
      </c>
      <c r="AU322" s="213" t="s">
        <v>82</v>
      </c>
      <c r="AV322" s="11" t="s">
        <v>80</v>
      </c>
      <c r="AW322" s="11" t="s">
        <v>35</v>
      </c>
      <c r="AX322" s="11" t="s">
        <v>72</v>
      </c>
      <c r="AY322" s="213" t="s">
        <v>124</v>
      </c>
    </row>
    <row r="323" spans="2:65" s="12" customFormat="1" ht="13.5">
      <c r="B323" s="214"/>
      <c r="C323" s="215"/>
      <c r="D323" s="205" t="s">
        <v>134</v>
      </c>
      <c r="E323" s="216" t="s">
        <v>21</v>
      </c>
      <c r="F323" s="217" t="s">
        <v>607</v>
      </c>
      <c r="G323" s="215"/>
      <c r="H323" s="218">
        <v>1.105</v>
      </c>
      <c r="I323" s="219"/>
      <c r="J323" s="215"/>
      <c r="K323" s="215"/>
      <c r="L323" s="220"/>
      <c r="M323" s="221"/>
      <c r="N323" s="222"/>
      <c r="O323" s="222"/>
      <c r="P323" s="222"/>
      <c r="Q323" s="222"/>
      <c r="R323" s="222"/>
      <c r="S323" s="222"/>
      <c r="T323" s="223"/>
      <c r="AT323" s="224" t="s">
        <v>134</v>
      </c>
      <c r="AU323" s="224" t="s">
        <v>82</v>
      </c>
      <c r="AV323" s="12" t="s">
        <v>82</v>
      </c>
      <c r="AW323" s="12" t="s">
        <v>35</v>
      </c>
      <c r="AX323" s="12" t="s">
        <v>80</v>
      </c>
      <c r="AY323" s="224" t="s">
        <v>124</v>
      </c>
    </row>
    <row r="324" spans="2:65" s="1" customFormat="1" ht="16.5" customHeight="1">
      <c r="B324" s="40"/>
      <c r="C324" s="191" t="s">
        <v>608</v>
      </c>
      <c r="D324" s="191" t="s">
        <v>127</v>
      </c>
      <c r="E324" s="192" t="s">
        <v>609</v>
      </c>
      <c r="F324" s="193" t="s">
        <v>610</v>
      </c>
      <c r="G324" s="194" t="s">
        <v>272</v>
      </c>
      <c r="H324" s="195">
        <v>35.238999999999997</v>
      </c>
      <c r="I324" s="196"/>
      <c r="J324" s="197">
        <f>ROUND(I324*H324,2)</f>
        <v>0</v>
      </c>
      <c r="K324" s="193" t="s">
        <v>131</v>
      </c>
      <c r="L324" s="60"/>
      <c r="M324" s="198" t="s">
        <v>21</v>
      </c>
      <c r="N324" s="199" t="s">
        <v>43</v>
      </c>
      <c r="O324" s="41"/>
      <c r="P324" s="200">
        <f>O324*H324</f>
        <v>0</v>
      </c>
      <c r="Q324" s="200">
        <v>2.4535100000000001</v>
      </c>
      <c r="R324" s="200">
        <f>Q324*H324</f>
        <v>86.459238889999995</v>
      </c>
      <c r="S324" s="200">
        <v>0</v>
      </c>
      <c r="T324" s="201">
        <f>S324*H324</f>
        <v>0</v>
      </c>
      <c r="AR324" s="23" t="s">
        <v>132</v>
      </c>
      <c r="AT324" s="23" t="s">
        <v>127</v>
      </c>
      <c r="AU324" s="23" t="s">
        <v>82</v>
      </c>
      <c r="AY324" s="23" t="s">
        <v>124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23" t="s">
        <v>80</v>
      </c>
      <c r="BK324" s="202">
        <f>ROUND(I324*H324,2)</f>
        <v>0</v>
      </c>
      <c r="BL324" s="23" t="s">
        <v>132</v>
      </c>
      <c r="BM324" s="23" t="s">
        <v>611</v>
      </c>
    </row>
    <row r="325" spans="2:65" s="11" customFormat="1" ht="13.5">
      <c r="B325" s="203"/>
      <c r="C325" s="204"/>
      <c r="D325" s="205" t="s">
        <v>134</v>
      </c>
      <c r="E325" s="206" t="s">
        <v>21</v>
      </c>
      <c r="F325" s="207" t="s">
        <v>612</v>
      </c>
      <c r="G325" s="204"/>
      <c r="H325" s="206" t="s">
        <v>21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134</v>
      </c>
      <c r="AU325" s="213" t="s">
        <v>82</v>
      </c>
      <c r="AV325" s="11" t="s">
        <v>80</v>
      </c>
      <c r="AW325" s="11" t="s">
        <v>35</v>
      </c>
      <c r="AX325" s="11" t="s">
        <v>72</v>
      </c>
      <c r="AY325" s="213" t="s">
        <v>124</v>
      </c>
    </row>
    <row r="326" spans="2:65" s="12" customFormat="1" ht="13.5">
      <c r="B326" s="214"/>
      <c r="C326" s="215"/>
      <c r="D326" s="205" t="s">
        <v>134</v>
      </c>
      <c r="E326" s="216" t="s">
        <v>21</v>
      </c>
      <c r="F326" s="217" t="s">
        <v>613</v>
      </c>
      <c r="G326" s="215"/>
      <c r="H326" s="218">
        <v>17.05</v>
      </c>
      <c r="I326" s="219"/>
      <c r="J326" s="215"/>
      <c r="K326" s="215"/>
      <c r="L326" s="220"/>
      <c r="M326" s="221"/>
      <c r="N326" s="222"/>
      <c r="O326" s="222"/>
      <c r="P326" s="222"/>
      <c r="Q326" s="222"/>
      <c r="R326" s="222"/>
      <c r="S326" s="222"/>
      <c r="T326" s="223"/>
      <c r="AT326" s="224" t="s">
        <v>134</v>
      </c>
      <c r="AU326" s="224" t="s">
        <v>82</v>
      </c>
      <c r="AV326" s="12" t="s">
        <v>82</v>
      </c>
      <c r="AW326" s="12" t="s">
        <v>35</v>
      </c>
      <c r="AX326" s="12" t="s">
        <v>72</v>
      </c>
      <c r="AY326" s="224" t="s">
        <v>124</v>
      </c>
    </row>
    <row r="327" spans="2:65" s="12" customFormat="1" ht="13.5">
      <c r="B327" s="214"/>
      <c r="C327" s="215"/>
      <c r="D327" s="205" t="s">
        <v>134</v>
      </c>
      <c r="E327" s="216" t="s">
        <v>21</v>
      </c>
      <c r="F327" s="217" t="s">
        <v>614</v>
      </c>
      <c r="G327" s="215"/>
      <c r="H327" s="218">
        <v>18.189</v>
      </c>
      <c r="I327" s="219"/>
      <c r="J327" s="215"/>
      <c r="K327" s="215"/>
      <c r="L327" s="220"/>
      <c r="M327" s="221"/>
      <c r="N327" s="222"/>
      <c r="O327" s="222"/>
      <c r="P327" s="222"/>
      <c r="Q327" s="222"/>
      <c r="R327" s="222"/>
      <c r="S327" s="222"/>
      <c r="T327" s="223"/>
      <c r="AT327" s="224" t="s">
        <v>134</v>
      </c>
      <c r="AU327" s="224" t="s">
        <v>82</v>
      </c>
      <c r="AV327" s="12" t="s">
        <v>82</v>
      </c>
      <c r="AW327" s="12" t="s">
        <v>35</v>
      </c>
      <c r="AX327" s="12" t="s">
        <v>72</v>
      </c>
      <c r="AY327" s="224" t="s">
        <v>124</v>
      </c>
    </row>
    <row r="328" spans="2:65" s="13" customFormat="1" ht="13.5">
      <c r="B328" s="228"/>
      <c r="C328" s="229"/>
      <c r="D328" s="205" t="s">
        <v>134</v>
      </c>
      <c r="E328" s="230" t="s">
        <v>21</v>
      </c>
      <c r="F328" s="231" t="s">
        <v>230</v>
      </c>
      <c r="G328" s="229"/>
      <c r="H328" s="232">
        <v>35.238999999999997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134</v>
      </c>
      <c r="AU328" s="238" t="s">
        <v>82</v>
      </c>
      <c r="AV328" s="13" t="s">
        <v>132</v>
      </c>
      <c r="AW328" s="13" t="s">
        <v>35</v>
      </c>
      <c r="AX328" s="13" t="s">
        <v>80</v>
      </c>
      <c r="AY328" s="238" t="s">
        <v>124</v>
      </c>
    </row>
    <row r="329" spans="2:65" s="1" customFormat="1" ht="25.5" customHeight="1">
      <c r="B329" s="40"/>
      <c r="C329" s="191" t="s">
        <v>615</v>
      </c>
      <c r="D329" s="191" t="s">
        <v>127</v>
      </c>
      <c r="E329" s="192" t="s">
        <v>616</v>
      </c>
      <c r="F329" s="193" t="s">
        <v>617</v>
      </c>
      <c r="G329" s="194" t="s">
        <v>221</v>
      </c>
      <c r="H329" s="195">
        <v>145.60900000000001</v>
      </c>
      <c r="I329" s="196"/>
      <c r="J329" s="197">
        <f>ROUND(I329*H329,2)</f>
        <v>0</v>
      </c>
      <c r="K329" s="193" t="s">
        <v>131</v>
      </c>
      <c r="L329" s="60"/>
      <c r="M329" s="198" t="s">
        <v>21</v>
      </c>
      <c r="N329" s="199" t="s">
        <v>43</v>
      </c>
      <c r="O329" s="41"/>
      <c r="P329" s="200">
        <f>O329*H329</f>
        <v>0</v>
      </c>
      <c r="Q329" s="200">
        <v>1.82E-3</v>
      </c>
      <c r="R329" s="200">
        <f>Q329*H329</f>
        <v>0.26500838000000004</v>
      </c>
      <c r="S329" s="200">
        <v>0</v>
      </c>
      <c r="T329" s="201">
        <f>S329*H329</f>
        <v>0</v>
      </c>
      <c r="AR329" s="23" t="s">
        <v>132</v>
      </c>
      <c r="AT329" s="23" t="s">
        <v>127</v>
      </c>
      <c r="AU329" s="23" t="s">
        <v>82</v>
      </c>
      <c r="AY329" s="23" t="s">
        <v>124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23" t="s">
        <v>80</v>
      </c>
      <c r="BK329" s="202">
        <f>ROUND(I329*H329,2)</f>
        <v>0</v>
      </c>
      <c r="BL329" s="23" t="s">
        <v>132</v>
      </c>
      <c r="BM329" s="23" t="s">
        <v>618</v>
      </c>
    </row>
    <row r="330" spans="2:65" s="11" customFormat="1" ht="27">
      <c r="B330" s="203"/>
      <c r="C330" s="204"/>
      <c r="D330" s="205" t="s">
        <v>134</v>
      </c>
      <c r="E330" s="206" t="s">
        <v>21</v>
      </c>
      <c r="F330" s="207" t="s">
        <v>619</v>
      </c>
      <c r="G330" s="204"/>
      <c r="H330" s="206" t="s">
        <v>21</v>
      </c>
      <c r="I330" s="208"/>
      <c r="J330" s="204"/>
      <c r="K330" s="204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134</v>
      </c>
      <c r="AU330" s="213" t="s">
        <v>82</v>
      </c>
      <c r="AV330" s="11" t="s">
        <v>80</v>
      </c>
      <c r="AW330" s="11" t="s">
        <v>35</v>
      </c>
      <c r="AX330" s="11" t="s">
        <v>72</v>
      </c>
      <c r="AY330" s="213" t="s">
        <v>124</v>
      </c>
    </row>
    <row r="331" spans="2:65" s="12" customFormat="1" ht="13.5">
      <c r="B331" s="214"/>
      <c r="C331" s="215"/>
      <c r="D331" s="205" t="s">
        <v>134</v>
      </c>
      <c r="E331" s="216" t="s">
        <v>21</v>
      </c>
      <c r="F331" s="217" t="s">
        <v>620</v>
      </c>
      <c r="G331" s="215"/>
      <c r="H331" s="218">
        <v>70.695999999999998</v>
      </c>
      <c r="I331" s="219"/>
      <c r="J331" s="215"/>
      <c r="K331" s="215"/>
      <c r="L331" s="220"/>
      <c r="M331" s="221"/>
      <c r="N331" s="222"/>
      <c r="O331" s="222"/>
      <c r="P331" s="222"/>
      <c r="Q331" s="222"/>
      <c r="R331" s="222"/>
      <c r="S331" s="222"/>
      <c r="T331" s="223"/>
      <c r="AT331" s="224" t="s">
        <v>134</v>
      </c>
      <c r="AU331" s="224" t="s">
        <v>82</v>
      </c>
      <c r="AV331" s="12" t="s">
        <v>82</v>
      </c>
      <c r="AW331" s="12" t="s">
        <v>35</v>
      </c>
      <c r="AX331" s="12" t="s">
        <v>72</v>
      </c>
      <c r="AY331" s="224" t="s">
        <v>124</v>
      </c>
    </row>
    <row r="332" spans="2:65" s="12" customFormat="1" ht="13.5">
      <c r="B332" s="214"/>
      <c r="C332" s="215"/>
      <c r="D332" s="205" t="s">
        <v>134</v>
      </c>
      <c r="E332" s="216" t="s">
        <v>21</v>
      </c>
      <c r="F332" s="217" t="s">
        <v>621</v>
      </c>
      <c r="G332" s="215"/>
      <c r="H332" s="218">
        <v>74.912999999999997</v>
      </c>
      <c r="I332" s="219"/>
      <c r="J332" s="215"/>
      <c r="K332" s="215"/>
      <c r="L332" s="220"/>
      <c r="M332" s="221"/>
      <c r="N332" s="222"/>
      <c r="O332" s="222"/>
      <c r="P332" s="222"/>
      <c r="Q332" s="222"/>
      <c r="R332" s="222"/>
      <c r="S332" s="222"/>
      <c r="T332" s="223"/>
      <c r="AT332" s="224" t="s">
        <v>134</v>
      </c>
      <c r="AU332" s="224" t="s">
        <v>82</v>
      </c>
      <c r="AV332" s="12" t="s">
        <v>82</v>
      </c>
      <c r="AW332" s="12" t="s">
        <v>35</v>
      </c>
      <c r="AX332" s="12" t="s">
        <v>72</v>
      </c>
      <c r="AY332" s="224" t="s">
        <v>124</v>
      </c>
    </row>
    <row r="333" spans="2:65" s="13" customFormat="1" ht="13.5">
      <c r="B333" s="228"/>
      <c r="C333" s="229"/>
      <c r="D333" s="205" t="s">
        <v>134</v>
      </c>
      <c r="E333" s="230" t="s">
        <v>21</v>
      </c>
      <c r="F333" s="231" t="s">
        <v>230</v>
      </c>
      <c r="G333" s="229"/>
      <c r="H333" s="232">
        <v>145.60900000000001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AT333" s="238" t="s">
        <v>134</v>
      </c>
      <c r="AU333" s="238" t="s">
        <v>82</v>
      </c>
      <c r="AV333" s="13" t="s">
        <v>132</v>
      </c>
      <c r="AW333" s="13" t="s">
        <v>35</v>
      </c>
      <c r="AX333" s="13" t="s">
        <v>80</v>
      </c>
      <c r="AY333" s="238" t="s">
        <v>124</v>
      </c>
    </row>
    <row r="334" spans="2:65" s="1" customFormat="1" ht="16.5" customHeight="1">
      <c r="B334" s="40"/>
      <c r="C334" s="191" t="s">
        <v>622</v>
      </c>
      <c r="D334" s="191" t="s">
        <v>127</v>
      </c>
      <c r="E334" s="192" t="s">
        <v>623</v>
      </c>
      <c r="F334" s="193" t="s">
        <v>624</v>
      </c>
      <c r="G334" s="194" t="s">
        <v>221</v>
      </c>
      <c r="H334" s="195">
        <v>145.608</v>
      </c>
      <c r="I334" s="196"/>
      <c r="J334" s="197">
        <f>ROUND(I334*H334,2)</f>
        <v>0</v>
      </c>
      <c r="K334" s="193" t="s">
        <v>131</v>
      </c>
      <c r="L334" s="60"/>
      <c r="M334" s="198" t="s">
        <v>21</v>
      </c>
      <c r="N334" s="199" t="s">
        <v>43</v>
      </c>
      <c r="O334" s="41"/>
      <c r="P334" s="200">
        <f>O334*H334</f>
        <v>0</v>
      </c>
      <c r="Q334" s="200">
        <v>4.0000000000000003E-5</v>
      </c>
      <c r="R334" s="200">
        <f>Q334*H334</f>
        <v>5.8243200000000009E-3</v>
      </c>
      <c r="S334" s="200">
        <v>0</v>
      </c>
      <c r="T334" s="201">
        <f>S334*H334</f>
        <v>0</v>
      </c>
      <c r="AR334" s="23" t="s">
        <v>132</v>
      </c>
      <c r="AT334" s="23" t="s">
        <v>127</v>
      </c>
      <c r="AU334" s="23" t="s">
        <v>82</v>
      </c>
      <c r="AY334" s="23" t="s">
        <v>124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23" t="s">
        <v>80</v>
      </c>
      <c r="BK334" s="202">
        <f>ROUND(I334*H334,2)</f>
        <v>0</v>
      </c>
      <c r="BL334" s="23" t="s">
        <v>132</v>
      </c>
      <c r="BM334" s="23" t="s">
        <v>625</v>
      </c>
    </row>
    <row r="335" spans="2:65" s="12" customFormat="1" ht="13.5">
      <c r="B335" s="214"/>
      <c r="C335" s="215"/>
      <c r="D335" s="205" t="s">
        <v>134</v>
      </c>
      <c r="E335" s="216" t="s">
        <v>21</v>
      </c>
      <c r="F335" s="217" t="s">
        <v>626</v>
      </c>
      <c r="G335" s="215"/>
      <c r="H335" s="218">
        <v>145.608</v>
      </c>
      <c r="I335" s="219"/>
      <c r="J335" s="215"/>
      <c r="K335" s="215"/>
      <c r="L335" s="220"/>
      <c r="M335" s="221"/>
      <c r="N335" s="222"/>
      <c r="O335" s="222"/>
      <c r="P335" s="222"/>
      <c r="Q335" s="222"/>
      <c r="R335" s="222"/>
      <c r="S335" s="222"/>
      <c r="T335" s="223"/>
      <c r="AT335" s="224" t="s">
        <v>134</v>
      </c>
      <c r="AU335" s="224" t="s">
        <v>82</v>
      </c>
      <c r="AV335" s="12" t="s">
        <v>82</v>
      </c>
      <c r="AW335" s="12" t="s">
        <v>35</v>
      </c>
      <c r="AX335" s="12" t="s">
        <v>80</v>
      </c>
      <c r="AY335" s="224" t="s">
        <v>124</v>
      </c>
    </row>
    <row r="336" spans="2:65" s="1" customFormat="1" ht="16.5" customHeight="1">
      <c r="B336" s="40"/>
      <c r="C336" s="191" t="s">
        <v>627</v>
      </c>
      <c r="D336" s="191" t="s">
        <v>127</v>
      </c>
      <c r="E336" s="192" t="s">
        <v>628</v>
      </c>
      <c r="F336" s="193" t="s">
        <v>629</v>
      </c>
      <c r="G336" s="194" t="s">
        <v>315</v>
      </c>
      <c r="H336" s="195">
        <v>8.4570000000000007</v>
      </c>
      <c r="I336" s="196"/>
      <c r="J336" s="197">
        <f>ROUND(I336*H336,2)</f>
        <v>0</v>
      </c>
      <c r="K336" s="193" t="s">
        <v>131</v>
      </c>
      <c r="L336" s="60"/>
      <c r="M336" s="198" t="s">
        <v>21</v>
      </c>
      <c r="N336" s="199" t="s">
        <v>43</v>
      </c>
      <c r="O336" s="41"/>
      <c r="P336" s="200">
        <f>O336*H336</f>
        <v>0</v>
      </c>
      <c r="Q336" s="200">
        <v>1.07637</v>
      </c>
      <c r="R336" s="200">
        <f>Q336*H336</f>
        <v>9.1028610900000011</v>
      </c>
      <c r="S336" s="200">
        <v>0</v>
      </c>
      <c r="T336" s="201">
        <f>S336*H336</f>
        <v>0</v>
      </c>
      <c r="AR336" s="23" t="s">
        <v>132</v>
      </c>
      <c r="AT336" s="23" t="s">
        <v>127</v>
      </c>
      <c r="AU336" s="23" t="s">
        <v>82</v>
      </c>
      <c r="AY336" s="23" t="s">
        <v>124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23" t="s">
        <v>80</v>
      </c>
      <c r="BK336" s="202">
        <f>ROUND(I336*H336,2)</f>
        <v>0</v>
      </c>
      <c r="BL336" s="23" t="s">
        <v>132</v>
      </c>
      <c r="BM336" s="23" t="s">
        <v>630</v>
      </c>
    </row>
    <row r="337" spans="2:65" s="11" customFormat="1" ht="13.5">
      <c r="B337" s="203"/>
      <c r="C337" s="204"/>
      <c r="D337" s="205" t="s">
        <v>134</v>
      </c>
      <c r="E337" s="206" t="s">
        <v>21</v>
      </c>
      <c r="F337" s="207" t="s">
        <v>631</v>
      </c>
      <c r="G337" s="204"/>
      <c r="H337" s="206" t="s">
        <v>21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134</v>
      </c>
      <c r="AU337" s="213" t="s">
        <v>82</v>
      </c>
      <c r="AV337" s="11" t="s">
        <v>80</v>
      </c>
      <c r="AW337" s="11" t="s">
        <v>35</v>
      </c>
      <c r="AX337" s="11" t="s">
        <v>72</v>
      </c>
      <c r="AY337" s="213" t="s">
        <v>124</v>
      </c>
    </row>
    <row r="338" spans="2:65" s="12" customFormat="1" ht="13.5">
      <c r="B338" s="214"/>
      <c r="C338" s="215"/>
      <c r="D338" s="205" t="s">
        <v>134</v>
      </c>
      <c r="E338" s="216" t="s">
        <v>21</v>
      </c>
      <c r="F338" s="217" t="s">
        <v>632</v>
      </c>
      <c r="G338" s="215"/>
      <c r="H338" s="218">
        <v>8.4570000000000007</v>
      </c>
      <c r="I338" s="219"/>
      <c r="J338" s="215"/>
      <c r="K338" s="215"/>
      <c r="L338" s="220"/>
      <c r="M338" s="221"/>
      <c r="N338" s="222"/>
      <c r="O338" s="222"/>
      <c r="P338" s="222"/>
      <c r="Q338" s="222"/>
      <c r="R338" s="222"/>
      <c r="S338" s="222"/>
      <c r="T338" s="223"/>
      <c r="AT338" s="224" t="s">
        <v>134</v>
      </c>
      <c r="AU338" s="224" t="s">
        <v>82</v>
      </c>
      <c r="AV338" s="12" t="s">
        <v>82</v>
      </c>
      <c r="AW338" s="12" t="s">
        <v>35</v>
      </c>
      <c r="AX338" s="12" t="s">
        <v>80</v>
      </c>
      <c r="AY338" s="224" t="s">
        <v>124</v>
      </c>
    </row>
    <row r="339" spans="2:65" s="1" customFormat="1" ht="16.5" customHeight="1">
      <c r="B339" s="40"/>
      <c r="C339" s="191" t="s">
        <v>633</v>
      </c>
      <c r="D339" s="191" t="s">
        <v>127</v>
      </c>
      <c r="E339" s="192" t="s">
        <v>634</v>
      </c>
      <c r="F339" s="193" t="s">
        <v>635</v>
      </c>
      <c r="G339" s="194" t="s">
        <v>130</v>
      </c>
      <c r="H339" s="195">
        <v>6</v>
      </c>
      <c r="I339" s="196"/>
      <c r="J339" s="197">
        <f>ROUND(I339*H339,2)</f>
        <v>0</v>
      </c>
      <c r="K339" s="193" t="s">
        <v>131</v>
      </c>
      <c r="L339" s="60"/>
      <c r="M339" s="198" t="s">
        <v>21</v>
      </c>
      <c r="N339" s="199" t="s">
        <v>43</v>
      </c>
      <c r="O339" s="41"/>
      <c r="P339" s="200">
        <f>O339*H339</f>
        <v>0</v>
      </c>
      <c r="Q339" s="200">
        <v>0.34076000000000001</v>
      </c>
      <c r="R339" s="200">
        <f>Q339*H339</f>
        <v>2.0445600000000002</v>
      </c>
      <c r="S339" s="200">
        <v>0</v>
      </c>
      <c r="T339" s="201">
        <f>S339*H339</f>
        <v>0</v>
      </c>
      <c r="AR339" s="23" t="s">
        <v>132</v>
      </c>
      <c r="AT339" s="23" t="s">
        <v>127</v>
      </c>
      <c r="AU339" s="23" t="s">
        <v>82</v>
      </c>
      <c r="AY339" s="23" t="s">
        <v>124</v>
      </c>
      <c r="BE339" s="202">
        <f>IF(N339="základní",J339,0)</f>
        <v>0</v>
      </c>
      <c r="BF339" s="202">
        <f>IF(N339="snížená",J339,0)</f>
        <v>0</v>
      </c>
      <c r="BG339" s="202">
        <f>IF(N339="zákl. přenesená",J339,0)</f>
        <v>0</v>
      </c>
      <c r="BH339" s="202">
        <f>IF(N339="sníž. přenesená",J339,0)</f>
        <v>0</v>
      </c>
      <c r="BI339" s="202">
        <f>IF(N339="nulová",J339,0)</f>
        <v>0</v>
      </c>
      <c r="BJ339" s="23" t="s">
        <v>80</v>
      </c>
      <c r="BK339" s="202">
        <f>ROUND(I339*H339,2)</f>
        <v>0</v>
      </c>
      <c r="BL339" s="23" t="s">
        <v>132</v>
      </c>
      <c r="BM339" s="23" t="s">
        <v>636</v>
      </c>
    </row>
    <row r="340" spans="2:65" s="12" customFormat="1" ht="13.5">
      <c r="B340" s="214"/>
      <c r="C340" s="215"/>
      <c r="D340" s="205" t="s">
        <v>134</v>
      </c>
      <c r="E340" s="216" t="s">
        <v>21</v>
      </c>
      <c r="F340" s="217" t="s">
        <v>637</v>
      </c>
      <c r="G340" s="215"/>
      <c r="H340" s="218">
        <v>6</v>
      </c>
      <c r="I340" s="219"/>
      <c r="J340" s="215"/>
      <c r="K340" s="215"/>
      <c r="L340" s="220"/>
      <c r="M340" s="221"/>
      <c r="N340" s="222"/>
      <c r="O340" s="222"/>
      <c r="P340" s="222"/>
      <c r="Q340" s="222"/>
      <c r="R340" s="222"/>
      <c r="S340" s="222"/>
      <c r="T340" s="223"/>
      <c r="AT340" s="224" t="s">
        <v>134</v>
      </c>
      <c r="AU340" s="224" t="s">
        <v>82</v>
      </c>
      <c r="AV340" s="12" t="s">
        <v>82</v>
      </c>
      <c r="AW340" s="12" t="s">
        <v>35</v>
      </c>
      <c r="AX340" s="12" t="s">
        <v>80</v>
      </c>
      <c r="AY340" s="224" t="s">
        <v>124</v>
      </c>
    </row>
    <row r="341" spans="2:65" s="11" customFormat="1" ht="27">
      <c r="B341" s="203"/>
      <c r="C341" s="204"/>
      <c r="D341" s="205" t="s">
        <v>134</v>
      </c>
      <c r="E341" s="206" t="s">
        <v>21</v>
      </c>
      <c r="F341" s="207" t="s">
        <v>638</v>
      </c>
      <c r="G341" s="204"/>
      <c r="H341" s="206" t="s">
        <v>21</v>
      </c>
      <c r="I341" s="208"/>
      <c r="J341" s="204"/>
      <c r="K341" s="204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134</v>
      </c>
      <c r="AU341" s="213" t="s">
        <v>82</v>
      </c>
      <c r="AV341" s="11" t="s">
        <v>80</v>
      </c>
      <c r="AW341" s="11" t="s">
        <v>35</v>
      </c>
      <c r="AX341" s="11" t="s">
        <v>72</v>
      </c>
      <c r="AY341" s="213" t="s">
        <v>124</v>
      </c>
    </row>
    <row r="342" spans="2:65" s="1" customFormat="1" ht="16.5" customHeight="1">
      <c r="B342" s="40"/>
      <c r="C342" s="239" t="s">
        <v>639</v>
      </c>
      <c r="D342" s="239" t="s">
        <v>312</v>
      </c>
      <c r="E342" s="240" t="s">
        <v>640</v>
      </c>
      <c r="F342" s="241" t="s">
        <v>641</v>
      </c>
      <c r="G342" s="242" t="s">
        <v>130</v>
      </c>
      <c r="H342" s="243">
        <v>5.3330000000000002</v>
      </c>
      <c r="I342" s="244"/>
      <c r="J342" s="245">
        <f>ROUND(I342*H342,2)</f>
        <v>0</v>
      </c>
      <c r="K342" s="241" t="s">
        <v>131</v>
      </c>
      <c r="L342" s="246"/>
      <c r="M342" s="247" t="s">
        <v>21</v>
      </c>
      <c r="N342" s="248" t="s">
        <v>43</v>
      </c>
      <c r="O342" s="41"/>
      <c r="P342" s="200">
        <f>O342*H342</f>
        <v>0</v>
      </c>
      <c r="Q342" s="200">
        <v>7.23</v>
      </c>
      <c r="R342" s="200">
        <f>Q342*H342</f>
        <v>38.557590000000005</v>
      </c>
      <c r="S342" s="200">
        <v>0</v>
      </c>
      <c r="T342" s="201">
        <f>S342*H342</f>
        <v>0</v>
      </c>
      <c r="AR342" s="23" t="s">
        <v>169</v>
      </c>
      <c r="AT342" s="23" t="s">
        <v>312</v>
      </c>
      <c r="AU342" s="23" t="s">
        <v>82</v>
      </c>
      <c r="AY342" s="23" t="s">
        <v>124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23" t="s">
        <v>80</v>
      </c>
      <c r="BK342" s="202">
        <f>ROUND(I342*H342,2)</f>
        <v>0</v>
      </c>
      <c r="BL342" s="23" t="s">
        <v>132</v>
      </c>
      <c r="BM342" s="23" t="s">
        <v>642</v>
      </c>
    </row>
    <row r="343" spans="2:65" s="11" customFormat="1" ht="27">
      <c r="B343" s="203"/>
      <c r="C343" s="204"/>
      <c r="D343" s="205" t="s">
        <v>134</v>
      </c>
      <c r="E343" s="206" t="s">
        <v>21</v>
      </c>
      <c r="F343" s="207" t="s">
        <v>643</v>
      </c>
      <c r="G343" s="204"/>
      <c r="H343" s="206" t="s">
        <v>21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134</v>
      </c>
      <c r="AU343" s="213" t="s">
        <v>82</v>
      </c>
      <c r="AV343" s="11" t="s">
        <v>80</v>
      </c>
      <c r="AW343" s="11" t="s">
        <v>35</v>
      </c>
      <c r="AX343" s="11" t="s">
        <v>72</v>
      </c>
      <c r="AY343" s="213" t="s">
        <v>124</v>
      </c>
    </row>
    <row r="344" spans="2:65" s="12" customFormat="1" ht="13.5">
      <c r="B344" s="214"/>
      <c r="C344" s="215"/>
      <c r="D344" s="205" t="s">
        <v>134</v>
      </c>
      <c r="E344" s="216" t="s">
        <v>21</v>
      </c>
      <c r="F344" s="217" t="s">
        <v>644</v>
      </c>
      <c r="G344" s="215"/>
      <c r="H344" s="218">
        <v>5.3330000000000002</v>
      </c>
      <c r="I344" s="219"/>
      <c r="J344" s="215"/>
      <c r="K344" s="215"/>
      <c r="L344" s="220"/>
      <c r="M344" s="221"/>
      <c r="N344" s="222"/>
      <c r="O344" s="222"/>
      <c r="P344" s="222"/>
      <c r="Q344" s="222"/>
      <c r="R344" s="222"/>
      <c r="S344" s="222"/>
      <c r="T344" s="223"/>
      <c r="AT344" s="224" t="s">
        <v>134</v>
      </c>
      <c r="AU344" s="224" t="s">
        <v>82</v>
      </c>
      <c r="AV344" s="12" t="s">
        <v>82</v>
      </c>
      <c r="AW344" s="12" t="s">
        <v>35</v>
      </c>
      <c r="AX344" s="12" t="s">
        <v>80</v>
      </c>
      <c r="AY344" s="224" t="s">
        <v>124</v>
      </c>
    </row>
    <row r="345" spans="2:65" s="11" customFormat="1" ht="27">
      <c r="B345" s="203"/>
      <c r="C345" s="204"/>
      <c r="D345" s="205" t="s">
        <v>134</v>
      </c>
      <c r="E345" s="206" t="s">
        <v>21</v>
      </c>
      <c r="F345" s="207" t="s">
        <v>645</v>
      </c>
      <c r="G345" s="204"/>
      <c r="H345" s="206" t="s">
        <v>21</v>
      </c>
      <c r="I345" s="208"/>
      <c r="J345" s="204"/>
      <c r="K345" s="204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134</v>
      </c>
      <c r="AU345" s="213" t="s">
        <v>82</v>
      </c>
      <c r="AV345" s="11" t="s">
        <v>80</v>
      </c>
      <c r="AW345" s="11" t="s">
        <v>35</v>
      </c>
      <c r="AX345" s="11" t="s">
        <v>72</v>
      </c>
      <c r="AY345" s="213" t="s">
        <v>124</v>
      </c>
    </row>
    <row r="346" spans="2:65" s="10" customFormat="1" ht="29.85" customHeight="1">
      <c r="B346" s="175"/>
      <c r="C346" s="176"/>
      <c r="D346" s="177" t="s">
        <v>71</v>
      </c>
      <c r="E346" s="189" t="s">
        <v>132</v>
      </c>
      <c r="F346" s="189" t="s">
        <v>646</v>
      </c>
      <c r="G346" s="176"/>
      <c r="H346" s="176"/>
      <c r="I346" s="179"/>
      <c r="J346" s="190">
        <f>BK346</f>
        <v>0</v>
      </c>
      <c r="K346" s="176"/>
      <c r="L346" s="181"/>
      <c r="M346" s="182"/>
      <c r="N346" s="183"/>
      <c r="O346" s="183"/>
      <c r="P346" s="184">
        <f>SUM(P347:P403)</f>
        <v>0</v>
      </c>
      <c r="Q346" s="183"/>
      <c r="R346" s="184">
        <f>SUM(R347:R403)</f>
        <v>272.82594125999998</v>
      </c>
      <c r="S346" s="183"/>
      <c r="T346" s="185">
        <f>SUM(T347:T403)</f>
        <v>0</v>
      </c>
      <c r="AR346" s="186" t="s">
        <v>80</v>
      </c>
      <c r="AT346" s="187" t="s">
        <v>71</v>
      </c>
      <c r="AU346" s="187" t="s">
        <v>80</v>
      </c>
      <c r="AY346" s="186" t="s">
        <v>124</v>
      </c>
      <c r="BK346" s="188">
        <f>SUM(BK347:BK403)</f>
        <v>0</v>
      </c>
    </row>
    <row r="347" spans="2:65" s="1" customFormat="1" ht="16.5" customHeight="1">
      <c r="B347" s="40"/>
      <c r="C347" s="191" t="s">
        <v>647</v>
      </c>
      <c r="D347" s="191" t="s">
        <v>127</v>
      </c>
      <c r="E347" s="192" t="s">
        <v>648</v>
      </c>
      <c r="F347" s="193" t="s">
        <v>649</v>
      </c>
      <c r="G347" s="194" t="s">
        <v>221</v>
      </c>
      <c r="H347" s="195">
        <v>172.48</v>
      </c>
      <c r="I347" s="196"/>
      <c r="J347" s="197">
        <f>ROUND(I347*H347,2)</f>
        <v>0</v>
      </c>
      <c r="K347" s="193" t="s">
        <v>131</v>
      </c>
      <c r="L347" s="60"/>
      <c r="M347" s="198" t="s">
        <v>21</v>
      </c>
      <c r="N347" s="199" t="s">
        <v>43</v>
      </c>
      <c r="O347" s="41"/>
      <c r="P347" s="200">
        <f>O347*H347</f>
        <v>0</v>
      </c>
      <c r="Q347" s="200">
        <v>0.31879000000000002</v>
      </c>
      <c r="R347" s="200">
        <f>Q347*H347</f>
        <v>54.984899200000001</v>
      </c>
      <c r="S347" s="200">
        <v>0</v>
      </c>
      <c r="T347" s="201">
        <f>S347*H347</f>
        <v>0</v>
      </c>
      <c r="AR347" s="23" t="s">
        <v>132</v>
      </c>
      <c r="AT347" s="23" t="s">
        <v>127</v>
      </c>
      <c r="AU347" s="23" t="s">
        <v>82</v>
      </c>
      <c r="AY347" s="23" t="s">
        <v>124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23" t="s">
        <v>80</v>
      </c>
      <c r="BK347" s="202">
        <f>ROUND(I347*H347,2)</f>
        <v>0</v>
      </c>
      <c r="BL347" s="23" t="s">
        <v>132</v>
      </c>
      <c r="BM347" s="23" t="s">
        <v>650</v>
      </c>
    </row>
    <row r="348" spans="2:65" s="11" customFormat="1" ht="13.5">
      <c r="B348" s="203"/>
      <c r="C348" s="204"/>
      <c r="D348" s="205" t="s">
        <v>134</v>
      </c>
      <c r="E348" s="206" t="s">
        <v>21</v>
      </c>
      <c r="F348" s="207" t="s">
        <v>651</v>
      </c>
      <c r="G348" s="204"/>
      <c r="H348" s="206" t="s">
        <v>21</v>
      </c>
      <c r="I348" s="208"/>
      <c r="J348" s="204"/>
      <c r="K348" s="204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134</v>
      </c>
      <c r="AU348" s="213" t="s">
        <v>82</v>
      </c>
      <c r="AV348" s="11" t="s">
        <v>80</v>
      </c>
      <c r="AW348" s="11" t="s">
        <v>35</v>
      </c>
      <c r="AX348" s="11" t="s">
        <v>72</v>
      </c>
      <c r="AY348" s="213" t="s">
        <v>124</v>
      </c>
    </row>
    <row r="349" spans="2:65" s="12" customFormat="1" ht="13.5">
      <c r="B349" s="214"/>
      <c r="C349" s="215"/>
      <c r="D349" s="205" t="s">
        <v>134</v>
      </c>
      <c r="E349" s="216" t="s">
        <v>21</v>
      </c>
      <c r="F349" s="217" t="s">
        <v>652</v>
      </c>
      <c r="G349" s="215"/>
      <c r="H349" s="218">
        <v>172.48</v>
      </c>
      <c r="I349" s="219"/>
      <c r="J349" s="215"/>
      <c r="K349" s="215"/>
      <c r="L349" s="220"/>
      <c r="M349" s="221"/>
      <c r="N349" s="222"/>
      <c r="O349" s="222"/>
      <c r="P349" s="222"/>
      <c r="Q349" s="222"/>
      <c r="R349" s="222"/>
      <c r="S349" s="222"/>
      <c r="T349" s="223"/>
      <c r="AT349" s="224" t="s">
        <v>134</v>
      </c>
      <c r="AU349" s="224" t="s">
        <v>82</v>
      </c>
      <c r="AV349" s="12" t="s">
        <v>82</v>
      </c>
      <c r="AW349" s="12" t="s">
        <v>35</v>
      </c>
      <c r="AX349" s="12" t="s">
        <v>80</v>
      </c>
      <c r="AY349" s="224" t="s">
        <v>124</v>
      </c>
    </row>
    <row r="350" spans="2:65" s="1" customFormat="1" ht="16.5" customHeight="1">
      <c r="B350" s="40"/>
      <c r="C350" s="191" t="s">
        <v>653</v>
      </c>
      <c r="D350" s="191" t="s">
        <v>127</v>
      </c>
      <c r="E350" s="192" t="s">
        <v>654</v>
      </c>
      <c r="F350" s="193" t="s">
        <v>655</v>
      </c>
      <c r="G350" s="194" t="s">
        <v>221</v>
      </c>
      <c r="H350" s="195">
        <v>85.117000000000004</v>
      </c>
      <c r="I350" s="196"/>
      <c r="J350" s="197">
        <f>ROUND(I350*H350,2)</f>
        <v>0</v>
      </c>
      <c r="K350" s="193" t="s">
        <v>131</v>
      </c>
      <c r="L350" s="60"/>
      <c r="M350" s="198" t="s">
        <v>21</v>
      </c>
      <c r="N350" s="199" t="s">
        <v>43</v>
      </c>
      <c r="O350" s="41"/>
      <c r="P350" s="200">
        <f>O350*H350</f>
        <v>0</v>
      </c>
      <c r="Q350" s="200">
        <v>0.21251999999999999</v>
      </c>
      <c r="R350" s="200">
        <f>Q350*H350</f>
        <v>18.089064839999999</v>
      </c>
      <c r="S350" s="200">
        <v>0</v>
      </c>
      <c r="T350" s="201">
        <f>S350*H350</f>
        <v>0</v>
      </c>
      <c r="AR350" s="23" t="s">
        <v>132</v>
      </c>
      <c r="AT350" s="23" t="s">
        <v>127</v>
      </c>
      <c r="AU350" s="23" t="s">
        <v>82</v>
      </c>
      <c r="AY350" s="23" t="s">
        <v>124</v>
      </c>
      <c r="BE350" s="202">
        <f>IF(N350="základní",J350,0)</f>
        <v>0</v>
      </c>
      <c r="BF350" s="202">
        <f>IF(N350="snížená",J350,0)</f>
        <v>0</v>
      </c>
      <c r="BG350" s="202">
        <f>IF(N350="zákl. přenesená",J350,0)</f>
        <v>0</v>
      </c>
      <c r="BH350" s="202">
        <f>IF(N350="sníž. přenesená",J350,0)</f>
        <v>0</v>
      </c>
      <c r="BI350" s="202">
        <f>IF(N350="nulová",J350,0)</f>
        <v>0</v>
      </c>
      <c r="BJ350" s="23" t="s">
        <v>80</v>
      </c>
      <c r="BK350" s="202">
        <f>ROUND(I350*H350,2)</f>
        <v>0</v>
      </c>
      <c r="BL350" s="23" t="s">
        <v>132</v>
      </c>
      <c r="BM350" s="23" t="s">
        <v>656</v>
      </c>
    </row>
    <row r="351" spans="2:65" s="11" customFormat="1" ht="13.5">
      <c r="B351" s="203"/>
      <c r="C351" s="204"/>
      <c r="D351" s="205" t="s">
        <v>134</v>
      </c>
      <c r="E351" s="206" t="s">
        <v>21</v>
      </c>
      <c r="F351" s="207" t="s">
        <v>657</v>
      </c>
      <c r="G351" s="204"/>
      <c r="H351" s="206" t="s">
        <v>21</v>
      </c>
      <c r="I351" s="208"/>
      <c r="J351" s="204"/>
      <c r="K351" s="204"/>
      <c r="L351" s="209"/>
      <c r="M351" s="210"/>
      <c r="N351" s="211"/>
      <c r="O351" s="211"/>
      <c r="P351" s="211"/>
      <c r="Q351" s="211"/>
      <c r="R351" s="211"/>
      <c r="S351" s="211"/>
      <c r="T351" s="212"/>
      <c r="AT351" s="213" t="s">
        <v>134</v>
      </c>
      <c r="AU351" s="213" t="s">
        <v>82</v>
      </c>
      <c r="AV351" s="11" t="s">
        <v>80</v>
      </c>
      <c r="AW351" s="11" t="s">
        <v>35</v>
      </c>
      <c r="AX351" s="11" t="s">
        <v>72</v>
      </c>
      <c r="AY351" s="213" t="s">
        <v>124</v>
      </c>
    </row>
    <row r="352" spans="2:65" s="12" customFormat="1" ht="13.5">
      <c r="B352" s="214"/>
      <c r="C352" s="215"/>
      <c r="D352" s="205" t="s">
        <v>134</v>
      </c>
      <c r="E352" s="216" t="s">
        <v>21</v>
      </c>
      <c r="F352" s="217" t="s">
        <v>658</v>
      </c>
      <c r="G352" s="215"/>
      <c r="H352" s="218">
        <v>9.6</v>
      </c>
      <c r="I352" s="219"/>
      <c r="J352" s="215"/>
      <c r="K352" s="215"/>
      <c r="L352" s="220"/>
      <c r="M352" s="221"/>
      <c r="N352" s="222"/>
      <c r="O352" s="222"/>
      <c r="P352" s="222"/>
      <c r="Q352" s="222"/>
      <c r="R352" s="222"/>
      <c r="S352" s="222"/>
      <c r="T352" s="223"/>
      <c r="AT352" s="224" t="s">
        <v>134</v>
      </c>
      <c r="AU352" s="224" t="s">
        <v>82</v>
      </c>
      <c r="AV352" s="12" t="s">
        <v>82</v>
      </c>
      <c r="AW352" s="12" t="s">
        <v>35</v>
      </c>
      <c r="AX352" s="12" t="s">
        <v>72</v>
      </c>
      <c r="AY352" s="224" t="s">
        <v>124</v>
      </c>
    </row>
    <row r="353" spans="2:65" s="12" customFormat="1" ht="13.5">
      <c r="B353" s="214"/>
      <c r="C353" s="215"/>
      <c r="D353" s="205" t="s">
        <v>134</v>
      </c>
      <c r="E353" s="216" t="s">
        <v>21</v>
      </c>
      <c r="F353" s="217" t="s">
        <v>659</v>
      </c>
      <c r="G353" s="215"/>
      <c r="H353" s="218">
        <v>53.000999999999998</v>
      </c>
      <c r="I353" s="219"/>
      <c r="J353" s="215"/>
      <c r="K353" s="215"/>
      <c r="L353" s="220"/>
      <c r="M353" s="221"/>
      <c r="N353" s="222"/>
      <c r="O353" s="222"/>
      <c r="P353" s="222"/>
      <c r="Q353" s="222"/>
      <c r="R353" s="222"/>
      <c r="S353" s="222"/>
      <c r="T353" s="223"/>
      <c r="AT353" s="224" t="s">
        <v>134</v>
      </c>
      <c r="AU353" s="224" t="s">
        <v>82</v>
      </c>
      <c r="AV353" s="12" t="s">
        <v>82</v>
      </c>
      <c r="AW353" s="12" t="s">
        <v>35</v>
      </c>
      <c r="AX353" s="12" t="s">
        <v>72</v>
      </c>
      <c r="AY353" s="224" t="s">
        <v>124</v>
      </c>
    </row>
    <row r="354" spans="2:65" s="12" customFormat="1" ht="13.5">
      <c r="B354" s="214"/>
      <c r="C354" s="215"/>
      <c r="D354" s="205" t="s">
        <v>134</v>
      </c>
      <c r="E354" s="216" t="s">
        <v>21</v>
      </c>
      <c r="F354" s="217" t="s">
        <v>660</v>
      </c>
      <c r="G354" s="215"/>
      <c r="H354" s="218">
        <v>22.515999999999998</v>
      </c>
      <c r="I354" s="219"/>
      <c r="J354" s="215"/>
      <c r="K354" s="215"/>
      <c r="L354" s="220"/>
      <c r="M354" s="221"/>
      <c r="N354" s="222"/>
      <c r="O354" s="222"/>
      <c r="P354" s="222"/>
      <c r="Q354" s="222"/>
      <c r="R354" s="222"/>
      <c r="S354" s="222"/>
      <c r="T354" s="223"/>
      <c r="AT354" s="224" t="s">
        <v>134</v>
      </c>
      <c r="AU354" s="224" t="s">
        <v>82</v>
      </c>
      <c r="AV354" s="12" t="s">
        <v>82</v>
      </c>
      <c r="AW354" s="12" t="s">
        <v>35</v>
      </c>
      <c r="AX354" s="12" t="s">
        <v>72</v>
      </c>
      <c r="AY354" s="224" t="s">
        <v>124</v>
      </c>
    </row>
    <row r="355" spans="2:65" s="13" customFormat="1" ht="13.5">
      <c r="B355" s="228"/>
      <c r="C355" s="229"/>
      <c r="D355" s="205" t="s">
        <v>134</v>
      </c>
      <c r="E355" s="230" t="s">
        <v>21</v>
      </c>
      <c r="F355" s="231" t="s">
        <v>230</v>
      </c>
      <c r="G355" s="229"/>
      <c r="H355" s="232">
        <v>85.117000000000004</v>
      </c>
      <c r="I355" s="233"/>
      <c r="J355" s="229"/>
      <c r="K355" s="229"/>
      <c r="L355" s="234"/>
      <c r="M355" s="235"/>
      <c r="N355" s="236"/>
      <c r="O355" s="236"/>
      <c r="P355" s="236"/>
      <c r="Q355" s="236"/>
      <c r="R355" s="236"/>
      <c r="S355" s="236"/>
      <c r="T355" s="237"/>
      <c r="AT355" s="238" t="s">
        <v>134</v>
      </c>
      <c r="AU355" s="238" t="s">
        <v>82</v>
      </c>
      <c r="AV355" s="13" t="s">
        <v>132</v>
      </c>
      <c r="AW355" s="13" t="s">
        <v>35</v>
      </c>
      <c r="AX355" s="13" t="s">
        <v>80</v>
      </c>
      <c r="AY355" s="238" t="s">
        <v>124</v>
      </c>
    </row>
    <row r="356" spans="2:65" s="1" customFormat="1" ht="16.5" customHeight="1">
      <c r="B356" s="40"/>
      <c r="C356" s="191" t="s">
        <v>661</v>
      </c>
      <c r="D356" s="191" t="s">
        <v>127</v>
      </c>
      <c r="E356" s="192" t="s">
        <v>662</v>
      </c>
      <c r="F356" s="193" t="s">
        <v>663</v>
      </c>
      <c r="G356" s="194" t="s">
        <v>272</v>
      </c>
      <c r="H356" s="195">
        <v>7.7320000000000002</v>
      </c>
      <c r="I356" s="196"/>
      <c r="J356" s="197">
        <f>ROUND(I356*H356,2)</f>
        <v>0</v>
      </c>
      <c r="K356" s="193" t="s">
        <v>131</v>
      </c>
      <c r="L356" s="60"/>
      <c r="M356" s="198" t="s">
        <v>21</v>
      </c>
      <c r="N356" s="199" t="s">
        <v>43</v>
      </c>
      <c r="O356" s="41"/>
      <c r="P356" s="200">
        <f>O356*H356</f>
        <v>0</v>
      </c>
      <c r="Q356" s="200">
        <v>2.234</v>
      </c>
      <c r="R356" s="200">
        <f>Q356*H356</f>
        <v>17.273288000000001</v>
      </c>
      <c r="S356" s="200">
        <v>0</v>
      </c>
      <c r="T356" s="201">
        <f>S356*H356</f>
        <v>0</v>
      </c>
      <c r="AR356" s="23" t="s">
        <v>132</v>
      </c>
      <c r="AT356" s="23" t="s">
        <v>127</v>
      </c>
      <c r="AU356" s="23" t="s">
        <v>82</v>
      </c>
      <c r="AY356" s="23" t="s">
        <v>124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23" t="s">
        <v>80</v>
      </c>
      <c r="BK356" s="202">
        <f>ROUND(I356*H356,2)</f>
        <v>0</v>
      </c>
      <c r="BL356" s="23" t="s">
        <v>132</v>
      </c>
      <c r="BM356" s="23" t="s">
        <v>664</v>
      </c>
    </row>
    <row r="357" spans="2:65" s="11" customFormat="1" ht="13.5">
      <c r="B357" s="203"/>
      <c r="C357" s="204"/>
      <c r="D357" s="205" t="s">
        <v>134</v>
      </c>
      <c r="E357" s="206" t="s">
        <v>21</v>
      </c>
      <c r="F357" s="207" t="s">
        <v>665</v>
      </c>
      <c r="G357" s="204"/>
      <c r="H357" s="206" t="s">
        <v>21</v>
      </c>
      <c r="I357" s="208"/>
      <c r="J357" s="204"/>
      <c r="K357" s="204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134</v>
      </c>
      <c r="AU357" s="213" t="s">
        <v>82</v>
      </c>
      <c r="AV357" s="11" t="s">
        <v>80</v>
      </c>
      <c r="AW357" s="11" t="s">
        <v>35</v>
      </c>
      <c r="AX357" s="11" t="s">
        <v>72</v>
      </c>
      <c r="AY357" s="213" t="s">
        <v>124</v>
      </c>
    </row>
    <row r="358" spans="2:65" s="12" customFormat="1" ht="13.5">
      <c r="B358" s="214"/>
      <c r="C358" s="215"/>
      <c r="D358" s="205" t="s">
        <v>134</v>
      </c>
      <c r="E358" s="216" t="s">
        <v>21</v>
      </c>
      <c r="F358" s="217" t="s">
        <v>666</v>
      </c>
      <c r="G358" s="215"/>
      <c r="H358" s="218">
        <v>4.0599999999999996</v>
      </c>
      <c r="I358" s="219"/>
      <c r="J358" s="215"/>
      <c r="K358" s="215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134</v>
      </c>
      <c r="AU358" s="224" t="s">
        <v>82</v>
      </c>
      <c r="AV358" s="12" t="s">
        <v>82</v>
      </c>
      <c r="AW358" s="12" t="s">
        <v>35</v>
      </c>
      <c r="AX358" s="12" t="s">
        <v>72</v>
      </c>
      <c r="AY358" s="224" t="s">
        <v>124</v>
      </c>
    </row>
    <row r="359" spans="2:65" s="12" customFormat="1" ht="13.5">
      <c r="B359" s="214"/>
      <c r="C359" s="215"/>
      <c r="D359" s="205" t="s">
        <v>134</v>
      </c>
      <c r="E359" s="216" t="s">
        <v>21</v>
      </c>
      <c r="F359" s="217" t="s">
        <v>667</v>
      </c>
      <c r="G359" s="215"/>
      <c r="H359" s="218">
        <v>3.6720000000000002</v>
      </c>
      <c r="I359" s="219"/>
      <c r="J359" s="215"/>
      <c r="K359" s="215"/>
      <c r="L359" s="220"/>
      <c r="M359" s="221"/>
      <c r="N359" s="222"/>
      <c r="O359" s="222"/>
      <c r="P359" s="222"/>
      <c r="Q359" s="222"/>
      <c r="R359" s="222"/>
      <c r="S359" s="222"/>
      <c r="T359" s="223"/>
      <c r="AT359" s="224" t="s">
        <v>134</v>
      </c>
      <c r="AU359" s="224" t="s">
        <v>82</v>
      </c>
      <c r="AV359" s="12" t="s">
        <v>82</v>
      </c>
      <c r="AW359" s="12" t="s">
        <v>35</v>
      </c>
      <c r="AX359" s="12" t="s">
        <v>72</v>
      </c>
      <c r="AY359" s="224" t="s">
        <v>124</v>
      </c>
    </row>
    <row r="360" spans="2:65" s="13" customFormat="1" ht="13.5">
      <c r="B360" s="228"/>
      <c r="C360" s="229"/>
      <c r="D360" s="205" t="s">
        <v>134</v>
      </c>
      <c r="E360" s="230" t="s">
        <v>21</v>
      </c>
      <c r="F360" s="231" t="s">
        <v>230</v>
      </c>
      <c r="G360" s="229"/>
      <c r="H360" s="232">
        <v>7.7320000000000002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AT360" s="238" t="s">
        <v>134</v>
      </c>
      <c r="AU360" s="238" t="s">
        <v>82</v>
      </c>
      <c r="AV360" s="13" t="s">
        <v>132</v>
      </c>
      <c r="AW360" s="13" t="s">
        <v>35</v>
      </c>
      <c r="AX360" s="13" t="s">
        <v>80</v>
      </c>
      <c r="AY360" s="238" t="s">
        <v>124</v>
      </c>
    </row>
    <row r="361" spans="2:65" s="1" customFormat="1" ht="16.5" customHeight="1">
      <c r="B361" s="40"/>
      <c r="C361" s="191" t="s">
        <v>668</v>
      </c>
      <c r="D361" s="191" t="s">
        <v>127</v>
      </c>
      <c r="E361" s="192" t="s">
        <v>669</v>
      </c>
      <c r="F361" s="193" t="s">
        <v>670</v>
      </c>
      <c r="G361" s="194" t="s">
        <v>272</v>
      </c>
      <c r="H361" s="195">
        <v>13.888999999999999</v>
      </c>
      <c r="I361" s="196"/>
      <c r="J361" s="197">
        <f>ROUND(I361*H361,2)</f>
        <v>0</v>
      </c>
      <c r="K361" s="193" t="s">
        <v>131</v>
      </c>
      <c r="L361" s="60"/>
      <c r="M361" s="198" t="s">
        <v>21</v>
      </c>
      <c r="N361" s="199" t="s">
        <v>43</v>
      </c>
      <c r="O361" s="41"/>
      <c r="P361" s="200">
        <f>O361*H361</f>
        <v>0</v>
      </c>
      <c r="Q361" s="200">
        <v>2.4289999999999998</v>
      </c>
      <c r="R361" s="200">
        <f>Q361*H361</f>
        <v>33.736380999999994</v>
      </c>
      <c r="S361" s="200">
        <v>0</v>
      </c>
      <c r="T361" s="201">
        <f>S361*H361</f>
        <v>0</v>
      </c>
      <c r="AR361" s="23" t="s">
        <v>132</v>
      </c>
      <c r="AT361" s="23" t="s">
        <v>127</v>
      </c>
      <c r="AU361" s="23" t="s">
        <v>82</v>
      </c>
      <c r="AY361" s="23" t="s">
        <v>124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23" t="s">
        <v>80</v>
      </c>
      <c r="BK361" s="202">
        <f>ROUND(I361*H361,2)</f>
        <v>0</v>
      </c>
      <c r="BL361" s="23" t="s">
        <v>132</v>
      </c>
      <c r="BM361" s="23" t="s">
        <v>671</v>
      </c>
    </row>
    <row r="362" spans="2:65" s="11" customFormat="1" ht="13.5">
      <c r="B362" s="203"/>
      <c r="C362" s="204"/>
      <c r="D362" s="205" t="s">
        <v>134</v>
      </c>
      <c r="E362" s="206" t="s">
        <v>21</v>
      </c>
      <c r="F362" s="207" t="s">
        <v>672</v>
      </c>
      <c r="G362" s="204"/>
      <c r="H362" s="206" t="s">
        <v>21</v>
      </c>
      <c r="I362" s="208"/>
      <c r="J362" s="204"/>
      <c r="K362" s="204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134</v>
      </c>
      <c r="AU362" s="213" t="s">
        <v>82</v>
      </c>
      <c r="AV362" s="11" t="s">
        <v>80</v>
      </c>
      <c r="AW362" s="11" t="s">
        <v>35</v>
      </c>
      <c r="AX362" s="11" t="s">
        <v>72</v>
      </c>
      <c r="AY362" s="213" t="s">
        <v>124</v>
      </c>
    </row>
    <row r="363" spans="2:65" s="12" customFormat="1" ht="13.5">
      <c r="B363" s="214"/>
      <c r="C363" s="215"/>
      <c r="D363" s="205" t="s">
        <v>134</v>
      </c>
      <c r="E363" s="216" t="s">
        <v>21</v>
      </c>
      <c r="F363" s="217" t="s">
        <v>673</v>
      </c>
      <c r="G363" s="215"/>
      <c r="H363" s="218">
        <v>0.96</v>
      </c>
      <c r="I363" s="219"/>
      <c r="J363" s="215"/>
      <c r="K363" s="215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134</v>
      </c>
      <c r="AU363" s="224" t="s">
        <v>82</v>
      </c>
      <c r="AV363" s="12" t="s">
        <v>82</v>
      </c>
      <c r="AW363" s="12" t="s">
        <v>35</v>
      </c>
      <c r="AX363" s="12" t="s">
        <v>72</v>
      </c>
      <c r="AY363" s="224" t="s">
        <v>124</v>
      </c>
    </row>
    <row r="364" spans="2:65" s="12" customFormat="1" ht="13.5">
      <c r="B364" s="214"/>
      <c r="C364" s="215"/>
      <c r="D364" s="205" t="s">
        <v>134</v>
      </c>
      <c r="E364" s="216" t="s">
        <v>21</v>
      </c>
      <c r="F364" s="217" t="s">
        <v>674</v>
      </c>
      <c r="G364" s="215"/>
      <c r="H364" s="218">
        <v>5.3</v>
      </c>
      <c r="I364" s="219"/>
      <c r="J364" s="215"/>
      <c r="K364" s="215"/>
      <c r="L364" s="220"/>
      <c r="M364" s="221"/>
      <c r="N364" s="222"/>
      <c r="O364" s="222"/>
      <c r="P364" s="222"/>
      <c r="Q364" s="222"/>
      <c r="R364" s="222"/>
      <c r="S364" s="222"/>
      <c r="T364" s="223"/>
      <c r="AT364" s="224" t="s">
        <v>134</v>
      </c>
      <c r="AU364" s="224" t="s">
        <v>82</v>
      </c>
      <c r="AV364" s="12" t="s">
        <v>82</v>
      </c>
      <c r="AW364" s="12" t="s">
        <v>35</v>
      </c>
      <c r="AX364" s="12" t="s">
        <v>72</v>
      </c>
      <c r="AY364" s="224" t="s">
        <v>124</v>
      </c>
    </row>
    <row r="365" spans="2:65" s="12" customFormat="1" ht="13.5">
      <c r="B365" s="214"/>
      <c r="C365" s="215"/>
      <c r="D365" s="205" t="s">
        <v>134</v>
      </c>
      <c r="E365" s="216" t="s">
        <v>21</v>
      </c>
      <c r="F365" s="217" t="s">
        <v>675</v>
      </c>
      <c r="G365" s="215"/>
      <c r="H365" s="218">
        <v>7.6289999999999996</v>
      </c>
      <c r="I365" s="219"/>
      <c r="J365" s="215"/>
      <c r="K365" s="215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134</v>
      </c>
      <c r="AU365" s="224" t="s">
        <v>82</v>
      </c>
      <c r="AV365" s="12" t="s">
        <v>82</v>
      </c>
      <c r="AW365" s="12" t="s">
        <v>35</v>
      </c>
      <c r="AX365" s="12" t="s">
        <v>72</v>
      </c>
      <c r="AY365" s="224" t="s">
        <v>124</v>
      </c>
    </row>
    <row r="366" spans="2:65" s="13" customFormat="1" ht="13.5">
      <c r="B366" s="228"/>
      <c r="C366" s="229"/>
      <c r="D366" s="205" t="s">
        <v>134</v>
      </c>
      <c r="E366" s="230" t="s">
        <v>21</v>
      </c>
      <c r="F366" s="231" t="s">
        <v>230</v>
      </c>
      <c r="G366" s="229"/>
      <c r="H366" s="232">
        <v>13.888999999999999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134</v>
      </c>
      <c r="AU366" s="238" t="s">
        <v>82</v>
      </c>
      <c r="AV366" s="13" t="s">
        <v>132</v>
      </c>
      <c r="AW366" s="13" t="s">
        <v>35</v>
      </c>
      <c r="AX366" s="13" t="s">
        <v>80</v>
      </c>
      <c r="AY366" s="238" t="s">
        <v>124</v>
      </c>
    </row>
    <row r="367" spans="2:65" s="1" customFormat="1" ht="16.5" customHeight="1">
      <c r="B367" s="40"/>
      <c r="C367" s="191" t="s">
        <v>676</v>
      </c>
      <c r="D367" s="191" t="s">
        <v>127</v>
      </c>
      <c r="E367" s="192" t="s">
        <v>677</v>
      </c>
      <c r="F367" s="193" t="s">
        <v>678</v>
      </c>
      <c r="G367" s="194" t="s">
        <v>272</v>
      </c>
      <c r="H367" s="195">
        <v>14.288</v>
      </c>
      <c r="I367" s="196"/>
      <c r="J367" s="197">
        <f>ROUND(I367*H367,2)</f>
        <v>0</v>
      </c>
      <c r="K367" s="193" t="s">
        <v>131</v>
      </c>
      <c r="L367" s="60"/>
      <c r="M367" s="198" t="s">
        <v>21</v>
      </c>
      <c r="N367" s="199" t="s">
        <v>43</v>
      </c>
      <c r="O367" s="41"/>
      <c r="P367" s="200">
        <f>O367*H367</f>
        <v>0</v>
      </c>
      <c r="Q367" s="200">
        <v>2.49255</v>
      </c>
      <c r="R367" s="200">
        <f>Q367*H367</f>
        <v>35.613554399999998</v>
      </c>
      <c r="S367" s="200">
        <v>0</v>
      </c>
      <c r="T367" s="201">
        <f>S367*H367</f>
        <v>0</v>
      </c>
      <c r="AR367" s="23" t="s">
        <v>132</v>
      </c>
      <c r="AT367" s="23" t="s">
        <v>127</v>
      </c>
      <c r="AU367" s="23" t="s">
        <v>82</v>
      </c>
      <c r="AY367" s="23" t="s">
        <v>124</v>
      </c>
      <c r="BE367" s="202">
        <f>IF(N367="základní",J367,0)</f>
        <v>0</v>
      </c>
      <c r="BF367" s="202">
        <f>IF(N367="snížená",J367,0)</f>
        <v>0</v>
      </c>
      <c r="BG367" s="202">
        <f>IF(N367="zákl. přenesená",J367,0)</f>
        <v>0</v>
      </c>
      <c r="BH367" s="202">
        <f>IF(N367="sníž. přenesená",J367,0)</f>
        <v>0</v>
      </c>
      <c r="BI367" s="202">
        <f>IF(N367="nulová",J367,0)</f>
        <v>0</v>
      </c>
      <c r="BJ367" s="23" t="s">
        <v>80</v>
      </c>
      <c r="BK367" s="202">
        <f>ROUND(I367*H367,2)</f>
        <v>0</v>
      </c>
      <c r="BL367" s="23" t="s">
        <v>132</v>
      </c>
      <c r="BM367" s="23" t="s">
        <v>679</v>
      </c>
    </row>
    <row r="368" spans="2:65" s="11" customFormat="1" ht="13.5">
      <c r="B368" s="203"/>
      <c r="C368" s="204"/>
      <c r="D368" s="205" t="s">
        <v>134</v>
      </c>
      <c r="E368" s="206" t="s">
        <v>21</v>
      </c>
      <c r="F368" s="207" t="s">
        <v>680</v>
      </c>
      <c r="G368" s="204"/>
      <c r="H368" s="206" t="s">
        <v>21</v>
      </c>
      <c r="I368" s="208"/>
      <c r="J368" s="204"/>
      <c r="K368" s="204"/>
      <c r="L368" s="209"/>
      <c r="M368" s="210"/>
      <c r="N368" s="211"/>
      <c r="O368" s="211"/>
      <c r="P368" s="211"/>
      <c r="Q368" s="211"/>
      <c r="R368" s="211"/>
      <c r="S368" s="211"/>
      <c r="T368" s="212"/>
      <c r="AT368" s="213" t="s">
        <v>134</v>
      </c>
      <c r="AU368" s="213" t="s">
        <v>82</v>
      </c>
      <c r="AV368" s="11" t="s">
        <v>80</v>
      </c>
      <c r="AW368" s="11" t="s">
        <v>35</v>
      </c>
      <c r="AX368" s="11" t="s">
        <v>72</v>
      </c>
      <c r="AY368" s="213" t="s">
        <v>124</v>
      </c>
    </row>
    <row r="369" spans="2:65" s="12" customFormat="1" ht="13.5">
      <c r="B369" s="214"/>
      <c r="C369" s="215"/>
      <c r="D369" s="205" t="s">
        <v>134</v>
      </c>
      <c r="E369" s="216" t="s">
        <v>21</v>
      </c>
      <c r="F369" s="217" t="s">
        <v>681</v>
      </c>
      <c r="G369" s="215"/>
      <c r="H369" s="218">
        <v>10.723000000000001</v>
      </c>
      <c r="I369" s="219"/>
      <c r="J369" s="215"/>
      <c r="K369" s="215"/>
      <c r="L369" s="220"/>
      <c r="M369" s="221"/>
      <c r="N369" s="222"/>
      <c r="O369" s="222"/>
      <c r="P369" s="222"/>
      <c r="Q369" s="222"/>
      <c r="R369" s="222"/>
      <c r="S369" s="222"/>
      <c r="T369" s="223"/>
      <c r="AT369" s="224" t="s">
        <v>134</v>
      </c>
      <c r="AU369" s="224" t="s">
        <v>82</v>
      </c>
      <c r="AV369" s="12" t="s">
        <v>82</v>
      </c>
      <c r="AW369" s="12" t="s">
        <v>35</v>
      </c>
      <c r="AX369" s="12" t="s">
        <v>72</v>
      </c>
      <c r="AY369" s="224" t="s">
        <v>124</v>
      </c>
    </row>
    <row r="370" spans="2:65" s="12" customFormat="1" ht="13.5">
      <c r="B370" s="214"/>
      <c r="C370" s="215"/>
      <c r="D370" s="205" t="s">
        <v>134</v>
      </c>
      <c r="E370" s="216" t="s">
        <v>21</v>
      </c>
      <c r="F370" s="217" t="s">
        <v>682</v>
      </c>
      <c r="G370" s="215"/>
      <c r="H370" s="218">
        <v>3.5649999999999999</v>
      </c>
      <c r="I370" s="219"/>
      <c r="J370" s="215"/>
      <c r="K370" s="215"/>
      <c r="L370" s="220"/>
      <c r="M370" s="221"/>
      <c r="N370" s="222"/>
      <c r="O370" s="222"/>
      <c r="P370" s="222"/>
      <c r="Q370" s="222"/>
      <c r="R370" s="222"/>
      <c r="S370" s="222"/>
      <c r="T370" s="223"/>
      <c r="AT370" s="224" t="s">
        <v>134</v>
      </c>
      <c r="AU370" s="224" t="s">
        <v>82</v>
      </c>
      <c r="AV370" s="12" t="s">
        <v>82</v>
      </c>
      <c r="AW370" s="12" t="s">
        <v>35</v>
      </c>
      <c r="AX370" s="12" t="s">
        <v>72</v>
      </c>
      <c r="AY370" s="224" t="s">
        <v>124</v>
      </c>
    </row>
    <row r="371" spans="2:65" s="13" customFormat="1" ht="13.5">
      <c r="B371" s="228"/>
      <c r="C371" s="229"/>
      <c r="D371" s="205" t="s">
        <v>134</v>
      </c>
      <c r="E371" s="230" t="s">
        <v>21</v>
      </c>
      <c r="F371" s="231" t="s">
        <v>230</v>
      </c>
      <c r="G371" s="229"/>
      <c r="H371" s="232">
        <v>14.288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AT371" s="238" t="s">
        <v>134</v>
      </c>
      <c r="AU371" s="238" t="s">
        <v>82</v>
      </c>
      <c r="AV371" s="13" t="s">
        <v>132</v>
      </c>
      <c r="AW371" s="13" t="s">
        <v>35</v>
      </c>
      <c r="AX371" s="13" t="s">
        <v>80</v>
      </c>
      <c r="AY371" s="238" t="s">
        <v>124</v>
      </c>
    </row>
    <row r="372" spans="2:65" s="1" customFormat="1" ht="16.5" customHeight="1">
      <c r="B372" s="40"/>
      <c r="C372" s="191" t="s">
        <v>683</v>
      </c>
      <c r="D372" s="191" t="s">
        <v>127</v>
      </c>
      <c r="E372" s="192" t="s">
        <v>684</v>
      </c>
      <c r="F372" s="193" t="s">
        <v>685</v>
      </c>
      <c r="G372" s="194" t="s">
        <v>221</v>
      </c>
      <c r="H372" s="195">
        <v>22.54</v>
      </c>
      <c r="I372" s="196"/>
      <c r="J372" s="197">
        <f>ROUND(I372*H372,2)</f>
        <v>0</v>
      </c>
      <c r="K372" s="193" t="s">
        <v>131</v>
      </c>
      <c r="L372" s="60"/>
      <c r="M372" s="198" t="s">
        <v>21</v>
      </c>
      <c r="N372" s="199" t="s">
        <v>43</v>
      </c>
      <c r="O372" s="41"/>
      <c r="P372" s="200">
        <f>O372*H372</f>
        <v>0</v>
      </c>
      <c r="Q372" s="200">
        <v>6.3200000000000001E-3</v>
      </c>
      <c r="R372" s="200">
        <f>Q372*H372</f>
        <v>0.14245279999999999</v>
      </c>
      <c r="S372" s="200">
        <v>0</v>
      </c>
      <c r="T372" s="201">
        <f>S372*H372</f>
        <v>0</v>
      </c>
      <c r="AR372" s="23" t="s">
        <v>132</v>
      </c>
      <c r="AT372" s="23" t="s">
        <v>127</v>
      </c>
      <c r="AU372" s="23" t="s">
        <v>82</v>
      </c>
      <c r="AY372" s="23" t="s">
        <v>124</v>
      </c>
      <c r="BE372" s="202">
        <f>IF(N372="základní",J372,0)</f>
        <v>0</v>
      </c>
      <c r="BF372" s="202">
        <f>IF(N372="snížená",J372,0)</f>
        <v>0</v>
      </c>
      <c r="BG372" s="202">
        <f>IF(N372="zákl. přenesená",J372,0)</f>
        <v>0</v>
      </c>
      <c r="BH372" s="202">
        <f>IF(N372="sníž. přenesená",J372,0)</f>
        <v>0</v>
      </c>
      <c r="BI372" s="202">
        <f>IF(N372="nulová",J372,0)</f>
        <v>0</v>
      </c>
      <c r="BJ372" s="23" t="s">
        <v>80</v>
      </c>
      <c r="BK372" s="202">
        <f>ROUND(I372*H372,2)</f>
        <v>0</v>
      </c>
      <c r="BL372" s="23" t="s">
        <v>132</v>
      </c>
      <c r="BM372" s="23" t="s">
        <v>686</v>
      </c>
    </row>
    <row r="373" spans="2:65" s="11" customFormat="1" ht="13.5">
      <c r="B373" s="203"/>
      <c r="C373" s="204"/>
      <c r="D373" s="205" t="s">
        <v>134</v>
      </c>
      <c r="E373" s="206" t="s">
        <v>21</v>
      </c>
      <c r="F373" s="207" t="s">
        <v>687</v>
      </c>
      <c r="G373" s="204"/>
      <c r="H373" s="206" t="s">
        <v>21</v>
      </c>
      <c r="I373" s="208"/>
      <c r="J373" s="204"/>
      <c r="K373" s="204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134</v>
      </c>
      <c r="AU373" s="213" t="s">
        <v>82</v>
      </c>
      <c r="AV373" s="11" t="s">
        <v>80</v>
      </c>
      <c r="AW373" s="11" t="s">
        <v>35</v>
      </c>
      <c r="AX373" s="11" t="s">
        <v>72</v>
      </c>
      <c r="AY373" s="213" t="s">
        <v>124</v>
      </c>
    </row>
    <row r="374" spans="2:65" s="12" customFormat="1" ht="13.5">
      <c r="B374" s="214"/>
      <c r="C374" s="215"/>
      <c r="D374" s="205" t="s">
        <v>134</v>
      </c>
      <c r="E374" s="216" t="s">
        <v>21</v>
      </c>
      <c r="F374" s="217" t="s">
        <v>688</v>
      </c>
      <c r="G374" s="215"/>
      <c r="H374" s="218">
        <v>18.079999999999998</v>
      </c>
      <c r="I374" s="219"/>
      <c r="J374" s="215"/>
      <c r="K374" s="215"/>
      <c r="L374" s="220"/>
      <c r="M374" s="221"/>
      <c r="N374" s="222"/>
      <c r="O374" s="222"/>
      <c r="P374" s="222"/>
      <c r="Q374" s="222"/>
      <c r="R374" s="222"/>
      <c r="S374" s="222"/>
      <c r="T374" s="223"/>
      <c r="AT374" s="224" t="s">
        <v>134</v>
      </c>
      <c r="AU374" s="224" t="s">
        <v>82</v>
      </c>
      <c r="AV374" s="12" t="s">
        <v>82</v>
      </c>
      <c r="AW374" s="12" t="s">
        <v>35</v>
      </c>
      <c r="AX374" s="12" t="s">
        <v>72</v>
      </c>
      <c r="AY374" s="224" t="s">
        <v>124</v>
      </c>
    </row>
    <row r="375" spans="2:65" s="12" customFormat="1" ht="13.5">
      <c r="B375" s="214"/>
      <c r="C375" s="215"/>
      <c r="D375" s="205" t="s">
        <v>134</v>
      </c>
      <c r="E375" s="216" t="s">
        <v>21</v>
      </c>
      <c r="F375" s="217" t="s">
        <v>689</v>
      </c>
      <c r="G375" s="215"/>
      <c r="H375" s="218">
        <v>4.46</v>
      </c>
      <c r="I375" s="219"/>
      <c r="J375" s="215"/>
      <c r="K375" s="215"/>
      <c r="L375" s="220"/>
      <c r="M375" s="221"/>
      <c r="N375" s="222"/>
      <c r="O375" s="222"/>
      <c r="P375" s="222"/>
      <c r="Q375" s="222"/>
      <c r="R375" s="222"/>
      <c r="S375" s="222"/>
      <c r="T375" s="223"/>
      <c r="AT375" s="224" t="s">
        <v>134</v>
      </c>
      <c r="AU375" s="224" t="s">
        <v>82</v>
      </c>
      <c r="AV375" s="12" t="s">
        <v>82</v>
      </c>
      <c r="AW375" s="12" t="s">
        <v>35</v>
      </c>
      <c r="AX375" s="12" t="s">
        <v>72</v>
      </c>
      <c r="AY375" s="224" t="s">
        <v>124</v>
      </c>
    </row>
    <row r="376" spans="2:65" s="13" customFormat="1" ht="13.5">
      <c r="B376" s="228"/>
      <c r="C376" s="229"/>
      <c r="D376" s="205" t="s">
        <v>134</v>
      </c>
      <c r="E376" s="230" t="s">
        <v>21</v>
      </c>
      <c r="F376" s="231" t="s">
        <v>230</v>
      </c>
      <c r="G376" s="229"/>
      <c r="H376" s="232">
        <v>22.54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AT376" s="238" t="s">
        <v>134</v>
      </c>
      <c r="AU376" s="238" t="s">
        <v>82</v>
      </c>
      <c r="AV376" s="13" t="s">
        <v>132</v>
      </c>
      <c r="AW376" s="13" t="s">
        <v>35</v>
      </c>
      <c r="AX376" s="13" t="s">
        <v>80</v>
      </c>
      <c r="AY376" s="238" t="s">
        <v>124</v>
      </c>
    </row>
    <row r="377" spans="2:65" s="1" customFormat="1" ht="16.5" customHeight="1">
      <c r="B377" s="40"/>
      <c r="C377" s="191" t="s">
        <v>690</v>
      </c>
      <c r="D377" s="191" t="s">
        <v>127</v>
      </c>
      <c r="E377" s="192" t="s">
        <v>691</v>
      </c>
      <c r="F377" s="193" t="s">
        <v>692</v>
      </c>
      <c r="G377" s="194" t="s">
        <v>272</v>
      </c>
      <c r="H377" s="195">
        <v>5.44</v>
      </c>
      <c r="I377" s="196"/>
      <c r="J377" s="197">
        <f>ROUND(I377*H377,2)</f>
        <v>0</v>
      </c>
      <c r="K377" s="193" t="s">
        <v>131</v>
      </c>
      <c r="L377" s="60"/>
      <c r="M377" s="198" t="s">
        <v>21</v>
      </c>
      <c r="N377" s="199" t="s">
        <v>43</v>
      </c>
      <c r="O377" s="41"/>
      <c r="P377" s="200">
        <f>O377*H377</f>
        <v>0</v>
      </c>
      <c r="Q377" s="200">
        <v>2.28268</v>
      </c>
      <c r="R377" s="200">
        <f>Q377*H377</f>
        <v>12.417779200000002</v>
      </c>
      <c r="S377" s="200">
        <v>0</v>
      </c>
      <c r="T377" s="201">
        <f>S377*H377</f>
        <v>0</v>
      </c>
      <c r="AR377" s="23" t="s">
        <v>132</v>
      </c>
      <c r="AT377" s="23" t="s">
        <v>127</v>
      </c>
      <c r="AU377" s="23" t="s">
        <v>82</v>
      </c>
      <c r="AY377" s="23" t="s">
        <v>124</v>
      </c>
      <c r="BE377" s="202">
        <f>IF(N377="základní",J377,0)</f>
        <v>0</v>
      </c>
      <c r="BF377" s="202">
        <f>IF(N377="snížená",J377,0)</f>
        <v>0</v>
      </c>
      <c r="BG377" s="202">
        <f>IF(N377="zákl. přenesená",J377,0)</f>
        <v>0</v>
      </c>
      <c r="BH377" s="202">
        <f>IF(N377="sníž. přenesená",J377,0)</f>
        <v>0</v>
      </c>
      <c r="BI377" s="202">
        <f>IF(N377="nulová",J377,0)</f>
        <v>0</v>
      </c>
      <c r="BJ377" s="23" t="s">
        <v>80</v>
      </c>
      <c r="BK377" s="202">
        <f>ROUND(I377*H377,2)</f>
        <v>0</v>
      </c>
      <c r="BL377" s="23" t="s">
        <v>132</v>
      </c>
      <c r="BM377" s="23" t="s">
        <v>693</v>
      </c>
    </row>
    <row r="378" spans="2:65" s="12" customFormat="1" ht="13.5">
      <c r="B378" s="214"/>
      <c r="C378" s="215"/>
      <c r="D378" s="205" t="s">
        <v>134</v>
      </c>
      <c r="E378" s="216" t="s">
        <v>21</v>
      </c>
      <c r="F378" s="217" t="s">
        <v>694</v>
      </c>
      <c r="G378" s="215"/>
      <c r="H378" s="218">
        <v>5.44</v>
      </c>
      <c r="I378" s="219"/>
      <c r="J378" s="215"/>
      <c r="K378" s="215"/>
      <c r="L378" s="220"/>
      <c r="M378" s="221"/>
      <c r="N378" s="222"/>
      <c r="O378" s="222"/>
      <c r="P378" s="222"/>
      <c r="Q378" s="222"/>
      <c r="R378" s="222"/>
      <c r="S378" s="222"/>
      <c r="T378" s="223"/>
      <c r="AT378" s="224" t="s">
        <v>134</v>
      </c>
      <c r="AU378" s="224" t="s">
        <v>82</v>
      </c>
      <c r="AV378" s="12" t="s">
        <v>82</v>
      </c>
      <c r="AW378" s="12" t="s">
        <v>35</v>
      </c>
      <c r="AX378" s="12" t="s">
        <v>80</v>
      </c>
      <c r="AY378" s="224" t="s">
        <v>124</v>
      </c>
    </row>
    <row r="379" spans="2:65" s="1" customFormat="1" ht="16.5" customHeight="1">
      <c r="B379" s="40"/>
      <c r="C379" s="191" t="s">
        <v>695</v>
      </c>
      <c r="D379" s="191" t="s">
        <v>127</v>
      </c>
      <c r="E379" s="192" t="s">
        <v>696</v>
      </c>
      <c r="F379" s="193" t="s">
        <v>697</v>
      </c>
      <c r="G379" s="194" t="s">
        <v>272</v>
      </c>
      <c r="H379" s="195">
        <v>1.752</v>
      </c>
      <c r="I379" s="196"/>
      <c r="J379" s="197">
        <f>ROUND(I379*H379,2)</f>
        <v>0</v>
      </c>
      <c r="K379" s="193" t="s">
        <v>131</v>
      </c>
      <c r="L379" s="60"/>
      <c r="M379" s="198" t="s">
        <v>21</v>
      </c>
      <c r="N379" s="199" t="s">
        <v>43</v>
      </c>
      <c r="O379" s="41"/>
      <c r="P379" s="200">
        <f>O379*H379</f>
        <v>0</v>
      </c>
      <c r="Q379" s="200">
        <v>2.4127200000000002</v>
      </c>
      <c r="R379" s="200">
        <f>Q379*H379</f>
        <v>4.2270854400000006</v>
      </c>
      <c r="S379" s="200">
        <v>0</v>
      </c>
      <c r="T379" s="201">
        <f>S379*H379</f>
        <v>0</v>
      </c>
      <c r="AR379" s="23" t="s">
        <v>132</v>
      </c>
      <c r="AT379" s="23" t="s">
        <v>127</v>
      </c>
      <c r="AU379" s="23" t="s">
        <v>82</v>
      </c>
      <c r="AY379" s="23" t="s">
        <v>124</v>
      </c>
      <c r="BE379" s="202">
        <f>IF(N379="základní",J379,0)</f>
        <v>0</v>
      </c>
      <c r="BF379" s="202">
        <f>IF(N379="snížená",J379,0)</f>
        <v>0</v>
      </c>
      <c r="BG379" s="202">
        <f>IF(N379="zákl. přenesená",J379,0)</f>
        <v>0</v>
      </c>
      <c r="BH379" s="202">
        <f>IF(N379="sníž. přenesená",J379,0)</f>
        <v>0</v>
      </c>
      <c r="BI379" s="202">
        <f>IF(N379="nulová",J379,0)</f>
        <v>0</v>
      </c>
      <c r="BJ379" s="23" t="s">
        <v>80</v>
      </c>
      <c r="BK379" s="202">
        <f>ROUND(I379*H379,2)</f>
        <v>0</v>
      </c>
      <c r="BL379" s="23" t="s">
        <v>132</v>
      </c>
      <c r="BM379" s="23" t="s">
        <v>698</v>
      </c>
    </row>
    <row r="380" spans="2:65" s="11" customFormat="1" ht="13.5">
      <c r="B380" s="203"/>
      <c r="C380" s="204"/>
      <c r="D380" s="205" t="s">
        <v>134</v>
      </c>
      <c r="E380" s="206" t="s">
        <v>21</v>
      </c>
      <c r="F380" s="207" t="s">
        <v>699</v>
      </c>
      <c r="G380" s="204"/>
      <c r="H380" s="206" t="s">
        <v>21</v>
      </c>
      <c r="I380" s="208"/>
      <c r="J380" s="204"/>
      <c r="K380" s="204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134</v>
      </c>
      <c r="AU380" s="213" t="s">
        <v>82</v>
      </c>
      <c r="AV380" s="11" t="s">
        <v>80</v>
      </c>
      <c r="AW380" s="11" t="s">
        <v>35</v>
      </c>
      <c r="AX380" s="11" t="s">
        <v>72</v>
      </c>
      <c r="AY380" s="213" t="s">
        <v>124</v>
      </c>
    </row>
    <row r="381" spans="2:65" s="12" customFormat="1" ht="13.5">
      <c r="B381" s="214"/>
      <c r="C381" s="215"/>
      <c r="D381" s="205" t="s">
        <v>134</v>
      </c>
      <c r="E381" s="216" t="s">
        <v>21</v>
      </c>
      <c r="F381" s="217" t="s">
        <v>700</v>
      </c>
      <c r="G381" s="215"/>
      <c r="H381" s="218">
        <v>1.752</v>
      </c>
      <c r="I381" s="219"/>
      <c r="J381" s="215"/>
      <c r="K381" s="215"/>
      <c r="L381" s="220"/>
      <c r="M381" s="221"/>
      <c r="N381" s="222"/>
      <c r="O381" s="222"/>
      <c r="P381" s="222"/>
      <c r="Q381" s="222"/>
      <c r="R381" s="222"/>
      <c r="S381" s="222"/>
      <c r="T381" s="223"/>
      <c r="AT381" s="224" t="s">
        <v>134</v>
      </c>
      <c r="AU381" s="224" t="s">
        <v>82</v>
      </c>
      <c r="AV381" s="12" t="s">
        <v>82</v>
      </c>
      <c r="AW381" s="12" t="s">
        <v>35</v>
      </c>
      <c r="AX381" s="12" t="s">
        <v>80</v>
      </c>
      <c r="AY381" s="224" t="s">
        <v>124</v>
      </c>
    </row>
    <row r="382" spans="2:65" s="1" customFormat="1" ht="25.5" customHeight="1">
      <c r="B382" s="40"/>
      <c r="C382" s="191" t="s">
        <v>701</v>
      </c>
      <c r="D382" s="191" t="s">
        <v>127</v>
      </c>
      <c r="E382" s="192" t="s">
        <v>702</v>
      </c>
      <c r="F382" s="193" t="s">
        <v>703</v>
      </c>
      <c r="G382" s="194" t="s">
        <v>221</v>
      </c>
      <c r="H382" s="195">
        <v>88.96</v>
      </c>
      <c r="I382" s="196"/>
      <c r="J382" s="197">
        <f>ROUND(I382*H382,2)</f>
        <v>0</v>
      </c>
      <c r="K382" s="193" t="s">
        <v>131</v>
      </c>
      <c r="L382" s="60"/>
      <c r="M382" s="198" t="s">
        <v>21</v>
      </c>
      <c r="N382" s="199" t="s">
        <v>43</v>
      </c>
      <c r="O382" s="41"/>
      <c r="P382" s="200">
        <f>O382*H382</f>
        <v>0</v>
      </c>
      <c r="Q382" s="200">
        <v>1E-3</v>
      </c>
      <c r="R382" s="200">
        <f>Q382*H382</f>
        <v>8.8959999999999997E-2</v>
      </c>
      <c r="S382" s="200">
        <v>0</v>
      </c>
      <c r="T382" s="201">
        <f>S382*H382</f>
        <v>0</v>
      </c>
      <c r="AR382" s="23" t="s">
        <v>132</v>
      </c>
      <c r="AT382" s="23" t="s">
        <v>127</v>
      </c>
      <c r="AU382" s="23" t="s">
        <v>82</v>
      </c>
      <c r="AY382" s="23" t="s">
        <v>124</v>
      </c>
      <c r="BE382" s="202">
        <f>IF(N382="základní",J382,0)</f>
        <v>0</v>
      </c>
      <c r="BF382" s="202">
        <f>IF(N382="snížená",J382,0)</f>
        <v>0</v>
      </c>
      <c r="BG382" s="202">
        <f>IF(N382="zákl. přenesená",J382,0)</f>
        <v>0</v>
      </c>
      <c r="BH382" s="202">
        <f>IF(N382="sníž. přenesená",J382,0)</f>
        <v>0</v>
      </c>
      <c r="BI382" s="202">
        <f>IF(N382="nulová",J382,0)</f>
        <v>0</v>
      </c>
      <c r="BJ382" s="23" t="s">
        <v>80</v>
      </c>
      <c r="BK382" s="202">
        <f>ROUND(I382*H382,2)</f>
        <v>0</v>
      </c>
      <c r="BL382" s="23" t="s">
        <v>132</v>
      </c>
      <c r="BM382" s="23" t="s">
        <v>704</v>
      </c>
    </row>
    <row r="383" spans="2:65" s="11" customFormat="1" ht="27">
      <c r="B383" s="203"/>
      <c r="C383" s="204"/>
      <c r="D383" s="205" t="s">
        <v>134</v>
      </c>
      <c r="E383" s="206" t="s">
        <v>21</v>
      </c>
      <c r="F383" s="207" t="s">
        <v>705</v>
      </c>
      <c r="G383" s="204"/>
      <c r="H383" s="206" t="s">
        <v>21</v>
      </c>
      <c r="I383" s="208"/>
      <c r="J383" s="204"/>
      <c r="K383" s="204"/>
      <c r="L383" s="209"/>
      <c r="M383" s="210"/>
      <c r="N383" s="211"/>
      <c r="O383" s="211"/>
      <c r="P383" s="211"/>
      <c r="Q383" s="211"/>
      <c r="R383" s="211"/>
      <c r="S383" s="211"/>
      <c r="T383" s="212"/>
      <c r="AT383" s="213" t="s">
        <v>134</v>
      </c>
      <c r="AU383" s="213" t="s">
        <v>82</v>
      </c>
      <c r="AV383" s="11" t="s">
        <v>80</v>
      </c>
      <c r="AW383" s="11" t="s">
        <v>35</v>
      </c>
      <c r="AX383" s="11" t="s">
        <v>72</v>
      </c>
      <c r="AY383" s="213" t="s">
        <v>124</v>
      </c>
    </row>
    <row r="384" spans="2:65" s="12" customFormat="1" ht="13.5">
      <c r="B384" s="214"/>
      <c r="C384" s="215"/>
      <c r="D384" s="205" t="s">
        <v>134</v>
      </c>
      <c r="E384" s="216" t="s">
        <v>21</v>
      </c>
      <c r="F384" s="217" t="s">
        <v>706</v>
      </c>
      <c r="G384" s="215"/>
      <c r="H384" s="218">
        <v>88.96</v>
      </c>
      <c r="I384" s="219"/>
      <c r="J384" s="215"/>
      <c r="K384" s="215"/>
      <c r="L384" s="220"/>
      <c r="M384" s="221"/>
      <c r="N384" s="222"/>
      <c r="O384" s="222"/>
      <c r="P384" s="222"/>
      <c r="Q384" s="222"/>
      <c r="R384" s="222"/>
      <c r="S384" s="222"/>
      <c r="T384" s="223"/>
      <c r="AT384" s="224" t="s">
        <v>134</v>
      </c>
      <c r="AU384" s="224" t="s">
        <v>82</v>
      </c>
      <c r="AV384" s="12" t="s">
        <v>82</v>
      </c>
      <c r="AW384" s="12" t="s">
        <v>35</v>
      </c>
      <c r="AX384" s="12" t="s">
        <v>80</v>
      </c>
      <c r="AY384" s="224" t="s">
        <v>124</v>
      </c>
    </row>
    <row r="385" spans="2:65" s="1" customFormat="1" ht="16.5" customHeight="1">
      <c r="B385" s="40"/>
      <c r="C385" s="239" t="s">
        <v>707</v>
      </c>
      <c r="D385" s="239" t="s">
        <v>312</v>
      </c>
      <c r="E385" s="240" t="s">
        <v>708</v>
      </c>
      <c r="F385" s="241" t="s">
        <v>709</v>
      </c>
      <c r="G385" s="242" t="s">
        <v>221</v>
      </c>
      <c r="H385" s="243">
        <v>102.304</v>
      </c>
      <c r="I385" s="244"/>
      <c r="J385" s="245">
        <f>ROUND(I385*H385,2)</f>
        <v>0</v>
      </c>
      <c r="K385" s="241" t="s">
        <v>131</v>
      </c>
      <c r="L385" s="246"/>
      <c r="M385" s="247" t="s">
        <v>21</v>
      </c>
      <c r="N385" s="248" t="s">
        <v>43</v>
      </c>
      <c r="O385" s="41"/>
      <c r="P385" s="200">
        <f>O385*H385</f>
        <v>0</v>
      </c>
      <c r="Q385" s="200">
        <v>2.4199999999999998E-3</v>
      </c>
      <c r="R385" s="200">
        <f>Q385*H385</f>
        <v>0.24757567999999999</v>
      </c>
      <c r="S385" s="200">
        <v>0</v>
      </c>
      <c r="T385" s="201">
        <f>S385*H385</f>
        <v>0</v>
      </c>
      <c r="AR385" s="23" t="s">
        <v>169</v>
      </c>
      <c r="AT385" s="23" t="s">
        <v>312</v>
      </c>
      <c r="AU385" s="23" t="s">
        <v>82</v>
      </c>
      <c r="AY385" s="23" t="s">
        <v>124</v>
      </c>
      <c r="BE385" s="202">
        <f>IF(N385="základní",J385,0)</f>
        <v>0</v>
      </c>
      <c r="BF385" s="202">
        <f>IF(N385="snížená",J385,0)</f>
        <v>0</v>
      </c>
      <c r="BG385" s="202">
        <f>IF(N385="zákl. přenesená",J385,0)</f>
        <v>0</v>
      </c>
      <c r="BH385" s="202">
        <f>IF(N385="sníž. přenesená",J385,0)</f>
        <v>0</v>
      </c>
      <c r="BI385" s="202">
        <f>IF(N385="nulová",J385,0)</f>
        <v>0</v>
      </c>
      <c r="BJ385" s="23" t="s">
        <v>80</v>
      </c>
      <c r="BK385" s="202">
        <f>ROUND(I385*H385,2)</f>
        <v>0</v>
      </c>
      <c r="BL385" s="23" t="s">
        <v>132</v>
      </c>
      <c r="BM385" s="23" t="s">
        <v>710</v>
      </c>
    </row>
    <row r="386" spans="2:65" s="12" customFormat="1" ht="13.5">
      <c r="B386" s="214"/>
      <c r="C386" s="215"/>
      <c r="D386" s="205" t="s">
        <v>134</v>
      </c>
      <c r="E386" s="216" t="s">
        <v>21</v>
      </c>
      <c r="F386" s="217" t="s">
        <v>711</v>
      </c>
      <c r="G386" s="215"/>
      <c r="H386" s="218">
        <v>102.304</v>
      </c>
      <c r="I386" s="219"/>
      <c r="J386" s="215"/>
      <c r="K386" s="215"/>
      <c r="L386" s="220"/>
      <c r="M386" s="221"/>
      <c r="N386" s="222"/>
      <c r="O386" s="222"/>
      <c r="P386" s="222"/>
      <c r="Q386" s="222"/>
      <c r="R386" s="222"/>
      <c r="S386" s="222"/>
      <c r="T386" s="223"/>
      <c r="AT386" s="224" t="s">
        <v>134</v>
      </c>
      <c r="AU386" s="224" t="s">
        <v>82</v>
      </c>
      <c r="AV386" s="12" t="s">
        <v>82</v>
      </c>
      <c r="AW386" s="12" t="s">
        <v>35</v>
      </c>
      <c r="AX386" s="12" t="s">
        <v>80</v>
      </c>
      <c r="AY386" s="224" t="s">
        <v>124</v>
      </c>
    </row>
    <row r="387" spans="2:65" s="1" customFormat="1" ht="16.5" customHeight="1">
      <c r="B387" s="40"/>
      <c r="C387" s="191" t="s">
        <v>712</v>
      </c>
      <c r="D387" s="191" t="s">
        <v>127</v>
      </c>
      <c r="E387" s="192" t="s">
        <v>713</v>
      </c>
      <c r="F387" s="193" t="s">
        <v>714</v>
      </c>
      <c r="G387" s="194" t="s">
        <v>272</v>
      </c>
      <c r="H387" s="195">
        <v>4.5030000000000001</v>
      </c>
      <c r="I387" s="196"/>
      <c r="J387" s="197">
        <f>ROUND(I387*H387,2)</f>
        <v>0</v>
      </c>
      <c r="K387" s="193" t="s">
        <v>131</v>
      </c>
      <c r="L387" s="60"/>
      <c r="M387" s="198" t="s">
        <v>21</v>
      </c>
      <c r="N387" s="199" t="s">
        <v>43</v>
      </c>
      <c r="O387" s="41"/>
      <c r="P387" s="200">
        <f>O387*H387</f>
        <v>0</v>
      </c>
      <c r="Q387" s="200">
        <v>2.4142999999999999</v>
      </c>
      <c r="R387" s="200">
        <f>Q387*H387</f>
        <v>10.8715929</v>
      </c>
      <c r="S387" s="200">
        <v>0</v>
      </c>
      <c r="T387" s="201">
        <f>S387*H387</f>
        <v>0</v>
      </c>
      <c r="AR387" s="23" t="s">
        <v>132</v>
      </c>
      <c r="AT387" s="23" t="s">
        <v>127</v>
      </c>
      <c r="AU387" s="23" t="s">
        <v>82</v>
      </c>
      <c r="AY387" s="23" t="s">
        <v>124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23" t="s">
        <v>80</v>
      </c>
      <c r="BK387" s="202">
        <f>ROUND(I387*H387,2)</f>
        <v>0</v>
      </c>
      <c r="BL387" s="23" t="s">
        <v>132</v>
      </c>
      <c r="BM387" s="23" t="s">
        <v>715</v>
      </c>
    </row>
    <row r="388" spans="2:65" s="11" customFormat="1" ht="13.5">
      <c r="B388" s="203"/>
      <c r="C388" s="204"/>
      <c r="D388" s="205" t="s">
        <v>134</v>
      </c>
      <c r="E388" s="206" t="s">
        <v>21</v>
      </c>
      <c r="F388" s="207" t="s">
        <v>716</v>
      </c>
      <c r="G388" s="204"/>
      <c r="H388" s="206" t="s">
        <v>21</v>
      </c>
      <c r="I388" s="208"/>
      <c r="J388" s="204"/>
      <c r="K388" s="204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134</v>
      </c>
      <c r="AU388" s="213" t="s">
        <v>82</v>
      </c>
      <c r="AV388" s="11" t="s">
        <v>80</v>
      </c>
      <c r="AW388" s="11" t="s">
        <v>35</v>
      </c>
      <c r="AX388" s="11" t="s">
        <v>72</v>
      </c>
      <c r="AY388" s="213" t="s">
        <v>124</v>
      </c>
    </row>
    <row r="389" spans="2:65" s="12" customFormat="1" ht="13.5">
      <c r="B389" s="214"/>
      <c r="C389" s="215"/>
      <c r="D389" s="205" t="s">
        <v>134</v>
      </c>
      <c r="E389" s="216" t="s">
        <v>21</v>
      </c>
      <c r="F389" s="217" t="s">
        <v>717</v>
      </c>
      <c r="G389" s="215"/>
      <c r="H389" s="218">
        <v>4.5030000000000001</v>
      </c>
      <c r="I389" s="219"/>
      <c r="J389" s="215"/>
      <c r="K389" s="215"/>
      <c r="L389" s="220"/>
      <c r="M389" s="221"/>
      <c r="N389" s="222"/>
      <c r="O389" s="222"/>
      <c r="P389" s="222"/>
      <c r="Q389" s="222"/>
      <c r="R389" s="222"/>
      <c r="S389" s="222"/>
      <c r="T389" s="223"/>
      <c r="AT389" s="224" t="s">
        <v>134</v>
      </c>
      <c r="AU389" s="224" t="s">
        <v>82</v>
      </c>
      <c r="AV389" s="12" t="s">
        <v>82</v>
      </c>
      <c r="AW389" s="12" t="s">
        <v>35</v>
      </c>
      <c r="AX389" s="12" t="s">
        <v>80</v>
      </c>
      <c r="AY389" s="224" t="s">
        <v>124</v>
      </c>
    </row>
    <row r="390" spans="2:65" s="1" customFormat="1" ht="16.5" customHeight="1">
      <c r="B390" s="40"/>
      <c r="C390" s="191" t="s">
        <v>718</v>
      </c>
      <c r="D390" s="191" t="s">
        <v>127</v>
      </c>
      <c r="E390" s="192" t="s">
        <v>719</v>
      </c>
      <c r="F390" s="193" t="s">
        <v>720</v>
      </c>
      <c r="G390" s="194" t="s">
        <v>221</v>
      </c>
      <c r="H390" s="195">
        <v>22.515999999999998</v>
      </c>
      <c r="I390" s="196"/>
      <c r="J390" s="197">
        <f>ROUND(I390*H390,2)</f>
        <v>0</v>
      </c>
      <c r="K390" s="193" t="s">
        <v>131</v>
      </c>
      <c r="L390" s="60"/>
      <c r="M390" s="198" t="s">
        <v>21</v>
      </c>
      <c r="N390" s="199" t="s">
        <v>43</v>
      </c>
      <c r="O390" s="41"/>
      <c r="P390" s="200">
        <f>O390*H390</f>
        <v>0</v>
      </c>
      <c r="Q390" s="200">
        <v>0</v>
      </c>
      <c r="R390" s="200">
        <f>Q390*H390</f>
        <v>0</v>
      </c>
      <c r="S390" s="200">
        <v>0</v>
      </c>
      <c r="T390" s="201">
        <f>S390*H390</f>
        <v>0</v>
      </c>
      <c r="AR390" s="23" t="s">
        <v>132</v>
      </c>
      <c r="AT390" s="23" t="s">
        <v>127</v>
      </c>
      <c r="AU390" s="23" t="s">
        <v>82</v>
      </c>
      <c r="AY390" s="23" t="s">
        <v>124</v>
      </c>
      <c r="BE390" s="202">
        <f>IF(N390="základní",J390,0)</f>
        <v>0</v>
      </c>
      <c r="BF390" s="202">
        <f>IF(N390="snížená",J390,0)</f>
        <v>0</v>
      </c>
      <c r="BG390" s="202">
        <f>IF(N390="zákl. přenesená",J390,0)</f>
        <v>0</v>
      </c>
      <c r="BH390" s="202">
        <f>IF(N390="sníž. přenesená",J390,0)</f>
        <v>0</v>
      </c>
      <c r="BI390" s="202">
        <f>IF(N390="nulová",J390,0)</f>
        <v>0</v>
      </c>
      <c r="BJ390" s="23" t="s">
        <v>80</v>
      </c>
      <c r="BK390" s="202">
        <f>ROUND(I390*H390,2)</f>
        <v>0</v>
      </c>
      <c r="BL390" s="23" t="s">
        <v>132</v>
      </c>
      <c r="BM390" s="23" t="s">
        <v>721</v>
      </c>
    </row>
    <row r="391" spans="2:65" s="11" customFormat="1" ht="13.5">
      <c r="B391" s="203"/>
      <c r="C391" s="204"/>
      <c r="D391" s="205" t="s">
        <v>134</v>
      </c>
      <c r="E391" s="206" t="s">
        <v>21</v>
      </c>
      <c r="F391" s="207" t="s">
        <v>716</v>
      </c>
      <c r="G391" s="204"/>
      <c r="H391" s="206" t="s">
        <v>21</v>
      </c>
      <c r="I391" s="208"/>
      <c r="J391" s="204"/>
      <c r="K391" s="204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134</v>
      </c>
      <c r="AU391" s="213" t="s">
        <v>82</v>
      </c>
      <c r="AV391" s="11" t="s">
        <v>80</v>
      </c>
      <c r="AW391" s="11" t="s">
        <v>35</v>
      </c>
      <c r="AX391" s="11" t="s">
        <v>72</v>
      </c>
      <c r="AY391" s="213" t="s">
        <v>124</v>
      </c>
    </row>
    <row r="392" spans="2:65" s="12" customFormat="1" ht="13.5">
      <c r="B392" s="214"/>
      <c r="C392" s="215"/>
      <c r="D392" s="205" t="s">
        <v>134</v>
      </c>
      <c r="E392" s="216" t="s">
        <v>21</v>
      </c>
      <c r="F392" s="217" t="s">
        <v>722</v>
      </c>
      <c r="G392" s="215"/>
      <c r="H392" s="218">
        <v>22.515999999999998</v>
      </c>
      <c r="I392" s="219"/>
      <c r="J392" s="215"/>
      <c r="K392" s="215"/>
      <c r="L392" s="220"/>
      <c r="M392" s="221"/>
      <c r="N392" s="222"/>
      <c r="O392" s="222"/>
      <c r="P392" s="222"/>
      <c r="Q392" s="222"/>
      <c r="R392" s="222"/>
      <c r="S392" s="222"/>
      <c r="T392" s="223"/>
      <c r="AT392" s="224" t="s">
        <v>134</v>
      </c>
      <c r="AU392" s="224" t="s">
        <v>82</v>
      </c>
      <c r="AV392" s="12" t="s">
        <v>82</v>
      </c>
      <c r="AW392" s="12" t="s">
        <v>35</v>
      </c>
      <c r="AX392" s="12" t="s">
        <v>80</v>
      </c>
      <c r="AY392" s="224" t="s">
        <v>124</v>
      </c>
    </row>
    <row r="393" spans="2:65" s="1" customFormat="1" ht="25.5" customHeight="1">
      <c r="B393" s="40"/>
      <c r="C393" s="191" t="s">
        <v>723</v>
      </c>
      <c r="D393" s="191" t="s">
        <v>127</v>
      </c>
      <c r="E393" s="192" t="s">
        <v>724</v>
      </c>
      <c r="F393" s="193" t="s">
        <v>725</v>
      </c>
      <c r="G393" s="194" t="s">
        <v>221</v>
      </c>
      <c r="H393" s="195">
        <v>59.401000000000003</v>
      </c>
      <c r="I393" s="196"/>
      <c r="J393" s="197">
        <f>ROUND(I393*H393,2)</f>
        <v>0</v>
      </c>
      <c r="K393" s="193" t="s">
        <v>131</v>
      </c>
      <c r="L393" s="60"/>
      <c r="M393" s="198" t="s">
        <v>21</v>
      </c>
      <c r="N393" s="199" t="s">
        <v>43</v>
      </c>
      <c r="O393" s="41"/>
      <c r="P393" s="200">
        <f>O393*H393</f>
        <v>0</v>
      </c>
      <c r="Q393" s="200">
        <v>1.0311999999999999</v>
      </c>
      <c r="R393" s="200">
        <f>Q393*H393</f>
        <v>61.254311199999997</v>
      </c>
      <c r="S393" s="200">
        <v>0</v>
      </c>
      <c r="T393" s="201">
        <f>S393*H393</f>
        <v>0</v>
      </c>
      <c r="AR393" s="23" t="s">
        <v>132</v>
      </c>
      <c r="AT393" s="23" t="s">
        <v>127</v>
      </c>
      <c r="AU393" s="23" t="s">
        <v>82</v>
      </c>
      <c r="AY393" s="23" t="s">
        <v>124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23" t="s">
        <v>80</v>
      </c>
      <c r="BK393" s="202">
        <f>ROUND(I393*H393,2)</f>
        <v>0</v>
      </c>
      <c r="BL393" s="23" t="s">
        <v>132</v>
      </c>
      <c r="BM393" s="23" t="s">
        <v>726</v>
      </c>
    </row>
    <row r="394" spans="2:65" s="11" customFormat="1" ht="27">
      <c r="B394" s="203"/>
      <c r="C394" s="204"/>
      <c r="D394" s="205" t="s">
        <v>134</v>
      </c>
      <c r="E394" s="206" t="s">
        <v>21</v>
      </c>
      <c r="F394" s="207" t="s">
        <v>727</v>
      </c>
      <c r="G394" s="204"/>
      <c r="H394" s="206" t="s">
        <v>21</v>
      </c>
      <c r="I394" s="208"/>
      <c r="J394" s="204"/>
      <c r="K394" s="204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134</v>
      </c>
      <c r="AU394" s="213" t="s">
        <v>82</v>
      </c>
      <c r="AV394" s="11" t="s">
        <v>80</v>
      </c>
      <c r="AW394" s="11" t="s">
        <v>35</v>
      </c>
      <c r="AX394" s="11" t="s">
        <v>72</v>
      </c>
      <c r="AY394" s="213" t="s">
        <v>124</v>
      </c>
    </row>
    <row r="395" spans="2:65" s="12" customFormat="1" ht="13.5">
      <c r="B395" s="214"/>
      <c r="C395" s="215"/>
      <c r="D395" s="205" t="s">
        <v>134</v>
      </c>
      <c r="E395" s="216" t="s">
        <v>21</v>
      </c>
      <c r="F395" s="217" t="s">
        <v>728</v>
      </c>
      <c r="G395" s="215"/>
      <c r="H395" s="218">
        <v>6.4</v>
      </c>
      <c r="I395" s="219"/>
      <c r="J395" s="215"/>
      <c r="K395" s="215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134</v>
      </c>
      <c r="AU395" s="224" t="s">
        <v>82</v>
      </c>
      <c r="AV395" s="12" t="s">
        <v>82</v>
      </c>
      <c r="AW395" s="12" t="s">
        <v>35</v>
      </c>
      <c r="AX395" s="12" t="s">
        <v>72</v>
      </c>
      <c r="AY395" s="224" t="s">
        <v>124</v>
      </c>
    </row>
    <row r="396" spans="2:65" s="12" customFormat="1" ht="13.5">
      <c r="B396" s="214"/>
      <c r="C396" s="215"/>
      <c r="D396" s="205" t="s">
        <v>134</v>
      </c>
      <c r="E396" s="216" t="s">
        <v>21</v>
      </c>
      <c r="F396" s="217" t="s">
        <v>729</v>
      </c>
      <c r="G396" s="215"/>
      <c r="H396" s="218">
        <v>53.000999999999998</v>
      </c>
      <c r="I396" s="219"/>
      <c r="J396" s="215"/>
      <c r="K396" s="215"/>
      <c r="L396" s="220"/>
      <c r="M396" s="221"/>
      <c r="N396" s="222"/>
      <c r="O396" s="222"/>
      <c r="P396" s="222"/>
      <c r="Q396" s="222"/>
      <c r="R396" s="222"/>
      <c r="S396" s="222"/>
      <c r="T396" s="223"/>
      <c r="AT396" s="224" t="s">
        <v>134</v>
      </c>
      <c r="AU396" s="224" t="s">
        <v>82</v>
      </c>
      <c r="AV396" s="12" t="s">
        <v>82</v>
      </c>
      <c r="AW396" s="12" t="s">
        <v>35</v>
      </c>
      <c r="AX396" s="12" t="s">
        <v>72</v>
      </c>
      <c r="AY396" s="224" t="s">
        <v>124</v>
      </c>
    </row>
    <row r="397" spans="2:65" s="13" customFormat="1" ht="13.5">
      <c r="B397" s="228"/>
      <c r="C397" s="229"/>
      <c r="D397" s="205" t="s">
        <v>134</v>
      </c>
      <c r="E397" s="230" t="s">
        <v>21</v>
      </c>
      <c r="F397" s="231" t="s">
        <v>230</v>
      </c>
      <c r="G397" s="229"/>
      <c r="H397" s="232">
        <v>59.401000000000003</v>
      </c>
      <c r="I397" s="233"/>
      <c r="J397" s="229"/>
      <c r="K397" s="229"/>
      <c r="L397" s="234"/>
      <c r="M397" s="235"/>
      <c r="N397" s="236"/>
      <c r="O397" s="236"/>
      <c r="P397" s="236"/>
      <c r="Q397" s="236"/>
      <c r="R397" s="236"/>
      <c r="S397" s="236"/>
      <c r="T397" s="237"/>
      <c r="AT397" s="238" t="s">
        <v>134</v>
      </c>
      <c r="AU397" s="238" t="s">
        <v>82</v>
      </c>
      <c r="AV397" s="13" t="s">
        <v>132</v>
      </c>
      <c r="AW397" s="13" t="s">
        <v>35</v>
      </c>
      <c r="AX397" s="13" t="s">
        <v>80</v>
      </c>
      <c r="AY397" s="238" t="s">
        <v>124</v>
      </c>
    </row>
    <row r="398" spans="2:65" s="1" customFormat="1" ht="25.5" customHeight="1">
      <c r="B398" s="40"/>
      <c r="C398" s="191" t="s">
        <v>730</v>
      </c>
      <c r="D398" s="191" t="s">
        <v>127</v>
      </c>
      <c r="E398" s="192" t="s">
        <v>731</v>
      </c>
      <c r="F398" s="193" t="s">
        <v>732</v>
      </c>
      <c r="G398" s="194" t="s">
        <v>221</v>
      </c>
      <c r="H398" s="195">
        <v>32.229999999999997</v>
      </c>
      <c r="I398" s="196"/>
      <c r="J398" s="197">
        <f>ROUND(I398*H398,2)</f>
        <v>0</v>
      </c>
      <c r="K398" s="193" t="s">
        <v>131</v>
      </c>
      <c r="L398" s="60"/>
      <c r="M398" s="198" t="s">
        <v>21</v>
      </c>
      <c r="N398" s="199" t="s">
        <v>43</v>
      </c>
      <c r="O398" s="41"/>
      <c r="P398" s="200">
        <f>O398*H398</f>
        <v>0</v>
      </c>
      <c r="Q398" s="200">
        <v>0.40242</v>
      </c>
      <c r="R398" s="200">
        <f>Q398*H398</f>
        <v>12.969996599999998</v>
      </c>
      <c r="S398" s="200">
        <v>0</v>
      </c>
      <c r="T398" s="201">
        <f>S398*H398</f>
        <v>0</v>
      </c>
      <c r="AR398" s="23" t="s">
        <v>132</v>
      </c>
      <c r="AT398" s="23" t="s">
        <v>127</v>
      </c>
      <c r="AU398" s="23" t="s">
        <v>82</v>
      </c>
      <c r="AY398" s="23" t="s">
        <v>124</v>
      </c>
      <c r="BE398" s="202">
        <f>IF(N398="základní",J398,0)</f>
        <v>0</v>
      </c>
      <c r="BF398" s="202">
        <f>IF(N398="snížená",J398,0)</f>
        <v>0</v>
      </c>
      <c r="BG398" s="202">
        <f>IF(N398="zákl. přenesená",J398,0)</f>
        <v>0</v>
      </c>
      <c r="BH398" s="202">
        <f>IF(N398="sníž. přenesená",J398,0)</f>
        <v>0</v>
      </c>
      <c r="BI398" s="202">
        <f>IF(N398="nulová",J398,0)</f>
        <v>0</v>
      </c>
      <c r="BJ398" s="23" t="s">
        <v>80</v>
      </c>
      <c r="BK398" s="202">
        <f>ROUND(I398*H398,2)</f>
        <v>0</v>
      </c>
      <c r="BL398" s="23" t="s">
        <v>132</v>
      </c>
      <c r="BM398" s="23" t="s">
        <v>733</v>
      </c>
    </row>
    <row r="399" spans="2:65" s="11" customFormat="1" ht="27">
      <c r="B399" s="203"/>
      <c r="C399" s="204"/>
      <c r="D399" s="205" t="s">
        <v>134</v>
      </c>
      <c r="E399" s="206" t="s">
        <v>21</v>
      </c>
      <c r="F399" s="207" t="s">
        <v>734</v>
      </c>
      <c r="G399" s="204"/>
      <c r="H399" s="206" t="s">
        <v>21</v>
      </c>
      <c r="I399" s="208"/>
      <c r="J399" s="204"/>
      <c r="K399" s="204"/>
      <c r="L399" s="209"/>
      <c r="M399" s="210"/>
      <c r="N399" s="211"/>
      <c r="O399" s="211"/>
      <c r="P399" s="211"/>
      <c r="Q399" s="211"/>
      <c r="R399" s="211"/>
      <c r="S399" s="211"/>
      <c r="T399" s="212"/>
      <c r="AT399" s="213" t="s">
        <v>134</v>
      </c>
      <c r="AU399" s="213" t="s">
        <v>82</v>
      </c>
      <c r="AV399" s="11" t="s">
        <v>80</v>
      </c>
      <c r="AW399" s="11" t="s">
        <v>35</v>
      </c>
      <c r="AX399" s="11" t="s">
        <v>72</v>
      </c>
      <c r="AY399" s="213" t="s">
        <v>124</v>
      </c>
    </row>
    <row r="400" spans="2:65" s="11" customFormat="1" ht="27">
      <c r="B400" s="203"/>
      <c r="C400" s="204"/>
      <c r="D400" s="205" t="s">
        <v>134</v>
      </c>
      <c r="E400" s="206" t="s">
        <v>21</v>
      </c>
      <c r="F400" s="207" t="s">
        <v>735</v>
      </c>
      <c r="G400" s="204"/>
      <c r="H400" s="206" t="s">
        <v>21</v>
      </c>
      <c r="I400" s="208"/>
      <c r="J400" s="204"/>
      <c r="K400" s="204"/>
      <c r="L400" s="209"/>
      <c r="M400" s="210"/>
      <c r="N400" s="211"/>
      <c r="O400" s="211"/>
      <c r="P400" s="211"/>
      <c r="Q400" s="211"/>
      <c r="R400" s="211"/>
      <c r="S400" s="211"/>
      <c r="T400" s="212"/>
      <c r="AT400" s="213" t="s">
        <v>134</v>
      </c>
      <c r="AU400" s="213" t="s">
        <v>82</v>
      </c>
      <c r="AV400" s="11" t="s">
        <v>80</v>
      </c>
      <c r="AW400" s="11" t="s">
        <v>35</v>
      </c>
      <c r="AX400" s="11" t="s">
        <v>72</v>
      </c>
      <c r="AY400" s="213" t="s">
        <v>124</v>
      </c>
    </row>
    <row r="401" spans="2:65" s="12" customFormat="1" ht="13.5">
      <c r="B401" s="214"/>
      <c r="C401" s="215"/>
      <c r="D401" s="205" t="s">
        <v>134</v>
      </c>
      <c r="E401" s="216" t="s">
        <v>21</v>
      </c>
      <c r="F401" s="217" t="s">
        <v>736</v>
      </c>
      <c r="G401" s="215"/>
      <c r="H401" s="218">
        <v>32.229999999999997</v>
      </c>
      <c r="I401" s="219"/>
      <c r="J401" s="215"/>
      <c r="K401" s="215"/>
      <c r="L401" s="220"/>
      <c r="M401" s="221"/>
      <c r="N401" s="222"/>
      <c r="O401" s="222"/>
      <c r="P401" s="222"/>
      <c r="Q401" s="222"/>
      <c r="R401" s="222"/>
      <c r="S401" s="222"/>
      <c r="T401" s="223"/>
      <c r="AT401" s="224" t="s">
        <v>134</v>
      </c>
      <c r="AU401" s="224" t="s">
        <v>82</v>
      </c>
      <c r="AV401" s="12" t="s">
        <v>82</v>
      </c>
      <c r="AW401" s="12" t="s">
        <v>35</v>
      </c>
      <c r="AX401" s="12" t="s">
        <v>80</v>
      </c>
      <c r="AY401" s="224" t="s">
        <v>124</v>
      </c>
    </row>
    <row r="402" spans="2:65" s="1" customFormat="1" ht="16.5" customHeight="1">
      <c r="B402" s="40"/>
      <c r="C402" s="239" t="s">
        <v>737</v>
      </c>
      <c r="D402" s="239" t="s">
        <v>312</v>
      </c>
      <c r="E402" s="240" t="s">
        <v>738</v>
      </c>
      <c r="F402" s="241" t="s">
        <v>739</v>
      </c>
      <c r="G402" s="242" t="s">
        <v>315</v>
      </c>
      <c r="H402" s="243">
        <v>10.909000000000001</v>
      </c>
      <c r="I402" s="244"/>
      <c r="J402" s="245">
        <f>ROUND(I402*H402,2)</f>
        <v>0</v>
      </c>
      <c r="K402" s="241" t="s">
        <v>131</v>
      </c>
      <c r="L402" s="246"/>
      <c r="M402" s="247" t="s">
        <v>21</v>
      </c>
      <c r="N402" s="248" t="s">
        <v>43</v>
      </c>
      <c r="O402" s="41"/>
      <c r="P402" s="200">
        <f>O402*H402</f>
        <v>0</v>
      </c>
      <c r="Q402" s="200">
        <v>1</v>
      </c>
      <c r="R402" s="200">
        <f>Q402*H402</f>
        <v>10.909000000000001</v>
      </c>
      <c r="S402" s="200">
        <v>0</v>
      </c>
      <c r="T402" s="201">
        <f>S402*H402</f>
        <v>0</v>
      </c>
      <c r="AR402" s="23" t="s">
        <v>169</v>
      </c>
      <c r="AT402" s="23" t="s">
        <v>312</v>
      </c>
      <c r="AU402" s="23" t="s">
        <v>82</v>
      </c>
      <c r="AY402" s="23" t="s">
        <v>124</v>
      </c>
      <c r="BE402" s="202">
        <f>IF(N402="základní",J402,0)</f>
        <v>0</v>
      </c>
      <c r="BF402" s="202">
        <f>IF(N402="snížená",J402,0)</f>
        <v>0</v>
      </c>
      <c r="BG402" s="202">
        <f>IF(N402="zákl. přenesená",J402,0)</f>
        <v>0</v>
      </c>
      <c r="BH402" s="202">
        <f>IF(N402="sníž. přenesená",J402,0)</f>
        <v>0</v>
      </c>
      <c r="BI402" s="202">
        <f>IF(N402="nulová",J402,0)</f>
        <v>0</v>
      </c>
      <c r="BJ402" s="23" t="s">
        <v>80</v>
      </c>
      <c r="BK402" s="202">
        <f>ROUND(I402*H402,2)</f>
        <v>0</v>
      </c>
      <c r="BL402" s="23" t="s">
        <v>132</v>
      </c>
      <c r="BM402" s="23" t="s">
        <v>740</v>
      </c>
    </row>
    <row r="403" spans="2:65" s="12" customFormat="1" ht="13.5">
      <c r="B403" s="214"/>
      <c r="C403" s="215"/>
      <c r="D403" s="205" t="s">
        <v>134</v>
      </c>
      <c r="E403" s="216" t="s">
        <v>21</v>
      </c>
      <c r="F403" s="217" t="s">
        <v>741</v>
      </c>
      <c r="G403" s="215"/>
      <c r="H403" s="218">
        <v>10.909000000000001</v>
      </c>
      <c r="I403" s="219"/>
      <c r="J403" s="215"/>
      <c r="K403" s="215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134</v>
      </c>
      <c r="AU403" s="224" t="s">
        <v>82</v>
      </c>
      <c r="AV403" s="12" t="s">
        <v>82</v>
      </c>
      <c r="AW403" s="12" t="s">
        <v>35</v>
      </c>
      <c r="AX403" s="12" t="s">
        <v>80</v>
      </c>
      <c r="AY403" s="224" t="s">
        <v>124</v>
      </c>
    </row>
    <row r="404" spans="2:65" s="10" customFormat="1" ht="29.85" customHeight="1">
      <c r="B404" s="175"/>
      <c r="C404" s="176"/>
      <c r="D404" s="177" t="s">
        <v>71</v>
      </c>
      <c r="E404" s="189" t="s">
        <v>153</v>
      </c>
      <c r="F404" s="189" t="s">
        <v>742</v>
      </c>
      <c r="G404" s="176"/>
      <c r="H404" s="176"/>
      <c r="I404" s="179"/>
      <c r="J404" s="190">
        <f>BK404</f>
        <v>0</v>
      </c>
      <c r="K404" s="176"/>
      <c r="L404" s="181"/>
      <c r="M404" s="182"/>
      <c r="N404" s="183"/>
      <c r="O404" s="183"/>
      <c r="P404" s="184">
        <f>SUM(P405:P445)</f>
        <v>0</v>
      </c>
      <c r="Q404" s="183"/>
      <c r="R404" s="184">
        <f>SUM(R405:R445)</f>
        <v>51.320812000000011</v>
      </c>
      <c r="S404" s="183"/>
      <c r="T404" s="185">
        <f>SUM(T405:T445)</f>
        <v>0</v>
      </c>
      <c r="AR404" s="186" t="s">
        <v>80</v>
      </c>
      <c r="AT404" s="187" t="s">
        <v>71</v>
      </c>
      <c r="AU404" s="187" t="s">
        <v>80</v>
      </c>
      <c r="AY404" s="186" t="s">
        <v>124</v>
      </c>
      <c r="BK404" s="188">
        <f>SUM(BK405:BK445)</f>
        <v>0</v>
      </c>
    </row>
    <row r="405" spans="2:65" s="1" customFormat="1" ht="16.5" customHeight="1">
      <c r="B405" s="40"/>
      <c r="C405" s="191" t="s">
        <v>743</v>
      </c>
      <c r="D405" s="191" t="s">
        <v>127</v>
      </c>
      <c r="E405" s="192" t="s">
        <v>744</v>
      </c>
      <c r="F405" s="193" t="s">
        <v>745</v>
      </c>
      <c r="G405" s="194" t="s">
        <v>221</v>
      </c>
      <c r="H405" s="195">
        <v>164.8</v>
      </c>
      <c r="I405" s="196"/>
      <c r="J405" s="197">
        <f>ROUND(I405*H405,2)</f>
        <v>0</v>
      </c>
      <c r="K405" s="193" t="s">
        <v>131</v>
      </c>
      <c r="L405" s="60"/>
      <c r="M405" s="198" t="s">
        <v>21</v>
      </c>
      <c r="N405" s="199" t="s">
        <v>43</v>
      </c>
      <c r="O405" s="41"/>
      <c r="P405" s="200">
        <f>O405*H405</f>
        <v>0</v>
      </c>
      <c r="Q405" s="200">
        <v>0.27994000000000002</v>
      </c>
      <c r="R405" s="200">
        <f>Q405*H405</f>
        <v>46.134112000000009</v>
      </c>
      <c r="S405" s="200">
        <v>0</v>
      </c>
      <c r="T405" s="201">
        <f>S405*H405</f>
        <v>0</v>
      </c>
      <c r="AR405" s="23" t="s">
        <v>132</v>
      </c>
      <c r="AT405" s="23" t="s">
        <v>127</v>
      </c>
      <c r="AU405" s="23" t="s">
        <v>82</v>
      </c>
      <c r="AY405" s="23" t="s">
        <v>124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23" t="s">
        <v>80</v>
      </c>
      <c r="BK405" s="202">
        <f>ROUND(I405*H405,2)</f>
        <v>0</v>
      </c>
      <c r="BL405" s="23" t="s">
        <v>132</v>
      </c>
      <c r="BM405" s="23" t="s">
        <v>746</v>
      </c>
    </row>
    <row r="406" spans="2:65" s="11" customFormat="1" ht="13.5">
      <c r="B406" s="203"/>
      <c r="C406" s="204"/>
      <c r="D406" s="205" t="s">
        <v>134</v>
      </c>
      <c r="E406" s="206" t="s">
        <v>21</v>
      </c>
      <c r="F406" s="207" t="s">
        <v>747</v>
      </c>
      <c r="G406" s="204"/>
      <c r="H406" s="206" t="s">
        <v>21</v>
      </c>
      <c r="I406" s="208"/>
      <c r="J406" s="204"/>
      <c r="K406" s="204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134</v>
      </c>
      <c r="AU406" s="213" t="s">
        <v>82</v>
      </c>
      <c r="AV406" s="11" t="s">
        <v>80</v>
      </c>
      <c r="AW406" s="11" t="s">
        <v>35</v>
      </c>
      <c r="AX406" s="11" t="s">
        <v>72</v>
      </c>
      <c r="AY406" s="213" t="s">
        <v>124</v>
      </c>
    </row>
    <row r="407" spans="2:65" s="12" customFormat="1" ht="13.5">
      <c r="B407" s="214"/>
      <c r="C407" s="215"/>
      <c r="D407" s="205" t="s">
        <v>134</v>
      </c>
      <c r="E407" s="216" t="s">
        <v>21</v>
      </c>
      <c r="F407" s="217" t="s">
        <v>748</v>
      </c>
      <c r="G407" s="215"/>
      <c r="H407" s="218">
        <v>164.8</v>
      </c>
      <c r="I407" s="219"/>
      <c r="J407" s="215"/>
      <c r="K407" s="215"/>
      <c r="L407" s="220"/>
      <c r="M407" s="221"/>
      <c r="N407" s="222"/>
      <c r="O407" s="222"/>
      <c r="P407" s="222"/>
      <c r="Q407" s="222"/>
      <c r="R407" s="222"/>
      <c r="S407" s="222"/>
      <c r="T407" s="223"/>
      <c r="AT407" s="224" t="s">
        <v>134</v>
      </c>
      <c r="AU407" s="224" t="s">
        <v>82</v>
      </c>
      <c r="AV407" s="12" t="s">
        <v>82</v>
      </c>
      <c r="AW407" s="12" t="s">
        <v>35</v>
      </c>
      <c r="AX407" s="12" t="s">
        <v>80</v>
      </c>
      <c r="AY407" s="224" t="s">
        <v>124</v>
      </c>
    </row>
    <row r="408" spans="2:65" s="1" customFormat="1" ht="25.5" customHeight="1">
      <c r="B408" s="40"/>
      <c r="C408" s="191" t="s">
        <v>749</v>
      </c>
      <c r="D408" s="191" t="s">
        <v>127</v>
      </c>
      <c r="E408" s="192" t="s">
        <v>750</v>
      </c>
      <c r="F408" s="193" t="s">
        <v>751</v>
      </c>
      <c r="G408" s="194" t="s">
        <v>221</v>
      </c>
      <c r="H408" s="195">
        <v>164.8</v>
      </c>
      <c r="I408" s="196"/>
      <c r="J408" s="197">
        <f>ROUND(I408*H408,2)</f>
        <v>0</v>
      </c>
      <c r="K408" s="193" t="s">
        <v>131</v>
      </c>
      <c r="L408" s="60"/>
      <c r="M408" s="198" t="s">
        <v>21</v>
      </c>
      <c r="N408" s="199" t="s">
        <v>43</v>
      </c>
      <c r="O408" s="41"/>
      <c r="P408" s="200">
        <f>O408*H408</f>
        <v>0</v>
      </c>
      <c r="Q408" s="200">
        <v>0</v>
      </c>
      <c r="R408" s="200">
        <f>Q408*H408</f>
        <v>0</v>
      </c>
      <c r="S408" s="200">
        <v>0</v>
      </c>
      <c r="T408" s="201">
        <f>S408*H408</f>
        <v>0</v>
      </c>
      <c r="AR408" s="23" t="s">
        <v>132</v>
      </c>
      <c r="AT408" s="23" t="s">
        <v>127</v>
      </c>
      <c r="AU408" s="23" t="s">
        <v>82</v>
      </c>
      <c r="AY408" s="23" t="s">
        <v>124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23" t="s">
        <v>80</v>
      </c>
      <c r="BK408" s="202">
        <f>ROUND(I408*H408,2)</f>
        <v>0</v>
      </c>
      <c r="BL408" s="23" t="s">
        <v>132</v>
      </c>
      <c r="BM408" s="23" t="s">
        <v>752</v>
      </c>
    </row>
    <row r="409" spans="2:65" s="11" customFormat="1" ht="27">
      <c r="B409" s="203"/>
      <c r="C409" s="204"/>
      <c r="D409" s="205" t="s">
        <v>134</v>
      </c>
      <c r="E409" s="206" t="s">
        <v>21</v>
      </c>
      <c r="F409" s="207" t="s">
        <v>753</v>
      </c>
      <c r="G409" s="204"/>
      <c r="H409" s="206" t="s">
        <v>21</v>
      </c>
      <c r="I409" s="208"/>
      <c r="J409" s="204"/>
      <c r="K409" s="204"/>
      <c r="L409" s="209"/>
      <c r="M409" s="210"/>
      <c r="N409" s="211"/>
      <c r="O409" s="211"/>
      <c r="P409" s="211"/>
      <c r="Q409" s="211"/>
      <c r="R409" s="211"/>
      <c r="S409" s="211"/>
      <c r="T409" s="212"/>
      <c r="AT409" s="213" t="s">
        <v>134</v>
      </c>
      <c r="AU409" s="213" t="s">
        <v>82</v>
      </c>
      <c r="AV409" s="11" t="s">
        <v>80</v>
      </c>
      <c r="AW409" s="11" t="s">
        <v>35</v>
      </c>
      <c r="AX409" s="11" t="s">
        <v>72</v>
      </c>
      <c r="AY409" s="213" t="s">
        <v>124</v>
      </c>
    </row>
    <row r="410" spans="2:65" s="12" customFormat="1" ht="13.5">
      <c r="B410" s="214"/>
      <c r="C410" s="215"/>
      <c r="D410" s="205" t="s">
        <v>134</v>
      </c>
      <c r="E410" s="216" t="s">
        <v>21</v>
      </c>
      <c r="F410" s="217" t="s">
        <v>754</v>
      </c>
      <c r="G410" s="215"/>
      <c r="H410" s="218">
        <v>164.8</v>
      </c>
      <c r="I410" s="219"/>
      <c r="J410" s="215"/>
      <c r="K410" s="215"/>
      <c r="L410" s="220"/>
      <c r="M410" s="221"/>
      <c r="N410" s="222"/>
      <c r="O410" s="222"/>
      <c r="P410" s="222"/>
      <c r="Q410" s="222"/>
      <c r="R410" s="222"/>
      <c r="S410" s="222"/>
      <c r="T410" s="223"/>
      <c r="AT410" s="224" t="s">
        <v>134</v>
      </c>
      <c r="AU410" s="224" t="s">
        <v>82</v>
      </c>
      <c r="AV410" s="12" t="s">
        <v>82</v>
      </c>
      <c r="AW410" s="12" t="s">
        <v>35</v>
      </c>
      <c r="AX410" s="12" t="s">
        <v>80</v>
      </c>
      <c r="AY410" s="224" t="s">
        <v>124</v>
      </c>
    </row>
    <row r="411" spans="2:65" s="1" customFormat="1" ht="25.5" customHeight="1">
      <c r="B411" s="40"/>
      <c r="C411" s="191" t="s">
        <v>755</v>
      </c>
      <c r="D411" s="191" t="s">
        <v>127</v>
      </c>
      <c r="E411" s="192" t="s">
        <v>756</v>
      </c>
      <c r="F411" s="193" t="s">
        <v>757</v>
      </c>
      <c r="G411" s="194" t="s">
        <v>221</v>
      </c>
      <c r="H411" s="195">
        <v>365.72</v>
      </c>
      <c r="I411" s="196"/>
      <c r="J411" s="197">
        <f>ROUND(I411*H411,2)</f>
        <v>0</v>
      </c>
      <c r="K411" s="193" t="s">
        <v>131</v>
      </c>
      <c r="L411" s="60"/>
      <c r="M411" s="198" t="s">
        <v>21</v>
      </c>
      <c r="N411" s="199" t="s">
        <v>43</v>
      </c>
      <c r="O411" s="41"/>
      <c r="P411" s="200">
        <f>O411*H411</f>
        <v>0</v>
      </c>
      <c r="Q411" s="200">
        <v>0</v>
      </c>
      <c r="R411" s="200">
        <f>Q411*H411</f>
        <v>0</v>
      </c>
      <c r="S411" s="200">
        <v>0</v>
      </c>
      <c r="T411" s="201">
        <f>S411*H411</f>
        <v>0</v>
      </c>
      <c r="AR411" s="23" t="s">
        <v>132</v>
      </c>
      <c r="AT411" s="23" t="s">
        <v>127</v>
      </c>
      <c r="AU411" s="23" t="s">
        <v>82</v>
      </c>
      <c r="AY411" s="23" t="s">
        <v>124</v>
      </c>
      <c r="BE411" s="202">
        <f>IF(N411="základní",J411,0)</f>
        <v>0</v>
      </c>
      <c r="BF411" s="202">
        <f>IF(N411="snížená",J411,0)</f>
        <v>0</v>
      </c>
      <c r="BG411" s="202">
        <f>IF(N411="zákl. přenesená",J411,0)</f>
        <v>0</v>
      </c>
      <c r="BH411" s="202">
        <f>IF(N411="sníž. přenesená",J411,0)</f>
        <v>0</v>
      </c>
      <c r="BI411" s="202">
        <f>IF(N411="nulová",J411,0)</f>
        <v>0</v>
      </c>
      <c r="BJ411" s="23" t="s">
        <v>80</v>
      </c>
      <c r="BK411" s="202">
        <f>ROUND(I411*H411,2)</f>
        <v>0</v>
      </c>
      <c r="BL411" s="23" t="s">
        <v>132</v>
      </c>
      <c r="BM411" s="23" t="s">
        <v>758</v>
      </c>
    </row>
    <row r="412" spans="2:65" s="11" customFormat="1" ht="27">
      <c r="B412" s="203"/>
      <c r="C412" s="204"/>
      <c r="D412" s="205" t="s">
        <v>134</v>
      </c>
      <c r="E412" s="206" t="s">
        <v>21</v>
      </c>
      <c r="F412" s="207" t="s">
        <v>759</v>
      </c>
      <c r="G412" s="204"/>
      <c r="H412" s="206" t="s">
        <v>21</v>
      </c>
      <c r="I412" s="208"/>
      <c r="J412" s="204"/>
      <c r="K412" s="204"/>
      <c r="L412" s="209"/>
      <c r="M412" s="210"/>
      <c r="N412" s="211"/>
      <c r="O412" s="211"/>
      <c r="P412" s="211"/>
      <c r="Q412" s="211"/>
      <c r="R412" s="211"/>
      <c r="S412" s="211"/>
      <c r="T412" s="212"/>
      <c r="AT412" s="213" t="s">
        <v>134</v>
      </c>
      <c r="AU412" s="213" t="s">
        <v>82</v>
      </c>
      <c r="AV412" s="11" t="s">
        <v>80</v>
      </c>
      <c r="AW412" s="11" t="s">
        <v>35</v>
      </c>
      <c r="AX412" s="11" t="s">
        <v>72</v>
      </c>
      <c r="AY412" s="213" t="s">
        <v>124</v>
      </c>
    </row>
    <row r="413" spans="2:65" s="12" customFormat="1" ht="13.5">
      <c r="B413" s="214"/>
      <c r="C413" s="215"/>
      <c r="D413" s="205" t="s">
        <v>134</v>
      </c>
      <c r="E413" s="216" t="s">
        <v>21</v>
      </c>
      <c r="F413" s="217" t="s">
        <v>760</v>
      </c>
      <c r="G413" s="215"/>
      <c r="H413" s="218">
        <v>365.72</v>
      </c>
      <c r="I413" s="219"/>
      <c r="J413" s="215"/>
      <c r="K413" s="215"/>
      <c r="L413" s="220"/>
      <c r="M413" s="221"/>
      <c r="N413" s="222"/>
      <c r="O413" s="222"/>
      <c r="P413" s="222"/>
      <c r="Q413" s="222"/>
      <c r="R413" s="222"/>
      <c r="S413" s="222"/>
      <c r="T413" s="223"/>
      <c r="AT413" s="224" t="s">
        <v>134</v>
      </c>
      <c r="AU413" s="224" t="s">
        <v>82</v>
      </c>
      <c r="AV413" s="12" t="s">
        <v>82</v>
      </c>
      <c r="AW413" s="12" t="s">
        <v>35</v>
      </c>
      <c r="AX413" s="12" t="s">
        <v>80</v>
      </c>
      <c r="AY413" s="224" t="s">
        <v>124</v>
      </c>
    </row>
    <row r="414" spans="2:65" s="1" customFormat="1" ht="16.5" customHeight="1">
      <c r="B414" s="40"/>
      <c r="C414" s="239" t="s">
        <v>761</v>
      </c>
      <c r="D414" s="239" t="s">
        <v>312</v>
      </c>
      <c r="E414" s="240" t="s">
        <v>762</v>
      </c>
      <c r="F414" s="241" t="s">
        <v>763</v>
      </c>
      <c r="G414" s="242" t="s">
        <v>315</v>
      </c>
      <c r="H414" s="243">
        <v>2.5230000000000001</v>
      </c>
      <c r="I414" s="244"/>
      <c r="J414" s="245">
        <f>ROUND(I414*H414,2)</f>
        <v>0</v>
      </c>
      <c r="K414" s="241" t="s">
        <v>131</v>
      </c>
      <c r="L414" s="246"/>
      <c r="M414" s="247" t="s">
        <v>21</v>
      </c>
      <c r="N414" s="248" t="s">
        <v>43</v>
      </c>
      <c r="O414" s="41"/>
      <c r="P414" s="200">
        <f>O414*H414</f>
        <v>0</v>
      </c>
      <c r="Q414" s="200">
        <v>1</v>
      </c>
      <c r="R414" s="200">
        <f>Q414*H414</f>
        <v>2.5230000000000001</v>
      </c>
      <c r="S414" s="200">
        <v>0</v>
      </c>
      <c r="T414" s="201">
        <f>S414*H414</f>
        <v>0</v>
      </c>
      <c r="AR414" s="23" t="s">
        <v>169</v>
      </c>
      <c r="AT414" s="23" t="s">
        <v>312</v>
      </c>
      <c r="AU414" s="23" t="s">
        <v>82</v>
      </c>
      <c r="AY414" s="23" t="s">
        <v>124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23" t="s">
        <v>80</v>
      </c>
      <c r="BK414" s="202">
        <f>ROUND(I414*H414,2)</f>
        <v>0</v>
      </c>
      <c r="BL414" s="23" t="s">
        <v>132</v>
      </c>
      <c r="BM414" s="23" t="s">
        <v>764</v>
      </c>
    </row>
    <row r="415" spans="2:65" s="11" customFormat="1" ht="13.5">
      <c r="B415" s="203"/>
      <c r="C415" s="204"/>
      <c r="D415" s="205" t="s">
        <v>134</v>
      </c>
      <c r="E415" s="206" t="s">
        <v>21</v>
      </c>
      <c r="F415" s="207" t="s">
        <v>765</v>
      </c>
      <c r="G415" s="204"/>
      <c r="H415" s="206" t="s">
        <v>21</v>
      </c>
      <c r="I415" s="208"/>
      <c r="J415" s="204"/>
      <c r="K415" s="204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134</v>
      </c>
      <c r="AU415" s="213" t="s">
        <v>82</v>
      </c>
      <c r="AV415" s="11" t="s">
        <v>80</v>
      </c>
      <c r="AW415" s="11" t="s">
        <v>35</v>
      </c>
      <c r="AX415" s="11" t="s">
        <v>72</v>
      </c>
      <c r="AY415" s="213" t="s">
        <v>124</v>
      </c>
    </row>
    <row r="416" spans="2:65" s="12" customFormat="1" ht="13.5">
      <c r="B416" s="214"/>
      <c r="C416" s="215"/>
      <c r="D416" s="205" t="s">
        <v>134</v>
      </c>
      <c r="E416" s="216" t="s">
        <v>21</v>
      </c>
      <c r="F416" s="217" t="s">
        <v>766</v>
      </c>
      <c r="G416" s="215"/>
      <c r="H416" s="218">
        <v>2.5230000000000001</v>
      </c>
      <c r="I416" s="219"/>
      <c r="J416" s="215"/>
      <c r="K416" s="215"/>
      <c r="L416" s="220"/>
      <c r="M416" s="221"/>
      <c r="N416" s="222"/>
      <c r="O416" s="222"/>
      <c r="P416" s="222"/>
      <c r="Q416" s="222"/>
      <c r="R416" s="222"/>
      <c r="S416" s="222"/>
      <c r="T416" s="223"/>
      <c r="AT416" s="224" t="s">
        <v>134</v>
      </c>
      <c r="AU416" s="224" t="s">
        <v>82</v>
      </c>
      <c r="AV416" s="12" t="s">
        <v>82</v>
      </c>
      <c r="AW416" s="12" t="s">
        <v>35</v>
      </c>
      <c r="AX416" s="12" t="s">
        <v>80</v>
      </c>
      <c r="AY416" s="224" t="s">
        <v>124</v>
      </c>
    </row>
    <row r="417" spans="2:65" s="1" customFormat="1" ht="16.5" customHeight="1">
      <c r="B417" s="40"/>
      <c r="C417" s="239" t="s">
        <v>767</v>
      </c>
      <c r="D417" s="239" t="s">
        <v>312</v>
      </c>
      <c r="E417" s="240" t="s">
        <v>768</v>
      </c>
      <c r="F417" s="241" t="s">
        <v>769</v>
      </c>
      <c r="G417" s="242" t="s">
        <v>315</v>
      </c>
      <c r="H417" s="243">
        <v>3.3650000000000002</v>
      </c>
      <c r="I417" s="244"/>
      <c r="J417" s="245">
        <f>ROUND(I417*H417,2)</f>
        <v>0</v>
      </c>
      <c r="K417" s="241" t="s">
        <v>131</v>
      </c>
      <c r="L417" s="246"/>
      <c r="M417" s="247" t="s">
        <v>21</v>
      </c>
      <c r="N417" s="248" t="s">
        <v>43</v>
      </c>
      <c r="O417" s="41"/>
      <c r="P417" s="200">
        <f>O417*H417</f>
        <v>0</v>
      </c>
      <c r="Q417" s="200">
        <v>0</v>
      </c>
      <c r="R417" s="200">
        <f>Q417*H417</f>
        <v>0</v>
      </c>
      <c r="S417" s="200">
        <v>0</v>
      </c>
      <c r="T417" s="201">
        <f>S417*H417</f>
        <v>0</v>
      </c>
      <c r="AR417" s="23" t="s">
        <v>169</v>
      </c>
      <c r="AT417" s="23" t="s">
        <v>312</v>
      </c>
      <c r="AU417" s="23" t="s">
        <v>82</v>
      </c>
      <c r="AY417" s="23" t="s">
        <v>124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23" t="s">
        <v>80</v>
      </c>
      <c r="BK417" s="202">
        <f>ROUND(I417*H417,2)</f>
        <v>0</v>
      </c>
      <c r="BL417" s="23" t="s">
        <v>132</v>
      </c>
      <c r="BM417" s="23" t="s">
        <v>770</v>
      </c>
    </row>
    <row r="418" spans="2:65" s="11" customFormat="1" ht="13.5">
      <c r="B418" s="203"/>
      <c r="C418" s="204"/>
      <c r="D418" s="205" t="s">
        <v>134</v>
      </c>
      <c r="E418" s="206" t="s">
        <v>21</v>
      </c>
      <c r="F418" s="207" t="s">
        <v>771</v>
      </c>
      <c r="G418" s="204"/>
      <c r="H418" s="206" t="s">
        <v>21</v>
      </c>
      <c r="I418" s="208"/>
      <c r="J418" s="204"/>
      <c r="K418" s="204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134</v>
      </c>
      <c r="AU418" s="213" t="s">
        <v>82</v>
      </c>
      <c r="AV418" s="11" t="s">
        <v>80</v>
      </c>
      <c r="AW418" s="11" t="s">
        <v>35</v>
      </c>
      <c r="AX418" s="11" t="s">
        <v>72</v>
      </c>
      <c r="AY418" s="213" t="s">
        <v>124</v>
      </c>
    </row>
    <row r="419" spans="2:65" s="12" customFormat="1" ht="13.5">
      <c r="B419" s="214"/>
      <c r="C419" s="215"/>
      <c r="D419" s="205" t="s">
        <v>134</v>
      </c>
      <c r="E419" s="216" t="s">
        <v>21</v>
      </c>
      <c r="F419" s="217" t="s">
        <v>772</v>
      </c>
      <c r="G419" s="215"/>
      <c r="H419" s="218">
        <v>3.3650000000000002</v>
      </c>
      <c r="I419" s="219"/>
      <c r="J419" s="215"/>
      <c r="K419" s="215"/>
      <c r="L419" s="220"/>
      <c r="M419" s="221"/>
      <c r="N419" s="222"/>
      <c r="O419" s="222"/>
      <c r="P419" s="222"/>
      <c r="Q419" s="222"/>
      <c r="R419" s="222"/>
      <c r="S419" s="222"/>
      <c r="T419" s="223"/>
      <c r="AT419" s="224" t="s">
        <v>134</v>
      </c>
      <c r="AU419" s="224" t="s">
        <v>82</v>
      </c>
      <c r="AV419" s="12" t="s">
        <v>82</v>
      </c>
      <c r="AW419" s="12" t="s">
        <v>35</v>
      </c>
      <c r="AX419" s="12" t="s">
        <v>80</v>
      </c>
      <c r="AY419" s="224" t="s">
        <v>124</v>
      </c>
    </row>
    <row r="420" spans="2:65" s="1" customFormat="1" ht="16.5" customHeight="1">
      <c r="B420" s="40"/>
      <c r="C420" s="191" t="s">
        <v>773</v>
      </c>
      <c r="D420" s="191" t="s">
        <v>127</v>
      </c>
      <c r="E420" s="192" t="s">
        <v>774</v>
      </c>
      <c r="F420" s="193" t="s">
        <v>775</v>
      </c>
      <c r="G420" s="194" t="s">
        <v>221</v>
      </c>
      <c r="H420" s="195">
        <v>3.39</v>
      </c>
      <c r="I420" s="196"/>
      <c r="J420" s="197">
        <f>ROUND(I420*H420,2)</f>
        <v>0</v>
      </c>
      <c r="K420" s="193" t="s">
        <v>131</v>
      </c>
      <c r="L420" s="60"/>
      <c r="M420" s="198" t="s">
        <v>21</v>
      </c>
      <c r="N420" s="199" t="s">
        <v>43</v>
      </c>
      <c r="O420" s="41"/>
      <c r="P420" s="200">
        <f>O420*H420</f>
        <v>0</v>
      </c>
      <c r="Q420" s="200">
        <v>0.18776000000000001</v>
      </c>
      <c r="R420" s="200">
        <f>Q420*H420</f>
        <v>0.63650640000000003</v>
      </c>
      <c r="S420" s="200">
        <v>0</v>
      </c>
      <c r="T420" s="201">
        <f>S420*H420</f>
        <v>0</v>
      </c>
      <c r="AR420" s="23" t="s">
        <v>132</v>
      </c>
      <c r="AT420" s="23" t="s">
        <v>127</v>
      </c>
      <c r="AU420" s="23" t="s">
        <v>82</v>
      </c>
      <c r="AY420" s="23" t="s">
        <v>124</v>
      </c>
      <c r="BE420" s="202">
        <f>IF(N420="základní",J420,0)</f>
        <v>0</v>
      </c>
      <c r="BF420" s="202">
        <f>IF(N420="snížená",J420,0)</f>
        <v>0</v>
      </c>
      <c r="BG420" s="202">
        <f>IF(N420="zákl. přenesená",J420,0)</f>
        <v>0</v>
      </c>
      <c r="BH420" s="202">
        <f>IF(N420="sníž. přenesená",J420,0)</f>
        <v>0</v>
      </c>
      <c r="BI420" s="202">
        <f>IF(N420="nulová",J420,0)</f>
        <v>0</v>
      </c>
      <c r="BJ420" s="23" t="s">
        <v>80</v>
      </c>
      <c r="BK420" s="202">
        <f>ROUND(I420*H420,2)</f>
        <v>0</v>
      </c>
      <c r="BL420" s="23" t="s">
        <v>132</v>
      </c>
      <c r="BM420" s="23" t="s">
        <v>776</v>
      </c>
    </row>
    <row r="421" spans="2:65" s="11" customFormat="1" ht="13.5">
      <c r="B421" s="203"/>
      <c r="C421" s="204"/>
      <c r="D421" s="205" t="s">
        <v>134</v>
      </c>
      <c r="E421" s="206" t="s">
        <v>21</v>
      </c>
      <c r="F421" s="207" t="s">
        <v>777</v>
      </c>
      <c r="G421" s="204"/>
      <c r="H421" s="206" t="s">
        <v>21</v>
      </c>
      <c r="I421" s="208"/>
      <c r="J421" s="204"/>
      <c r="K421" s="204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134</v>
      </c>
      <c r="AU421" s="213" t="s">
        <v>82</v>
      </c>
      <c r="AV421" s="11" t="s">
        <v>80</v>
      </c>
      <c r="AW421" s="11" t="s">
        <v>35</v>
      </c>
      <c r="AX421" s="11" t="s">
        <v>72</v>
      </c>
      <c r="AY421" s="213" t="s">
        <v>124</v>
      </c>
    </row>
    <row r="422" spans="2:65" s="12" customFormat="1" ht="13.5">
      <c r="B422" s="214"/>
      <c r="C422" s="215"/>
      <c r="D422" s="205" t="s">
        <v>134</v>
      </c>
      <c r="E422" s="216" t="s">
        <v>21</v>
      </c>
      <c r="F422" s="217" t="s">
        <v>778</v>
      </c>
      <c r="G422" s="215"/>
      <c r="H422" s="218">
        <v>3.39</v>
      </c>
      <c r="I422" s="219"/>
      <c r="J422" s="215"/>
      <c r="K422" s="215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134</v>
      </c>
      <c r="AU422" s="224" t="s">
        <v>82</v>
      </c>
      <c r="AV422" s="12" t="s">
        <v>82</v>
      </c>
      <c r="AW422" s="12" t="s">
        <v>35</v>
      </c>
      <c r="AX422" s="12" t="s">
        <v>80</v>
      </c>
      <c r="AY422" s="224" t="s">
        <v>124</v>
      </c>
    </row>
    <row r="423" spans="2:65" s="1" customFormat="1" ht="16.5" customHeight="1">
      <c r="B423" s="40"/>
      <c r="C423" s="191" t="s">
        <v>779</v>
      </c>
      <c r="D423" s="191" t="s">
        <v>127</v>
      </c>
      <c r="E423" s="192" t="s">
        <v>780</v>
      </c>
      <c r="F423" s="193" t="s">
        <v>781</v>
      </c>
      <c r="G423" s="194" t="s">
        <v>272</v>
      </c>
      <c r="H423" s="195">
        <v>0.42</v>
      </c>
      <c r="I423" s="196"/>
      <c r="J423" s="197">
        <f>ROUND(I423*H423,2)</f>
        <v>0</v>
      </c>
      <c r="K423" s="193" t="s">
        <v>131</v>
      </c>
      <c r="L423" s="60"/>
      <c r="M423" s="198" t="s">
        <v>21</v>
      </c>
      <c r="N423" s="199" t="s">
        <v>43</v>
      </c>
      <c r="O423" s="41"/>
      <c r="P423" s="200">
        <f>O423*H423</f>
        <v>0</v>
      </c>
      <c r="Q423" s="200">
        <v>0</v>
      </c>
      <c r="R423" s="200">
        <f>Q423*H423</f>
        <v>0</v>
      </c>
      <c r="S423" s="200">
        <v>0</v>
      </c>
      <c r="T423" s="201">
        <f>S423*H423</f>
        <v>0</v>
      </c>
      <c r="AR423" s="23" t="s">
        <v>132</v>
      </c>
      <c r="AT423" s="23" t="s">
        <v>127</v>
      </c>
      <c r="AU423" s="23" t="s">
        <v>82</v>
      </c>
      <c r="AY423" s="23" t="s">
        <v>124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23" t="s">
        <v>80</v>
      </c>
      <c r="BK423" s="202">
        <f>ROUND(I423*H423,2)</f>
        <v>0</v>
      </c>
      <c r="BL423" s="23" t="s">
        <v>132</v>
      </c>
      <c r="BM423" s="23" t="s">
        <v>782</v>
      </c>
    </row>
    <row r="424" spans="2:65" s="11" customFormat="1" ht="13.5">
      <c r="B424" s="203"/>
      <c r="C424" s="204"/>
      <c r="D424" s="205" t="s">
        <v>134</v>
      </c>
      <c r="E424" s="206" t="s">
        <v>21</v>
      </c>
      <c r="F424" s="207" t="s">
        <v>783</v>
      </c>
      <c r="G424" s="204"/>
      <c r="H424" s="206" t="s">
        <v>21</v>
      </c>
      <c r="I424" s="208"/>
      <c r="J424" s="204"/>
      <c r="K424" s="204"/>
      <c r="L424" s="209"/>
      <c r="M424" s="210"/>
      <c r="N424" s="211"/>
      <c r="O424" s="211"/>
      <c r="P424" s="211"/>
      <c r="Q424" s="211"/>
      <c r="R424" s="211"/>
      <c r="S424" s="211"/>
      <c r="T424" s="212"/>
      <c r="AT424" s="213" t="s">
        <v>134</v>
      </c>
      <c r="AU424" s="213" t="s">
        <v>82</v>
      </c>
      <c r="AV424" s="11" t="s">
        <v>80</v>
      </c>
      <c r="AW424" s="11" t="s">
        <v>35</v>
      </c>
      <c r="AX424" s="11" t="s">
        <v>72</v>
      </c>
      <c r="AY424" s="213" t="s">
        <v>124</v>
      </c>
    </row>
    <row r="425" spans="2:65" s="12" customFormat="1" ht="13.5">
      <c r="B425" s="214"/>
      <c r="C425" s="215"/>
      <c r="D425" s="205" t="s">
        <v>134</v>
      </c>
      <c r="E425" s="216" t="s">
        <v>21</v>
      </c>
      <c r="F425" s="217" t="s">
        <v>784</v>
      </c>
      <c r="G425" s="215"/>
      <c r="H425" s="218">
        <v>0.42</v>
      </c>
      <c r="I425" s="219"/>
      <c r="J425" s="215"/>
      <c r="K425" s="215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134</v>
      </c>
      <c r="AU425" s="224" t="s">
        <v>82</v>
      </c>
      <c r="AV425" s="12" t="s">
        <v>82</v>
      </c>
      <c r="AW425" s="12" t="s">
        <v>35</v>
      </c>
      <c r="AX425" s="12" t="s">
        <v>80</v>
      </c>
      <c r="AY425" s="224" t="s">
        <v>124</v>
      </c>
    </row>
    <row r="426" spans="2:65" s="1" customFormat="1" ht="16.5" customHeight="1">
      <c r="B426" s="40"/>
      <c r="C426" s="239" t="s">
        <v>785</v>
      </c>
      <c r="D426" s="239" t="s">
        <v>312</v>
      </c>
      <c r="E426" s="240" t="s">
        <v>786</v>
      </c>
      <c r="F426" s="241" t="s">
        <v>787</v>
      </c>
      <c r="G426" s="242" t="s">
        <v>315</v>
      </c>
      <c r="H426" s="243">
        <v>0.75600000000000001</v>
      </c>
      <c r="I426" s="244"/>
      <c r="J426" s="245">
        <f>ROUND(I426*H426,2)</f>
        <v>0</v>
      </c>
      <c r="K426" s="241" t="s">
        <v>131</v>
      </c>
      <c r="L426" s="246"/>
      <c r="M426" s="247" t="s">
        <v>21</v>
      </c>
      <c r="N426" s="248" t="s">
        <v>43</v>
      </c>
      <c r="O426" s="41"/>
      <c r="P426" s="200">
        <f>O426*H426</f>
        <v>0</v>
      </c>
      <c r="Q426" s="200">
        <v>1</v>
      </c>
      <c r="R426" s="200">
        <f>Q426*H426</f>
        <v>0.75600000000000001</v>
      </c>
      <c r="S426" s="200">
        <v>0</v>
      </c>
      <c r="T426" s="201">
        <f>S426*H426</f>
        <v>0</v>
      </c>
      <c r="AR426" s="23" t="s">
        <v>169</v>
      </c>
      <c r="AT426" s="23" t="s">
        <v>312</v>
      </c>
      <c r="AU426" s="23" t="s">
        <v>82</v>
      </c>
      <c r="AY426" s="23" t="s">
        <v>124</v>
      </c>
      <c r="BE426" s="202">
        <f>IF(N426="základní",J426,0)</f>
        <v>0</v>
      </c>
      <c r="BF426" s="202">
        <f>IF(N426="snížená",J426,0)</f>
        <v>0</v>
      </c>
      <c r="BG426" s="202">
        <f>IF(N426="zákl. přenesená",J426,0)</f>
        <v>0</v>
      </c>
      <c r="BH426" s="202">
        <f>IF(N426="sníž. přenesená",J426,0)</f>
        <v>0</v>
      </c>
      <c r="BI426" s="202">
        <f>IF(N426="nulová",J426,0)</f>
        <v>0</v>
      </c>
      <c r="BJ426" s="23" t="s">
        <v>80</v>
      </c>
      <c r="BK426" s="202">
        <f>ROUND(I426*H426,2)</f>
        <v>0</v>
      </c>
      <c r="BL426" s="23" t="s">
        <v>132</v>
      </c>
      <c r="BM426" s="23" t="s">
        <v>788</v>
      </c>
    </row>
    <row r="427" spans="2:65" s="12" customFormat="1" ht="13.5">
      <c r="B427" s="214"/>
      <c r="C427" s="215"/>
      <c r="D427" s="205" t="s">
        <v>134</v>
      </c>
      <c r="E427" s="216" t="s">
        <v>21</v>
      </c>
      <c r="F427" s="217" t="s">
        <v>789</v>
      </c>
      <c r="G427" s="215"/>
      <c r="H427" s="218">
        <v>0.75600000000000001</v>
      </c>
      <c r="I427" s="219"/>
      <c r="J427" s="215"/>
      <c r="K427" s="215"/>
      <c r="L427" s="220"/>
      <c r="M427" s="221"/>
      <c r="N427" s="222"/>
      <c r="O427" s="222"/>
      <c r="P427" s="222"/>
      <c r="Q427" s="222"/>
      <c r="R427" s="222"/>
      <c r="S427" s="222"/>
      <c r="T427" s="223"/>
      <c r="AT427" s="224" t="s">
        <v>134</v>
      </c>
      <c r="AU427" s="224" t="s">
        <v>82</v>
      </c>
      <c r="AV427" s="12" t="s">
        <v>82</v>
      </c>
      <c r="AW427" s="12" t="s">
        <v>35</v>
      </c>
      <c r="AX427" s="12" t="s">
        <v>80</v>
      </c>
      <c r="AY427" s="224" t="s">
        <v>124</v>
      </c>
    </row>
    <row r="428" spans="2:65" s="1" customFormat="1" ht="16.5" customHeight="1">
      <c r="B428" s="40"/>
      <c r="C428" s="191" t="s">
        <v>790</v>
      </c>
      <c r="D428" s="191" t="s">
        <v>127</v>
      </c>
      <c r="E428" s="192" t="s">
        <v>791</v>
      </c>
      <c r="F428" s="193" t="s">
        <v>792</v>
      </c>
      <c r="G428" s="194" t="s">
        <v>221</v>
      </c>
      <c r="H428" s="195">
        <v>164.8</v>
      </c>
      <c r="I428" s="196"/>
      <c r="J428" s="197">
        <f>ROUND(I428*H428,2)</f>
        <v>0</v>
      </c>
      <c r="K428" s="193" t="s">
        <v>131</v>
      </c>
      <c r="L428" s="60"/>
      <c r="M428" s="198" t="s">
        <v>21</v>
      </c>
      <c r="N428" s="199" t="s">
        <v>43</v>
      </c>
      <c r="O428" s="41"/>
      <c r="P428" s="200">
        <f>O428*H428</f>
        <v>0</v>
      </c>
      <c r="Q428" s="200">
        <v>0</v>
      </c>
      <c r="R428" s="200">
        <f>Q428*H428</f>
        <v>0</v>
      </c>
      <c r="S428" s="200">
        <v>0</v>
      </c>
      <c r="T428" s="201">
        <f>S428*H428</f>
        <v>0</v>
      </c>
      <c r="AR428" s="23" t="s">
        <v>132</v>
      </c>
      <c r="AT428" s="23" t="s">
        <v>127</v>
      </c>
      <c r="AU428" s="23" t="s">
        <v>82</v>
      </c>
      <c r="AY428" s="23" t="s">
        <v>124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23" t="s">
        <v>80</v>
      </c>
      <c r="BK428" s="202">
        <f>ROUND(I428*H428,2)</f>
        <v>0</v>
      </c>
      <c r="BL428" s="23" t="s">
        <v>132</v>
      </c>
      <c r="BM428" s="23" t="s">
        <v>793</v>
      </c>
    </row>
    <row r="429" spans="2:65" s="11" customFormat="1" ht="13.5">
      <c r="B429" s="203"/>
      <c r="C429" s="204"/>
      <c r="D429" s="205" t="s">
        <v>134</v>
      </c>
      <c r="E429" s="206" t="s">
        <v>21</v>
      </c>
      <c r="F429" s="207" t="s">
        <v>794</v>
      </c>
      <c r="G429" s="204"/>
      <c r="H429" s="206" t="s">
        <v>21</v>
      </c>
      <c r="I429" s="208"/>
      <c r="J429" s="204"/>
      <c r="K429" s="204"/>
      <c r="L429" s="209"/>
      <c r="M429" s="210"/>
      <c r="N429" s="211"/>
      <c r="O429" s="211"/>
      <c r="P429" s="211"/>
      <c r="Q429" s="211"/>
      <c r="R429" s="211"/>
      <c r="S429" s="211"/>
      <c r="T429" s="212"/>
      <c r="AT429" s="213" t="s">
        <v>134</v>
      </c>
      <c r="AU429" s="213" t="s">
        <v>82</v>
      </c>
      <c r="AV429" s="11" t="s">
        <v>80</v>
      </c>
      <c r="AW429" s="11" t="s">
        <v>35</v>
      </c>
      <c r="AX429" s="11" t="s">
        <v>72</v>
      </c>
      <c r="AY429" s="213" t="s">
        <v>124</v>
      </c>
    </row>
    <row r="430" spans="2:65" s="12" customFormat="1" ht="13.5">
      <c r="B430" s="214"/>
      <c r="C430" s="215"/>
      <c r="D430" s="205" t="s">
        <v>134</v>
      </c>
      <c r="E430" s="216" t="s">
        <v>21</v>
      </c>
      <c r="F430" s="217" t="s">
        <v>795</v>
      </c>
      <c r="G430" s="215"/>
      <c r="H430" s="218">
        <v>164.8</v>
      </c>
      <c r="I430" s="219"/>
      <c r="J430" s="215"/>
      <c r="K430" s="215"/>
      <c r="L430" s="220"/>
      <c r="M430" s="221"/>
      <c r="N430" s="222"/>
      <c r="O430" s="222"/>
      <c r="P430" s="222"/>
      <c r="Q430" s="222"/>
      <c r="R430" s="222"/>
      <c r="S430" s="222"/>
      <c r="T430" s="223"/>
      <c r="AT430" s="224" t="s">
        <v>134</v>
      </c>
      <c r="AU430" s="224" t="s">
        <v>82</v>
      </c>
      <c r="AV430" s="12" t="s">
        <v>82</v>
      </c>
      <c r="AW430" s="12" t="s">
        <v>35</v>
      </c>
      <c r="AX430" s="12" t="s">
        <v>80</v>
      </c>
      <c r="AY430" s="224" t="s">
        <v>124</v>
      </c>
    </row>
    <row r="431" spans="2:65" s="1" customFormat="1" ht="16.5" customHeight="1">
      <c r="B431" s="40"/>
      <c r="C431" s="191" t="s">
        <v>796</v>
      </c>
      <c r="D431" s="191" t="s">
        <v>127</v>
      </c>
      <c r="E431" s="192" t="s">
        <v>797</v>
      </c>
      <c r="F431" s="193" t="s">
        <v>798</v>
      </c>
      <c r="G431" s="194" t="s">
        <v>221</v>
      </c>
      <c r="H431" s="195">
        <v>329.6</v>
      </c>
      <c r="I431" s="196"/>
      <c r="J431" s="197">
        <f>ROUND(I431*H431,2)</f>
        <v>0</v>
      </c>
      <c r="K431" s="193" t="s">
        <v>131</v>
      </c>
      <c r="L431" s="60"/>
      <c r="M431" s="198" t="s">
        <v>21</v>
      </c>
      <c r="N431" s="199" t="s">
        <v>43</v>
      </c>
      <c r="O431" s="41"/>
      <c r="P431" s="200">
        <f>O431*H431</f>
        <v>0</v>
      </c>
      <c r="Q431" s="200">
        <v>0</v>
      </c>
      <c r="R431" s="200">
        <f>Q431*H431</f>
        <v>0</v>
      </c>
      <c r="S431" s="200">
        <v>0</v>
      </c>
      <c r="T431" s="201">
        <f>S431*H431</f>
        <v>0</v>
      </c>
      <c r="AR431" s="23" t="s">
        <v>132</v>
      </c>
      <c r="AT431" s="23" t="s">
        <v>127</v>
      </c>
      <c r="AU431" s="23" t="s">
        <v>82</v>
      </c>
      <c r="AY431" s="23" t="s">
        <v>124</v>
      </c>
      <c r="BE431" s="202">
        <f>IF(N431="základní",J431,0)</f>
        <v>0</v>
      </c>
      <c r="BF431" s="202">
        <f>IF(N431="snížená",J431,0)</f>
        <v>0</v>
      </c>
      <c r="BG431" s="202">
        <f>IF(N431="zákl. přenesená",J431,0)</f>
        <v>0</v>
      </c>
      <c r="BH431" s="202">
        <f>IF(N431="sníž. přenesená",J431,0)</f>
        <v>0</v>
      </c>
      <c r="BI431" s="202">
        <f>IF(N431="nulová",J431,0)</f>
        <v>0</v>
      </c>
      <c r="BJ431" s="23" t="s">
        <v>80</v>
      </c>
      <c r="BK431" s="202">
        <f>ROUND(I431*H431,2)</f>
        <v>0</v>
      </c>
      <c r="BL431" s="23" t="s">
        <v>132</v>
      </c>
      <c r="BM431" s="23" t="s">
        <v>799</v>
      </c>
    </row>
    <row r="432" spans="2:65" s="11" customFormat="1" ht="27">
      <c r="B432" s="203"/>
      <c r="C432" s="204"/>
      <c r="D432" s="205" t="s">
        <v>134</v>
      </c>
      <c r="E432" s="206" t="s">
        <v>21</v>
      </c>
      <c r="F432" s="207" t="s">
        <v>800</v>
      </c>
      <c r="G432" s="204"/>
      <c r="H432" s="206" t="s">
        <v>21</v>
      </c>
      <c r="I432" s="208"/>
      <c r="J432" s="204"/>
      <c r="K432" s="204"/>
      <c r="L432" s="209"/>
      <c r="M432" s="210"/>
      <c r="N432" s="211"/>
      <c r="O432" s="211"/>
      <c r="P432" s="211"/>
      <c r="Q432" s="211"/>
      <c r="R432" s="211"/>
      <c r="S432" s="211"/>
      <c r="T432" s="212"/>
      <c r="AT432" s="213" t="s">
        <v>134</v>
      </c>
      <c r="AU432" s="213" t="s">
        <v>82</v>
      </c>
      <c r="AV432" s="11" t="s">
        <v>80</v>
      </c>
      <c r="AW432" s="11" t="s">
        <v>35</v>
      </c>
      <c r="AX432" s="11" t="s">
        <v>72</v>
      </c>
      <c r="AY432" s="213" t="s">
        <v>124</v>
      </c>
    </row>
    <row r="433" spans="2:65" s="12" customFormat="1" ht="13.5">
      <c r="B433" s="214"/>
      <c r="C433" s="215"/>
      <c r="D433" s="205" t="s">
        <v>134</v>
      </c>
      <c r="E433" s="216" t="s">
        <v>21</v>
      </c>
      <c r="F433" s="217" t="s">
        <v>801</v>
      </c>
      <c r="G433" s="215"/>
      <c r="H433" s="218">
        <v>329.6</v>
      </c>
      <c r="I433" s="219"/>
      <c r="J433" s="215"/>
      <c r="K433" s="215"/>
      <c r="L433" s="220"/>
      <c r="M433" s="221"/>
      <c r="N433" s="222"/>
      <c r="O433" s="222"/>
      <c r="P433" s="222"/>
      <c r="Q433" s="222"/>
      <c r="R433" s="222"/>
      <c r="S433" s="222"/>
      <c r="T433" s="223"/>
      <c r="AT433" s="224" t="s">
        <v>134</v>
      </c>
      <c r="AU433" s="224" t="s">
        <v>82</v>
      </c>
      <c r="AV433" s="12" t="s">
        <v>82</v>
      </c>
      <c r="AW433" s="12" t="s">
        <v>35</v>
      </c>
      <c r="AX433" s="12" t="s">
        <v>80</v>
      </c>
      <c r="AY433" s="224" t="s">
        <v>124</v>
      </c>
    </row>
    <row r="434" spans="2:65" s="1" customFormat="1" ht="25.5" customHeight="1">
      <c r="B434" s="40"/>
      <c r="C434" s="191" t="s">
        <v>802</v>
      </c>
      <c r="D434" s="191" t="s">
        <v>127</v>
      </c>
      <c r="E434" s="192" t="s">
        <v>803</v>
      </c>
      <c r="F434" s="193" t="s">
        <v>804</v>
      </c>
      <c r="G434" s="194" t="s">
        <v>221</v>
      </c>
      <c r="H434" s="195">
        <v>164.8</v>
      </c>
      <c r="I434" s="196"/>
      <c r="J434" s="197">
        <f>ROUND(I434*H434,2)</f>
        <v>0</v>
      </c>
      <c r="K434" s="193" t="s">
        <v>131</v>
      </c>
      <c r="L434" s="60"/>
      <c r="M434" s="198" t="s">
        <v>21</v>
      </c>
      <c r="N434" s="199" t="s">
        <v>43</v>
      </c>
      <c r="O434" s="41"/>
      <c r="P434" s="200">
        <f>O434*H434</f>
        <v>0</v>
      </c>
      <c r="Q434" s="200">
        <v>0</v>
      </c>
      <c r="R434" s="200">
        <f>Q434*H434</f>
        <v>0</v>
      </c>
      <c r="S434" s="200">
        <v>0</v>
      </c>
      <c r="T434" s="201">
        <f>S434*H434</f>
        <v>0</v>
      </c>
      <c r="AR434" s="23" t="s">
        <v>132</v>
      </c>
      <c r="AT434" s="23" t="s">
        <v>127</v>
      </c>
      <c r="AU434" s="23" t="s">
        <v>82</v>
      </c>
      <c r="AY434" s="23" t="s">
        <v>124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23" t="s">
        <v>80</v>
      </c>
      <c r="BK434" s="202">
        <f>ROUND(I434*H434,2)</f>
        <v>0</v>
      </c>
      <c r="BL434" s="23" t="s">
        <v>132</v>
      </c>
      <c r="BM434" s="23" t="s">
        <v>805</v>
      </c>
    </row>
    <row r="435" spans="2:65" s="11" customFormat="1" ht="13.5">
      <c r="B435" s="203"/>
      <c r="C435" s="204"/>
      <c r="D435" s="205" t="s">
        <v>134</v>
      </c>
      <c r="E435" s="206" t="s">
        <v>21</v>
      </c>
      <c r="F435" s="207" t="s">
        <v>806</v>
      </c>
      <c r="G435" s="204"/>
      <c r="H435" s="206" t="s">
        <v>21</v>
      </c>
      <c r="I435" s="208"/>
      <c r="J435" s="204"/>
      <c r="K435" s="204"/>
      <c r="L435" s="209"/>
      <c r="M435" s="210"/>
      <c r="N435" s="211"/>
      <c r="O435" s="211"/>
      <c r="P435" s="211"/>
      <c r="Q435" s="211"/>
      <c r="R435" s="211"/>
      <c r="S435" s="211"/>
      <c r="T435" s="212"/>
      <c r="AT435" s="213" t="s">
        <v>134</v>
      </c>
      <c r="AU435" s="213" t="s">
        <v>82</v>
      </c>
      <c r="AV435" s="11" t="s">
        <v>80</v>
      </c>
      <c r="AW435" s="11" t="s">
        <v>35</v>
      </c>
      <c r="AX435" s="11" t="s">
        <v>72</v>
      </c>
      <c r="AY435" s="213" t="s">
        <v>124</v>
      </c>
    </row>
    <row r="436" spans="2:65" s="12" customFormat="1" ht="13.5">
      <c r="B436" s="214"/>
      <c r="C436" s="215"/>
      <c r="D436" s="205" t="s">
        <v>134</v>
      </c>
      <c r="E436" s="216" t="s">
        <v>21</v>
      </c>
      <c r="F436" s="217" t="s">
        <v>807</v>
      </c>
      <c r="G436" s="215"/>
      <c r="H436" s="218">
        <v>164.8</v>
      </c>
      <c r="I436" s="219"/>
      <c r="J436" s="215"/>
      <c r="K436" s="215"/>
      <c r="L436" s="220"/>
      <c r="M436" s="221"/>
      <c r="N436" s="222"/>
      <c r="O436" s="222"/>
      <c r="P436" s="222"/>
      <c r="Q436" s="222"/>
      <c r="R436" s="222"/>
      <c r="S436" s="222"/>
      <c r="T436" s="223"/>
      <c r="AT436" s="224" t="s">
        <v>134</v>
      </c>
      <c r="AU436" s="224" t="s">
        <v>82</v>
      </c>
      <c r="AV436" s="12" t="s">
        <v>82</v>
      </c>
      <c r="AW436" s="12" t="s">
        <v>35</v>
      </c>
      <c r="AX436" s="12" t="s">
        <v>80</v>
      </c>
      <c r="AY436" s="224" t="s">
        <v>124</v>
      </c>
    </row>
    <row r="437" spans="2:65" s="1" customFormat="1" ht="25.5" customHeight="1">
      <c r="B437" s="40"/>
      <c r="C437" s="191" t="s">
        <v>808</v>
      </c>
      <c r="D437" s="191" t="s">
        <v>127</v>
      </c>
      <c r="E437" s="192" t="s">
        <v>809</v>
      </c>
      <c r="F437" s="193" t="s">
        <v>810</v>
      </c>
      <c r="G437" s="194" t="s">
        <v>221</v>
      </c>
      <c r="H437" s="195">
        <v>164.8</v>
      </c>
      <c r="I437" s="196"/>
      <c r="J437" s="197">
        <f>ROUND(I437*H437,2)</f>
        <v>0</v>
      </c>
      <c r="K437" s="193" t="s">
        <v>131</v>
      </c>
      <c r="L437" s="60"/>
      <c r="M437" s="198" t="s">
        <v>21</v>
      </c>
      <c r="N437" s="199" t="s">
        <v>43</v>
      </c>
      <c r="O437" s="41"/>
      <c r="P437" s="200">
        <f>O437*H437</f>
        <v>0</v>
      </c>
      <c r="Q437" s="200">
        <v>0</v>
      </c>
      <c r="R437" s="200">
        <f>Q437*H437</f>
        <v>0</v>
      </c>
      <c r="S437" s="200">
        <v>0</v>
      </c>
      <c r="T437" s="201">
        <f>S437*H437</f>
        <v>0</v>
      </c>
      <c r="AR437" s="23" t="s">
        <v>132</v>
      </c>
      <c r="AT437" s="23" t="s">
        <v>127</v>
      </c>
      <c r="AU437" s="23" t="s">
        <v>82</v>
      </c>
      <c r="AY437" s="23" t="s">
        <v>124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23" t="s">
        <v>80</v>
      </c>
      <c r="BK437" s="202">
        <f>ROUND(I437*H437,2)</f>
        <v>0</v>
      </c>
      <c r="BL437" s="23" t="s">
        <v>132</v>
      </c>
      <c r="BM437" s="23" t="s">
        <v>811</v>
      </c>
    </row>
    <row r="438" spans="2:65" s="11" customFormat="1" ht="27">
      <c r="B438" s="203"/>
      <c r="C438" s="204"/>
      <c r="D438" s="205" t="s">
        <v>134</v>
      </c>
      <c r="E438" s="206" t="s">
        <v>21</v>
      </c>
      <c r="F438" s="207" t="s">
        <v>812</v>
      </c>
      <c r="G438" s="204"/>
      <c r="H438" s="206" t="s">
        <v>21</v>
      </c>
      <c r="I438" s="208"/>
      <c r="J438" s="204"/>
      <c r="K438" s="204"/>
      <c r="L438" s="209"/>
      <c r="M438" s="210"/>
      <c r="N438" s="211"/>
      <c r="O438" s="211"/>
      <c r="P438" s="211"/>
      <c r="Q438" s="211"/>
      <c r="R438" s="211"/>
      <c r="S438" s="211"/>
      <c r="T438" s="212"/>
      <c r="AT438" s="213" t="s">
        <v>134</v>
      </c>
      <c r="AU438" s="213" t="s">
        <v>82</v>
      </c>
      <c r="AV438" s="11" t="s">
        <v>80</v>
      </c>
      <c r="AW438" s="11" t="s">
        <v>35</v>
      </c>
      <c r="AX438" s="11" t="s">
        <v>72</v>
      </c>
      <c r="AY438" s="213" t="s">
        <v>124</v>
      </c>
    </row>
    <row r="439" spans="2:65" s="12" customFormat="1" ht="13.5">
      <c r="B439" s="214"/>
      <c r="C439" s="215"/>
      <c r="D439" s="205" t="s">
        <v>134</v>
      </c>
      <c r="E439" s="216" t="s">
        <v>21</v>
      </c>
      <c r="F439" s="217" t="s">
        <v>807</v>
      </c>
      <c r="G439" s="215"/>
      <c r="H439" s="218">
        <v>164.8</v>
      </c>
      <c r="I439" s="219"/>
      <c r="J439" s="215"/>
      <c r="K439" s="215"/>
      <c r="L439" s="220"/>
      <c r="M439" s="221"/>
      <c r="N439" s="222"/>
      <c r="O439" s="222"/>
      <c r="P439" s="222"/>
      <c r="Q439" s="222"/>
      <c r="R439" s="222"/>
      <c r="S439" s="222"/>
      <c r="T439" s="223"/>
      <c r="AT439" s="224" t="s">
        <v>134</v>
      </c>
      <c r="AU439" s="224" t="s">
        <v>82</v>
      </c>
      <c r="AV439" s="12" t="s">
        <v>82</v>
      </c>
      <c r="AW439" s="12" t="s">
        <v>35</v>
      </c>
      <c r="AX439" s="12" t="s">
        <v>80</v>
      </c>
      <c r="AY439" s="224" t="s">
        <v>124</v>
      </c>
    </row>
    <row r="440" spans="2:65" s="1" customFormat="1" ht="16.5" customHeight="1">
      <c r="B440" s="40"/>
      <c r="C440" s="191" t="s">
        <v>813</v>
      </c>
      <c r="D440" s="191" t="s">
        <v>127</v>
      </c>
      <c r="E440" s="192" t="s">
        <v>814</v>
      </c>
      <c r="F440" s="193" t="s">
        <v>815</v>
      </c>
      <c r="G440" s="194" t="s">
        <v>221</v>
      </c>
      <c r="H440" s="195">
        <v>2.76</v>
      </c>
      <c r="I440" s="196"/>
      <c r="J440" s="197">
        <f>ROUND(I440*H440,2)</f>
        <v>0</v>
      </c>
      <c r="K440" s="193" t="s">
        <v>131</v>
      </c>
      <c r="L440" s="60"/>
      <c r="M440" s="198" t="s">
        <v>21</v>
      </c>
      <c r="N440" s="199" t="s">
        <v>43</v>
      </c>
      <c r="O440" s="41"/>
      <c r="P440" s="200">
        <f>O440*H440</f>
        <v>0</v>
      </c>
      <c r="Q440" s="200">
        <v>0.19536000000000001</v>
      </c>
      <c r="R440" s="200">
        <f>Q440*H440</f>
        <v>0.53919359999999994</v>
      </c>
      <c r="S440" s="200">
        <v>0</v>
      </c>
      <c r="T440" s="201">
        <f>S440*H440</f>
        <v>0</v>
      </c>
      <c r="AR440" s="23" t="s">
        <v>132</v>
      </c>
      <c r="AT440" s="23" t="s">
        <v>127</v>
      </c>
      <c r="AU440" s="23" t="s">
        <v>82</v>
      </c>
      <c r="AY440" s="23" t="s">
        <v>124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23" t="s">
        <v>80</v>
      </c>
      <c r="BK440" s="202">
        <f>ROUND(I440*H440,2)</f>
        <v>0</v>
      </c>
      <c r="BL440" s="23" t="s">
        <v>132</v>
      </c>
      <c r="BM440" s="23" t="s">
        <v>816</v>
      </c>
    </row>
    <row r="441" spans="2:65" s="11" customFormat="1" ht="13.5">
      <c r="B441" s="203"/>
      <c r="C441" s="204"/>
      <c r="D441" s="205" t="s">
        <v>134</v>
      </c>
      <c r="E441" s="206" t="s">
        <v>21</v>
      </c>
      <c r="F441" s="207" t="s">
        <v>817</v>
      </c>
      <c r="G441" s="204"/>
      <c r="H441" s="206" t="s">
        <v>21</v>
      </c>
      <c r="I441" s="208"/>
      <c r="J441" s="204"/>
      <c r="K441" s="204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134</v>
      </c>
      <c r="AU441" s="213" t="s">
        <v>82</v>
      </c>
      <c r="AV441" s="11" t="s">
        <v>80</v>
      </c>
      <c r="AW441" s="11" t="s">
        <v>35</v>
      </c>
      <c r="AX441" s="11" t="s">
        <v>72</v>
      </c>
      <c r="AY441" s="213" t="s">
        <v>124</v>
      </c>
    </row>
    <row r="442" spans="2:65" s="12" customFormat="1" ht="13.5">
      <c r="B442" s="214"/>
      <c r="C442" s="215"/>
      <c r="D442" s="205" t="s">
        <v>134</v>
      </c>
      <c r="E442" s="216" t="s">
        <v>21</v>
      </c>
      <c r="F442" s="217" t="s">
        <v>818</v>
      </c>
      <c r="G442" s="215"/>
      <c r="H442" s="218">
        <v>2.76</v>
      </c>
      <c r="I442" s="219"/>
      <c r="J442" s="215"/>
      <c r="K442" s="215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134</v>
      </c>
      <c r="AU442" s="224" t="s">
        <v>82</v>
      </c>
      <c r="AV442" s="12" t="s">
        <v>82</v>
      </c>
      <c r="AW442" s="12" t="s">
        <v>35</v>
      </c>
      <c r="AX442" s="12" t="s">
        <v>80</v>
      </c>
      <c r="AY442" s="224" t="s">
        <v>124</v>
      </c>
    </row>
    <row r="443" spans="2:65" s="1" customFormat="1" ht="16.5" customHeight="1">
      <c r="B443" s="40"/>
      <c r="C443" s="239" t="s">
        <v>819</v>
      </c>
      <c r="D443" s="239" t="s">
        <v>312</v>
      </c>
      <c r="E443" s="240" t="s">
        <v>820</v>
      </c>
      <c r="F443" s="241" t="s">
        <v>821</v>
      </c>
      <c r="G443" s="242" t="s">
        <v>315</v>
      </c>
      <c r="H443" s="243">
        <v>0.73199999999999998</v>
      </c>
      <c r="I443" s="244"/>
      <c r="J443" s="245">
        <f>ROUND(I443*H443,2)</f>
        <v>0</v>
      </c>
      <c r="K443" s="241" t="s">
        <v>131</v>
      </c>
      <c r="L443" s="246"/>
      <c r="M443" s="247" t="s">
        <v>21</v>
      </c>
      <c r="N443" s="248" t="s">
        <v>43</v>
      </c>
      <c r="O443" s="41"/>
      <c r="P443" s="200">
        <f>O443*H443</f>
        <v>0</v>
      </c>
      <c r="Q443" s="200">
        <v>1</v>
      </c>
      <c r="R443" s="200">
        <f>Q443*H443</f>
        <v>0.73199999999999998</v>
      </c>
      <c r="S443" s="200">
        <v>0</v>
      </c>
      <c r="T443" s="201">
        <f>S443*H443</f>
        <v>0</v>
      </c>
      <c r="AR443" s="23" t="s">
        <v>169</v>
      </c>
      <c r="AT443" s="23" t="s">
        <v>312</v>
      </c>
      <c r="AU443" s="23" t="s">
        <v>82</v>
      </c>
      <c r="AY443" s="23" t="s">
        <v>124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23" t="s">
        <v>80</v>
      </c>
      <c r="BK443" s="202">
        <f>ROUND(I443*H443,2)</f>
        <v>0</v>
      </c>
      <c r="BL443" s="23" t="s">
        <v>132</v>
      </c>
      <c r="BM443" s="23" t="s">
        <v>822</v>
      </c>
    </row>
    <row r="444" spans="2:65" s="11" customFormat="1" ht="13.5">
      <c r="B444" s="203"/>
      <c r="C444" s="204"/>
      <c r="D444" s="205" t="s">
        <v>134</v>
      </c>
      <c r="E444" s="206" t="s">
        <v>21</v>
      </c>
      <c r="F444" s="207" t="s">
        <v>823</v>
      </c>
      <c r="G444" s="204"/>
      <c r="H444" s="206" t="s">
        <v>21</v>
      </c>
      <c r="I444" s="208"/>
      <c r="J444" s="204"/>
      <c r="K444" s="204"/>
      <c r="L444" s="209"/>
      <c r="M444" s="210"/>
      <c r="N444" s="211"/>
      <c r="O444" s="211"/>
      <c r="P444" s="211"/>
      <c r="Q444" s="211"/>
      <c r="R444" s="211"/>
      <c r="S444" s="211"/>
      <c r="T444" s="212"/>
      <c r="AT444" s="213" t="s">
        <v>134</v>
      </c>
      <c r="AU444" s="213" t="s">
        <v>82</v>
      </c>
      <c r="AV444" s="11" t="s">
        <v>80</v>
      </c>
      <c r="AW444" s="11" t="s">
        <v>35</v>
      </c>
      <c r="AX444" s="11" t="s">
        <v>72</v>
      </c>
      <c r="AY444" s="213" t="s">
        <v>124</v>
      </c>
    </row>
    <row r="445" spans="2:65" s="12" customFormat="1" ht="13.5">
      <c r="B445" s="214"/>
      <c r="C445" s="215"/>
      <c r="D445" s="205" t="s">
        <v>134</v>
      </c>
      <c r="E445" s="216" t="s">
        <v>21</v>
      </c>
      <c r="F445" s="217" t="s">
        <v>824</v>
      </c>
      <c r="G445" s="215"/>
      <c r="H445" s="218">
        <v>0.73199999999999998</v>
      </c>
      <c r="I445" s="219"/>
      <c r="J445" s="215"/>
      <c r="K445" s="215"/>
      <c r="L445" s="220"/>
      <c r="M445" s="221"/>
      <c r="N445" s="222"/>
      <c r="O445" s="222"/>
      <c r="P445" s="222"/>
      <c r="Q445" s="222"/>
      <c r="R445" s="222"/>
      <c r="S445" s="222"/>
      <c r="T445" s="223"/>
      <c r="AT445" s="224" t="s">
        <v>134</v>
      </c>
      <c r="AU445" s="224" t="s">
        <v>82</v>
      </c>
      <c r="AV445" s="12" t="s">
        <v>82</v>
      </c>
      <c r="AW445" s="12" t="s">
        <v>35</v>
      </c>
      <c r="AX445" s="12" t="s">
        <v>80</v>
      </c>
      <c r="AY445" s="224" t="s">
        <v>124</v>
      </c>
    </row>
    <row r="446" spans="2:65" s="10" customFormat="1" ht="29.85" customHeight="1">
      <c r="B446" s="175"/>
      <c r="C446" s="176"/>
      <c r="D446" s="177" t="s">
        <v>71</v>
      </c>
      <c r="E446" s="189" t="s">
        <v>159</v>
      </c>
      <c r="F446" s="189" t="s">
        <v>825</v>
      </c>
      <c r="G446" s="176"/>
      <c r="H446" s="176"/>
      <c r="I446" s="179"/>
      <c r="J446" s="190">
        <f>BK446</f>
        <v>0</v>
      </c>
      <c r="K446" s="176"/>
      <c r="L446" s="181"/>
      <c r="M446" s="182"/>
      <c r="N446" s="183"/>
      <c r="O446" s="183"/>
      <c r="P446" s="184">
        <f>SUM(P447:P454)</f>
        <v>0</v>
      </c>
      <c r="Q446" s="183"/>
      <c r="R446" s="184">
        <f>SUM(R447:R454)</f>
        <v>1.9026399999999999E-2</v>
      </c>
      <c r="S446" s="183"/>
      <c r="T446" s="185">
        <f>SUM(T447:T454)</f>
        <v>0</v>
      </c>
      <c r="AR446" s="186" t="s">
        <v>80</v>
      </c>
      <c r="AT446" s="187" t="s">
        <v>71</v>
      </c>
      <c r="AU446" s="187" t="s">
        <v>80</v>
      </c>
      <c r="AY446" s="186" t="s">
        <v>124</v>
      </c>
      <c r="BK446" s="188">
        <f>SUM(BK447:BK454)</f>
        <v>0</v>
      </c>
    </row>
    <row r="447" spans="2:65" s="1" customFormat="1" ht="16.5" customHeight="1">
      <c r="B447" s="40"/>
      <c r="C447" s="191" t="s">
        <v>826</v>
      </c>
      <c r="D447" s="191" t="s">
        <v>127</v>
      </c>
      <c r="E447" s="192" t="s">
        <v>827</v>
      </c>
      <c r="F447" s="193" t="s">
        <v>828</v>
      </c>
      <c r="G447" s="194" t="s">
        <v>221</v>
      </c>
      <c r="H447" s="195">
        <v>21.76</v>
      </c>
      <c r="I447" s="196"/>
      <c r="J447" s="197">
        <f>ROUND(I447*H447,2)</f>
        <v>0</v>
      </c>
      <c r="K447" s="193" t="s">
        <v>131</v>
      </c>
      <c r="L447" s="60"/>
      <c r="M447" s="198" t="s">
        <v>21</v>
      </c>
      <c r="N447" s="199" t="s">
        <v>43</v>
      </c>
      <c r="O447" s="41"/>
      <c r="P447" s="200">
        <f>O447*H447</f>
        <v>0</v>
      </c>
      <c r="Q447" s="200">
        <v>4.6000000000000001E-4</v>
      </c>
      <c r="R447" s="200">
        <f>Q447*H447</f>
        <v>1.00096E-2</v>
      </c>
      <c r="S447" s="200">
        <v>0</v>
      </c>
      <c r="T447" s="201">
        <f>S447*H447</f>
        <v>0</v>
      </c>
      <c r="AR447" s="23" t="s">
        <v>132</v>
      </c>
      <c r="AT447" s="23" t="s">
        <v>127</v>
      </c>
      <c r="AU447" s="23" t="s">
        <v>82</v>
      </c>
      <c r="AY447" s="23" t="s">
        <v>124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23" t="s">
        <v>80</v>
      </c>
      <c r="BK447" s="202">
        <f>ROUND(I447*H447,2)</f>
        <v>0</v>
      </c>
      <c r="BL447" s="23" t="s">
        <v>132</v>
      </c>
      <c r="BM447" s="23" t="s">
        <v>829</v>
      </c>
    </row>
    <row r="448" spans="2:65" s="11" customFormat="1" ht="13.5">
      <c r="B448" s="203"/>
      <c r="C448" s="204"/>
      <c r="D448" s="205" t="s">
        <v>134</v>
      </c>
      <c r="E448" s="206" t="s">
        <v>21</v>
      </c>
      <c r="F448" s="207" t="s">
        <v>830</v>
      </c>
      <c r="G448" s="204"/>
      <c r="H448" s="206" t="s">
        <v>21</v>
      </c>
      <c r="I448" s="208"/>
      <c r="J448" s="204"/>
      <c r="K448" s="204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134</v>
      </c>
      <c r="AU448" s="213" t="s">
        <v>82</v>
      </c>
      <c r="AV448" s="11" t="s">
        <v>80</v>
      </c>
      <c r="AW448" s="11" t="s">
        <v>35</v>
      </c>
      <c r="AX448" s="11" t="s">
        <v>72</v>
      </c>
      <c r="AY448" s="213" t="s">
        <v>124</v>
      </c>
    </row>
    <row r="449" spans="2:65" s="12" customFormat="1" ht="13.5">
      <c r="B449" s="214"/>
      <c r="C449" s="215"/>
      <c r="D449" s="205" t="s">
        <v>134</v>
      </c>
      <c r="E449" s="216" t="s">
        <v>21</v>
      </c>
      <c r="F449" s="217" t="s">
        <v>831</v>
      </c>
      <c r="G449" s="215"/>
      <c r="H449" s="218">
        <v>21.76</v>
      </c>
      <c r="I449" s="219"/>
      <c r="J449" s="215"/>
      <c r="K449" s="215"/>
      <c r="L449" s="220"/>
      <c r="M449" s="221"/>
      <c r="N449" s="222"/>
      <c r="O449" s="222"/>
      <c r="P449" s="222"/>
      <c r="Q449" s="222"/>
      <c r="R449" s="222"/>
      <c r="S449" s="222"/>
      <c r="T449" s="223"/>
      <c r="AT449" s="224" t="s">
        <v>134</v>
      </c>
      <c r="AU449" s="224" t="s">
        <v>82</v>
      </c>
      <c r="AV449" s="12" t="s">
        <v>82</v>
      </c>
      <c r="AW449" s="12" t="s">
        <v>35</v>
      </c>
      <c r="AX449" s="12" t="s">
        <v>80</v>
      </c>
      <c r="AY449" s="224" t="s">
        <v>124</v>
      </c>
    </row>
    <row r="450" spans="2:65" s="1" customFormat="1" ht="16.5" customHeight="1">
      <c r="B450" s="40"/>
      <c r="C450" s="191" t="s">
        <v>832</v>
      </c>
      <c r="D450" s="191" t="s">
        <v>127</v>
      </c>
      <c r="E450" s="192" t="s">
        <v>833</v>
      </c>
      <c r="F450" s="193" t="s">
        <v>834</v>
      </c>
      <c r="G450" s="194" t="s">
        <v>221</v>
      </c>
      <c r="H450" s="195">
        <v>25.84</v>
      </c>
      <c r="I450" s="196"/>
      <c r="J450" s="197">
        <f>ROUND(I450*H450,2)</f>
        <v>0</v>
      </c>
      <c r="K450" s="193" t="s">
        <v>131</v>
      </c>
      <c r="L450" s="60"/>
      <c r="M450" s="198" t="s">
        <v>21</v>
      </c>
      <c r="N450" s="199" t="s">
        <v>43</v>
      </c>
      <c r="O450" s="41"/>
      <c r="P450" s="200">
        <f>O450*H450</f>
        <v>0</v>
      </c>
      <c r="Q450" s="200">
        <v>1.2999999999999999E-4</v>
      </c>
      <c r="R450" s="200">
        <f>Q450*H450</f>
        <v>3.3591999999999997E-3</v>
      </c>
      <c r="S450" s="200">
        <v>0</v>
      </c>
      <c r="T450" s="201">
        <f>S450*H450</f>
        <v>0</v>
      </c>
      <c r="AR450" s="23" t="s">
        <v>132</v>
      </c>
      <c r="AT450" s="23" t="s">
        <v>127</v>
      </c>
      <c r="AU450" s="23" t="s">
        <v>82</v>
      </c>
      <c r="AY450" s="23" t="s">
        <v>124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23" t="s">
        <v>80</v>
      </c>
      <c r="BK450" s="202">
        <f>ROUND(I450*H450,2)</f>
        <v>0</v>
      </c>
      <c r="BL450" s="23" t="s">
        <v>132</v>
      </c>
      <c r="BM450" s="23" t="s">
        <v>835</v>
      </c>
    </row>
    <row r="451" spans="2:65" s="12" customFormat="1" ht="13.5">
      <c r="B451" s="214"/>
      <c r="C451" s="215"/>
      <c r="D451" s="205" t="s">
        <v>134</v>
      </c>
      <c r="E451" s="216" t="s">
        <v>21</v>
      </c>
      <c r="F451" s="217" t="s">
        <v>836</v>
      </c>
      <c r="G451" s="215"/>
      <c r="H451" s="218">
        <v>25.84</v>
      </c>
      <c r="I451" s="219"/>
      <c r="J451" s="215"/>
      <c r="K451" s="215"/>
      <c r="L451" s="220"/>
      <c r="M451" s="221"/>
      <c r="N451" s="222"/>
      <c r="O451" s="222"/>
      <c r="P451" s="222"/>
      <c r="Q451" s="222"/>
      <c r="R451" s="222"/>
      <c r="S451" s="222"/>
      <c r="T451" s="223"/>
      <c r="AT451" s="224" t="s">
        <v>134</v>
      </c>
      <c r="AU451" s="224" t="s">
        <v>82</v>
      </c>
      <c r="AV451" s="12" t="s">
        <v>82</v>
      </c>
      <c r="AW451" s="12" t="s">
        <v>35</v>
      </c>
      <c r="AX451" s="12" t="s">
        <v>80</v>
      </c>
      <c r="AY451" s="224" t="s">
        <v>124</v>
      </c>
    </row>
    <row r="452" spans="2:65" s="1" customFormat="1" ht="16.5" customHeight="1">
      <c r="B452" s="40"/>
      <c r="C452" s="191" t="s">
        <v>837</v>
      </c>
      <c r="D452" s="191" t="s">
        <v>127</v>
      </c>
      <c r="E452" s="192" t="s">
        <v>838</v>
      </c>
      <c r="F452" s="193" t="s">
        <v>839</v>
      </c>
      <c r="G452" s="194" t="s">
        <v>221</v>
      </c>
      <c r="H452" s="195">
        <v>10.88</v>
      </c>
      <c r="I452" s="196"/>
      <c r="J452" s="197">
        <f>ROUND(I452*H452,2)</f>
        <v>0</v>
      </c>
      <c r="K452" s="193" t="s">
        <v>131</v>
      </c>
      <c r="L452" s="60"/>
      <c r="M452" s="198" t="s">
        <v>21</v>
      </c>
      <c r="N452" s="199" t="s">
        <v>43</v>
      </c>
      <c r="O452" s="41"/>
      <c r="P452" s="200">
        <f>O452*H452</f>
        <v>0</v>
      </c>
      <c r="Q452" s="200">
        <v>5.1999999999999995E-4</v>
      </c>
      <c r="R452" s="200">
        <f>Q452*H452</f>
        <v>5.6575999999999996E-3</v>
      </c>
      <c r="S452" s="200">
        <v>0</v>
      </c>
      <c r="T452" s="201">
        <f>S452*H452</f>
        <v>0</v>
      </c>
      <c r="AR452" s="23" t="s">
        <v>132</v>
      </c>
      <c r="AT452" s="23" t="s">
        <v>127</v>
      </c>
      <c r="AU452" s="23" t="s">
        <v>82</v>
      </c>
      <c r="AY452" s="23" t="s">
        <v>124</v>
      </c>
      <c r="BE452" s="202">
        <f>IF(N452="základní",J452,0)</f>
        <v>0</v>
      </c>
      <c r="BF452" s="202">
        <f>IF(N452="snížená",J452,0)</f>
        <v>0</v>
      </c>
      <c r="BG452" s="202">
        <f>IF(N452="zákl. přenesená",J452,0)</f>
        <v>0</v>
      </c>
      <c r="BH452" s="202">
        <f>IF(N452="sníž. přenesená",J452,0)</f>
        <v>0</v>
      </c>
      <c r="BI452" s="202">
        <f>IF(N452="nulová",J452,0)</f>
        <v>0</v>
      </c>
      <c r="BJ452" s="23" t="s">
        <v>80</v>
      </c>
      <c r="BK452" s="202">
        <f>ROUND(I452*H452,2)</f>
        <v>0</v>
      </c>
      <c r="BL452" s="23" t="s">
        <v>132</v>
      </c>
      <c r="BM452" s="23" t="s">
        <v>840</v>
      </c>
    </row>
    <row r="453" spans="2:65" s="11" customFormat="1" ht="13.5">
      <c r="B453" s="203"/>
      <c r="C453" s="204"/>
      <c r="D453" s="205" t="s">
        <v>134</v>
      </c>
      <c r="E453" s="206" t="s">
        <v>21</v>
      </c>
      <c r="F453" s="207" t="s">
        <v>841</v>
      </c>
      <c r="G453" s="204"/>
      <c r="H453" s="206" t="s">
        <v>21</v>
      </c>
      <c r="I453" s="208"/>
      <c r="J453" s="204"/>
      <c r="K453" s="204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134</v>
      </c>
      <c r="AU453" s="213" t="s">
        <v>82</v>
      </c>
      <c r="AV453" s="11" t="s">
        <v>80</v>
      </c>
      <c r="AW453" s="11" t="s">
        <v>35</v>
      </c>
      <c r="AX453" s="11" t="s">
        <v>72</v>
      </c>
      <c r="AY453" s="213" t="s">
        <v>124</v>
      </c>
    </row>
    <row r="454" spans="2:65" s="12" customFormat="1" ht="13.5">
      <c r="B454" s="214"/>
      <c r="C454" s="215"/>
      <c r="D454" s="205" t="s">
        <v>134</v>
      </c>
      <c r="E454" s="216" t="s">
        <v>21</v>
      </c>
      <c r="F454" s="217" t="s">
        <v>842</v>
      </c>
      <c r="G454" s="215"/>
      <c r="H454" s="218">
        <v>10.88</v>
      </c>
      <c r="I454" s="219"/>
      <c r="J454" s="215"/>
      <c r="K454" s="215"/>
      <c r="L454" s="220"/>
      <c r="M454" s="221"/>
      <c r="N454" s="222"/>
      <c r="O454" s="222"/>
      <c r="P454" s="222"/>
      <c r="Q454" s="222"/>
      <c r="R454" s="222"/>
      <c r="S454" s="222"/>
      <c r="T454" s="223"/>
      <c r="AT454" s="224" t="s">
        <v>134</v>
      </c>
      <c r="AU454" s="224" t="s">
        <v>82</v>
      </c>
      <c r="AV454" s="12" t="s">
        <v>82</v>
      </c>
      <c r="AW454" s="12" t="s">
        <v>35</v>
      </c>
      <c r="AX454" s="12" t="s">
        <v>80</v>
      </c>
      <c r="AY454" s="224" t="s">
        <v>124</v>
      </c>
    </row>
    <row r="455" spans="2:65" s="10" customFormat="1" ht="29.85" customHeight="1">
      <c r="B455" s="175"/>
      <c r="C455" s="176"/>
      <c r="D455" s="177" t="s">
        <v>71</v>
      </c>
      <c r="E455" s="189" t="s">
        <v>169</v>
      </c>
      <c r="F455" s="189" t="s">
        <v>843</v>
      </c>
      <c r="G455" s="176"/>
      <c r="H455" s="176"/>
      <c r="I455" s="179"/>
      <c r="J455" s="190">
        <f>BK455</f>
        <v>0</v>
      </c>
      <c r="K455" s="176"/>
      <c r="L455" s="181"/>
      <c r="M455" s="182"/>
      <c r="N455" s="183"/>
      <c r="O455" s="183"/>
      <c r="P455" s="184">
        <f>SUM(P456:P459)</f>
        <v>0</v>
      </c>
      <c r="Q455" s="183"/>
      <c r="R455" s="184">
        <f>SUM(R456:R459)</f>
        <v>8.0000000000000013E-6</v>
      </c>
      <c r="S455" s="183"/>
      <c r="T455" s="185">
        <f>SUM(T456:T459)</f>
        <v>0</v>
      </c>
      <c r="AR455" s="186" t="s">
        <v>80</v>
      </c>
      <c r="AT455" s="187" t="s">
        <v>71</v>
      </c>
      <c r="AU455" s="187" t="s">
        <v>80</v>
      </c>
      <c r="AY455" s="186" t="s">
        <v>124</v>
      </c>
      <c r="BK455" s="188">
        <f>SUM(BK456:BK459)</f>
        <v>0</v>
      </c>
    </row>
    <row r="456" spans="2:65" s="1" customFormat="1" ht="16.5" customHeight="1">
      <c r="B456" s="40"/>
      <c r="C456" s="191" t="s">
        <v>844</v>
      </c>
      <c r="D456" s="191" t="s">
        <v>127</v>
      </c>
      <c r="E456" s="192" t="s">
        <v>845</v>
      </c>
      <c r="F456" s="193" t="s">
        <v>846</v>
      </c>
      <c r="G456" s="194" t="s">
        <v>261</v>
      </c>
      <c r="H456" s="195">
        <v>0.8</v>
      </c>
      <c r="I456" s="196"/>
      <c r="J456" s="197">
        <f>ROUND(I456*H456,2)</f>
        <v>0</v>
      </c>
      <c r="K456" s="193" t="s">
        <v>21</v>
      </c>
      <c r="L456" s="60"/>
      <c r="M456" s="198" t="s">
        <v>21</v>
      </c>
      <c r="N456" s="199" t="s">
        <v>43</v>
      </c>
      <c r="O456" s="41"/>
      <c r="P456" s="200">
        <f>O456*H456</f>
        <v>0</v>
      </c>
      <c r="Q456" s="200">
        <v>1.0000000000000001E-5</v>
      </c>
      <c r="R456" s="200">
        <f>Q456*H456</f>
        <v>8.0000000000000013E-6</v>
      </c>
      <c r="S456" s="200">
        <v>0</v>
      </c>
      <c r="T456" s="201">
        <f>S456*H456</f>
        <v>0</v>
      </c>
      <c r="AR456" s="23" t="s">
        <v>132</v>
      </c>
      <c r="AT456" s="23" t="s">
        <v>127</v>
      </c>
      <c r="AU456" s="23" t="s">
        <v>82</v>
      </c>
      <c r="AY456" s="23" t="s">
        <v>124</v>
      </c>
      <c r="BE456" s="202">
        <f>IF(N456="základní",J456,0)</f>
        <v>0</v>
      </c>
      <c r="BF456" s="202">
        <f>IF(N456="snížená",J456,0)</f>
        <v>0</v>
      </c>
      <c r="BG456" s="202">
        <f>IF(N456="zákl. přenesená",J456,0)</f>
        <v>0</v>
      </c>
      <c r="BH456" s="202">
        <f>IF(N456="sníž. přenesená",J456,0)</f>
        <v>0</v>
      </c>
      <c r="BI456" s="202">
        <f>IF(N456="nulová",J456,0)</f>
        <v>0</v>
      </c>
      <c r="BJ456" s="23" t="s">
        <v>80</v>
      </c>
      <c r="BK456" s="202">
        <f>ROUND(I456*H456,2)</f>
        <v>0</v>
      </c>
      <c r="BL456" s="23" t="s">
        <v>132</v>
      </c>
      <c r="BM456" s="23" t="s">
        <v>847</v>
      </c>
    </row>
    <row r="457" spans="2:65" s="11" customFormat="1" ht="13.5">
      <c r="B457" s="203"/>
      <c r="C457" s="204"/>
      <c r="D457" s="205" t="s">
        <v>134</v>
      </c>
      <c r="E457" s="206" t="s">
        <v>21</v>
      </c>
      <c r="F457" s="207" t="s">
        <v>848</v>
      </c>
      <c r="G457" s="204"/>
      <c r="H457" s="206" t="s">
        <v>21</v>
      </c>
      <c r="I457" s="208"/>
      <c r="J457" s="204"/>
      <c r="K457" s="204"/>
      <c r="L457" s="209"/>
      <c r="M457" s="210"/>
      <c r="N457" s="211"/>
      <c r="O457" s="211"/>
      <c r="P457" s="211"/>
      <c r="Q457" s="211"/>
      <c r="R457" s="211"/>
      <c r="S457" s="211"/>
      <c r="T457" s="212"/>
      <c r="AT457" s="213" t="s">
        <v>134</v>
      </c>
      <c r="AU457" s="213" t="s">
        <v>82</v>
      </c>
      <c r="AV457" s="11" t="s">
        <v>80</v>
      </c>
      <c r="AW457" s="11" t="s">
        <v>35</v>
      </c>
      <c r="AX457" s="11" t="s">
        <v>72</v>
      </c>
      <c r="AY457" s="213" t="s">
        <v>124</v>
      </c>
    </row>
    <row r="458" spans="2:65" s="12" customFormat="1" ht="13.5">
      <c r="B458" s="214"/>
      <c r="C458" s="215"/>
      <c r="D458" s="205" t="s">
        <v>134</v>
      </c>
      <c r="E458" s="216" t="s">
        <v>21</v>
      </c>
      <c r="F458" s="217" t="s">
        <v>849</v>
      </c>
      <c r="G458" s="215"/>
      <c r="H458" s="218">
        <v>0.8</v>
      </c>
      <c r="I458" s="219"/>
      <c r="J458" s="215"/>
      <c r="K458" s="215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134</v>
      </c>
      <c r="AU458" s="224" t="s">
        <v>82</v>
      </c>
      <c r="AV458" s="12" t="s">
        <v>82</v>
      </c>
      <c r="AW458" s="12" t="s">
        <v>35</v>
      </c>
      <c r="AX458" s="12" t="s">
        <v>80</v>
      </c>
      <c r="AY458" s="224" t="s">
        <v>124</v>
      </c>
    </row>
    <row r="459" spans="2:65" s="11" customFormat="1" ht="13.5">
      <c r="B459" s="203"/>
      <c r="C459" s="204"/>
      <c r="D459" s="205" t="s">
        <v>134</v>
      </c>
      <c r="E459" s="206" t="s">
        <v>21</v>
      </c>
      <c r="F459" s="207" t="s">
        <v>850</v>
      </c>
      <c r="G459" s="204"/>
      <c r="H459" s="206" t="s">
        <v>21</v>
      </c>
      <c r="I459" s="208"/>
      <c r="J459" s="204"/>
      <c r="K459" s="204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134</v>
      </c>
      <c r="AU459" s="213" t="s">
        <v>82</v>
      </c>
      <c r="AV459" s="11" t="s">
        <v>80</v>
      </c>
      <c r="AW459" s="11" t="s">
        <v>35</v>
      </c>
      <c r="AX459" s="11" t="s">
        <v>72</v>
      </c>
      <c r="AY459" s="213" t="s">
        <v>124</v>
      </c>
    </row>
    <row r="460" spans="2:65" s="10" customFormat="1" ht="29.85" customHeight="1">
      <c r="B460" s="175"/>
      <c r="C460" s="176"/>
      <c r="D460" s="177" t="s">
        <v>71</v>
      </c>
      <c r="E460" s="189" t="s">
        <v>125</v>
      </c>
      <c r="F460" s="189" t="s">
        <v>126</v>
      </c>
      <c r="G460" s="176"/>
      <c r="H460" s="176"/>
      <c r="I460" s="179"/>
      <c r="J460" s="190">
        <f>BK460</f>
        <v>0</v>
      </c>
      <c r="K460" s="176"/>
      <c r="L460" s="181"/>
      <c r="M460" s="182"/>
      <c r="N460" s="183"/>
      <c r="O460" s="183"/>
      <c r="P460" s="184">
        <f>SUM(P461:P564)</f>
        <v>0</v>
      </c>
      <c r="Q460" s="183"/>
      <c r="R460" s="184">
        <f>SUM(R461:R564)</f>
        <v>15.673318400000003</v>
      </c>
      <c r="S460" s="183"/>
      <c r="T460" s="185">
        <f>SUM(T461:T564)</f>
        <v>248.30122000000003</v>
      </c>
      <c r="AR460" s="186" t="s">
        <v>80</v>
      </c>
      <c r="AT460" s="187" t="s">
        <v>71</v>
      </c>
      <c r="AU460" s="187" t="s">
        <v>80</v>
      </c>
      <c r="AY460" s="186" t="s">
        <v>124</v>
      </c>
      <c r="BK460" s="188">
        <f>SUM(BK461:BK564)</f>
        <v>0</v>
      </c>
    </row>
    <row r="461" spans="2:65" s="1" customFormat="1" ht="25.5" customHeight="1">
      <c r="B461" s="40"/>
      <c r="C461" s="191" t="s">
        <v>851</v>
      </c>
      <c r="D461" s="191" t="s">
        <v>127</v>
      </c>
      <c r="E461" s="192" t="s">
        <v>852</v>
      </c>
      <c r="F461" s="193" t="s">
        <v>853</v>
      </c>
      <c r="G461" s="194" t="s">
        <v>261</v>
      </c>
      <c r="H461" s="195">
        <v>46</v>
      </c>
      <c r="I461" s="196"/>
      <c r="J461" s="197">
        <f>ROUND(I461*H461,2)</f>
        <v>0</v>
      </c>
      <c r="K461" s="193" t="s">
        <v>131</v>
      </c>
      <c r="L461" s="60"/>
      <c r="M461" s="198" t="s">
        <v>21</v>
      </c>
      <c r="N461" s="199" t="s">
        <v>43</v>
      </c>
      <c r="O461" s="41"/>
      <c r="P461" s="200">
        <f>O461*H461</f>
        <v>0</v>
      </c>
      <c r="Q461" s="200">
        <v>1.5169999999999999E-2</v>
      </c>
      <c r="R461" s="200">
        <f>Q461*H461</f>
        <v>0.69782</v>
      </c>
      <c r="S461" s="200">
        <v>0</v>
      </c>
      <c r="T461" s="201">
        <f>S461*H461</f>
        <v>0</v>
      </c>
      <c r="AR461" s="23" t="s">
        <v>132</v>
      </c>
      <c r="AT461" s="23" t="s">
        <v>127</v>
      </c>
      <c r="AU461" s="23" t="s">
        <v>82</v>
      </c>
      <c r="AY461" s="23" t="s">
        <v>124</v>
      </c>
      <c r="BE461" s="202">
        <f>IF(N461="základní",J461,0)</f>
        <v>0</v>
      </c>
      <c r="BF461" s="202">
        <f>IF(N461="snížená",J461,0)</f>
        <v>0</v>
      </c>
      <c r="BG461" s="202">
        <f>IF(N461="zákl. přenesená",J461,0)</f>
        <v>0</v>
      </c>
      <c r="BH461" s="202">
        <f>IF(N461="sníž. přenesená",J461,0)</f>
        <v>0</v>
      </c>
      <c r="BI461" s="202">
        <f>IF(N461="nulová",J461,0)</f>
        <v>0</v>
      </c>
      <c r="BJ461" s="23" t="s">
        <v>80</v>
      </c>
      <c r="BK461" s="202">
        <f>ROUND(I461*H461,2)</f>
        <v>0</v>
      </c>
      <c r="BL461" s="23" t="s">
        <v>132</v>
      </c>
      <c r="BM461" s="23" t="s">
        <v>854</v>
      </c>
    </row>
    <row r="462" spans="2:65" s="11" customFormat="1" ht="27">
      <c r="B462" s="203"/>
      <c r="C462" s="204"/>
      <c r="D462" s="205" t="s">
        <v>134</v>
      </c>
      <c r="E462" s="206" t="s">
        <v>21</v>
      </c>
      <c r="F462" s="207" t="s">
        <v>855</v>
      </c>
      <c r="G462" s="204"/>
      <c r="H462" s="206" t="s">
        <v>21</v>
      </c>
      <c r="I462" s="208"/>
      <c r="J462" s="204"/>
      <c r="K462" s="204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134</v>
      </c>
      <c r="AU462" s="213" t="s">
        <v>82</v>
      </c>
      <c r="AV462" s="11" t="s">
        <v>80</v>
      </c>
      <c r="AW462" s="11" t="s">
        <v>35</v>
      </c>
      <c r="AX462" s="11" t="s">
        <v>72</v>
      </c>
      <c r="AY462" s="213" t="s">
        <v>124</v>
      </c>
    </row>
    <row r="463" spans="2:65" s="12" customFormat="1" ht="13.5">
      <c r="B463" s="214"/>
      <c r="C463" s="215"/>
      <c r="D463" s="205" t="s">
        <v>134</v>
      </c>
      <c r="E463" s="216" t="s">
        <v>21</v>
      </c>
      <c r="F463" s="217" t="s">
        <v>856</v>
      </c>
      <c r="G463" s="215"/>
      <c r="H463" s="218">
        <v>16</v>
      </c>
      <c r="I463" s="219"/>
      <c r="J463" s="215"/>
      <c r="K463" s="215"/>
      <c r="L463" s="220"/>
      <c r="M463" s="221"/>
      <c r="N463" s="222"/>
      <c r="O463" s="222"/>
      <c r="P463" s="222"/>
      <c r="Q463" s="222"/>
      <c r="R463" s="222"/>
      <c r="S463" s="222"/>
      <c r="T463" s="223"/>
      <c r="AT463" s="224" t="s">
        <v>134</v>
      </c>
      <c r="AU463" s="224" t="s">
        <v>82</v>
      </c>
      <c r="AV463" s="12" t="s">
        <v>82</v>
      </c>
      <c r="AW463" s="12" t="s">
        <v>35</v>
      </c>
      <c r="AX463" s="12" t="s">
        <v>72</v>
      </c>
      <c r="AY463" s="224" t="s">
        <v>124</v>
      </c>
    </row>
    <row r="464" spans="2:65" s="12" customFormat="1" ht="13.5">
      <c r="B464" s="214"/>
      <c r="C464" s="215"/>
      <c r="D464" s="205" t="s">
        <v>134</v>
      </c>
      <c r="E464" s="216" t="s">
        <v>21</v>
      </c>
      <c r="F464" s="217" t="s">
        <v>857</v>
      </c>
      <c r="G464" s="215"/>
      <c r="H464" s="218">
        <v>30</v>
      </c>
      <c r="I464" s="219"/>
      <c r="J464" s="215"/>
      <c r="K464" s="215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134</v>
      </c>
      <c r="AU464" s="224" t="s">
        <v>82</v>
      </c>
      <c r="AV464" s="12" t="s">
        <v>82</v>
      </c>
      <c r="AW464" s="12" t="s">
        <v>35</v>
      </c>
      <c r="AX464" s="12" t="s">
        <v>72</v>
      </c>
      <c r="AY464" s="224" t="s">
        <v>124</v>
      </c>
    </row>
    <row r="465" spans="2:65" s="13" customFormat="1" ht="13.5">
      <c r="B465" s="228"/>
      <c r="C465" s="229"/>
      <c r="D465" s="205" t="s">
        <v>134</v>
      </c>
      <c r="E465" s="230" t="s">
        <v>21</v>
      </c>
      <c r="F465" s="231" t="s">
        <v>230</v>
      </c>
      <c r="G465" s="229"/>
      <c r="H465" s="232">
        <v>46</v>
      </c>
      <c r="I465" s="233"/>
      <c r="J465" s="229"/>
      <c r="K465" s="229"/>
      <c r="L465" s="234"/>
      <c r="M465" s="235"/>
      <c r="N465" s="236"/>
      <c r="O465" s="236"/>
      <c r="P465" s="236"/>
      <c r="Q465" s="236"/>
      <c r="R465" s="236"/>
      <c r="S465" s="236"/>
      <c r="T465" s="237"/>
      <c r="AT465" s="238" t="s">
        <v>134</v>
      </c>
      <c r="AU465" s="238" t="s">
        <v>82</v>
      </c>
      <c r="AV465" s="13" t="s">
        <v>132</v>
      </c>
      <c r="AW465" s="13" t="s">
        <v>35</v>
      </c>
      <c r="AX465" s="13" t="s">
        <v>80</v>
      </c>
      <c r="AY465" s="238" t="s">
        <v>124</v>
      </c>
    </row>
    <row r="466" spans="2:65" s="1" customFormat="1" ht="25.5" customHeight="1">
      <c r="B466" s="40"/>
      <c r="C466" s="191" t="s">
        <v>858</v>
      </c>
      <c r="D466" s="191" t="s">
        <v>127</v>
      </c>
      <c r="E466" s="192" t="s">
        <v>859</v>
      </c>
      <c r="F466" s="193" t="s">
        <v>860</v>
      </c>
      <c r="G466" s="194" t="s">
        <v>261</v>
      </c>
      <c r="H466" s="195">
        <v>16</v>
      </c>
      <c r="I466" s="196"/>
      <c r="J466" s="197">
        <f>ROUND(I466*H466,2)</f>
        <v>0</v>
      </c>
      <c r="K466" s="193" t="s">
        <v>131</v>
      </c>
      <c r="L466" s="60"/>
      <c r="M466" s="198" t="s">
        <v>21</v>
      </c>
      <c r="N466" s="199" t="s">
        <v>43</v>
      </c>
      <c r="O466" s="41"/>
      <c r="P466" s="200">
        <f>O466*H466</f>
        <v>0</v>
      </c>
      <c r="Q466" s="200">
        <v>3.9600000000000003E-2</v>
      </c>
      <c r="R466" s="200">
        <f>Q466*H466</f>
        <v>0.63360000000000005</v>
      </c>
      <c r="S466" s="200">
        <v>0</v>
      </c>
      <c r="T466" s="201">
        <f>S466*H466</f>
        <v>0</v>
      </c>
      <c r="AR466" s="23" t="s">
        <v>132</v>
      </c>
      <c r="AT466" s="23" t="s">
        <v>127</v>
      </c>
      <c r="AU466" s="23" t="s">
        <v>82</v>
      </c>
      <c r="AY466" s="23" t="s">
        <v>124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23" t="s">
        <v>80</v>
      </c>
      <c r="BK466" s="202">
        <f>ROUND(I466*H466,2)</f>
        <v>0</v>
      </c>
      <c r="BL466" s="23" t="s">
        <v>132</v>
      </c>
      <c r="BM466" s="23" t="s">
        <v>861</v>
      </c>
    </row>
    <row r="467" spans="2:65" s="12" customFormat="1" ht="13.5">
      <c r="B467" s="214"/>
      <c r="C467" s="215"/>
      <c r="D467" s="205" t="s">
        <v>134</v>
      </c>
      <c r="E467" s="216" t="s">
        <v>21</v>
      </c>
      <c r="F467" s="217" t="s">
        <v>862</v>
      </c>
      <c r="G467" s="215"/>
      <c r="H467" s="218">
        <v>16</v>
      </c>
      <c r="I467" s="219"/>
      <c r="J467" s="215"/>
      <c r="K467" s="215"/>
      <c r="L467" s="220"/>
      <c r="M467" s="221"/>
      <c r="N467" s="222"/>
      <c r="O467" s="222"/>
      <c r="P467" s="222"/>
      <c r="Q467" s="222"/>
      <c r="R467" s="222"/>
      <c r="S467" s="222"/>
      <c r="T467" s="223"/>
      <c r="AT467" s="224" t="s">
        <v>134</v>
      </c>
      <c r="AU467" s="224" t="s">
        <v>82</v>
      </c>
      <c r="AV467" s="12" t="s">
        <v>82</v>
      </c>
      <c r="AW467" s="12" t="s">
        <v>35</v>
      </c>
      <c r="AX467" s="12" t="s">
        <v>80</v>
      </c>
      <c r="AY467" s="224" t="s">
        <v>124</v>
      </c>
    </row>
    <row r="468" spans="2:65" s="1" customFormat="1" ht="25.5" customHeight="1">
      <c r="B468" s="40"/>
      <c r="C468" s="191" t="s">
        <v>863</v>
      </c>
      <c r="D468" s="191" t="s">
        <v>127</v>
      </c>
      <c r="E468" s="192" t="s">
        <v>864</v>
      </c>
      <c r="F468" s="193" t="s">
        <v>865</v>
      </c>
      <c r="G468" s="194" t="s">
        <v>261</v>
      </c>
      <c r="H468" s="195">
        <v>28</v>
      </c>
      <c r="I468" s="196"/>
      <c r="J468" s="197">
        <f>ROUND(I468*H468,2)</f>
        <v>0</v>
      </c>
      <c r="K468" s="193" t="s">
        <v>131</v>
      </c>
      <c r="L468" s="60"/>
      <c r="M468" s="198" t="s">
        <v>21</v>
      </c>
      <c r="N468" s="199" t="s">
        <v>43</v>
      </c>
      <c r="O468" s="41"/>
      <c r="P468" s="200">
        <f>O468*H468</f>
        <v>0</v>
      </c>
      <c r="Q468" s="200">
        <v>7.1050000000000002E-2</v>
      </c>
      <c r="R468" s="200">
        <f>Q468*H468</f>
        <v>1.9894000000000001</v>
      </c>
      <c r="S468" s="200">
        <v>0</v>
      </c>
      <c r="T468" s="201">
        <f>S468*H468</f>
        <v>0</v>
      </c>
      <c r="AR468" s="23" t="s">
        <v>132</v>
      </c>
      <c r="AT468" s="23" t="s">
        <v>127</v>
      </c>
      <c r="AU468" s="23" t="s">
        <v>82</v>
      </c>
      <c r="AY468" s="23" t="s">
        <v>124</v>
      </c>
      <c r="BE468" s="202">
        <f>IF(N468="základní",J468,0)</f>
        <v>0</v>
      </c>
      <c r="BF468" s="202">
        <f>IF(N468="snížená",J468,0)</f>
        <v>0</v>
      </c>
      <c r="BG468" s="202">
        <f>IF(N468="zákl. přenesená",J468,0)</f>
        <v>0</v>
      </c>
      <c r="BH468" s="202">
        <f>IF(N468="sníž. přenesená",J468,0)</f>
        <v>0</v>
      </c>
      <c r="BI468" s="202">
        <f>IF(N468="nulová",J468,0)</f>
        <v>0</v>
      </c>
      <c r="BJ468" s="23" t="s">
        <v>80</v>
      </c>
      <c r="BK468" s="202">
        <f>ROUND(I468*H468,2)</f>
        <v>0</v>
      </c>
      <c r="BL468" s="23" t="s">
        <v>132</v>
      </c>
      <c r="BM468" s="23" t="s">
        <v>866</v>
      </c>
    </row>
    <row r="469" spans="2:65" s="11" customFormat="1" ht="27">
      <c r="B469" s="203"/>
      <c r="C469" s="204"/>
      <c r="D469" s="205" t="s">
        <v>134</v>
      </c>
      <c r="E469" s="206" t="s">
        <v>21</v>
      </c>
      <c r="F469" s="207" t="s">
        <v>867</v>
      </c>
      <c r="G469" s="204"/>
      <c r="H469" s="206" t="s">
        <v>21</v>
      </c>
      <c r="I469" s="208"/>
      <c r="J469" s="204"/>
      <c r="K469" s="204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134</v>
      </c>
      <c r="AU469" s="213" t="s">
        <v>82</v>
      </c>
      <c r="AV469" s="11" t="s">
        <v>80</v>
      </c>
      <c r="AW469" s="11" t="s">
        <v>35</v>
      </c>
      <c r="AX469" s="11" t="s">
        <v>72</v>
      </c>
      <c r="AY469" s="213" t="s">
        <v>124</v>
      </c>
    </row>
    <row r="470" spans="2:65" s="11" customFormat="1" ht="13.5">
      <c r="B470" s="203"/>
      <c r="C470" s="204"/>
      <c r="D470" s="205" t="s">
        <v>134</v>
      </c>
      <c r="E470" s="206" t="s">
        <v>21</v>
      </c>
      <c r="F470" s="207" t="s">
        <v>868</v>
      </c>
      <c r="G470" s="204"/>
      <c r="H470" s="206" t="s">
        <v>21</v>
      </c>
      <c r="I470" s="208"/>
      <c r="J470" s="204"/>
      <c r="K470" s="204"/>
      <c r="L470" s="209"/>
      <c r="M470" s="210"/>
      <c r="N470" s="211"/>
      <c r="O470" s="211"/>
      <c r="P470" s="211"/>
      <c r="Q470" s="211"/>
      <c r="R470" s="211"/>
      <c r="S470" s="211"/>
      <c r="T470" s="212"/>
      <c r="AT470" s="213" t="s">
        <v>134</v>
      </c>
      <c r="AU470" s="213" t="s">
        <v>82</v>
      </c>
      <c r="AV470" s="11" t="s">
        <v>80</v>
      </c>
      <c r="AW470" s="11" t="s">
        <v>35</v>
      </c>
      <c r="AX470" s="11" t="s">
        <v>72</v>
      </c>
      <c r="AY470" s="213" t="s">
        <v>124</v>
      </c>
    </row>
    <row r="471" spans="2:65" s="12" customFormat="1" ht="13.5">
      <c r="B471" s="214"/>
      <c r="C471" s="215"/>
      <c r="D471" s="205" t="s">
        <v>134</v>
      </c>
      <c r="E471" s="216" t="s">
        <v>21</v>
      </c>
      <c r="F471" s="217" t="s">
        <v>869</v>
      </c>
      <c r="G471" s="215"/>
      <c r="H471" s="218">
        <v>28</v>
      </c>
      <c r="I471" s="219"/>
      <c r="J471" s="215"/>
      <c r="K471" s="215"/>
      <c r="L471" s="220"/>
      <c r="M471" s="221"/>
      <c r="N471" s="222"/>
      <c r="O471" s="222"/>
      <c r="P471" s="222"/>
      <c r="Q471" s="222"/>
      <c r="R471" s="222"/>
      <c r="S471" s="222"/>
      <c r="T471" s="223"/>
      <c r="AT471" s="224" t="s">
        <v>134</v>
      </c>
      <c r="AU471" s="224" t="s">
        <v>82</v>
      </c>
      <c r="AV471" s="12" t="s">
        <v>82</v>
      </c>
      <c r="AW471" s="12" t="s">
        <v>35</v>
      </c>
      <c r="AX471" s="12" t="s">
        <v>80</v>
      </c>
      <c r="AY471" s="224" t="s">
        <v>124</v>
      </c>
    </row>
    <row r="472" spans="2:65" s="1" customFormat="1" ht="16.5" customHeight="1">
      <c r="B472" s="40"/>
      <c r="C472" s="191" t="s">
        <v>870</v>
      </c>
      <c r="D472" s="191" t="s">
        <v>127</v>
      </c>
      <c r="E472" s="192" t="s">
        <v>871</v>
      </c>
      <c r="F472" s="193" t="s">
        <v>872</v>
      </c>
      <c r="G472" s="194" t="s">
        <v>130</v>
      </c>
      <c r="H472" s="195">
        <v>10</v>
      </c>
      <c r="I472" s="196"/>
      <c r="J472" s="197">
        <f>ROUND(I472*H472,2)</f>
        <v>0</v>
      </c>
      <c r="K472" s="193" t="s">
        <v>21</v>
      </c>
      <c r="L472" s="60"/>
      <c r="M472" s="198" t="s">
        <v>21</v>
      </c>
      <c r="N472" s="199" t="s">
        <v>43</v>
      </c>
      <c r="O472" s="41"/>
      <c r="P472" s="200">
        <f>O472*H472</f>
        <v>0</v>
      </c>
      <c r="Q472" s="200">
        <v>0</v>
      </c>
      <c r="R472" s="200">
        <f>Q472*H472</f>
        <v>0</v>
      </c>
      <c r="S472" s="200">
        <v>0</v>
      </c>
      <c r="T472" s="201">
        <f>S472*H472</f>
        <v>0</v>
      </c>
      <c r="AR472" s="23" t="s">
        <v>132</v>
      </c>
      <c r="AT472" s="23" t="s">
        <v>127</v>
      </c>
      <c r="AU472" s="23" t="s">
        <v>82</v>
      </c>
      <c r="AY472" s="23" t="s">
        <v>124</v>
      </c>
      <c r="BE472" s="202">
        <f>IF(N472="základní",J472,0)</f>
        <v>0</v>
      </c>
      <c r="BF472" s="202">
        <f>IF(N472="snížená",J472,0)</f>
        <v>0</v>
      </c>
      <c r="BG472" s="202">
        <f>IF(N472="zákl. přenesená",J472,0)</f>
        <v>0</v>
      </c>
      <c r="BH472" s="202">
        <f>IF(N472="sníž. přenesená",J472,0)</f>
        <v>0</v>
      </c>
      <c r="BI472" s="202">
        <f>IF(N472="nulová",J472,0)</f>
        <v>0</v>
      </c>
      <c r="BJ472" s="23" t="s">
        <v>80</v>
      </c>
      <c r="BK472" s="202">
        <f>ROUND(I472*H472,2)</f>
        <v>0</v>
      </c>
      <c r="BL472" s="23" t="s">
        <v>132</v>
      </c>
      <c r="BM472" s="23" t="s">
        <v>873</v>
      </c>
    </row>
    <row r="473" spans="2:65" s="11" customFormat="1" ht="13.5">
      <c r="B473" s="203"/>
      <c r="C473" s="204"/>
      <c r="D473" s="205" t="s">
        <v>134</v>
      </c>
      <c r="E473" s="206" t="s">
        <v>21</v>
      </c>
      <c r="F473" s="207" t="s">
        <v>874</v>
      </c>
      <c r="G473" s="204"/>
      <c r="H473" s="206" t="s">
        <v>21</v>
      </c>
      <c r="I473" s="208"/>
      <c r="J473" s="204"/>
      <c r="K473" s="204"/>
      <c r="L473" s="209"/>
      <c r="M473" s="210"/>
      <c r="N473" s="211"/>
      <c r="O473" s="211"/>
      <c r="P473" s="211"/>
      <c r="Q473" s="211"/>
      <c r="R473" s="211"/>
      <c r="S473" s="211"/>
      <c r="T473" s="212"/>
      <c r="AT473" s="213" t="s">
        <v>134</v>
      </c>
      <c r="AU473" s="213" t="s">
        <v>82</v>
      </c>
      <c r="AV473" s="11" t="s">
        <v>80</v>
      </c>
      <c r="AW473" s="11" t="s">
        <v>35</v>
      </c>
      <c r="AX473" s="11" t="s">
        <v>72</v>
      </c>
      <c r="AY473" s="213" t="s">
        <v>124</v>
      </c>
    </row>
    <row r="474" spans="2:65" s="11" customFormat="1" ht="13.5">
      <c r="B474" s="203"/>
      <c r="C474" s="204"/>
      <c r="D474" s="205" t="s">
        <v>134</v>
      </c>
      <c r="E474" s="206" t="s">
        <v>21</v>
      </c>
      <c r="F474" s="207" t="s">
        <v>850</v>
      </c>
      <c r="G474" s="204"/>
      <c r="H474" s="206" t="s">
        <v>21</v>
      </c>
      <c r="I474" s="208"/>
      <c r="J474" s="204"/>
      <c r="K474" s="204"/>
      <c r="L474" s="209"/>
      <c r="M474" s="210"/>
      <c r="N474" s="211"/>
      <c r="O474" s="211"/>
      <c r="P474" s="211"/>
      <c r="Q474" s="211"/>
      <c r="R474" s="211"/>
      <c r="S474" s="211"/>
      <c r="T474" s="212"/>
      <c r="AT474" s="213" t="s">
        <v>134</v>
      </c>
      <c r="AU474" s="213" t="s">
        <v>82</v>
      </c>
      <c r="AV474" s="11" t="s">
        <v>80</v>
      </c>
      <c r="AW474" s="11" t="s">
        <v>35</v>
      </c>
      <c r="AX474" s="11" t="s">
        <v>72</v>
      </c>
      <c r="AY474" s="213" t="s">
        <v>124</v>
      </c>
    </row>
    <row r="475" spans="2:65" s="12" customFormat="1" ht="13.5">
      <c r="B475" s="214"/>
      <c r="C475" s="215"/>
      <c r="D475" s="205" t="s">
        <v>134</v>
      </c>
      <c r="E475" s="216" t="s">
        <v>21</v>
      </c>
      <c r="F475" s="217" t="s">
        <v>875</v>
      </c>
      <c r="G475" s="215"/>
      <c r="H475" s="218">
        <v>4</v>
      </c>
      <c r="I475" s="219"/>
      <c r="J475" s="215"/>
      <c r="K475" s="215"/>
      <c r="L475" s="220"/>
      <c r="M475" s="221"/>
      <c r="N475" s="222"/>
      <c r="O475" s="222"/>
      <c r="P475" s="222"/>
      <c r="Q475" s="222"/>
      <c r="R475" s="222"/>
      <c r="S475" s="222"/>
      <c r="T475" s="223"/>
      <c r="AT475" s="224" t="s">
        <v>134</v>
      </c>
      <c r="AU475" s="224" t="s">
        <v>82</v>
      </c>
      <c r="AV475" s="12" t="s">
        <v>82</v>
      </c>
      <c r="AW475" s="12" t="s">
        <v>35</v>
      </c>
      <c r="AX475" s="12" t="s">
        <v>72</v>
      </c>
      <c r="AY475" s="224" t="s">
        <v>124</v>
      </c>
    </row>
    <row r="476" spans="2:65" s="12" customFormat="1" ht="13.5">
      <c r="B476" s="214"/>
      <c r="C476" s="215"/>
      <c r="D476" s="205" t="s">
        <v>134</v>
      </c>
      <c r="E476" s="216" t="s">
        <v>21</v>
      </c>
      <c r="F476" s="217" t="s">
        <v>876</v>
      </c>
      <c r="G476" s="215"/>
      <c r="H476" s="218">
        <v>6</v>
      </c>
      <c r="I476" s="219"/>
      <c r="J476" s="215"/>
      <c r="K476" s="215"/>
      <c r="L476" s="220"/>
      <c r="M476" s="221"/>
      <c r="N476" s="222"/>
      <c r="O476" s="222"/>
      <c r="P476" s="222"/>
      <c r="Q476" s="222"/>
      <c r="R476" s="222"/>
      <c r="S476" s="222"/>
      <c r="T476" s="223"/>
      <c r="AT476" s="224" t="s">
        <v>134</v>
      </c>
      <c r="AU476" s="224" t="s">
        <v>82</v>
      </c>
      <c r="AV476" s="12" t="s">
        <v>82</v>
      </c>
      <c r="AW476" s="12" t="s">
        <v>35</v>
      </c>
      <c r="AX476" s="12" t="s">
        <v>72</v>
      </c>
      <c r="AY476" s="224" t="s">
        <v>124</v>
      </c>
    </row>
    <row r="477" spans="2:65" s="13" customFormat="1" ht="13.5">
      <c r="B477" s="228"/>
      <c r="C477" s="229"/>
      <c r="D477" s="205" t="s">
        <v>134</v>
      </c>
      <c r="E477" s="230" t="s">
        <v>21</v>
      </c>
      <c r="F477" s="231" t="s">
        <v>230</v>
      </c>
      <c r="G477" s="229"/>
      <c r="H477" s="232">
        <v>10</v>
      </c>
      <c r="I477" s="233"/>
      <c r="J477" s="229"/>
      <c r="K477" s="229"/>
      <c r="L477" s="234"/>
      <c r="M477" s="235"/>
      <c r="N477" s="236"/>
      <c r="O477" s="236"/>
      <c r="P477" s="236"/>
      <c r="Q477" s="236"/>
      <c r="R477" s="236"/>
      <c r="S477" s="236"/>
      <c r="T477" s="237"/>
      <c r="AT477" s="238" t="s">
        <v>134</v>
      </c>
      <c r="AU477" s="238" t="s">
        <v>82</v>
      </c>
      <c r="AV477" s="13" t="s">
        <v>132</v>
      </c>
      <c r="AW477" s="13" t="s">
        <v>35</v>
      </c>
      <c r="AX477" s="13" t="s">
        <v>80</v>
      </c>
      <c r="AY477" s="238" t="s">
        <v>124</v>
      </c>
    </row>
    <row r="478" spans="2:65" s="1" customFormat="1" ht="16.5" customHeight="1">
      <c r="B478" s="40"/>
      <c r="C478" s="191" t="s">
        <v>877</v>
      </c>
      <c r="D478" s="191" t="s">
        <v>127</v>
      </c>
      <c r="E478" s="192" t="s">
        <v>878</v>
      </c>
      <c r="F478" s="193" t="s">
        <v>879</v>
      </c>
      <c r="G478" s="194" t="s">
        <v>130</v>
      </c>
      <c r="H478" s="195">
        <v>2</v>
      </c>
      <c r="I478" s="196"/>
      <c r="J478" s="197">
        <f>ROUND(I478*H478,2)</f>
        <v>0</v>
      </c>
      <c r="K478" s="193" t="s">
        <v>131</v>
      </c>
      <c r="L478" s="60"/>
      <c r="M478" s="198" t="s">
        <v>21</v>
      </c>
      <c r="N478" s="199" t="s">
        <v>43</v>
      </c>
      <c r="O478" s="41"/>
      <c r="P478" s="200">
        <f>O478*H478</f>
        <v>0</v>
      </c>
      <c r="Q478" s="200">
        <v>8.5419999999999996E-2</v>
      </c>
      <c r="R478" s="200">
        <f>Q478*H478</f>
        <v>0.17083999999999999</v>
      </c>
      <c r="S478" s="200">
        <v>0</v>
      </c>
      <c r="T478" s="201">
        <f>S478*H478</f>
        <v>0</v>
      </c>
      <c r="AR478" s="23" t="s">
        <v>132</v>
      </c>
      <c r="AT478" s="23" t="s">
        <v>127</v>
      </c>
      <c r="AU478" s="23" t="s">
        <v>82</v>
      </c>
      <c r="AY478" s="23" t="s">
        <v>124</v>
      </c>
      <c r="BE478" s="202">
        <f>IF(N478="základní",J478,0)</f>
        <v>0</v>
      </c>
      <c r="BF478" s="202">
        <f>IF(N478="snížená",J478,0)</f>
        <v>0</v>
      </c>
      <c r="BG478" s="202">
        <f>IF(N478="zákl. přenesená",J478,0)</f>
        <v>0</v>
      </c>
      <c r="BH478" s="202">
        <f>IF(N478="sníž. přenesená",J478,0)</f>
        <v>0</v>
      </c>
      <c r="BI478" s="202">
        <f>IF(N478="nulová",J478,0)</f>
        <v>0</v>
      </c>
      <c r="BJ478" s="23" t="s">
        <v>80</v>
      </c>
      <c r="BK478" s="202">
        <f>ROUND(I478*H478,2)</f>
        <v>0</v>
      </c>
      <c r="BL478" s="23" t="s">
        <v>132</v>
      </c>
      <c r="BM478" s="23" t="s">
        <v>880</v>
      </c>
    </row>
    <row r="479" spans="2:65" s="12" customFormat="1" ht="13.5">
      <c r="B479" s="214"/>
      <c r="C479" s="215"/>
      <c r="D479" s="205" t="s">
        <v>134</v>
      </c>
      <c r="E479" s="216" t="s">
        <v>21</v>
      </c>
      <c r="F479" s="217" t="s">
        <v>881</v>
      </c>
      <c r="G479" s="215"/>
      <c r="H479" s="218">
        <v>2</v>
      </c>
      <c r="I479" s="219"/>
      <c r="J479" s="215"/>
      <c r="K479" s="215"/>
      <c r="L479" s="220"/>
      <c r="M479" s="221"/>
      <c r="N479" s="222"/>
      <c r="O479" s="222"/>
      <c r="P479" s="222"/>
      <c r="Q479" s="222"/>
      <c r="R479" s="222"/>
      <c r="S479" s="222"/>
      <c r="T479" s="223"/>
      <c r="AT479" s="224" t="s">
        <v>134</v>
      </c>
      <c r="AU479" s="224" t="s">
        <v>82</v>
      </c>
      <c r="AV479" s="12" t="s">
        <v>82</v>
      </c>
      <c r="AW479" s="12" t="s">
        <v>35</v>
      </c>
      <c r="AX479" s="12" t="s">
        <v>80</v>
      </c>
      <c r="AY479" s="224" t="s">
        <v>124</v>
      </c>
    </row>
    <row r="480" spans="2:65" s="1" customFormat="1" ht="25.5" customHeight="1">
      <c r="B480" s="40"/>
      <c r="C480" s="191" t="s">
        <v>882</v>
      </c>
      <c r="D480" s="191" t="s">
        <v>127</v>
      </c>
      <c r="E480" s="192" t="s">
        <v>883</v>
      </c>
      <c r="F480" s="193" t="s">
        <v>884</v>
      </c>
      <c r="G480" s="194" t="s">
        <v>261</v>
      </c>
      <c r="H480" s="195">
        <v>20.6</v>
      </c>
      <c r="I480" s="196"/>
      <c r="J480" s="197">
        <f>ROUND(I480*H480,2)</f>
        <v>0</v>
      </c>
      <c r="K480" s="193" t="s">
        <v>131</v>
      </c>
      <c r="L480" s="60"/>
      <c r="M480" s="198" t="s">
        <v>21</v>
      </c>
      <c r="N480" s="199" t="s">
        <v>43</v>
      </c>
      <c r="O480" s="41"/>
      <c r="P480" s="200">
        <f>O480*H480</f>
        <v>0</v>
      </c>
      <c r="Q480" s="200">
        <v>3.0000000000000001E-5</v>
      </c>
      <c r="R480" s="200">
        <f>Q480*H480</f>
        <v>6.1800000000000006E-4</v>
      </c>
      <c r="S480" s="200">
        <v>0</v>
      </c>
      <c r="T480" s="201">
        <f>S480*H480</f>
        <v>0</v>
      </c>
      <c r="AR480" s="23" t="s">
        <v>132</v>
      </c>
      <c r="AT480" s="23" t="s">
        <v>127</v>
      </c>
      <c r="AU480" s="23" t="s">
        <v>82</v>
      </c>
      <c r="AY480" s="23" t="s">
        <v>124</v>
      </c>
      <c r="BE480" s="202">
        <f>IF(N480="základní",J480,0)</f>
        <v>0</v>
      </c>
      <c r="BF480" s="202">
        <f>IF(N480="snížená",J480,0)</f>
        <v>0</v>
      </c>
      <c r="BG480" s="202">
        <f>IF(N480="zákl. přenesená",J480,0)</f>
        <v>0</v>
      </c>
      <c r="BH480" s="202">
        <f>IF(N480="sníž. přenesená",J480,0)</f>
        <v>0</v>
      </c>
      <c r="BI480" s="202">
        <f>IF(N480="nulová",J480,0)</f>
        <v>0</v>
      </c>
      <c r="BJ480" s="23" t="s">
        <v>80</v>
      </c>
      <c r="BK480" s="202">
        <f>ROUND(I480*H480,2)</f>
        <v>0</v>
      </c>
      <c r="BL480" s="23" t="s">
        <v>132</v>
      </c>
      <c r="BM480" s="23" t="s">
        <v>885</v>
      </c>
    </row>
    <row r="481" spans="2:65" s="12" customFormat="1" ht="13.5">
      <c r="B481" s="214"/>
      <c r="C481" s="215"/>
      <c r="D481" s="205" t="s">
        <v>134</v>
      </c>
      <c r="E481" s="216" t="s">
        <v>21</v>
      </c>
      <c r="F481" s="217" t="s">
        <v>886</v>
      </c>
      <c r="G481" s="215"/>
      <c r="H481" s="218">
        <v>20.6</v>
      </c>
      <c r="I481" s="219"/>
      <c r="J481" s="215"/>
      <c r="K481" s="215"/>
      <c r="L481" s="220"/>
      <c r="M481" s="221"/>
      <c r="N481" s="222"/>
      <c r="O481" s="222"/>
      <c r="P481" s="222"/>
      <c r="Q481" s="222"/>
      <c r="R481" s="222"/>
      <c r="S481" s="222"/>
      <c r="T481" s="223"/>
      <c r="AT481" s="224" t="s">
        <v>134</v>
      </c>
      <c r="AU481" s="224" t="s">
        <v>82</v>
      </c>
      <c r="AV481" s="12" t="s">
        <v>82</v>
      </c>
      <c r="AW481" s="12" t="s">
        <v>35</v>
      </c>
      <c r="AX481" s="12" t="s">
        <v>80</v>
      </c>
      <c r="AY481" s="224" t="s">
        <v>124</v>
      </c>
    </row>
    <row r="482" spans="2:65" s="1" customFormat="1" ht="25.5" customHeight="1">
      <c r="B482" s="40"/>
      <c r="C482" s="191" t="s">
        <v>887</v>
      </c>
      <c r="D482" s="191" t="s">
        <v>127</v>
      </c>
      <c r="E482" s="192" t="s">
        <v>888</v>
      </c>
      <c r="F482" s="193" t="s">
        <v>889</v>
      </c>
      <c r="G482" s="194" t="s">
        <v>261</v>
      </c>
      <c r="H482" s="195">
        <v>41.2</v>
      </c>
      <c r="I482" s="196"/>
      <c r="J482" s="197">
        <f>ROUND(I482*H482,2)</f>
        <v>0</v>
      </c>
      <c r="K482" s="193" t="s">
        <v>131</v>
      </c>
      <c r="L482" s="60"/>
      <c r="M482" s="198" t="s">
        <v>21</v>
      </c>
      <c r="N482" s="199" t="s">
        <v>43</v>
      </c>
      <c r="O482" s="41"/>
      <c r="P482" s="200">
        <f>O482*H482</f>
        <v>0</v>
      </c>
      <c r="Q482" s="200">
        <v>1.4999999999999999E-4</v>
      </c>
      <c r="R482" s="200">
        <f>Q482*H482</f>
        <v>6.1799999999999997E-3</v>
      </c>
      <c r="S482" s="200">
        <v>0</v>
      </c>
      <c r="T482" s="201">
        <f>S482*H482</f>
        <v>0</v>
      </c>
      <c r="AR482" s="23" t="s">
        <v>132</v>
      </c>
      <c r="AT482" s="23" t="s">
        <v>127</v>
      </c>
      <c r="AU482" s="23" t="s">
        <v>82</v>
      </c>
      <c r="AY482" s="23" t="s">
        <v>124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23" t="s">
        <v>80</v>
      </c>
      <c r="BK482" s="202">
        <f>ROUND(I482*H482,2)</f>
        <v>0</v>
      </c>
      <c r="BL482" s="23" t="s">
        <v>132</v>
      </c>
      <c r="BM482" s="23" t="s">
        <v>890</v>
      </c>
    </row>
    <row r="483" spans="2:65" s="12" customFormat="1" ht="13.5">
      <c r="B483" s="214"/>
      <c r="C483" s="215"/>
      <c r="D483" s="205" t="s">
        <v>134</v>
      </c>
      <c r="E483" s="216" t="s">
        <v>21</v>
      </c>
      <c r="F483" s="217" t="s">
        <v>891</v>
      </c>
      <c r="G483" s="215"/>
      <c r="H483" s="218">
        <v>41.2</v>
      </c>
      <c r="I483" s="219"/>
      <c r="J483" s="215"/>
      <c r="K483" s="215"/>
      <c r="L483" s="220"/>
      <c r="M483" s="221"/>
      <c r="N483" s="222"/>
      <c r="O483" s="222"/>
      <c r="P483" s="222"/>
      <c r="Q483" s="222"/>
      <c r="R483" s="222"/>
      <c r="S483" s="222"/>
      <c r="T483" s="223"/>
      <c r="AT483" s="224" t="s">
        <v>134</v>
      </c>
      <c r="AU483" s="224" t="s">
        <v>82</v>
      </c>
      <c r="AV483" s="12" t="s">
        <v>82</v>
      </c>
      <c r="AW483" s="12" t="s">
        <v>35</v>
      </c>
      <c r="AX483" s="12" t="s">
        <v>80</v>
      </c>
      <c r="AY483" s="224" t="s">
        <v>124</v>
      </c>
    </row>
    <row r="484" spans="2:65" s="1" customFormat="1" ht="25.5" customHeight="1">
      <c r="B484" s="40"/>
      <c r="C484" s="191" t="s">
        <v>892</v>
      </c>
      <c r="D484" s="191" t="s">
        <v>127</v>
      </c>
      <c r="E484" s="192" t="s">
        <v>893</v>
      </c>
      <c r="F484" s="193" t="s">
        <v>894</v>
      </c>
      <c r="G484" s="194" t="s">
        <v>261</v>
      </c>
      <c r="H484" s="195">
        <v>20.6</v>
      </c>
      <c r="I484" s="196"/>
      <c r="J484" s="197">
        <f>ROUND(I484*H484,2)</f>
        <v>0</v>
      </c>
      <c r="K484" s="193" t="s">
        <v>131</v>
      </c>
      <c r="L484" s="60"/>
      <c r="M484" s="198" t="s">
        <v>21</v>
      </c>
      <c r="N484" s="199" t="s">
        <v>43</v>
      </c>
      <c r="O484" s="41"/>
      <c r="P484" s="200">
        <f>O484*H484</f>
        <v>0</v>
      </c>
      <c r="Q484" s="200">
        <v>1.1E-4</v>
      </c>
      <c r="R484" s="200">
        <f>Q484*H484</f>
        <v>2.2660000000000002E-3</v>
      </c>
      <c r="S484" s="200">
        <v>0</v>
      </c>
      <c r="T484" s="201">
        <f>S484*H484</f>
        <v>0</v>
      </c>
      <c r="AR484" s="23" t="s">
        <v>132</v>
      </c>
      <c r="AT484" s="23" t="s">
        <v>127</v>
      </c>
      <c r="AU484" s="23" t="s">
        <v>82</v>
      </c>
      <c r="AY484" s="23" t="s">
        <v>124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23" t="s">
        <v>80</v>
      </c>
      <c r="BK484" s="202">
        <f>ROUND(I484*H484,2)</f>
        <v>0</v>
      </c>
      <c r="BL484" s="23" t="s">
        <v>132</v>
      </c>
      <c r="BM484" s="23" t="s">
        <v>895</v>
      </c>
    </row>
    <row r="485" spans="2:65" s="12" customFormat="1" ht="13.5">
      <c r="B485" s="214"/>
      <c r="C485" s="215"/>
      <c r="D485" s="205" t="s">
        <v>134</v>
      </c>
      <c r="E485" s="216" t="s">
        <v>21</v>
      </c>
      <c r="F485" s="217" t="s">
        <v>896</v>
      </c>
      <c r="G485" s="215"/>
      <c r="H485" s="218">
        <v>20.6</v>
      </c>
      <c r="I485" s="219"/>
      <c r="J485" s="215"/>
      <c r="K485" s="215"/>
      <c r="L485" s="220"/>
      <c r="M485" s="221"/>
      <c r="N485" s="222"/>
      <c r="O485" s="222"/>
      <c r="P485" s="222"/>
      <c r="Q485" s="222"/>
      <c r="R485" s="222"/>
      <c r="S485" s="222"/>
      <c r="T485" s="223"/>
      <c r="AT485" s="224" t="s">
        <v>134</v>
      </c>
      <c r="AU485" s="224" t="s">
        <v>82</v>
      </c>
      <c r="AV485" s="12" t="s">
        <v>82</v>
      </c>
      <c r="AW485" s="12" t="s">
        <v>35</v>
      </c>
      <c r="AX485" s="12" t="s">
        <v>80</v>
      </c>
      <c r="AY485" s="224" t="s">
        <v>124</v>
      </c>
    </row>
    <row r="486" spans="2:65" s="1" customFormat="1" ht="25.5" customHeight="1">
      <c r="B486" s="40"/>
      <c r="C486" s="191" t="s">
        <v>897</v>
      </c>
      <c r="D486" s="191" t="s">
        <v>127</v>
      </c>
      <c r="E486" s="192" t="s">
        <v>898</v>
      </c>
      <c r="F486" s="193" t="s">
        <v>899</v>
      </c>
      <c r="G486" s="194" t="s">
        <v>261</v>
      </c>
      <c r="H486" s="195">
        <v>41.2</v>
      </c>
      <c r="I486" s="196"/>
      <c r="J486" s="197">
        <f>ROUND(I486*H486,2)</f>
        <v>0</v>
      </c>
      <c r="K486" s="193" t="s">
        <v>131</v>
      </c>
      <c r="L486" s="60"/>
      <c r="M486" s="198" t="s">
        <v>21</v>
      </c>
      <c r="N486" s="199" t="s">
        <v>43</v>
      </c>
      <c r="O486" s="41"/>
      <c r="P486" s="200">
        <f>O486*H486</f>
        <v>0</v>
      </c>
      <c r="Q486" s="200">
        <v>6.4999999999999997E-4</v>
      </c>
      <c r="R486" s="200">
        <f>Q486*H486</f>
        <v>2.6780000000000002E-2</v>
      </c>
      <c r="S486" s="200">
        <v>0</v>
      </c>
      <c r="T486" s="201">
        <f>S486*H486</f>
        <v>0</v>
      </c>
      <c r="AR486" s="23" t="s">
        <v>132</v>
      </c>
      <c r="AT486" s="23" t="s">
        <v>127</v>
      </c>
      <c r="AU486" s="23" t="s">
        <v>82</v>
      </c>
      <c r="AY486" s="23" t="s">
        <v>124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23" t="s">
        <v>80</v>
      </c>
      <c r="BK486" s="202">
        <f>ROUND(I486*H486,2)</f>
        <v>0</v>
      </c>
      <c r="BL486" s="23" t="s">
        <v>132</v>
      </c>
      <c r="BM486" s="23" t="s">
        <v>900</v>
      </c>
    </row>
    <row r="487" spans="2:65" s="12" customFormat="1" ht="13.5">
      <c r="B487" s="214"/>
      <c r="C487" s="215"/>
      <c r="D487" s="205" t="s">
        <v>134</v>
      </c>
      <c r="E487" s="216" t="s">
        <v>21</v>
      </c>
      <c r="F487" s="217" t="s">
        <v>901</v>
      </c>
      <c r="G487" s="215"/>
      <c r="H487" s="218">
        <v>41.2</v>
      </c>
      <c r="I487" s="219"/>
      <c r="J487" s="215"/>
      <c r="K487" s="215"/>
      <c r="L487" s="220"/>
      <c r="M487" s="221"/>
      <c r="N487" s="222"/>
      <c r="O487" s="222"/>
      <c r="P487" s="222"/>
      <c r="Q487" s="222"/>
      <c r="R487" s="222"/>
      <c r="S487" s="222"/>
      <c r="T487" s="223"/>
      <c r="AT487" s="224" t="s">
        <v>134</v>
      </c>
      <c r="AU487" s="224" t="s">
        <v>82</v>
      </c>
      <c r="AV487" s="12" t="s">
        <v>82</v>
      </c>
      <c r="AW487" s="12" t="s">
        <v>35</v>
      </c>
      <c r="AX487" s="12" t="s">
        <v>80</v>
      </c>
      <c r="AY487" s="224" t="s">
        <v>124</v>
      </c>
    </row>
    <row r="488" spans="2:65" s="1" customFormat="1" ht="16.5" customHeight="1">
      <c r="B488" s="40"/>
      <c r="C488" s="191" t="s">
        <v>902</v>
      </c>
      <c r="D488" s="191" t="s">
        <v>127</v>
      </c>
      <c r="E488" s="192" t="s">
        <v>903</v>
      </c>
      <c r="F488" s="193" t="s">
        <v>904</v>
      </c>
      <c r="G488" s="194" t="s">
        <v>261</v>
      </c>
      <c r="H488" s="195">
        <v>61.8</v>
      </c>
      <c r="I488" s="196"/>
      <c r="J488" s="197">
        <f>ROUND(I488*H488,2)</f>
        <v>0</v>
      </c>
      <c r="K488" s="193" t="s">
        <v>131</v>
      </c>
      <c r="L488" s="60"/>
      <c r="M488" s="198" t="s">
        <v>21</v>
      </c>
      <c r="N488" s="199" t="s">
        <v>43</v>
      </c>
      <c r="O488" s="41"/>
      <c r="P488" s="200">
        <f>O488*H488</f>
        <v>0</v>
      </c>
      <c r="Q488" s="200">
        <v>0</v>
      </c>
      <c r="R488" s="200">
        <f>Q488*H488</f>
        <v>0</v>
      </c>
      <c r="S488" s="200">
        <v>0</v>
      </c>
      <c r="T488" s="201">
        <f>S488*H488</f>
        <v>0</v>
      </c>
      <c r="AR488" s="23" t="s">
        <v>132</v>
      </c>
      <c r="AT488" s="23" t="s">
        <v>127</v>
      </c>
      <c r="AU488" s="23" t="s">
        <v>82</v>
      </c>
      <c r="AY488" s="23" t="s">
        <v>124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23" t="s">
        <v>80</v>
      </c>
      <c r="BK488" s="202">
        <f>ROUND(I488*H488,2)</f>
        <v>0</v>
      </c>
      <c r="BL488" s="23" t="s">
        <v>132</v>
      </c>
      <c r="BM488" s="23" t="s">
        <v>905</v>
      </c>
    </row>
    <row r="489" spans="2:65" s="12" customFormat="1" ht="13.5">
      <c r="B489" s="214"/>
      <c r="C489" s="215"/>
      <c r="D489" s="205" t="s">
        <v>134</v>
      </c>
      <c r="E489" s="216" t="s">
        <v>21</v>
      </c>
      <c r="F489" s="217" t="s">
        <v>906</v>
      </c>
      <c r="G489" s="215"/>
      <c r="H489" s="218">
        <v>41.2</v>
      </c>
      <c r="I489" s="219"/>
      <c r="J489" s="215"/>
      <c r="K489" s="215"/>
      <c r="L489" s="220"/>
      <c r="M489" s="221"/>
      <c r="N489" s="222"/>
      <c r="O489" s="222"/>
      <c r="P489" s="222"/>
      <c r="Q489" s="222"/>
      <c r="R489" s="222"/>
      <c r="S489" s="222"/>
      <c r="T489" s="223"/>
      <c r="AT489" s="224" t="s">
        <v>134</v>
      </c>
      <c r="AU489" s="224" t="s">
        <v>82</v>
      </c>
      <c r="AV489" s="12" t="s">
        <v>82</v>
      </c>
      <c r="AW489" s="12" t="s">
        <v>35</v>
      </c>
      <c r="AX489" s="12" t="s">
        <v>72</v>
      </c>
      <c r="AY489" s="224" t="s">
        <v>124</v>
      </c>
    </row>
    <row r="490" spans="2:65" s="12" customFormat="1" ht="13.5">
      <c r="B490" s="214"/>
      <c r="C490" s="215"/>
      <c r="D490" s="205" t="s">
        <v>134</v>
      </c>
      <c r="E490" s="216" t="s">
        <v>21</v>
      </c>
      <c r="F490" s="217" t="s">
        <v>907</v>
      </c>
      <c r="G490" s="215"/>
      <c r="H490" s="218">
        <v>20.6</v>
      </c>
      <c r="I490" s="219"/>
      <c r="J490" s="215"/>
      <c r="K490" s="215"/>
      <c r="L490" s="220"/>
      <c r="M490" s="221"/>
      <c r="N490" s="222"/>
      <c r="O490" s="222"/>
      <c r="P490" s="222"/>
      <c r="Q490" s="222"/>
      <c r="R490" s="222"/>
      <c r="S490" s="222"/>
      <c r="T490" s="223"/>
      <c r="AT490" s="224" t="s">
        <v>134</v>
      </c>
      <c r="AU490" s="224" t="s">
        <v>82</v>
      </c>
      <c r="AV490" s="12" t="s">
        <v>82</v>
      </c>
      <c r="AW490" s="12" t="s">
        <v>35</v>
      </c>
      <c r="AX490" s="12" t="s">
        <v>72</v>
      </c>
      <c r="AY490" s="224" t="s">
        <v>124</v>
      </c>
    </row>
    <row r="491" spans="2:65" s="13" customFormat="1" ht="13.5">
      <c r="B491" s="228"/>
      <c r="C491" s="229"/>
      <c r="D491" s="205" t="s">
        <v>134</v>
      </c>
      <c r="E491" s="230" t="s">
        <v>21</v>
      </c>
      <c r="F491" s="231" t="s">
        <v>230</v>
      </c>
      <c r="G491" s="229"/>
      <c r="H491" s="232">
        <v>61.8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AT491" s="238" t="s">
        <v>134</v>
      </c>
      <c r="AU491" s="238" t="s">
        <v>82</v>
      </c>
      <c r="AV491" s="13" t="s">
        <v>132</v>
      </c>
      <c r="AW491" s="13" t="s">
        <v>35</v>
      </c>
      <c r="AX491" s="13" t="s">
        <v>80</v>
      </c>
      <c r="AY491" s="238" t="s">
        <v>124</v>
      </c>
    </row>
    <row r="492" spans="2:65" s="1" customFormat="1" ht="25.5" customHeight="1">
      <c r="B492" s="40"/>
      <c r="C492" s="191" t="s">
        <v>908</v>
      </c>
      <c r="D492" s="191" t="s">
        <v>127</v>
      </c>
      <c r="E492" s="192" t="s">
        <v>909</v>
      </c>
      <c r="F492" s="193" t="s">
        <v>910</v>
      </c>
      <c r="G492" s="194" t="s">
        <v>261</v>
      </c>
      <c r="H492" s="195">
        <v>12</v>
      </c>
      <c r="I492" s="196"/>
      <c r="J492" s="197">
        <f>ROUND(I492*H492,2)</f>
        <v>0</v>
      </c>
      <c r="K492" s="193" t="s">
        <v>131</v>
      </c>
      <c r="L492" s="60"/>
      <c r="M492" s="198" t="s">
        <v>21</v>
      </c>
      <c r="N492" s="199" t="s">
        <v>43</v>
      </c>
      <c r="O492" s="41"/>
      <c r="P492" s="200">
        <f>O492*H492</f>
        <v>0</v>
      </c>
      <c r="Q492" s="200">
        <v>0.15540000000000001</v>
      </c>
      <c r="R492" s="200">
        <f>Q492*H492</f>
        <v>1.8648000000000002</v>
      </c>
      <c r="S492" s="200">
        <v>0</v>
      </c>
      <c r="T492" s="201">
        <f>S492*H492</f>
        <v>0</v>
      </c>
      <c r="AR492" s="23" t="s">
        <v>132</v>
      </c>
      <c r="AT492" s="23" t="s">
        <v>127</v>
      </c>
      <c r="AU492" s="23" t="s">
        <v>82</v>
      </c>
      <c r="AY492" s="23" t="s">
        <v>124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23" t="s">
        <v>80</v>
      </c>
      <c r="BK492" s="202">
        <f>ROUND(I492*H492,2)</f>
        <v>0</v>
      </c>
      <c r="BL492" s="23" t="s">
        <v>132</v>
      </c>
      <c r="BM492" s="23" t="s">
        <v>911</v>
      </c>
    </row>
    <row r="493" spans="2:65" s="11" customFormat="1" ht="27">
      <c r="B493" s="203"/>
      <c r="C493" s="204"/>
      <c r="D493" s="205" t="s">
        <v>134</v>
      </c>
      <c r="E493" s="206" t="s">
        <v>21</v>
      </c>
      <c r="F493" s="207" t="s">
        <v>912</v>
      </c>
      <c r="G493" s="204"/>
      <c r="H493" s="206" t="s">
        <v>21</v>
      </c>
      <c r="I493" s="208"/>
      <c r="J493" s="204"/>
      <c r="K493" s="204"/>
      <c r="L493" s="209"/>
      <c r="M493" s="210"/>
      <c r="N493" s="211"/>
      <c r="O493" s="211"/>
      <c r="P493" s="211"/>
      <c r="Q493" s="211"/>
      <c r="R493" s="211"/>
      <c r="S493" s="211"/>
      <c r="T493" s="212"/>
      <c r="AT493" s="213" t="s">
        <v>134</v>
      </c>
      <c r="AU493" s="213" t="s">
        <v>82</v>
      </c>
      <c r="AV493" s="11" t="s">
        <v>80</v>
      </c>
      <c r="AW493" s="11" t="s">
        <v>35</v>
      </c>
      <c r="AX493" s="11" t="s">
        <v>72</v>
      </c>
      <c r="AY493" s="213" t="s">
        <v>124</v>
      </c>
    </row>
    <row r="494" spans="2:65" s="12" customFormat="1" ht="13.5">
      <c r="B494" s="214"/>
      <c r="C494" s="215"/>
      <c r="D494" s="205" t="s">
        <v>134</v>
      </c>
      <c r="E494" s="216" t="s">
        <v>21</v>
      </c>
      <c r="F494" s="217" t="s">
        <v>913</v>
      </c>
      <c r="G494" s="215"/>
      <c r="H494" s="218">
        <v>12</v>
      </c>
      <c r="I494" s="219"/>
      <c r="J494" s="215"/>
      <c r="K494" s="215"/>
      <c r="L494" s="220"/>
      <c r="M494" s="221"/>
      <c r="N494" s="222"/>
      <c r="O494" s="222"/>
      <c r="P494" s="222"/>
      <c r="Q494" s="222"/>
      <c r="R494" s="222"/>
      <c r="S494" s="222"/>
      <c r="T494" s="223"/>
      <c r="AT494" s="224" t="s">
        <v>134</v>
      </c>
      <c r="AU494" s="224" t="s">
        <v>82</v>
      </c>
      <c r="AV494" s="12" t="s">
        <v>82</v>
      </c>
      <c r="AW494" s="12" t="s">
        <v>35</v>
      </c>
      <c r="AX494" s="12" t="s">
        <v>80</v>
      </c>
      <c r="AY494" s="224" t="s">
        <v>124</v>
      </c>
    </row>
    <row r="495" spans="2:65" s="1" customFormat="1" ht="16.5" customHeight="1">
      <c r="B495" s="40"/>
      <c r="C495" s="239" t="s">
        <v>914</v>
      </c>
      <c r="D495" s="239" t="s">
        <v>312</v>
      </c>
      <c r="E495" s="240" t="s">
        <v>915</v>
      </c>
      <c r="F495" s="241" t="s">
        <v>916</v>
      </c>
      <c r="G495" s="242" t="s">
        <v>261</v>
      </c>
      <c r="H495" s="243">
        <v>12.6</v>
      </c>
      <c r="I495" s="244"/>
      <c r="J495" s="245">
        <f>ROUND(I495*H495,2)</f>
        <v>0</v>
      </c>
      <c r="K495" s="241" t="s">
        <v>131</v>
      </c>
      <c r="L495" s="246"/>
      <c r="M495" s="247" t="s">
        <v>21</v>
      </c>
      <c r="N495" s="248" t="s">
        <v>43</v>
      </c>
      <c r="O495" s="41"/>
      <c r="P495" s="200">
        <f>O495*H495</f>
        <v>0</v>
      </c>
      <c r="Q495" s="200">
        <v>0.10199999999999999</v>
      </c>
      <c r="R495" s="200">
        <f>Q495*H495</f>
        <v>1.2851999999999999</v>
      </c>
      <c r="S495" s="200">
        <v>0</v>
      </c>
      <c r="T495" s="201">
        <f>S495*H495</f>
        <v>0</v>
      </c>
      <c r="AR495" s="23" t="s">
        <v>169</v>
      </c>
      <c r="AT495" s="23" t="s">
        <v>312</v>
      </c>
      <c r="AU495" s="23" t="s">
        <v>82</v>
      </c>
      <c r="AY495" s="23" t="s">
        <v>124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23" t="s">
        <v>80</v>
      </c>
      <c r="BK495" s="202">
        <f>ROUND(I495*H495,2)</f>
        <v>0</v>
      </c>
      <c r="BL495" s="23" t="s">
        <v>132</v>
      </c>
      <c r="BM495" s="23" t="s">
        <v>917</v>
      </c>
    </row>
    <row r="496" spans="2:65" s="11" customFormat="1" ht="13.5">
      <c r="B496" s="203"/>
      <c r="C496" s="204"/>
      <c r="D496" s="205" t="s">
        <v>134</v>
      </c>
      <c r="E496" s="206" t="s">
        <v>21</v>
      </c>
      <c r="F496" s="207" t="s">
        <v>918</v>
      </c>
      <c r="G496" s="204"/>
      <c r="H496" s="206" t="s">
        <v>21</v>
      </c>
      <c r="I496" s="208"/>
      <c r="J496" s="204"/>
      <c r="K496" s="204"/>
      <c r="L496" s="209"/>
      <c r="M496" s="210"/>
      <c r="N496" s="211"/>
      <c r="O496" s="211"/>
      <c r="P496" s="211"/>
      <c r="Q496" s="211"/>
      <c r="R496" s="211"/>
      <c r="S496" s="211"/>
      <c r="T496" s="212"/>
      <c r="AT496" s="213" t="s">
        <v>134</v>
      </c>
      <c r="AU496" s="213" t="s">
        <v>82</v>
      </c>
      <c r="AV496" s="11" t="s">
        <v>80</v>
      </c>
      <c r="AW496" s="11" t="s">
        <v>35</v>
      </c>
      <c r="AX496" s="11" t="s">
        <v>72</v>
      </c>
      <c r="AY496" s="213" t="s">
        <v>124</v>
      </c>
    </row>
    <row r="497" spans="2:65" s="12" customFormat="1" ht="13.5">
      <c r="B497" s="214"/>
      <c r="C497" s="215"/>
      <c r="D497" s="205" t="s">
        <v>134</v>
      </c>
      <c r="E497" s="216" t="s">
        <v>21</v>
      </c>
      <c r="F497" s="217" t="s">
        <v>919</v>
      </c>
      <c r="G497" s="215"/>
      <c r="H497" s="218">
        <v>12.6</v>
      </c>
      <c r="I497" s="219"/>
      <c r="J497" s="215"/>
      <c r="K497" s="215"/>
      <c r="L497" s="220"/>
      <c r="M497" s="221"/>
      <c r="N497" s="222"/>
      <c r="O497" s="222"/>
      <c r="P497" s="222"/>
      <c r="Q497" s="222"/>
      <c r="R497" s="222"/>
      <c r="S497" s="222"/>
      <c r="T497" s="223"/>
      <c r="AT497" s="224" t="s">
        <v>134</v>
      </c>
      <c r="AU497" s="224" t="s">
        <v>82</v>
      </c>
      <c r="AV497" s="12" t="s">
        <v>82</v>
      </c>
      <c r="AW497" s="12" t="s">
        <v>35</v>
      </c>
      <c r="AX497" s="12" t="s">
        <v>80</v>
      </c>
      <c r="AY497" s="224" t="s">
        <v>124</v>
      </c>
    </row>
    <row r="498" spans="2:65" s="1" customFormat="1" ht="25.5" customHeight="1">
      <c r="B498" s="40"/>
      <c r="C498" s="191" t="s">
        <v>920</v>
      </c>
      <c r="D498" s="191" t="s">
        <v>127</v>
      </c>
      <c r="E498" s="192" t="s">
        <v>921</v>
      </c>
      <c r="F498" s="193" t="s">
        <v>922</v>
      </c>
      <c r="G498" s="194" t="s">
        <v>261</v>
      </c>
      <c r="H498" s="195">
        <v>30.98</v>
      </c>
      <c r="I498" s="196"/>
      <c r="J498" s="197">
        <f>ROUND(I498*H498,2)</f>
        <v>0</v>
      </c>
      <c r="K498" s="193" t="s">
        <v>131</v>
      </c>
      <c r="L498" s="60"/>
      <c r="M498" s="198" t="s">
        <v>21</v>
      </c>
      <c r="N498" s="199" t="s">
        <v>43</v>
      </c>
      <c r="O498" s="41"/>
      <c r="P498" s="200">
        <f>O498*H498</f>
        <v>0</v>
      </c>
      <c r="Q498" s="200">
        <v>0.1295</v>
      </c>
      <c r="R498" s="200">
        <f>Q498*H498</f>
        <v>4.0119100000000003</v>
      </c>
      <c r="S498" s="200">
        <v>0</v>
      </c>
      <c r="T498" s="201">
        <f>S498*H498</f>
        <v>0</v>
      </c>
      <c r="AR498" s="23" t="s">
        <v>132</v>
      </c>
      <c r="AT498" s="23" t="s">
        <v>127</v>
      </c>
      <c r="AU498" s="23" t="s">
        <v>82</v>
      </c>
      <c r="AY498" s="23" t="s">
        <v>124</v>
      </c>
      <c r="BE498" s="202">
        <f>IF(N498="základní",J498,0)</f>
        <v>0</v>
      </c>
      <c r="BF498" s="202">
        <f>IF(N498="snížená",J498,0)</f>
        <v>0</v>
      </c>
      <c r="BG498" s="202">
        <f>IF(N498="zákl. přenesená",J498,0)</f>
        <v>0</v>
      </c>
      <c r="BH498" s="202">
        <f>IF(N498="sníž. přenesená",J498,0)</f>
        <v>0</v>
      </c>
      <c r="BI498" s="202">
        <f>IF(N498="nulová",J498,0)</f>
        <v>0</v>
      </c>
      <c r="BJ498" s="23" t="s">
        <v>80</v>
      </c>
      <c r="BK498" s="202">
        <f>ROUND(I498*H498,2)</f>
        <v>0</v>
      </c>
      <c r="BL498" s="23" t="s">
        <v>132</v>
      </c>
      <c r="BM498" s="23" t="s">
        <v>923</v>
      </c>
    </row>
    <row r="499" spans="2:65" s="11" customFormat="1" ht="27">
      <c r="B499" s="203"/>
      <c r="C499" s="204"/>
      <c r="D499" s="205" t="s">
        <v>134</v>
      </c>
      <c r="E499" s="206" t="s">
        <v>21</v>
      </c>
      <c r="F499" s="207" t="s">
        <v>924</v>
      </c>
      <c r="G499" s="204"/>
      <c r="H499" s="206" t="s">
        <v>21</v>
      </c>
      <c r="I499" s="208"/>
      <c r="J499" s="204"/>
      <c r="K499" s="204"/>
      <c r="L499" s="209"/>
      <c r="M499" s="210"/>
      <c r="N499" s="211"/>
      <c r="O499" s="211"/>
      <c r="P499" s="211"/>
      <c r="Q499" s="211"/>
      <c r="R499" s="211"/>
      <c r="S499" s="211"/>
      <c r="T499" s="212"/>
      <c r="AT499" s="213" t="s">
        <v>134</v>
      </c>
      <c r="AU499" s="213" t="s">
        <v>82</v>
      </c>
      <c r="AV499" s="11" t="s">
        <v>80</v>
      </c>
      <c r="AW499" s="11" t="s">
        <v>35</v>
      </c>
      <c r="AX499" s="11" t="s">
        <v>72</v>
      </c>
      <c r="AY499" s="213" t="s">
        <v>124</v>
      </c>
    </row>
    <row r="500" spans="2:65" s="12" customFormat="1" ht="13.5">
      <c r="B500" s="214"/>
      <c r="C500" s="215"/>
      <c r="D500" s="205" t="s">
        <v>134</v>
      </c>
      <c r="E500" s="216" t="s">
        <v>21</v>
      </c>
      <c r="F500" s="217" t="s">
        <v>925</v>
      </c>
      <c r="G500" s="215"/>
      <c r="H500" s="218">
        <v>15.48</v>
      </c>
      <c r="I500" s="219"/>
      <c r="J500" s="215"/>
      <c r="K500" s="215"/>
      <c r="L500" s="220"/>
      <c r="M500" s="221"/>
      <c r="N500" s="222"/>
      <c r="O500" s="222"/>
      <c r="P500" s="222"/>
      <c r="Q500" s="222"/>
      <c r="R500" s="222"/>
      <c r="S500" s="222"/>
      <c r="T500" s="223"/>
      <c r="AT500" s="224" t="s">
        <v>134</v>
      </c>
      <c r="AU500" s="224" t="s">
        <v>82</v>
      </c>
      <c r="AV500" s="12" t="s">
        <v>82</v>
      </c>
      <c r="AW500" s="12" t="s">
        <v>35</v>
      </c>
      <c r="AX500" s="12" t="s">
        <v>72</v>
      </c>
      <c r="AY500" s="224" t="s">
        <v>124</v>
      </c>
    </row>
    <row r="501" spans="2:65" s="12" customFormat="1" ht="13.5">
      <c r="B501" s="214"/>
      <c r="C501" s="215"/>
      <c r="D501" s="205" t="s">
        <v>134</v>
      </c>
      <c r="E501" s="216" t="s">
        <v>21</v>
      </c>
      <c r="F501" s="217" t="s">
        <v>926</v>
      </c>
      <c r="G501" s="215"/>
      <c r="H501" s="218">
        <v>15.5</v>
      </c>
      <c r="I501" s="219"/>
      <c r="J501" s="215"/>
      <c r="K501" s="215"/>
      <c r="L501" s="220"/>
      <c r="M501" s="221"/>
      <c r="N501" s="222"/>
      <c r="O501" s="222"/>
      <c r="P501" s="222"/>
      <c r="Q501" s="222"/>
      <c r="R501" s="222"/>
      <c r="S501" s="222"/>
      <c r="T501" s="223"/>
      <c r="AT501" s="224" t="s">
        <v>134</v>
      </c>
      <c r="AU501" s="224" t="s">
        <v>82</v>
      </c>
      <c r="AV501" s="12" t="s">
        <v>82</v>
      </c>
      <c r="AW501" s="12" t="s">
        <v>35</v>
      </c>
      <c r="AX501" s="12" t="s">
        <v>72</v>
      </c>
      <c r="AY501" s="224" t="s">
        <v>124</v>
      </c>
    </row>
    <row r="502" spans="2:65" s="13" customFormat="1" ht="13.5">
      <c r="B502" s="228"/>
      <c r="C502" s="229"/>
      <c r="D502" s="205" t="s">
        <v>134</v>
      </c>
      <c r="E502" s="230" t="s">
        <v>21</v>
      </c>
      <c r="F502" s="231" t="s">
        <v>230</v>
      </c>
      <c r="G502" s="229"/>
      <c r="H502" s="232">
        <v>30.98</v>
      </c>
      <c r="I502" s="233"/>
      <c r="J502" s="229"/>
      <c r="K502" s="229"/>
      <c r="L502" s="234"/>
      <c r="M502" s="235"/>
      <c r="N502" s="236"/>
      <c r="O502" s="236"/>
      <c r="P502" s="236"/>
      <c r="Q502" s="236"/>
      <c r="R502" s="236"/>
      <c r="S502" s="236"/>
      <c r="T502" s="237"/>
      <c r="AT502" s="238" t="s">
        <v>134</v>
      </c>
      <c r="AU502" s="238" t="s">
        <v>82</v>
      </c>
      <c r="AV502" s="13" t="s">
        <v>132</v>
      </c>
      <c r="AW502" s="13" t="s">
        <v>35</v>
      </c>
      <c r="AX502" s="13" t="s">
        <v>80</v>
      </c>
      <c r="AY502" s="238" t="s">
        <v>124</v>
      </c>
    </row>
    <row r="503" spans="2:65" s="1" customFormat="1" ht="16.5" customHeight="1">
      <c r="B503" s="40"/>
      <c r="C503" s="239" t="s">
        <v>927</v>
      </c>
      <c r="D503" s="239" t="s">
        <v>312</v>
      </c>
      <c r="E503" s="240" t="s">
        <v>928</v>
      </c>
      <c r="F503" s="241" t="s">
        <v>929</v>
      </c>
      <c r="G503" s="242" t="s">
        <v>261</v>
      </c>
      <c r="H503" s="243">
        <v>32.529000000000003</v>
      </c>
      <c r="I503" s="244"/>
      <c r="J503" s="245">
        <f>ROUND(I503*H503,2)</f>
        <v>0</v>
      </c>
      <c r="K503" s="241" t="s">
        <v>131</v>
      </c>
      <c r="L503" s="246"/>
      <c r="M503" s="247" t="s">
        <v>21</v>
      </c>
      <c r="N503" s="248" t="s">
        <v>43</v>
      </c>
      <c r="O503" s="41"/>
      <c r="P503" s="200">
        <f>O503*H503</f>
        <v>0</v>
      </c>
      <c r="Q503" s="200">
        <v>5.8000000000000003E-2</v>
      </c>
      <c r="R503" s="200">
        <f>Q503*H503</f>
        <v>1.8866820000000002</v>
      </c>
      <c r="S503" s="200">
        <v>0</v>
      </c>
      <c r="T503" s="201">
        <f>S503*H503</f>
        <v>0</v>
      </c>
      <c r="AR503" s="23" t="s">
        <v>169</v>
      </c>
      <c r="AT503" s="23" t="s">
        <v>312</v>
      </c>
      <c r="AU503" s="23" t="s">
        <v>82</v>
      </c>
      <c r="AY503" s="23" t="s">
        <v>124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23" t="s">
        <v>80</v>
      </c>
      <c r="BK503" s="202">
        <f>ROUND(I503*H503,2)</f>
        <v>0</v>
      </c>
      <c r="BL503" s="23" t="s">
        <v>132</v>
      </c>
      <c r="BM503" s="23" t="s">
        <v>930</v>
      </c>
    </row>
    <row r="504" spans="2:65" s="11" customFormat="1" ht="13.5">
      <c r="B504" s="203"/>
      <c r="C504" s="204"/>
      <c r="D504" s="205" t="s">
        <v>134</v>
      </c>
      <c r="E504" s="206" t="s">
        <v>21</v>
      </c>
      <c r="F504" s="207" t="s">
        <v>931</v>
      </c>
      <c r="G504" s="204"/>
      <c r="H504" s="206" t="s">
        <v>21</v>
      </c>
      <c r="I504" s="208"/>
      <c r="J504" s="204"/>
      <c r="K504" s="204"/>
      <c r="L504" s="209"/>
      <c r="M504" s="210"/>
      <c r="N504" s="211"/>
      <c r="O504" s="211"/>
      <c r="P504" s="211"/>
      <c r="Q504" s="211"/>
      <c r="R504" s="211"/>
      <c r="S504" s="211"/>
      <c r="T504" s="212"/>
      <c r="AT504" s="213" t="s">
        <v>134</v>
      </c>
      <c r="AU504" s="213" t="s">
        <v>82</v>
      </c>
      <c r="AV504" s="11" t="s">
        <v>80</v>
      </c>
      <c r="AW504" s="11" t="s">
        <v>35</v>
      </c>
      <c r="AX504" s="11" t="s">
        <v>72</v>
      </c>
      <c r="AY504" s="213" t="s">
        <v>124</v>
      </c>
    </row>
    <row r="505" spans="2:65" s="12" customFormat="1" ht="13.5">
      <c r="B505" s="214"/>
      <c r="C505" s="215"/>
      <c r="D505" s="205" t="s">
        <v>134</v>
      </c>
      <c r="E505" s="216" t="s">
        <v>21</v>
      </c>
      <c r="F505" s="217" t="s">
        <v>932</v>
      </c>
      <c r="G505" s="215"/>
      <c r="H505" s="218">
        <v>32.529000000000003</v>
      </c>
      <c r="I505" s="219"/>
      <c r="J505" s="215"/>
      <c r="K505" s="215"/>
      <c r="L505" s="220"/>
      <c r="M505" s="221"/>
      <c r="N505" s="222"/>
      <c r="O505" s="222"/>
      <c r="P505" s="222"/>
      <c r="Q505" s="222"/>
      <c r="R505" s="222"/>
      <c r="S505" s="222"/>
      <c r="T505" s="223"/>
      <c r="AT505" s="224" t="s">
        <v>134</v>
      </c>
      <c r="AU505" s="224" t="s">
        <v>82</v>
      </c>
      <c r="AV505" s="12" t="s">
        <v>82</v>
      </c>
      <c r="AW505" s="12" t="s">
        <v>35</v>
      </c>
      <c r="AX505" s="12" t="s">
        <v>80</v>
      </c>
      <c r="AY505" s="224" t="s">
        <v>124</v>
      </c>
    </row>
    <row r="506" spans="2:65" s="1" customFormat="1" ht="25.5" customHeight="1">
      <c r="B506" s="40"/>
      <c r="C506" s="191" t="s">
        <v>933</v>
      </c>
      <c r="D506" s="191" t="s">
        <v>127</v>
      </c>
      <c r="E506" s="192" t="s">
        <v>934</v>
      </c>
      <c r="F506" s="193" t="s">
        <v>935</v>
      </c>
      <c r="G506" s="194" t="s">
        <v>272</v>
      </c>
      <c r="H506" s="195">
        <v>1.135</v>
      </c>
      <c r="I506" s="196"/>
      <c r="J506" s="197">
        <f>ROUND(I506*H506,2)</f>
        <v>0</v>
      </c>
      <c r="K506" s="193" t="s">
        <v>131</v>
      </c>
      <c r="L506" s="60"/>
      <c r="M506" s="198" t="s">
        <v>21</v>
      </c>
      <c r="N506" s="199" t="s">
        <v>43</v>
      </c>
      <c r="O506" s="41"/>
      <c r="P506" s="200">
        <f>O506*H506</f>
        <v>0</v>
      </c>
      <c r="Q506" s="200">
        <v>2.2563399999999998</v>
      </c>
      <c r="R506" s="200">
        <f>Q506*H506</f>
        <v>2.5609458999999997</v>
      </c>
      <c r="S506" s="200">
        <v>0</v>
      </c>
      <c r="T506" s="201">
        <f>S506*H506</f>
        <v>0</v>
      </c>
      <c r="AR506" s="23" t="s">
        <v>132</v>
      </c>
      <c r="AT506" s="23" t="s">
        <v>127</v>
      </c>
      <c r="AU506" s="23" t="s">
        <v>82</v>
      </c>
      <c r="AY506" s="23" t="s">
        <v>124</v>
      </c>
      <c r="BE506" s="202">
        <f>IF(N506="základní",J506,0)</f>
        <v>0</v>
      </c>
      <c r="BF506" s="202">
        <f>IF(N506="snížená",J506,0)</f>
        <v>0</v>
      </c>
      <c r="BG506" s="202">
        <f>IF(N506="zákl. přenesená",J506,0)</f>
        <v>0</v>
      </c>
      <c r="BH506" s="202">
        <f>IF(N506="sníž. přenesená",J506,0)</f>
        <v>0</v>
      </c>
      <c r="BI506" s="202">
        <f>IF(N506="nulová",J506,0)</f>
        <v>0</v>
      </c>
      <c r="BJ506" s="23" t="s">
        <v>80</v>
      </c>
      <c r="BK506" s="202">
        <f>ROUND(I506*H506,2)</f>
        <v>0</v>
      </c>
      <c r="BL506" s="23" t="s">
        <v>132</v>
      </c>
      <c r="BM506" s="23" t="s">
        <v>936</v>
      </c>
    </row>
    <row r="507" spans="2:65" s="12" customFormat="1" ht="13.5">
      <c r="B507" s="214"/>
      <c r="C507" s="215"/>
      <c r="D507" s="205" t="s">
        <v>134</v>
      </c>
      <c r="E507" s="216" t="s">
        <v>21</v>
      </c>
      <c r="F507" s="217" t="s">
        <v>937</v>
      </c>
      <c r="G507" s="215"/>
      <c r="H507" s="218">
        <v>0.36</v>
      </c>
      <c r="I507" s="219"/>
      <c r="J507" s="215"/>
      <c r="K507" s="215"/>
      <c r="L507" s="220"/>
      <c r="M507" s="221"/>
      <c r="N507" s="222"/>
      <c r="O507" s="222"/>
      <c r="P507" s="222"/>
      <c r="Q507" s="222"/>
      <c r="R507" s="222"/>
      <c r="S507" s="222"/>
      <c r="T507" s="223"/>
      <c r="AT507" s="224" t="s">
        <v>134</v>
      </c>
      <c r="AU507" s="224" t="s">
        <v>82</v>
      </c>
      <c r="AV507" s="12" t="s">
        <v>82</v>
      </c>
      <c r="AW507" s="12" t="s">
        <v>35</v>
      </c>
      <c r="AX507" s="12" t="s">
        <v>72</v>
      </c>
      <c r="AY507" s="224" t="s">
        <v>124</v>
      </c>
    </row>
    <row r="508" spans="2:65" s="12" customFormat="1" ht="13.5">
      <c r="B508" s="214"/>
      <c r="C508" s="215"/>
      <c r="D508" s="205" t="s">
        <v>134</v>
      </c>
      <c r="E508" s="216" t="s">
        <v>21</v>
      </c>
      <c r="F508" s="217" t="s">
        <v>938</v>
      </c>
      <c r="G508" s="215"/>
      <c r="H508" s="218">
        <v>0.77500000000000002</v>
      </c>
      <c r="I508" s="219"/>
      <c r="J508" s="215"/>
      <c r="K508" s="215"/>
      <c r="L508" s="220"/>
      <c r="M508" s="221"/>
      <c r="N508" s="222"/>
      <c r="O508" s="222"/>
      <c r="P508" s="222"/>
      <c r="Q508" s="222"/>
      <c r="R508" s="222"/>
      <c r="S508" s="222"/>
      <c r="T508" s="223"/>
      <c r="AT508" s="224" t="s">
        <v>134</v>
      </c>
      <c r="AU508" s="224" t="s">
        <v>82</v>
      </c>
      <c r="AV508" s="12" t="s">
        <v>82</v>
      </c>
      <c r="AW508" s="12" t="s">
        <v>35</v>
      </c>
      <c r="AX508" s="12" t="s">
        <v>72</v>
      </c>
      <c r="AY508" s="224" t="s">
        <v>124</v>
      </c>
    </row>
    <row r="509" spans="2:65" s="13" customFormat="1" ht="13.5">
      <c r="B509" s="228"/>
      <c r="C509" s="229"/>
      <c r="D509" s="205" t="s">
        <v>134</v>
      </c>
      <c r="E509" s="230" t="s">
        <v>21</v>
      </c>
      <c r="F509" s="231" t="s">
        <v>230</v>
      </c>
      <c r="G509" s="229"/>
      <c r="H509" s="232">
        <v>1.135</v>
      </c>
      <c r="I509" s="233"/>
      <c r="J509" s="229"/>
      <c r="K509" s="229"/>
      <c r="L509" s="234"/>
      <c r="M509" s="235"/>
      <c r="N509" s="236"/>
      <c r="O509" s="236"/>
      <c r="P509" s="236"/>
      <c r="Q509" s="236"/>
      <c r="R509" s="236"/>
      <c r="S509" s="236"/>
      <c r="T509" s="237"/>
      <c r="AT509" s="238" t="s">
        <v>134</v>
      </c>
      <c r="AU509" s="238" t="s">
        <v>82</v>
      </c>
      <c r="AV509" s="13" t="s">
        <v>132</v>
      </c>
      <c r="AW509" s="13" t="s">
        <v>35</v>
      </c>
      <c r="AX509" s="13" t="s">
        <v>80</v>
      </c>
      <c r="AY509" s="238" t="s">
        <v>124</v>
      </c>
    </row>
    <row r="510" spans="2:65" s="1" customFormat="1" ht="25.5" customHeight="1">
      <c r="B510" s="40"/>
      <c r="C510" s="191" t="s">
        <v>939</v>
      </c>
      <c r="D510" s="191" t="s">
        <v>127</v>
      </c>
      <c r="E510" s="192" t="s">
        <v>940</v>
      </c>
      <c r="F510" s="193" t="s">
        <v>941</v>
      </c>
      <c r="G510" s="194" t="s">
        <v>261</v>
      </c>
      <c r="H510" s="195">
        <v>78.400000000000006</v>
      </c>
      <c r="I510" s="196"/>
      <c r="J510" s="197">
        <f>ROUND(I510*H510,2)</f>
        <v>0</v>
      </c>
      <c r="K510" s="193" t="s">
        <v>131</v>
      </c>
      <c r="L510" s="60"/>
      <c r="M510" s="198" t="s">
        <v>21</v>
      </c>
      <c r="N510" s="199" t="s">
        <v>43</v>
      </c>
      <c r="O510" s="41"/>
      <c r="P510" s="200">
        <f>O510*H510</f>
        <v>0</v>
      </c>
      <c r="Q510" s="200">
        <v>0</v>
      </c>
      <c r="R510" s="200">
        <f>Q510*H510</f>
        <v>0</v>
      </c>
      <c r="S510" s="200">
        <v>0</v>
      </c>
      <c r="T510" s="201">
        <f>S510*H510</f>
        <v>0</v>
      </c>
      <c r="AR510" s="23" t="s">
        <v>132</v>
      </c>
      <c r="AT510" s="23" t="s">
        <v>127</v>
      </c>
      <c r="AU510" s="23" t="s">
        <v>82</v>
      </c>
      <c r="AY510" s="23" t="s">
        <v>124</v>
      </c>
      <c r="BE510" s="202">
        <f>IF(N510="základní",J510,0)</f>
        <v>0</v>
      </c>
      <c r="BF510" s="202">
        <f>IF(N510="snížená",J510,0)</f>
        <v>0</v>
      </c>
      <c r="BG510" s="202">
        <f>IF(N510="zákl. přenesená",J510,0)</f>
        <v>0</v>
      </c>
      <c r="BH510" s="202">
        <f>IF(N510="sníž. přenesená",J510,0)</f>
        <v>0</v>
      </c>
      <c r="BI510" s="202">
        <f>IF(N510="nulová",J510,0)</f>
        <v>0</v>
      </c>
      <c r="BJ510" s="23" t="s">
        <v>80</v>
      </c>
      <c r="BK510" s="202">
        <f>ROUND(I510*H510,2)</f>
        <v>0</v>
      </c>
      <c r="BL510" s="23" t="s">
        <v>132</v>
      </c>
      <c r="BM510" s="23" t="s">
        <v>942</v>
      </c>
    </row>
    <row r="511" spans="2:65" s="12" customFormat="1" ht="13.5">
      <c r="B511" s="214"/>
      <c r="C511" s="215"/>
      <c r="D511" s="205" t="s">
        <v>134</v>
      </c>
      <c r="E511" s="216" t="s">
        <v>21</v>
      </c>
      <c r="F511" s="217" t="s">
        <v>943</v>
      </c>
      <c r="G511" s="215"/>
      <c r="H511" s="218">
        <v>78.400000000000006</v>
      </c>
      <c r="I511" s="219"/>
      <c r="J511" s="215"/>
      <c r="K511" s="215"/>
      <c r="L511" s="220"/>
      <c r="M511" s="221"/>
      <c r="N511" s="222"/>
      <c r="O511" s="222"/>
      <c r="P511" s="222"/>
      <c r="Q511" s="222"/>
      <c r="R511" s="222"/>
      <c r="S511" s="222"/>
      <c r="T511" s="223"/>
      <c r="AT511" s="224" t="s">
        <v>134</v>
      </c>
      <c r="AU511" s="224" t="s">
        <v>82</v>
      </c>
      <c r="AV511" s="12" t="s">
        <v>82</v>
      </c>
      <c r="AW511" s="12" t="s">
        <v>35</v>
      </c>
      <c r="AX511" s="12" t="s">
        <v>80</v>
      </c>
      <c r="AY511" s="224" t="s">
        <v>124</v>
      </c>
    </row>
    <row r="512" spans="2:65" s="1" customFormat="1" ht="25.5" customHeight="1">
      <c r="B512" s="40"/>
      <c r="C512" s="191" t="s">
        <v>944</v>
      </c>
      <c r="D512" s="191" t="s">
        <v>127</v>
      </c>
      <c r="E512" s="192" t="s">
        <v>945</v>
      </c>
      <c r="F512" s="193" t="s">
        <v>946</v>
      </c>
      <c r="G512" s="194" t="s">
        <v>261</v>
      </c>
      <c r="H512" s="195">
        <v>78.400000000000006</v>
      </c>
      <c r="I512" s="196"/>
      <c r="J512" s="197">
        <f>ROUND(I512*H512,2)</f>
        <v>0</v>
      </c>
      <c r="K512" s="193" t="s">
        <v>131</v>
      </c>
      <c r="L512" s="60"/>
      <c r="M512" s="198" t="s">
        <v>21</v>
      </c>
      <c r="N512" s="199" t="s">
        <v>43</v>
      </c>
      <c r="O512" s="41"/>
      <c r="P512" s="200">
        <f>O512*H512</f>
        <v>0</v>
      </c>
      <c r="Q512" s="200">
        <v>3.3E-4</v>
      </c>
      <c r="R512" s="200">
        <f>Q512*H512</f>
        <v>2.5872000000000003E-2</v>
      </c>
      <c r="S512" s="200">
        <v>0</v>
      </c>
      <c r="T512" s="201">
        <f>S512*H512</f>
        <v>0</v>
      </c>
      <c r="AR512" s="23" t="s">
        <v>132</v>
      </c>
      <c r="AT512" s="23" t="s">
        <v>127</v>
      </c>
      <c r="AU512" s="23" t="s">
        <v>82</v>
      </c>
      <c r="AY512" s="23" t="s">
        <v>124</v>
      </c>
      <c r="BE512" s="202">
        <f>IF(N512="základní",J512,0)</f>
        <v>0</v>
      </c>
      <c r="BF512" s="202">
        <f>IF(N512="snížená",J512,0)</f>
        <v>0</v>
      </c>
      <c r="BG512" s="202">
        <f>IF(N512="zákl. přenesená",J512,0)</f>
        <v>0</v>
      </c>
      <c r="BH512" s="202">
        <f>IF(N512="sníž. přenesená",J512,0)</f>
        <v>0</v>
      </c>
      <c r="BI512" s="202">
        <f>IF(N512="nulová",J512,0)</f>
        <v>0</v>
      </c>
      <c r="BJ512" s="23" t="s">
        <v>80</v>
      </c>
      <c r="BK512" s="202">
        <f>ROUND(I512*H512,2)</f>
        <v>0</v>
      </c>
      <c r="BL512" s="23" t="s">
        <v>132</v>
      </c>
      <c r="BM512" s="23" t="s">
        <v>947</v>
      </c>
    </row>
    <row r="513" spans="2:65" s="11" customFormat="1" ht="27">
      <c r="B513" s="203"/>
      <c r="C513" s="204"/>
      <c r="D513" s="205" t="s">
        <v>134</v>
      </c>
      <c r="E513" s="206" t="s">
        <v>21</v>
      </c>
      <c r="F513" s="207" t="s">
        <v>948</v>
      </c>
      <c r="G513" s="204"/>
      <c r="H513" s="206" t="s">
        <v>21</v>
      </c>
      <c r="I513" s="208"/>
      <c r="J513" s="204"/>
      <c r="K513" s="204"/>
      <c r="L513" s="209"/>
      <c r="M513" s="210"/>
      <c r="N513" s="211"/>
      <c r="O513" s="211"/>
      <c r="P513" s="211"/>
      <c r="Q513" s="211"/>
      <c r="R513" s="211"/>
      <c r="S513" s="211"/>
      <c r="T513" s="212"/>
      <c r="AT513" s="213" t="s">
        <v>134</v>
      </c>
      <c r="AU513" s="213" t="s">
        <v>82</v>
      </c>
      <c r="AV513" s="11" t="s">
        <v>80</v>
      </c>
      <c r="AW513" s="11" t="s">
        <v>35</v>
      </c>
      <c r="AX513" s="11" t="s">
        <v>72</v>
      </c>
      <c r="AY513" s="213" t="s">
        <v>124</v>
      </c>
    </row>
    <row r="514" spans="2:65" s="12" customFormat="1" ht="13.5">
      <c r="B514" s="214"/>
      <c r="C514" s="215"/>
      <c r="D514" s="205" t="s">
        <v>134</v>
      </c>
      <c r="E514" s="216" t="s">
        <v>21</v>
      </c>
      <c r="F514" s="217" t="s">
        <v>949</v>
      </c>
      <c r="G514" s="215"/>
      <c r="H514" s="218">
        <v>78.400000000000006</v>
      </c>
      <c r="I514" s="219"/>
      <c r="J514" s="215"/>
      <c r="K514" s="215"/>
      <c r="L514" s="220"/>
      <c r="M514" s="221"/>
      <c r="N514" s="222"/>
      <c r="O514" s="222"/>
      <c r="P514" s="222"/>
      <c r="Q514" s="222"/>
      <c r="R514" s="222"/>
      <c r="S514" s="222"/>
      <c r="T514" s="223"/>
      <c r="AT514" s="224" t="s">
        <v>134</v>
      </c>
      <c r="AU514" s="224" t="s">
        <v>82</v>
      </c>
      <c r="AV514" s="12" t="s">
        <v>82</v>
      </c>
      <c r="AW514" s="12" t="s">
        <v>35</v>
      </c>
      <c r="AX514" s="12" t="s">
        <v>80</v>
      </c>
      <c r="AY514" s="224" t="s">
        <v>124</v>
      </c>
    </row>
    <row r="515" spans="2:65" s="1" customFormat="1" ht="16.5" customHeight="1">
      <c r="B515" s="40"/>
      <c r="C515" s="191" t="s">
        <v>950</v>
      </c>
      <c r="D515" s="191" t="s">
        <v>127</v>
      </c>
      <c r="E515" s="192" t="s">
        <v>951</v>
      </c>
      <c r="F515" s="193" t="s">
        <v>952</v>
      </c>
      <c r="G515" s="194" t="s">
        <v>221</v>
      </c>
      <c r="H515" s="195">
        <v>118.86</v>
      </c>
      <c r="I515" s="196"/>
      <c r="J515" s="197">
        <f>ROUND(I515*H515,2)</f>
        <v>0</v>
      </c>
      <c r="K515" s="193" t="s">
        <v>131</v>
      </c>
      <c r="L515" s="60"/>
      <c r="M515" s="198" t="s">
        <v>21</v>
      </c>
      <c r="N515" s="199" t="s">
        <v>43</v>
      </c>
      <c r="O515" s="41"/>
      <c r="P515" s="200">
        <f>O515*H515</f>
        <v>0</v>
      </c>
      <c r="Q515" s="200">
        <v>1.1000000000000001E-3</v>
      </c>
      <c r="R515" s="200">
        <f>Q515*H515</f>
        <v>0.130746</v>
      </c>
      <c r="S515" s="200">
        <v>0</v>
      </c>
      <c r="T515" s="201">
        <f>S515*H515</f>
        <v>0</v>
      </c>
      <c r="AR515" s="23" t="s">
        <v>132</v>
      </c>
      <c r="AT515" s="23" t="s">
        <v>127</v>
      </c>
      <c r="AU515" s="23" t="s">
        <v>82</v>
      </c>
      <c r="AY515" s="23" t="s">
        <v>124</v>
      </c>
      <c r="BE515" s="202">
        <f>IF(N515="základní",J515,0)</f>
        <v>0</v>
      </c>
      <c r="BF515" s="202">
        <f>IF(N515="snížená",J515,0)</f>
        <v>0</v>
      </c>
      <c r="BG515" s="202">
        <f>IF(N515="zákl. přenesená",J515,0)</f>
        <v>0</v>
      </c>
      <c r="BH515" s="202">
        <f>IF(N515="sníž. přenesená",J515,0)</f>
        <v>0</v>
      </c>
      <c r="BI515" s="202">
        <f>IF(N515="nulová",J515,0)</f>
        <v>0</v>
      </c>
      <c r="BJ515" s="23" t="s">
        <v>80</v>
      </c>
      <c r="BK515" s="202">
        <f>ROUND(I515*H515,2)</f>
        <v>0</v>
      </c>
      <c r="BL515" s="23" t="s">
        <v>132</v>
      </c>
      <c r="BM515" s="23" t="s">
        <v>953</v>
      </c>
    </row>
    <row r="516" spans="2:65" s="11" customFormat="1" ht="27">
      <c r="B516" s="203"/>
      <c r="C516" s="204"/>
      <c r="D516" s="205" t="s">
        <v>134</v>
      </c>
      <c r="E516" s="206" t="s">
        <v>21</v>
      </c>
      <c r="F516" s="207" t="s">
        <v>954</v>
      </c>
      <c r="G516" s="204"/>
      <c r="H516" s="206" t="s">
        <v>21</v>
      </c>
      <c r="I516" s="208"/>
      <c r="J516" s="204"/>
      <c r="K516" s="204"/>
      <c r="L516" s="209"/>
      <c r="M516" s="210"/>
      <c r="N516" s="211"/>
      <c r="O516" s="211"/>
      <c r="P516" s="211"/>
      <c r="Q516" s="211"/>
      <c r="R516" s="211"/>
      <c r="S516" s="211"/>
      <c r="T516" s="212"/>
      <c r="AT516" s="213" t="s">
        <v>134</v>
      </c>
      <c r="AU516" s="213" t="s">
        <v>82</v>
      </c>
      <c r="AV516" s="11" t="s">
        <v>80</v>
      </c>
      <c r="AW516" s="11" t="s">
        <v>35</v>
      </c>
      <c r="AX516" s="11" t="s">
        <v>72</v>
      </c>
      <c r="AY516" s="213" t="s">
        <v>124</v>
      </c>
    </row>
    <row r="517" spans="2:65" s="12" customFormat="1" ht="13.5">
      <c r="B517" s="214"/>
      <c r="C517" s="215"/>
      <c r="D517" s="205" t="s">
        <v>134</v>
      </c>
      <c r="E517" s="216" t="s">
        <v>21</v>
      </c>
      <c r="F517" s="217" t="s">
        <v>955</v>
      </c>
      <c r="G517" s="215"/>
      <c r="H517" s="218">
        <v>60.06</v>
      </c>
      <c r="I517" s="219"/>
      <c r="J517" s="215"/>
      <c r="K517" s="215"/>
      <c r="L517" s="220"/>
      <c r="M517" s="221"/>
      <c r="N517" s="222"/>
      <c r="O517" s="222"/>
      <c r="P517" s="222"/>
      <c r="Q517" s="222"/>
      <c r="R517" s="222"/>
      <c r="S517" s="222"/>
      <c r="T517" s="223"/>
      <c r="AT517" s="224" t="s">
        <v>134</v>
      </c>
      <c r="AU517" s="224" t="s">
        <v>82</v>
      </c>
      <c r="AV517" s="12" t="s">
        <v>82</v>
      </c>
      <c r="AW517" s="12" t="s">
        <v>35</v>
      </c>
      <c r="AX517" s="12" t="s">
        <v>72</v>
      </c>
      <c r="AY517" s="224" t="s">
        <v>124</v>
      </c>
    </row>
    <row r="518" spans="2:65" s="12" customFormat="1" ht="13.5">
      <c r="B518" s="214"/>
      <c r="C518" s="215"/>
      <c r="D518" s="205" t="s">
        <v>134</v>
      </c>
      <c r="E518" s="216" t="s">
        <v>21</v>
      </c>
      <c r="F518" s="217" t="s">
        <v>956</v>
      </c>
      <c r="G518" s="215"/>
      <c r="H518" s="218">
        <v>58.8</v>
      </c>
      <c r="I518" s="219"/>
      <c r="J518" s="215"/>
      <c r="K518" s="215"/>
      <c r="L518" s="220"/>
      <c r="M518" s="221"/>
      <c r="N518" s="222"/>
      <c r="O518" s="222"/>
      <c r="P518" s="222"/>
      <c r="Q518" s="222"/>
      <c r="R518" s="222"/>
      <c r="S518" s="222"/>
      <c r="T518" s="223"/>
      <c r="AT518" s="224" t="s">
        <v>134</v>
      </c>
      <c r="AU518" s="224" t="s">
        <v>82</v>
      </c>
      <c r="AV518" s="12" t="s">
        <v>82</v>
      </c>
      <c r="AW518" s="12" t="s">
        <v>35</v>
      </c>
      <c r="AX518" s="12" t="s">
        <v>72</v>
      </c>
      <c r="AY518" s="224" t="s">
        <v>124</v>
      </c>
    </row>
    <row r="519" spans="2:65" s="13" customFormat="1" ht="13.5">
      <c r="B519" s="228"/>
      <c r="C519" s="229"/>
      <c r="D519" s="205" t="s">
        <v>134</v>
      </c>
      <c r="E519" s="230" t="s">
        <v>21</v>
      </c>
      <c r="F519" s="231" t="s">
        <v>230</v>
      </c>
      <c r="G519" s="229"/>
      <c r="H519" s="232">
        <v>118.86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AT519" s="238" t="s">
        <v>134</v>
      </c>
      <c r="AU519" s="238" t="s">
        <v>82</v>
      </c>
      <c r="AV519" s="13" t="s">
        <v>132</v>
      </c>
      <c r="AW519" s="13" t="s">
        <v>35</v>
      </c>
      <c r="AX519" s="13" t="s">
        <v>80</v>
      </c>
      <c r="AY519" s="238" t="s">
        <v>124</v>
      </c>
    </row>
    <row r="520" spans="2:65" s="1" customFormat="1" ht="25.5" customHeight="1">
      <c r="B520" s="40"/>
      <c r="C520" s="191" t="s">
        <v>957</v>
      </c>
      <c r="D520" s="191" t="s">
        <v>127</v>
      </c>
      <c r="E520" s="192" t="s">
        <v>958</v>
      </c>
      <c r="F520" s="193" t="s">
        <v>959</v>
      </c>
      <c r="G520" s="194" t="s">
        <v>221</v>
      </c>
      <c r="H520" s="195">
        <v>56.325000000000003</v>
      </c>
      <c r="I520" s="196"/>
      <c r="J520" s="197">
        <f>ROUND(I520*H520,2)</f>
        <v>0</v>
      </c>
      <c r="K520" s="193" t="s">
        <v>131</v>
      </c>
      <c r="L520" s="60"/>
      <c r="M520" s="198" t="s">
        <v>21</v>
      </c>
      <c r="N520" s="199" t="s">
        <v>43</v>
      </c>
      <c r="O520" s="41"/>
      <c r="P520" s="200">
        <f>O520*H520</f>
        <v>0</v>
      </c>
      <c r="Q520" s="200">
        <v>1.0200000000000001E-3</v>
      </c>
      <c r="R520" s="200">
        <f>Q520*H520</f>
        <v>5.745150000000001E-2</v>
      </c>
      <c r="S520" s="200">
        <v>0</v>
      </c>
      <c r="T520" s="201">
        <f>S520*H520</f>
        <v>0</v>
      </c>
      <c r="AR520" s="23" t="s">
        <v>132</v>
      </c>
      <c r="AT520" s="23" t="s">
        <v>127</v>
      </c>
      <c r="AU520" s="23" t="s">
        <v>82</v>
      </c>
      <c r="AY520" s="23" t="s">
        <v>124</v>
      </c>
      <c r="BE520" s="202">
        <f>IF(N520="základní",J520,0)</f>
        <v>0</v>
      </c>
      <c r="BF520" s="202">
        <f>IF(N520="snížená",J520,0)</f>
        <v>0</v>
      </c>
      <c r="BG520" s="202">
        <f>IF(N520="zákl. přenesená",J520,0)</f>
        <v>0</v>
      </c>
      <c r="BH520" s="202">
        <f>IF(N520="sníž. přenesená",J520,0)</f>
        <v>0</v>
      </c>
      <c r="BI520" s="202">
        <f>IF(N520="nulová",J520,0)</f>
        <v>0</v>
      </c>
      <c r="BJ520" s="23" t="s">
        <v>80</v>
      </c>
      <c r="BK520" s="202">
        <f>ROUND(I520*H520,2)</f>
        <v>0</v>
      </c>
      <c r="BL520" s="23" t="s">
        <v>132</v>
      </c>
      <c r="BM520" s="23" t="s">
        <v>960</v>
      </c>
    </row>
    <row r="521" spans="2:65" s="11" customFormat="1" ht="13.5">
      <c r="B521" s="203"/>
      <c r="C521" s="204"/>
      <c r="D521" s="205" t="s">
        <v>134</v>
      </c>
      <c r="E521" s="206" t="s">
        <v>21</v>
      </c>
      <c r="F521" s="207" t="s">
        <v>961</v>
      </c>
      <c r="G521" s="204"/>
      <c r="H521" s="206" t="s">
        <v>21</v>
      </c>
      <c r="I521" s="208"/>
      <c r="J521" s="204"/>
      <c r="K521" s="204"/>
      <c r="L521" s="209"/>
      <c r="M521" s="210"/>
      <c r="N521" s="211"/>
      <c r="O521" s="211"/>
      <c r="P521" s="211"/>
      <c r="Q521" s="211"/>
      <c r="R521" s="211"/>
      <c r="S521" s="211"/>
      <c r="T521" s="212"/>
      <c r="AT521" s="213" t="s">
        <v>134</v>
      </c>
      <c r="AU521" s="213" t="s">
        <v>82</v>
      </c>
      <c r="AV521" s="11" t="s">
        <v>80</v>
      </c>
      <c r="AW521" s="11" t="s">
        <v>35</v>
      </c>
      <c r="AX521" s="11" t="s">
        <v>72</v>
      </c>
      <c r="AY521" s="213" t="s">
        <v>124</v>
      </c>
    </row>
    <row r="522" spans="2:65" s="12" customFormat="1" ht="13.5">
      <c r="B522" s="214"/>
      <c r="C522" s="215"/>
      <c r="D522" s="205" t="s">
        <v>134</v>
      </c>
      <c r="E522" s="216" t="s">
        <v>21</v>
      </c>
      <c r="F522" s="217" t="s">
        <v>962</v>
      </c>
      <c r="G522" s="215"/>
      <c r="H522" s="218">
        <v>56.325000000000003</v>
      </c>
      <c r="I522" s="219"/>
      <c r="J522" s="215"/>
      <c r="K522" s="215"/>
      <c r="L522" s="220"/>
      <c r="M522" s="221"/>
      <c r="N522" s="222"/>
      <c r="O522" s="222"/>
      <c r="P522" s="222"/>
      <c r="Q522" s="222"/>
      <c r="R522" s="222"/>
      <c r="S522" s="222"/>
      <c r="T522" s="223"/>
      <c r="AT522" s="224" t="s">
        <v>134</v>
      </c>
      <c r="AU522" s="224" t="s">
        <v>82</v>
      </c>
      <c r="AV522" s="12" t="s">
        <v>82</v>
      </c>
      <c r="AW522" s="12" t="s">
        <v>35</v>
      </c>
      <c r="AX522" s="12" t="s">
        <v>80</v>
      </c>
      <c r="AY522" s="224" t="s">
        <v>124</v>
      </c>
    </row>
    <row r="523" spans="2:65" s="1" customFormat="1" ht="25.5" customHeight="1">
      <c r="B523" s="40"/>
      <c r="C523" s="191" t="s">
        <v>963</v>
      </c>
      <c r="D523" s="191" t="s">
        <v>127</v>
      </c>
      <c r="E523" s="192" t="s">
        <v>964</v>
      </c>
      <c r="F523" s="193" t="s">
        <v>965</v>
      </c>
      <c r="G523" s="194" t="s">
        <v>261</v>
      </c>
      <c r="H523" s="195">
        <v>60.55</v>
      </c>
      <c r="I523" s="196"/>
      <c r="J523" s="197">
        <f>ROUND(I523*H523,2)</f>
        <v>0</v>
      </c>
      <c r="K523" s="193" t="s">
        <v>131</v>
      </c>
      <c r="L523" s="60"/>
      <c r="M523" s="198" t="s">
        <v>21</v>
      </c>
      <c r="N523" s="199" t="s">
        <v>43</v>
      </c>
      <c r="O523" s="41"/>
      <c r="P523" s="200">
        <f>O523*H523</f>
        <v>0</v>
      </c>
      <c r="Q523" s="200">
        <v>1.8000000000000001E-4</v>
      </c>
      <c r="R523" s="200">
        <f>Q523*H523</f>
        <v>1.0899000000000001E-2</v>
      </c>
      <c r="S523" s="200">
        <v>0</v>
      </c>
      <c r="T523" s="201">
        <f>S523*H523</f>
        <v>0</v>
      </c>
      <c r="AR523" s="23" t="s">
        <v>132</v>
      </c>
      <c r="AT523" s="23" t="s">
        <v>127</v>
      </c>
      <c r="AU523" s="23" t="s">
        <v>82</v>
      </c>
      <c r="AY523" s="23" t="s">
        <v>124</v>
      </c>
      <c r="BE523" s="202">
        <f>IF(N523="základní",J523,0)</f>
        <v>0</v>
      </c>
      <c r="BF523" s="202">
        <f>IF(N523="snížená",J523,0)</f>
        <v>0</v>
      </c>
      <c r="BG523" s="202">
        <f>IF(N523="zákl. přenesená",J523,0)</f>
        <v>0</v>
      </c>
      <c r="BH523" s="202">
        <f>IF(N523="sníž. přenesená",J523,0)</f>
        <v>0</v>
      </c>
      <c r="BI523" s="202">
        <f>IF(N523="nulová",J523,0)</f>
        <v>0</v>
      </c>
      <c r="BJ523" s="23" t="s">
        <v>80</v>
      </c>
      <c r="BK523" s="202">
        <f>ROUND(I523*H523,2)</f>
        <v>0</v>
      </c>
      <c r="BL523" s="23" t="s">
        <v>132</v>
      </c>
      <c r="BM523" s="23" t="s">
        <v>966</v>
      </c>
    </row>
    <row r="524" spans="2:65" s="11" customFormat="1" ht="27">
      <c r="B524" s="203"/>
      <c r="C524" s="204"/>
      <c r="D524" s="205" t="s">
        <v>134</v>
      </c>
      <c r="E524" s="206" t="s">
        <v>21</v>
      </c>
      <c r="F524" s="207" t="s">
        <v>967</v>
      </c>
      <c r="G524" s="204"/>
      <c r="H524" s="206" t="s">
        <v>21</v>
      </c>
      <c r="I524" s="208"/>
      <c r="J524" s="204"/>
      <c r="K524" s="204"/>
      <c r="L524" s="209"/>
      <c r="M524" s="210"/>
      <c r="N524" s="211"/>
      <c r="O524" s="211"/>
      <c r="P524" s="211"/>
      <c r="Q524" s="211"/>
      <c r="R524" s="211"/>
      <c r="S524" s="211"/>
      <c r="T524" s="212"/>
      <c r="AT524" s="213" t="s">
        <v>134</v>
      </c>
      <c r="AU524" s="213" t="s">
        <v>82</v>
      </c>
      <c r="AV524" s="11" t="s">
        <v>80</v>
      </c>
      <c r="AW524" s="11" t="s">
        <v>35</v>
      </c>
      <c r="AX524" s="11" t="s">
        <v>72</v>
      </c>
      <c r="AY524" s="213" t="s">
        <v>124</v>
      </c>
    </row>
    <row r="525" spans="2:65" s="12" customFormat="1" ht="13.5">
      <c r="B525" s="214"/>
      <c r="C525" s="215"/>
      <c r="D525" s="205" t="s">
        <v>134</v>
      </c>
      <c r="E525" s="216" t="s">
        <v>21</v>
      </c>
      <c r="F525" s="217" t="s">
        <v>968</v>
      </c>
      <c r="G525" s="215"/>
      <c r="H525" s="218">
        <v>15.68</v>
      </c>
      <c r="I525" s="219"/>
      <c r="J525" s="215"/>
      <c r="K525" s="215"/>
      <c r="L525" s="220"/>
      <c r="M525" s="221"/>
      <c r="N525" s="222"/>
      <c r="O525" s="222"/>
      <c r="P525" s="222"/>
      <c r="Q525" s="222"/>
      <c r="R525" s="222"/>
      <c r="S525" s="222"/>
      <c r="T525" s="223"/>
      <c r="AT525" s="224" t="s">
        <v>134</v>
      </c>
      <c r="AU525" s="224" t="s">
        <v>82</v>
      </c>
      <c r="AV525" s="12" t="s">
        <v>82</v>
      </c>
      <c r="AW525" s="12" t="s">
        <v>35</v>
      </c>
      <c r="AX525" s="12" t="s">
        <v>72</v>
      </c>
      <c r="AY525" s="224" t="s">
        <v>124</v>
      </c>
    </row>
    <row r="526" spans="2:65" s="12" customFormat="1" ht="13.5">
      <c r="B526" s="214"/>
      <c r="C526" s="215"/>
      <c r="D526" s="205" t="s">
        <v>134</v>
      </c>
      <c r="E526" s="216" t="s">
        <v>21</v>
      </c>
      <c r="F526" s="217" t="s">
        <v>969</v>
      </c>
      <c r="G526" s="215"/>
      <c r="H526" s="218">
        <v>44.87</v>
      </c>
      <c r="I526" s="219"/>
      <c r="J526" s="215"/>
      <c r="K526" s="215"/>
      <c r="L526" s="220"/>
      <c r="M526" s="221"/>
      <c r="N526" s="222"/>
      <c r="O526" s="222"/>
      <c r="P526" s="222"/>
      <c r="Q526" s="222"/>
      <c r="R526" s="222"/>
      <c r="S526" s="222"/>
      <c r="T526" s="223"/>
      <c r="AT526" s="224" t="s">
        <v>134</v>
      </c>
      <c r="AU526" s="224" t="s">
        <v>82</v>
      </c>
      <c r="AV526" s="12" t="s">
        <v>82</v>
      </c>
      <c r="AW526" s="12" t="s">
        <v>35</v>
      </c>
      <c r="AX526" s="12" t="s">
        <v>72</v>
      </c>
      <c r="AY526" s="224" t="s">
        <v>124</v>
      </c>
    </row>
    <row r="527" spans="2:65" s="13" customFormat="1" ht="13.5">
      <c r="B527" s="228"/>
      <c r="C527" s="229"/>
      <c r="D527" s="205" t="s">
        <v>134</v>
      </c>
      <c r="E527" s="230" t="s">
        <v>21</v>
      </c>
      <c r="F527" s="231" t="s">
        <v>230</v>
      </c>
      <c r="G527" s="229"/>
      <c r="H527" s="232">
        <v>60.55</v>
      </c>
      <c r="I527" s="233"/>
      <c r="J527" s="229"/>
      <c r="K527" s="229"/>
      <c r="L527" s="234"/>
      <c r="M527" s="235"/>
      <c r="N527" s="236"/>
      <c r="O527" s="236"/>
      <c r="P527" s="236"/>
      <c r="Q527" s="236"/>
      <c r="R527" s="236"/>
      <c r="S527" s="236"/>
      <c r="T527" s="237"/>
      <c r="AT527" s="238" t="s">
        <v>134</v>
      </c>
      <c r="AU527" s="238" t="s">
        <v>82</v>
      </c>
      <c r="AV527" s="13" t="s">
        <v>132</v>
      </c>
      <c r="AW527" s="13" t="s">
        <v>35</v>
      </c>
      <c r="AX527" s="13" t="s">
        <v>80</v>
      </c>
      <c r="AY527" s="238" t="s">
        <v>124</v>
      </c>
    </row>
    <row r="528" spans="2:65" s="1" customFormat="1" ht="16.5" customHeight="1">
      <c r="B528" s="40"/>
      <c r="C528" s="191" t="s">
        <v>970</v>
      </c>
      <c r="D528" s="191" t="s">
        <v>127</v>
      </c>
      <c r="E528" s="192" t="s">
        <v>971</v>
      </c>
      <c r="F528" s="193" t="s">
        <v>972</v>
      </c>
      <c r="G528" s="194" t="s">
        <v>130</v>
      </c>
      <c r="H528" s="195">
        <v>2</v>
      </c>
      <c r="I528" s="196"/>
      <c r="J528" s="197">
        <f>ROUND(I528*H528,2)</f>
        <v>0</v>
      </c>
      <c r="K528" s="193" t="s">
        <v>21</v>
      </c>
      <c r="L528" s="60"/>
      <c r="M528" s="198" t="s">
        <v>21</v>
      </c>
      <c r="N528" s="199" t="s">
        <v>43</v>
      </c>
      <c r="O528" s="41"/>
      <c r="P528" s="200">
        <f>O528*H528</f>
        <v>0</v>
      </c>
      <c r="Q528" s="200">
        <v>0</v>
      </c>
      <c r="R528" s="200">
        <f>Q528*H528</f>
        <v>0</v>
      </c>
      <c r="S528" s="200">
        <v>0</v>
      </c>
      <c r="T528" s="201">
        <f>S528*H528</f>
        <v>0</v>
      </c>
      <c r="AR528" s="23" t="s">
        <v>132</v>
      </c>
      <c r="AT528" s="23" t="s">
        <v>127</v>
      </c>
      <c r="AU528" s="23" t="s">
        <v>82</v>
      </c>
      <c r="AY528" s="23" t="s">
        <v>124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23" t="s">
        <v>80</v>
      </c>
      <c r="BK528" s="202">
        <f>ROUND(I528*H528,2)</f>
        <v>0</v>
      </c>
      <c r="BL528" s="23" t="s">
        <v>132</v>
      </c>
      <c r="BM528" s="23" t="s">
        <v>973</v>
      </c>
    </row>
    <row r="529" spans="2:65" s="11" customFormat="1" ht="13.5">
      <c r="B529" s="203"/>
      <c r="C529" s="204"/>
      <c r="D529" s="205" t="s">
        <v>134</v>
      </c>
      <c r="E529" s="206" t="s">
        <v>21</v>
      </c>
      <c r="F529" s="207" t="s">
        <v>850</v>
      </c>
      <c r="G529" s="204"/>
      <c r="H529" s="206" t="s">
        <v>21</v>
      </c>
      <c r="I529" s="208"/>
      <c r="J529" s="204"/>
      <c r="K529" s="204"/>
      <c r="L529" s="209"/>
      <c r="M529" s="210"/>
      <c r="N529" s="211"/>
      <c r="O529" s="211"/>
      <c r="P529" s="211"/>
      <c r="Q529" s="211"/>
      <c r="R529" s="211"/>
      <c r="S529" s="211"/>
      <c r="T529" s="212"/>
      <c r="AT529" s="213" t="s">
        <v>134</v>
      </c>
      <c r="AU529" s="213" t="s">
        <v>82</v>
      </c>
      <c r="AV529" s="11" t="s">
        <v>80</v>
      </c>
      <c r="AW529" s="11" t="s">
        <v>35</v>
      </c>
      <c r="AX529" s="11" t="s">
        <v>72</v>
      </c>
      <c r="AY529" s="213" t="s">
        <v>124</v>
      </c>
    </row>
    <row r="530" spans="2:65" s="12" customFormat="1" ht="13.5">
      <c r="B530" s="214"/>
      <c r="C530" s="215"/>
      <c r="D530" s="205" t="s">
        <v>134</v>
      </c>
      <c r="E530" s="216" t="s">
        <v>21</v>
      </c>
      <c r="F530" s="217" t="s">
        <v>974</v>
      </c>
      <c r="G530" s="215"/>
      <c r="H530" s="218">
        <v>2</v>
      </c>
      <c r="I530" s="219"/>
      <c r="J530" s="215"/>
      <c r="K530" s="215"/>
      <c r="L530" s="220"/>
      <c r="M530" s="221"/>
      <c r="N530" s="222"/>
      <c r="O530" s="222"/>
      <c r="P530" s="222"/>
      <c r="Q530" s="222"/>
      <c r="R530" s="222"/>
      <c r="S530" s="222"/>
      <c r="T530" s="223"/>
      <c r="AT530" s="224" t="s">
        <v>134</v>
      </c>
      <c r="AU530" s="224" t="s">
        <v>82</v>
      </c>
      <c r="AV530" s="12" t="s">
        <v>82</v>
      </c>
      <c r="AW530" s="12" t="s">
        <v>35</v>
      </c>
      <c r="AX530" s="12" t="s">
        <v>80</v>
      </c>
      <c r="AY530" s="224" t="s">
        <v>124</v>
      </c>
    </row>
    <row r="531" spans="2:65" s="1" customFormat="1" ht="16.5" customHeight="1">
      <c r="B531" s="40"/>
      <c r="C531" s="191" t="s">
        <v>975</v>
      </c>
      <c r="D531" s="191" t="s">
        <v>127</v>
      </c>
      <c r="E531" s="192" t="s">
        <v>976</v>
      </c>
      <c r="F531" s="193" t="s">
        <v>977</v>
      </c>
      <c r="G531" s="194" t="s">
        <v>130</v>
      </c>
      <c r="H531" s="195">
        <v>14</v>
      </c>
      <c r="I531" s="196"/>
      <c r="J531" s="197">
        <f>ROUND(I531*H531,2)</f>
        <v>0</v>
      </c>
      <c r="K531" s="193" t="s">
        <v>21</v>
      </c>
      <c r="L531" s="60"/>
      <c r="M531" s="198" t="s">
        <v>21</v>
      </c>
      <c r="N531" s="199" t="s">
        <v>43</v>
      </c>
      <c r="O531" s="41"/>
      <c r="P531" s="200">
        <f>O531*H531</f>
        <v>0</v>
      </c>
      <c r="Q531" s="200">
        <v>0</v>
      </c>
      <c r="R531" s="200">
        <f>Q531*H531</f>
        <v>0</v>
      </c>
      <c r="S531" s="200">
        <v>0</v>
      </c>
      <c r="T531" s="201">
        <f>S531*H531</f>
        <v>0</v>
      </c>
      <c r="AR531" s="23" t="s">
        <v>132</v>
      </c>
      <c r="AT531" s="23" t="s">
        <v>127</v>
      </c>
      <c r="AU531" s="23" t="s">
        <v>82</v>
      </c>
      <c r="AY531" s="23" t="s">
        <v>124</v>
      </c>
      <c r="BE531" s="202">
        <f>IF(N531="základní",J531,0)</f>
        <v>0</v>
      </c>
      <c r="BF531" s="202">
        <f>IF(N531="snížená",J531,0)</f>
        <v>0</v>
      </c>
      <c r="BG531" s="202">
        <f>IF(N531="zákl. přenesená",J531,0)</f>
        <v>0</v>
      </c>
      <c r="BH531" s="202">
        <f>IF(N531="sníž. přenesená",J531,0)</f>
        <v>0</v>
      </c>
      <c r="BI531" s="202">
        <f>IF(N531="nulová",J531,0)</f>
        <v>0</v>
      </c>
      <c r="BJ531" s="23" t="s">
        <v>80</v>
      </c>
      <c r="BK531" s="202">
        <f>ROUND(I531*H531,2)</f>
        <v>0</v>
      </c>
      <c r="BL531" s="23" t="s">
        <v>132</v>
      </c>
      <c r="BM531" s="23" t="s">
        <v>978</v>
      </c>
    </row>
    <row r="532" spans="2:65" s="11" customFormat="1" ht="13.5">
      <c r="B532" s="203"/>
      <c r="C532" s="204"/>
      <c r="D532" s="205" t="s">
        <v>134</v>
      </c>
      <c r="E532" s="206" t="s">
        <v>21</v>
      </c>
      <c r="F532" s="207" t="s">
        <v>850</v>
      </c>
      <c r="G532" s="204"/>
      <c r="H532" s="206" t="s">
        <v>21</v>
      </c>
      <c r="I532" s="208"/>
      <c r="J532" s="204"/>
      <c r="K532" s="204"/>
      <c r="L532" s="209"/>
      <c r="M532" s="210"/>
      <c r="N532" s="211"/>
      <c r="O532" s="211"/>
      <c r="P532" s="211"/>
      <c r="Q532" s="211"/>
      <c r="R532" s="211"/>
      <c r="S532" s="211"/>
      <c r="T532" s="212"/>
      <c r="AT532" s="213" t="s">
        <v>134</v>
      </c>
      <c r="AU532" s="213" t="s">
        <v>82</v>
      </c>
      <c r="AV532" s="11" t="s">
        <v>80</v>
      </c>
      <c r="AW532" s="11" t="s">
        <v>35</v>
      </c>
      <c r="AX532" s="11" t="s">
        <v>72</v>
      </c>
      <c r="AY532" s="213" t="s">
        <v>124</v>
      </c>
    </row>
    <row r="533" spans="2:65" s="12" customFormat="1" ht="13.5">
      <c r="B533" s="214"/>
      <c r="C533" s="215"/>
      <c r="D533" s="205" t="s">
        <v>134</v>
      </c>
      <c r="E533" s="216" t="s">
        <v>21</v>
      </c>
      <c r="F533" s="217" t="s">
        <v>195</v>
      </c>
      <c r="G533" s="215"/>
      <c r="H533" s="218">
        <v>14</v>
      </c>
      <c r="I533" s="219"/>
      <c r="J533" s="215"/>
      <c r="K533" s="215"/>
      <c r="L533" s="220"/>
      <c r="M533" s="221"/>
      <c r="N533" s="222"/>
      <c r="O533" s="222"/>
      <c r="P533" s="222"/>
      <c r="Q533" s="222"/>
      <c r="R533" s="222"/>
      <c r="S533" s="222"/>
      <c r="T533" s="223"/>
      <c r="AT533" s="224" t="s">
        <v>134</v>
      </c>
      <c r="AU533" s="224" t="s">
        <v>82</v>
      </c>
      <c r="AV533" s="12" t="s">
        <v>82</v>
      </c>
      <c r="AW533" s="12" t="s">
        <v>35</v>
      </c>
      <c r="AX533" s="12" t="s">
        <v>80</v>
      </c>
      <c r="AY533" s="224" t="s">
        <v>124</v>
      </c>
    </row>
    <row r="534" spans="2:65" s="1" customFormat="1" ht="16.5" customHeight="1">
      <c r="B534" s="40"/>
      <c r="C534" s="191" t="s">
        <v>979</v>
      </c>
      <c r="D534" s="191" t="s">
        <v>127</v>
      </c>
      <c r="E534" s="192" t="s">
        <v>980</v>
      </c>
      <c r="F534" s="193" t="s">
        <v>981</v>
      </c>
      <c r="G534" s="194" t="s">
        <v>130</v>
      </c>
      <c r="H534" s="195">
        <v>2</v>
      </c>
      <c r="I534" s="196"/>
      <c r="J534" s="197">
        <f>ROUND(I534*H534,2)</f>
        <v>0</v>
      </c>
      <c r="K534" s="193" t="s">
        <v>131</v>
      </c>
      <c r="L534" s="60"/>
      <c r="M534" s="198" t="s">
        <v>21</v>
      </c>
      <c r="N534" s="199" t="s">
        <v>43</v>
      </c>
      <c r="O534" s="41"/>
      <c r="P534" s="200">
        <f>O534*H534</f>
        <v>0</v>
      </c>
      <c r="Q534" s="200">
        <v>6.4900000000000001E-3</v>
      </c>
      <c r="R534" s="200">
        <f>Q534*H534</f>
        <v>1.298E-2</v>
      </c>
      <c r="S534" s="200">
        <v>0</v>
      </c>
      <c r="T534" s="201">
        <f>S534*H534</f>
        <v>0</v>
      </c>
      <c r="AR534" s="23" t="s">
        <v>132</v>
      </c>
      <c r="AT534" s="23" t="s">
        <v>127</v>
      </c>
      <c r="AU534" s="23" t="s">
        <v>82</v>
      </c>
      <c r="AY534" s="23" t="s">
        <v>124</v>
      </c>
      <c r="BE534" s="202">
        <f>IF(N534="základní",J534,0)</f>
        <v>0</v>
      </c>
      <c r="BF534" s="202">
        <f>IF(N534="snížená",J534,0)</f>
        <v>0</v>
      </c>
      <c r="BG534" s="202">
        <f>IF(N534="zákl. přenesená",J534,0)</f>
        <v>0</v>
      </c>
      <c r="BH534" s="202">
        <f>IF(N534="sníž. přenesená",J534,0)</f>
        <v>0</v>
      </c>
      <c r="BI534" s="202">
        <f>IF(N534="nulová",J534,0)</f>
        <v>0</v>
      </c>
      <c r="BJ534" s="23" t="s">
        <v>80</v>
      </c>
      <c r="BK534" s="202">
        <f>ROUND(I534*H534,2)</f>
        <v>0</v>
      </c>
      <c r="BL534" s="23" t="s">
        <v>132</v>
      </c>
      <c r="BM534" s="23" t="s">
        <v>982</v>
      </c>
    </row>
    <row r="535" spans="2:65" s="12" customFormat="1" ht="13.5">
      <c r="B535" s="214"/>
      <c r="C535" s="215"/>
      <c r="D535" s="205" t="s">
        <v>134</v>
      </c>
      <c r="E535" s="216" t="s">
        <v>21</v>
      </c>
      <c r="F535" s="217" t="s">
        <v>983</v>
      </c>
      <c r="G535" s="215"/>
      <c r="H535" s="218">
        <v>2</v>
      </c>
      <c r="I535" s="219"/>
      <c r="J535" s="215"/>
      <c r="K535" s="215"/>
      <c r="L535" s="220"/>
      <c r="M535" s="221"/>
      <c r="N535" s="222"/>
      <c r="O535" s="222"/>
      <c r="P535" s="222"/>
      <c r="Q535" s="222"/>
      <c r="R535" s="222"/>
      <c r="S535" s="222"/>
      <c r="T535" s="223"/>
      <c r="AT535" s="224" t="s">
        <v>134</v>
      </c>
      <c r="AU535" s="224" t="s">
        <v>82</v>
      </c>
      <c r="AV535" s="12" t="s">
        <v>82</v>
      </c>
      <c r="AW535" s="12" t="s">
        <v>35</v>
      </c>
      <c r="AX535" s="12" t="s">
        <v>80</v>
      </c>
      <c r="AY535" s="224" t="s">
        <v>124</v>
      </c>
    </row>
    <row r="536" spans="2:65" s="1" customFormat="1" ht="25.5" customHeight="1">
      <c r="B536" s="40"/>
      <c r="C536" s="191" t="s">
        <v>984</v>
      </c>
      <c r="D536" s="191" t="s">
        <v>127</v>
      </c>
      <c r="E536" s="192" t="s">
        <v>985</v>
      </c>
      <c r="F536" s="193" t="s">
        <v>986</v>
      </c>
      <c r="G536" s="194" t="s">
        <v>221</v>
      </c>
      <c r="H536" s="195">
        <v>329.6</v>
      </c>
      <c r="I536" s="196"/>
      <c r="J536" s="197">
        <f>ROUND(I536*H536,2)</f>
        <v>0</v>
      </c>
      <c r="K536" s="193" t="s">
        <v>131</v>
      </c>
      <c r="L536" s="60"/>
      <c r="M536" s="198" t="s">
        <v>21</v>
      </c>
      <c r="N536" s="199" t="s">
        <v>43</v>
      </c>
      <c r="O536" s="41"/>
      <c r="P536" s="200">
        <f>O536*H536</f>
        <v>0</v>
      </c>
      <c r="Q536" s="200">
        <v>0</v>
      </c>
      <c r="R536" s="200">
        <f>Q536*H536</f>
        <v>0</v>
      </c>
      <c r="S536" s="200">
        <v>0.02</v>
      </c>
      <c r="T536" s="201">
        <f>S536*H536</f>
        <v>6.5920000000000005</v>
      </c>
      <c r="AR536" s="23" t="s">
        <v>132</v>
      </c>
      <c r="AT536" s="23" t="s">
        <v>127</v>
      </c>
      <c r="AU536" s="23" t="s">
        <v>82</v>
      </c>
      <c r="AY536" s="23" t="s">
        <v>124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23" t="s">
        <v>80</v>
      </c>
      <c r="BK536" s="202">
        <f>ROUND(I536*H536,2)</f>
        <v>0</v>
      </c>
      <c r="BL536" s="23" t="s">
        <v>132</v>
      </c>
      <c r="BM536" s="23" t="s">
        <v>987</v>
      </c>
    </row>
    <row r="537" spans="2:65" s="12" customFormat="1" ht="13.5">
      <c r="B537" s="214"/>
      <c r="C537" s="215"/>
      <c r="D537" s="205" t="s">
        <v>134</v>
      </c>
      <c r="E537" s="216" t="s">
        <v>21</v>
      </c>
      <c r="F537" s="217" t="s">
        <v>988</v>
      </c>
      <c r="G537" s="215"/>
      <c r="H537" s="218">
        <v>329.6</v>
      </c>
      <c r="I537" s="219"/>
      <c r="J537" s="215"/>
      <c r="K537" s="215"/>
      <c r="L537" s="220"/>
      <c r="M537" s="221"/>
      <c r="N537" s="222"/>
      <c r="O537" s="222"/>
      <c r="P537" s="222"/>
      <c r="Q537" s="222"/>
      <c r="R537" s="222"/>
      <c r="S537" s="222"/>
      <c r="T537" s="223"/>
      <c r="AT537" s="224" t="s">
        <v>134</v>
      </c>
      <c r="AU537" s="224" t="s">
        <v>82</v>
      </c>
      <c r="AV537" s="12" t="s">
        <v>82</v>
      </c>
      <c r="AW537" s="12" t="s">
        <v>35</v>
      </c>
      <c r="AX537" s="12" t="s">
        <v>80</v>
      </c>
      <c r="AY537" s="224" t="s">
        <v>124</v>
      </c>
    </row>
    <row r="538" spans="2:65" s="1" customFormat="1" ht="25.5" customHeight="1">
      <c r="B538" s="40"/>
      <c r="C538" s="191" t="s">
        <v>989</v>
      </c>
      <c r="D538" s="191" t="s">
        <v>127</v>
      </c>
      <c r="E538" s="192" t="s">
        <v>990</v>
      </c>
      <c r="F538" s="193" t="s">
        <v>991</v>
      </c>
      <c r="G538" s="194" t="s">
        <v>221</v>
      </c>
      <c r="H538" s="195">
        <v>112</v>
      </c>
      <c r="I538" s="196"/>
      <c r="J538" s="197">
        <f>ROUND(I538*H538,2)</f>
        <v>0</v>
      </c>
      <c r="K538" s="193" t="s">
        <v>131</v>
      </c>
      <c r="L538" s="60"/>
      <c r="M538" s="198" t="s">
        <v>21</v>
      </c>
      <c r="N538" s="199" t="s">
        <v>43</v>
      </c>
      <c r="O538" s="41"/>
      <c r="P538" s="200">
        <f>O538*H538</f>
        <v>0</v>
      </c>
      <c r="Q538" s="200">
        <v>0</v>
      </c>
      <c r="R538" s="200">
        <f>Q538*H538</f>
        <v>0</v>
      </c>
      <c r="S538" s="200">
        <v>0</v>
      </c>
      <c r="T538" s="201">
        <f>S538*H538</f>
        <v>0</v>
      </c>
      <c r="AR538" s="23" t="s">
        <v>132</v>
      </c>
      <c r="AT538" s="23" t="s">
        <v>127</v>
      </c>
      <c r="AU538" s="23" t="s">
        <v>82</v>
      </c>
      <c r="AY538" s="23" t="s">
        <v>124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23" t="s">
        <v>80</v>
      </c>
      <c r="BK538" s="202">
        <f>ROUND(I538*H538,2)</f>
        <v>0</v>
      </c>
      <c r="BL538" s="23" t="s">
        <v>132</v>
      </c>
      <c r="BM538" s="23" t="s">
        <v>992</v>
      </c>
    </row>
    <row r="539" spans="2:65" s="12" customFormat="1" ht="13.5">
      <c r="B539" s="214"/>
      <c r="C539" s="215"/>
      <c r="D539" s="205" t="s">
        <v>134</v>
      </c>
      <c r="E539" s="216" t="s">
        <v>21</v>
      </c>
      <c r="F539" s="217" t="s">
        <v>993</v>
      </c>
      <c r="G539" s="215"/>
      <c r="H539" s="218">
        <v>112</v>
      </c>
      <c r="I539" s="219"/>
      <c r="J539" s="215"/>
      <c r="K539" s="215"/>
      <c r="L539" s="220"/>
      <c r="M539" s="221"/>
      <c r="N539" s="222"/>
      <c r="O539" s="222"/>
      <c r="P539" s="222"/>
      <c r="Q539" s="222"/>
      <c r="R539" s="222"/>
      <c r="S539" s="222"/>
      <c r="T539" s="223"/>
      <c r="AT539" s="224" t="s">
        <v>134</v>
      </c>
      <c r="AU539" s="224" t="s">
        <v>82</v>
      </c>
      <c r="AV539" s="12" t="s">
        <v>82</v>
      </c>
      <c r="AW539" s="12" t="s">
        <v>35</v>
      </c>
      <c r="AX539" s="12" t="s">
        <v>80</v>
      </c>
      <c r="AY539" s="224" t="s">
        <v>124</v>
      </c>
    </row>
    <row r="540" spans="2:65" s="1" customFormat="1" ht="25.5" customHeight="1">
      <c r="B540" s="40"/>
      <c r="C540" s="191" t="s">
        <v>994</v>
      </c>
      <c r="D540" s="191" t="s">
        <v>127</v>
      </c>
      <c r="E540" s="192" t="s">
        <v>995</v>
      </c>
      <c r="F540" s="193" t="s">
        <v>996</v>
      </c>
      <c r="G540" s="194" t="s">
        <v>221</v>
      </c>
      <c r="H540" s="195">
        <v>3360</v>
      </c>
      <c r="I540" s="196"/>
      <c r="J540" s="197">
        <f>ROUND(I540*H540,2)</f>
        <v>0</v>
      </c>
      <c r="K540" s="193" t="s">
        <v>131</v>
      </c>
      <c r="L540" s="60"/>
      <c r="M540" s="198" t="s">
        <v>21</v>
      </c>
      <c r="N540" s="199" t="s">
        <v>43</v>
      </c>
      <c r="O540" s="41"/>
      <c r="P540" s="200">
        <f>O540*H540</f>
        <v>0</v>
      </c>
      <c r="Q540" s="200">
        <v>0</v>
      </c>
      <c r="R540" s="200">
        <f>Q540*H540</f>
        <v>0</v>
      </c>
      <c r="S540" s="200">
        <v>0</v>
      </c>
      <c r="T540" s="201">
        <f>S540*H540</f>
        <v>0</v>
      </c>
      <c r="AR540" s="23" t="s">
        <v>132</v>
      </c>
      <c r="AT540" s="23" t="s">
        <v>127</v>
      </c>
      <c r="AU540" s="23" t="s">
        <v>82</v>
      </c>
      <c r="AY540" s="23" t="s">
        <v>124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23" t="s">
        <v>80</v>
      </c>
      <c r="BK540" s="202">
        <f>ROUND(I540*H540,2)</f>
        <v>0</v>
      </c>
      <c r="BL540" s="23" t="s">
        <v>132</v>
      </c>
      <c r="BM540" s="23" t="s">
        <v>997</v>
      </c>
    </row>
    <row r="541" spans="2:65" s="11" customFormat="1" ht="13.5">
      <c r="B541" s="203"/>
      <c r="C541" s="204"/>
      <c r="D541" s="205" t="s">
        <v>134</v>
      </c>
      <c r="E541" s="206" t="s">
        <v>21</v>
      </c>
      <c r="F541" s="207" t="s">
        <v>998</v>
      </c>
      <c r="G541" s="204"/>
      <c r="H541" s="206" t="s">
        <v>21</v>
      </c>
      <c r="I541" s="208"/>
      <c r="J541" s="204"/>
      <c r="K541" s="204"/>
      <c r="L541" s="209"/>
      <c r="M541" s="210"/>
      <c r="N541" s="211"/>
      <c r="O541" s="211"/>
      <c r="P541" s="211"/>
      <c r="Q541" s="211"/>
      <c r="R541" s="211"/>
      <c r="S541" s="211"/>
      <c r="T541" s="212"/>
      <c r="AT541" s="213" t="s">
        <v>134</v>
      </c>
      <c r="AU541" s="213" t="s">
        <v>82</v>
      </c>
      <c r="AV541" s="11" t="s">
        <v>80</v>
      </c>
      <c r="AW541" s="11" t="s">
        <v>35</v>
      </c>
      <c r="AX541" s="11" t="s">
        <v>72</v>
      </c>
      <c r="AY541" s="213" t="s">
        <v>124</v>
      </c>
    </row>
    <row r="542" spans="2:65" s="12" customFormat="1" ht="13.5">
      <c r="B542" s="214"/>
      <c r="C542" s="215"/>
      <c r="D542" s="205" t="s">
        <v>134</v>
      </c>
      <c r="E542" s="216" t="s">
        <v>21</v>
      </c>
      <c r="F542" s="217" t="s">
        <v>999</v>
      </c>
      <c r="G542" s="215"/>
      <c r="H542" s="218">
        <v>3360</v>
      </c>
      <c r="I542" s="219"/>
      <c r="J542" s="215"/>
      <c r="K542" s="215"/>
      <c r="L542" s="220"/>
      <c r="M542" s="221"/>
      <c r="N542" s="222"/>
      <c r="O542" s="222"/>
      <c r="P542" s="222"/>
      <c r="Q542" s="222"/>
      <c r="R542" s="222"/>
      <c r="S542" s="222"/>
      <c r="T542" s="223"/>
      <c r="AT542" s="224" t="s">
        <v>134</v>
      </c>
      <c r="AU542" s="224" t="s">
        <v>82</v>
      </c>
      <c r="AV542" s="12" t="s">
        <v>82</v>
      </c>
      <c r="AW542" s="12" t="s">
        <v>35</v>
      </c>
      <c r="AX542" s="12" t="s">
        <v>80</v>
      </c>
      <c r="AY542" s="224" t="s">
        <v>124</v>
      </c>
    </row>
    <row r="543" spans="2:65" s="1" customFormat="1" ht="25.5" customHeight="1">
      <c r="B543" s="40"/>
      <c r="C543" s="191" t="s">
        <v>1000</v>
      </c>
      <c r="D543" s="191" t="s">
        <v>127</v>
      </c>
      <c r="E543" s="192" t="s">
        <v>1001</v>
      </c>
      <c r="F543" s="193" t="s">
        <v>1002</v>
      </c>
      <c r="G543" s="194" t="s">
        <v>221</v>
      </c>
      <c r="H543" s="195">
        <v>112</v>
      </c>
      <c r="I543" s="196"/>
      <c r="J543" s="197">
        <f>ROUND(I543*H543,2)</f>
        <v>0</v>
      </c>
      <c r="K543" s="193" t="s">
        <v>131</v>
      </c>
      <c r="L543" s="60"/>
      <c r="M543" s="198" t="s">
        <v>21</v>
      </c>
      <c r="N543" s="199" t="s">
        <v>43</v>
      </c>
      <c r="O543" s="41"/>
      <c r="P543" s="200">
        <f>O543*H543</f>
        <v>0</v>
      </c>
      <c r="Q543" s="200">
        <v>0</v>
      </c>
      <c r="R543" s="200">
        <f>Q543*H543</f>
        <v>0</v>
      </c>
      <c r="S543" s="200">
        <v>0</v>
      </c>
      <c r="T543" s="201">
        <f>S543*H543</f>
        <v>0</v>
      </c>
      <c r="AR543" s="23" t="s">
        <v>132</v>
      </c>
      <c r="AT543" s="23" t="s">
        <v>127</v>
      </c>
      <c r="AU543" s="23" t="s">
        <v>82</v>
      </c>
      <c r="AY543" s="23" t="s">
        <v>124</v>
      </c>
      <c r="BE543" s="202">
        <f>IF(N543="základní",J543,0)</f>
        <v>0</v>
      </c>
      <c r="BF543" s="202">
        <f>IF(N543="snížená",J543,0)</f>
        <v>0</v>
      </c>
      <c r="BG543" s="202">
        <f>IF(N543="zákl. přenesená",J543,0)</f>
        <v>0</v>
      </c>
      <c r="BH543" s="202">
        <f>IF(N543="sníž. přenesená",J543,0)</f>
        <v>0</v>
      </c>
      <c r="BI543" s="202">
        <f>IF(N543="nulová",J543,0)</f>
        <v>0</v>
      </c>
      <c r="BJ543" s="23" t="s">
        <v>80</v>
      </c>
      <c r="BK543" s="202">
        <f>ROUND(I543*H543,2)</f>
        <v>0</v>
      </c>
      <c r="BL543" s="23" t="s">
        <v>132</v>
      </c>
      <c r="BM543" s="23" t="s">
        <v>1003</v>
      </c>
    </row>
    <row r="544" spans="2:65" s="12" customFormat="1" ht="13.5">
      <c r="B544" s="214"/>
      <c r="C544" s="215"/>
      <c r="D544" s="205" t="s">
        <v>134</v>
      </c>
      <c r="E544" s="216" t="s">
        <v>21</v>
      </c>
      <c r="F544" s="217" t="s">
        <v>1004</v>
      </c>
      <c r="G544" s="215"/>
      <c r="H544" s="218">
        <v>112</v>
      </c>
      <c r="I544" s="219"/>
      <c r="J544" s="215"/>
      <c r="K544" s="215"/>
      <c r="L544" s="220"/>
      <c r="M544" s="221"/>
      <c r="N544" s="222"/>
      <c r="O544" s="222"/>
      <c r="P544" s="222"/>
      <c r="Q544" s="222"/>
      <c r="R544" s="222"/>
      <c r="S544" s="222"/>
      <c r="T544" s="223"/>
      <c r="AT544" s="224" t="s">
        <v>134</v>
      </c>
      <c r="AU544" s="224" t="s">
        <v>82</v>
      </c>
      <c r="AV544" s="12" t="s">
        <v>82</v>
      </c>
      <c r="AW544" s="12" t="s">
        <v>35</v>
      </c>
      <c r="AX544" s="12" t="s">
        <v>80</v>
      </c>
      <c r="AY544" s="224" t="s">
        <v>124</v>
      </c>
    </row>
    <row r="545" spans="2:65" s="1" customFormat="1" ht="16.5" customHeight="1">
      <c r="B545" s="40"/>
      <c r="C545" s="191" t="s">
        <v>1005</v>
      </c>
      <c r="D545" s="191" t="s">
        <v>127</v>
      </c>
      <c r="E545" s="192" t="s">
        <v>1006</v>
      </c>
      <c r="F545" s="193" t="s">
        <v>1007</v>
      </c>
      <c r="G545" s="194" t="s">
        <v>272</v>
      </c>
      <c r="H545" s="195">
        <v>74.38</v>
      </c>
      <c r="I545" s="196"/>
      <c r="J545" s="197">
        <f>ROUND(I545*H545,2)</f>
        <v>0</v>
      </c>
      <c r="K545" s="193" t="s">
        <v>131</v>
      </c>
      <c r="L545" s="60"/>
      <c r="M545" s="198" t="s">
        <v>21</v>
      </c>
      <c r="N545" s="199" t="s">
        <v>43</v>
      </c>
      <c r="O545" s="41"/>
      <c r="P545" s="200">
        <f>O545*H545</f>
        <v>0</v>
      </c>
      <c r="Q545" s="200">
        <v>0</v>
      </c>
      <c r="R545" s="200">
        <f>Q545*H545</f>
        <v>0</v>
      </c>
      <c r="S545" s="200">
        <v>2.5</v>
      </c>
      <c r="T545" s="201">
        <f>S545*H545</f>
        <v>185.95</v>
      </c>
      <c r="AR545" s="23" t="s">
        <v>132</v>
      </c>
      <c r="AT545" s="23" t="s">
        <v>127</v>
      </c>
      <c r="AU545" s="23" t="s">
        <v>82</v>
      </c>
      <c r="AY545" s="23" t="s">
        <v>124</v>
      </c>
      <c r="BE545" s="202">
        <f>IF(N545="základní",J545,0)</f>
        <v>0</v>
      </c>
      <c r="BF545" s="202">
        <f>IF(N545="snížená",J545,0)</f>
        <v>0</v>
      </c>
      <c r="BG545" s="202">
        <f>IF(N545="zákl. přenesená",J545,0)</f>
        <v>0</v>
      </c>
      <c r="BH545" s="202">
        <f>IF(N545="sníž. přenesená",J545,0)</f>
        <v>0</v>
      </c>
      <c r="BI545" s="202">
        <f>IF(N545="nulová",J545,0)</f>
        <v>0</v>
      </c>
      <c r="BJ545" s="23" t="s">
        <v>80</v>
      </c>
      <c r="BK545" s="202">
        <f>ROUND(I545*H545,2)</f>
        <v>0</v>
      </c>
      <c r="BL545" s="23" t="s">
        <v>132</v>
      </c>
      <c r="BM545" s="23" t="s">
        <v>1008</v>
      </c>
    </row>
    <row r="546" spans="2:65" s="11" customFormat="1" ht="13.5">
      <c r="B546" s="203"/>
      <c r="C546" s="204"/>
      <c r="D546" s="205" t="s">
        <v>134</v>
      </c>
      <c r="E546" s="206" t="s">
        <v>21</v>
      </c>
      <c r="F546" s="207" t="s">
        <v>1009</v>
      </c>
      <c r="G546" s="204"/>
      <c r="H546" s="206" t="s">
        <v>21</v>
      </c>
      <c r="I546" s="208"/>
      <c r="J546" s="204"/>
      <c r="K546" s="204"/>
      <c r="L546" s="209"/>
      <c r="M546" s="210"/>
      <c r="N546" s="211"/>
      <c r="O546" s="211"/>
      <c r="P546" s="211"/>
      <c r="Q546" s="211"/>
      <c r="R546" s="211"/>
      <c r="S546" s="211"/>
      <c r="T546" s="212"/>
      <c r="AT546" s="213" t="s">
        <v>134</v>
      </c>
      <c r="AU546" s="213" t="s">
        <v>82</v>
      </c>
      <c r="AV546" s="11" t="s">
        <v>80</v>
      </c>
      <c r="AW546" s="11" t="s">
        <v>35</v>
      </c>
      <c r="AX546" s="11" t="s">
        <v>72</v>
      </c>
      <c r="AY546" s="213" t="s">
        <v>124</v>
      </c>
    </row>
    <row r="547" spans="2:65" s="12" customFormat="1" ht="13.5">
      <c r="B547" s="214"/>
      <c r="C547" s="215"/>
      <c r="D547" s="205" t="s">
        <v>134</v>
      </c>
      <c r="E547" s="216" t="s">
        <v>21</v>
      </c>
      <c r="F547" s="217" t="s">
        <v>1010</v>
      </c>
      <c r="G547" s="215"/>
      <c r="H547" s="218">
        <v>43.844000000000001</v>
      </c>
      <c r="I547" s="219"/>
      <c r="J547" s="215"/>
      <c r="K547" s="215"/>
      <c r="L547" s="220"/>
      <c r="M547" s="221"/>
      <c r="N547" s="222"/>
      <c r="O547" s="222"/>
      <c r="P547" s="222"/>
      <c r="Q547" s="222"/>
      <c r="R547" s="222"/>
      <c r="S547" s="222"/>
      <c r="T547" s="223"/>
      <c r="AT547" s="224" t="s">
        <v>134</v>
      </c>
      <c r="AU547" s="224" t="s">
        <v>82</v>
      </c>
      <c r="AV547" s="12" t="s">
        <v>82</v>
      </c>
      <c r="AW547" s="12" t="s">
        <v>35</v>
      </c>
      <c r="AX547" s="12" t="s">
        <v>72</v>
      </c>
      <c r="AY547" s="224" t="s">
        <v>124</v>
      </c>
    </row>
    <row r="548" spans="2:65" s="12" customFormat="1" ht="13.5">
      <c r="B548" s="214"/>
      <c r="C548" s="215"/>
      <c r="D548" s="205" t="s">
        <v>134</v>
      </c>
      <c r="E548" s="216" t="s">
        <v>21</v>
      </c>
      <c r="F548" s="217" t="s">
        <v>1011</v>
      </c>
      <c r="G548" s="215"/>
      <c r="H548" s="218">
        <v>17.576000000000001</v>
      </c>
      <c r="I548" s="219"/>
      <c r="J548" s="215"/>
      <c r="K548" s="215"/>
      <c r="L548" s="220"/>
      <c r="M548" s="221"/>
      <c r="N548" s="222"/>
      <c r="O548" s="222"/>
      <c r="P548" s="222"/>
      <c r="Q548" s="222"/>
      <c r="R548" s="222"/>
      <c r="S548" s="222"/>
      <c r="T548" s="223"/>
      <c r="AT548" s="224" t="s">
        <v>134</v>
      </c>
      <c r="AU548" s="224" t="s">
        <v>82</v>
      </c>
      <c r="AV548" s="12" t="s">
        <v>82</v>
      </c>
      <c r="AW548" s="12" t="s">
        <v>35</v>
      </c>
      <c r="AX548" s="12" t="s">
        <v>72</v>
      </c>
      <c r="AY548" s="224" t="s">
        <v>124</v>
      </c>
    </row>
    <row r="549" spans="2:65" s="12" customFormat="1" ht="13.5">
      <c r="B549" s="214"/>
      <c r="C549" s="215"/>
      <c r="D549" s="205" t="s">
        <v>134</v>
      </c>
      <c r="E549" s="216" t="s">
        <v>21</v>
      </c>
      <c r="F549" s="217" t="s">
        <v>1012</v>
      </c>
      <c r="G549" s="215"/>
      <c r="H549" s="218">
        <v>12.96</v>
      </c>
      <c r="I549" s="219"/>
      <c r="J549" s="215"/>
      <c r="K549" s="215"/>
      <c r="L549" s="220"/>
      <c r="M549" s="221"/>
      <c r="N549" s="222"/>
      <c r="O549" s="222"/>
      <c r="P549" s="222"/>
      <c r="Q549" s="222"/>
      <c r="R549" s="222"/>
      <c r="S549" s="222"/>
      <c r="T549" s="223"/>
      <c r="AT549" s="224" t="s">
        <v>134</v>
      </c>
      <c r="AU549" s="224" t="s">
        <v>82</v>
      </c>
      <c r="AV549" s="12" t="s">
        <v>82</v>
      </c>
      <c r="AW549" s="12" t="s">
        <v>35</v>
      </c>
      <c r="AX549" s="12" t="s">
        <v>72</v>
      </c>
      <c r="AY549" s="224" t="s">
        <v>124</v>
      </c>
    </row>
    <row r="550" spans="2:65" s="13" customFormat="1" ht="13.5">
      <c r="B550" s="228"/>
      <c r="C550" s="229"/>
      <c r="D550" s="205" t="s">
        <v>134</v>
      </c>
      <c r="E550" s="230" t="s">
        <v>21</v>
      </c>
      <c r="F550" s="231" t="s">
        <v>230</v>
      </c>
      <c r="G550" s="229"/>
      <c r="H550" s="232">
        <v>74.38</v>
      </c>
      <c r="I550" s="233"/>
      <c r="J550" s="229"/>
      <c r="K550" s="229"/>
      <c r="L550" s="234"/>
      <c r="M550" s="235"/>
      <c r="N550" s="236"/>
      <c r="O550" s="236"/>
      <c r="P550" s="236"/>
      <c r="Q550" s="236"/>
      <c r="R550" s="236"/>
      <c r="S550" s="236"/>
      <c r="T550" s="237"/>
      <c r="AT550" s="238" t="s">
        <v>134</v>
      </c>
      <c r="AU550" s="238" t="s">
        <v>82</v>
      </c>
      <c r="AV550" s="13" t="s">
        <v>132</v>
      </c>
      <c r="AW550" s="13" t="s">
        <v>35</v>
      </c>
      <c r="AX550" s="13" t="s">
        <v>80</v>
      </c>
      <c r="AY550" s="238" t="s">
        <v>124</v>
      </c>
    </row>
    <row r="551" spans="2:65" s="1" customFormat="1" ht="16.5" customHeight="1">
      <c r="B551" s="40"/>
      <c r="C551" s="191" t="s">
        <v>1013</v>
      </c>
      <c r="D551" s="191" t="s">
        <v>127</v>
      </c>
      <c r="E551" s="192" t="s">
        <v>1014</v>
      </c>
      <c r="F551" s="193" t="s">
        <v>1015</v>
      </c>
      <c r="G551" s="194" t="s">
        <v>221</v>
      </c>
      <c r="H551" s="195">
        <v>43.65</v>
      </c>
      <c r="I551" s="196"/>
      <c r="J551" s="197">
        <f>ROUND(I551*H551,2)</f>
        <v>0</v>
      </c>
      <c r="K551" s="193" t="s">
        <v>131</v>
      </c>
      <c r="L551" s="60"/>
      <c r="M551" s="198" t="s">
        <v>21</v>
      </c>
      <c r="N551" s="199" t="s">
        <v>43</v>
      </c>
      <c r="O551" s="41"/>
      <c r="P551" s="200">
        <f>O551*H551</f>
        <v>0</v>
      </c>
      <c r="Q551" s="200">
        <v>0</v>
      </c>
      <c r="R551" s="200">
        <f>Q551*H551</f>
        <v>0</v>
      </c>
      <c r="S551" s="200">
        <v>0.99399999999999999</v>
      </c>
      <c r="T551" s="201">
        <f>S551*H551</f>
        <v>43.388100000000001</v>
      </c>
      <c r="AR551" s="23" t="s">
        <v>132</v>
      </c>
      <c r="AT551" s="23" t="s">
        <v>127</v>
      </c>
      <c r="AU551" s="23" t="s">
        <v>82</v>
      </c>
      <c r="AY551" s="23" t="s">
        <v>124</v>
      </c>
      <c r="BE551" s="202">
        <f>IF(N551="základní",J551,0)</f>
        <v>0</v>
      </c>
      <c r="BF551" s="202">
        <f>IF(N551="snížená",J551,0)</f>
        <v>0</v>
      </c>
      <c r="BG551" s="202">
        <f>IF(N551="zákl. přenesená",J551,0)</f>
        <v>0</v>
      </c>
      <c r="BH551" s="202">
        <f>IF(N551="sníž. přenesená",J551,0)</f>
        <v>0</v>
      </c>
      <c r="BI551" s="202">
        <f>IF(N551="nulová",J551,0)</f>
        <v>0</v>
      </c>
      <c r="BJ551" s="23" t="s">
        <v>80</v>
      </c>
      <c r="BK551" s="202">
        <f>ROUND(I551*H551,2)</f>
        <v>0</v>
      </c>
      <c r="BL551" s="23" t="s">
        <v>132</v>
      </c>
      <c r="BM551" s="23" t="s">
        <v>1016</v>
      </c>
    </row>
    <row r="552" spans="2:65" s="11" customFormat="1" ht="13.5">
      <c r="B552" s="203"/>
      <c r="C552" s="204"/>
      <c r="D552" s="205" t="s">
        <v>134</v>
      </c>
      <c r="E552" s="206" t="s">
        <v>21</v>
      </c>
      <c r="F552" s="207" t="s">
        <v>1017</v>
      </c>
      <c r="G552" s="204"/>
      <c r="H552" s="206" t="s">
        <v>21</v>
      </c>
      <c r="I552" s="208"/>
      <c r="J552" s="204"/>
      <c r="K552" s="204"/>
      <c r="L552" s="209"/>
      <c r="M552" s="210"/>
      <c r="N552" s="211"/>
      <c r="O552" s="211"/>
      <c r="P552" s="211"/>
      <c r="Q552" s="211"/>
      <c r="R552" s="211"/>
      <c r="S552" s="211"/>
      <c r="T552" s="212"/>
      <c r="AT552" s="213" t="s">
        <v>134</v>
      </c>
      <c r="AU552" s="213" t="s">
        <v>82</v>
      </c>
      <c r="AV552" s="11" t="s">
        <v>80</v>
      </c>
      <c r="AW552" s="11" t="s">
        <v>35</v>
      </c>
      <c r="AX552" s="11" t="s">
        <v>72</v>
      </c>
      <c r="AY552" s="213" t="s">
        <v>124</v>
      </c>
    </row>
    <row r="553" spans="2:65" s="12" customFormat="1" ht="13.5">
      <c r="B553" s="214"/>
      <c r="C553" s="215"/>
      <c r="D553" s="205" t="s">
        <v>134</v>
      </c>
      <c r="E553" s="216" t="s">
        <v>21</v>
      </c>
      <c r="F553" s="217" t="s">
        <v>1018</v>
      </c>
      <c r="G553" s="215"/>
      <c r="H553" s="218">
        <v>43.65</v>
      </c>
      <c r="I553" s="219"/>
      <c r="J553" s="215"/>
      <c r="K553" s="215"/>
      <c r="L553" s="220"/>
      <c r="M553" s="221"/>
      <c r="N553" s="222"/>
      <c r="O553" s="222"/>
      <c r="P553" s="222"/>
      <c r="Q553" s="222"/>
      <c r="R553" s="222"/>
      <c r="S553" s="222"/>
      <c r="T553" s="223"/>
      <c r="AT553" s="224" t="s">
        <v>134</v>
      </c>
      <c r="AU553" s="224" t="s">
        <v>82</v>
      </c>
      <c r="AV553" s="12" t="s">
        <v>82</v>
      </c>
      <c r="AW553" s="12" t="s">
        <v>35</v>
      </c>
      <c r="AX553" s="12" t="s">
        <v>80</v>
      </c>
      <c r="AY553" s="224" t="s">
        <v>124</v>
      </c>
    </row>
    <row r="554" spans="2:65" s="1" customFormat="1" ht="25.5" customHeight="1">
      <c r="B554" s="40"/>
      <c r="C554" s="191" t="s">
        <v>1019</v>
      </c>
      <c r="D554" s="191" t="s">
        <v>127</v>
      </c>
      <c r="E554" s="192" t="s">
        <v>1020</v>
      </c>
      <c r="F554" s="193" t="s">
        <v>1021</v>
      </c>
      <c r="G554" s="194" t="s">
        <v>221</v>
      </c>
      <c r="H554" s="195">
        <v>27.16</v>
      </c>
      <c r="I554" s="196"/>
      <c r="J554" s="197">
        <f>ROUND(I554*H554,2)</f>
        <v>0</v>
      </c>
      <c r="K554" s="193" t="s">
        <v>131</v>
      </c>
      <c r="L554" s="60"/>
      <c r="M554" s="198" t="s">
        <v>21</v>
      </c>
      <c r="N554" s="199" t="s">
        <v>43</v>
      </c>
      <c r="O554" s="41"/>
      <c r="P554" s="200">
        <f>O554*H554</f>
        <v>0</v>
      </c>
      <c r="Q554" s="200">
        <v>0</v>
      </c>
      <c r="R554" s="200">
        <f>Q554*H554</f>
        <v>0</v>
      </c>
      <c r="S554" s="200">
        <v>0.432</v>
      </c>
      <c r="T554" s="201">
        <f>S554*H554</f>
        <v>11.73312</v>
      </c>
      <c r="AR554" s="23" t="s">
        <v>132</v>
      </c>
      <c r="AT554" s="23" t="s">
        <v>127</v>
      </c>
      <c r="AU554" s="23" t="s">
        <v>82</v>
      </c>
      <c r="AY554" s="23" t="s">
        <v>124</v>
      </c>
      <c r="BE554" s="202">
        <f>IF(N554="základní",J554,0)</f>
        <v>0</v>
      </c>
      <c r="BF554" s="202">
        <f>IF(N554="snížená",J554,0)</f>
        <v>0</v>
      </c>
      <c r="BG554" s="202">
        <f>IF(N554="zákl. přenesená",J554,0)</f>
        <v>0</v>
      </c>
      <c r="BH554" s="202">
        <f>IF(N554="sníž. přenesená",J554,0)</f>
        <v>0</v>
      </c>
      <c r="BI554" s="202">
        <f>IF(N554="nulová",J554,0)</f>
        <v>0</v>
      </c>
      <c r="BJ554" s="23" t="s">
        <v>80</v>
      </c>
      <c r="BK554" s="202">
        <f>ROUND(I554*H554,2)</f>
        <v>0</v>
      </c>
      <c r="BL554" s="23" t="s">
        <v>132</v>
      </c>
      <c r="BM554" s="23" t="s">
        <v>1022</v>
      </c>
    </row>
    <row r="555" spans="2:65" s="11" customFormat="1" ht="13.5">
      <c r="B555" s="203"/>
      <c r="C555" s="204"/>
      <c r="D555" s="205" t="s">
        <v>134</v>
      </c>
      <c r="E555" s="206" t="s">
        <v>21</v>
      </c>
      <c r="F555" s="207" t="s">
        <v>1023</v>
      </c>
      <c r="G555" s="204"/>
      <c r="H555" s="206" t="s">
        <v>21</v>
      </c>
      <c r="I555" s="208"/>
      <c r="J555" s="204"/>
      <c r="K555" s="204"/>
      <c r="L555" s="209"/>
      <c r="M555" s="210"/>
      <c r="N555" s="211"/>
      <c r="O555" s="211"/>
      <c r="P555" s="211"/>
      <c r="Q555" s="211"/>
      <c r="R555" s="211"/>
      <c r="S555" s="211"/>
      <c r="T555" s="212"/>
      <c r="AT555" s="213" t="s">
        <v>134</v>
      </c>
      <c r="AU555" s="213" t="s">
        <v>82</v>
      </c>
      <c r="AV555" s="11" t="s">
        <v>80</v>
      </c>
      <c r="AW555" s="11" t="s">
        <v>35</v>
      </c>
      <c r="AX555" s="11" t="s">
        <v>72</v>
      </c>
      <c r="AY555" s="213" t="s">
        <v>124</v>
      </c>
    </row>
    <row r="556" spans="2:65" s="12" customFormat="1" ht="13.5">
      <c r="B556" s="214"/>
      <c r="C556" s="215"/>
      <c r="D556" s="205" t="s">
        <v>134</v>
      </c>
      <c r="E556" s="216" t="s">
        <v>21</v>
      </c>
      <c r="F556" s="217" t="s">
        <v>1024</v>
      </c>
      <c r="G556" s="215"/>
      <c r="H556" s="218">
        <v>27.16</v>
      </c>
      <c r="I556" s="219"/>
      <c r="J556" s="215"/>
      <c r="K556" s="215"/>
      <c r="L556" s="220"/>
      <c r="M556" s="221"/>
      <c r="N556" s="222"/>
      <c r="O556" s="222"/>
      <c r="P556" s="222"/>
      <c r="Q556" s="222"/>
      <c r="R556" s="222"/>
      <c r="S556" s="222"/>
      <c r="T556" s="223"/>
      <c r="AT556" s="224" t="s">
        <v>134</v>
      </c>
      <c r="AU556" s="224" t="s">
        <v>82</v>
      </c>
      <c r="AV556" s="12" t="s">
        <v>82</v>
      </c>
      <c r="AW556" s="12" t="s">
        <v>35</v>
      </c>
      <c r="AX556" s="12" t="s">
        <v>80</v>
      </c>
      <c r="AY556" s="224" t="s">
        <v>124</v>
      </c>
    </row>
    <row r="557" spans="2:65" s="1" customFormat="1" ht="25.5" customHeight="1">
      <c r="B557" s="40"/>
      <c r="C557" s="191" t="s">
        <v>1025</v>
      </c>
      <c r="D557" s="191" t="s">
        <v>127</v>
      </c>
      <c r="E557" s="192" t="s">
        <v>1026</v>
      </c>
      <c r="F557" s="193" t="s">
        <v>1027</v>
      </c>
      <c r="G557" s="194" t="s">
        <v>130</v>
      </c>
      <c r="H557" s="195">
        <v>2</v>
      </c>
      <c r="I557" s="196"/>
      <c r="J557" s="197">
        <f>ROUND(I557*H557,2)</f>
        <v>0</v>
      </c>
      <c r="K557" s="193" t="s">
        <v>131</v>
      </c>
      <c r="L557" s="60"/>
      <c r="M557" s="198" t="s">
        <v>21</v>
      </c>
      <c r="N557" s="199" t="s">
        <v>43</v>
      </c>
      <c r="O557" s="41"/>
      <c r="P557" s="200">
        <f>O557*H557</f>
        <v>0</v>
      </c>
      <c r="Q557" s="200">
        <v>0</v>
      </c>
      <c r="R557" s="200">
        <f>Q557*H557</f>
        <v>0</v>
      </c>
      <c r="S557" s="200">
        <v>8.2000000000000003E-2</v>
      </c>
      <c r="T557" s="201">
        <f>S557*H557</f>
        <v>0.16400000000000001</v>
      </c>
      <c r="AR557" s="23" t="s">
        <v>132</v>
      </c>
      <c r="AT557" s="23" t="s">
        <v>127</v>
      </c>
      <c r="AU557" s="23" t="s">
        <v>82</v>
      </c>
      <c r="AY557" s="23" t="s">
        <v>124</v>
      </c>
      <c r="BE557" s="202">
        <f>IF(N557="základní",J557,0)</f>
        <v>0</v>
      </c>
      <c r="BF557" s="202">
        <f>IF(N557="snížená",J557,0)</f>
        <v>0</v>
      </c>
      <c r="BG557" s="202">
        <f>IF(N557="zákl. přenesená",J557,0)</f>
        <v>0</v>
      </c>
      <c r="BH557" s="202">
        <f>IF(N557="sníž. přenesená",J557,0)</f>
        <v>0</v>
      </c>
      <c r="BI557" s="202">
        <f>IF(N557="nulová",J557,0)</f>
        <v>0</v>
      </c>
      <c r="BJ557" s="23" t="s">
        <v>80</v>
      </c>
      <c r="BK557" s="202">
        <f>ROUND(I557*H557,2)</f>
        <v>0</v>
      </c>
      <c r="BL557" s="23" t="s">
        <v>132</v>
      </c>
      <c r="BM557" s="23" t="s">
        <v>1028</v>
      </c>
    </row>
    <row r="558" spans="2:65" s="11" customFormat="1" ht="13.5">
      <c r="B558" s="203"/>
      <c r="C558" s="204"/>
      <c r="D558" s="205" t="s">
        <v>134</v>
      </c>
      <c r="E558" s="206" t="s">
        <v>21</v>
      </c>
      <c r="F558" s="207" t="s">
        <v>1029</v>
      </c>
      <c r="G558" s="204"/>
      <c r="H558" s="206" t="s">
        <v>21</v>
      </c>
      <c r="I558" s="208"/>
      <c r="J558" s="204"/>
      <c r="K558" s="204"/>
      <c r="L558" s="209"/>
      <c r="M558" s="210"/>
      <c r="N558" s="211"/>
      <c r="O558" s="211"/>
      <c r="P558" s="211"/>
      <c r="Q558" s="211"/>
      <c r="R558" s="211"/>
      <c r="S558" s="211"/>
      <c r="T558" s="212"/>
      <c r="AT558" s="213" t="s">
        <v>134</v>
      </c>
      <c r="AU558" s="213" t="s">
        <v>82</v>
      </c>
      <c r="AV558" s="11" t="s">
        <v>80</v>
      </c>
      <c r="AW558" s="11" t="s">
        <v>35</v>
      </c>
      <c r="AX558" s="11" t="s">
        <v>72</v>
      </c>
      <c r="AY558" s="213" t="s">
        <v>124</v>
      </c>
    </row>
    <row r="559" spans="2:65" s="12" customFormat="1" ht="13.5">
      <c r="B559" s="214"/>
      <c r="C559" s="215"/>
      <c r="D559" s="205" t="s">
        <v>134</v>
      </c>
      <c r="E559" s="216" t="s">
        <v>21</v>
      </c>
      <c r="F559" s="217" t="s">
        <v>1030</v>
      </c>
      <c r="G559" s="215"/>
      <c r="H559" s="218">
        <v>2</v>
      </c>
      <c r="I559" s="219"/>
      <c r="J559" s="215"/>
      <c r="K559" s="215"/>
      <c r="L559" s="220"/>
      <c r="M559" s="221"/>
      <c r="N559" s="222"/>
      <c r="O559" s="222"/>
      <c r="P559" s="222"/>
      <c r="Q559" s="222"/>
      <c r="R559" s="222"/>
      <c r="S559" s="222"/>
      <c r="T559" s="223"/>
      <c r="AT559" s="224" t="s">
        <v>134</v>
      </c>
      <c r="AU559" s="224" t="s">
        <v>82</v>
      </c>
      <c r="AV559" s="12" t="s">
        <v>82</v>
      </c>
      <c r="AW559" s="12" t="s">
        <v>35</v>
      </c>
      <c r="AX559" s="12" t="s">
        <v>80</v>
      </c>
      <c r="AY559" s="224" t="s">
        <v>124</v>
      </c>
    </row>
    <row r="560" spans="2:65" s="1" customFormat="1" ht="16.5" customHeight="1">
      <c r="B560" s="40"/>
      <c r="C560" s="191" t="s">
        <v>1031</v>
      </c>
      <c r="D560" s="191" t="s">
        <v>127</v>
      </c>
      <c r="E560" s="192" t="s">
        <v>1032</v>
      </c>
      <c r="F560" s="193" t="s">
        <v>1033</v>
      </c>
      <c r="G560" s="194" t="s">
        <v>261</v>
      </c>
      <c r="H560" s="195">
        <v>10</v>
      </c>
      <c r="I560" s="196"/>
      <c r="J560" s="197">
        <f>ROUND(I560*H560,2)</f>
        <v>0</v>
      </c>
      <c r="K560" s="193" t="s">
        <v>131</v>
      </c>
      <c r="L560" s="60"/>
      <c r="M560" s="198" t="s">
        <v>21</v>
      </c>
      <c r="N560" s="199" t="s">
        <v>43</v>
      </c>
      <c r="O560" s="41"/>
      <c r="P560" s="200">
        <f>O560*H560</f>
        <v>0</v>
      </c>
      <c r="Q560" s="200">
        <v>8.0000000000000007E-5</v>
      </c>
      <c r="R560" s="200">
        <f>Q560*H560</f>
        <v>8.0000000000000004E-4</v>
      </c>
      <c r="S560" s="200">
        <v>1.7999999999999999E-2</v>
      </c>
      <c r="T560" s="201">
        <f>S560*H560</f>
        <v>0.18</v>
      </c>
      <c r="AR560" s="23" t="s">
        <v>132</v>
      </c>
      <c r="AT560" s="23" t="s">
        <v>127</v>
      </c>
      <c r="AU560" s="23" t="s">
        <v>82</v>
      </c>
      <c r="AY560" s="23" t="s">
        <v>124</v>
      </c>
      <c r="BE560" s="202">
        <f>IF(N560="základní",J560,0)</f>
        <v>0</v>
      </c>
      <c r="BF560" s="202">
        <f>IF(N560="snížená",J560,0)</f>
        <v>0</v>
      </c>
      <c r="BG560" s="202">
        <f>IF(N560="zákl. přenesená",J560,0)</f>
        <v>0</v>
      </c>
      <c r="BH560" s="202">
        <f>IF(N560="sníž. přenesená",J560,0)</f>
        <v>0</v>
      </c>
      <c r="BI560" s="202">
        <f>IF(N560="nulová",J560,0)</f>
        <v>0</v>
      </c>
      <c r="BJ560" s="23" t="s">
        <v>80</v>
      </c>
      <c r="BK560" s="202">
        <f>ROUND(I560*H560,2)</f>
        <v>0</v>
      </c>
      <c r="BL560" s="23" t="s">
        <v>132</v>
      </c>
      <c r="BM560" s="23" t="s">
        <v>1034</v>
      </c>
    </row>
    <row r="561" spans="2:65" s="11" customFormat="1" ht="13.5">
      <c r="B561" s="203"/>
      <c r="C561" s="204"/>
      <c r="D561" s="205" t="s">
        <v>134</v>
      </c>
      <c r="E561" s="206" t="s">
        <v>21</v>
      </c>
      <c r="F561" s="207" t="s">
        <v>1035</v>
      </c>
      <c r="G561" s="204"/>
      <c r="H561" s="206" t="s">
        <v>21</v>
      </c>
      <c r="I561" s="208"/>
      <c r="J561" s="204"/>
      <c r="K561" s="204"/>
      <c r="L561" s="209"/>
      <c r="M561" s="210"/>
      <c r="N561" s="211"/>
      <c r="O561" s="211"/>
      <c r="P561" s="211"/>
      <c r="Q561" s="211"/>
      <c r="R561" s="211"/>
      <c r="S561" s="211"/>
      <c r="T561" s="212"/>
      <c r="AT561" s="213" t="s">
        <v>134</v>
      </c>
      <c r="AU561" s="213" t="s">
        <v>82</v>
      </c>
      <c r="AV561" s="11" t="s">
        <v>80</v>
      </c>
      <c r="AW561" s="11" t="s">
        <v>35</v>
      </c>
      <c r="AX561" s="11" t="s">
        <v>72</v>
      </c>
      <c r="AY561" s="213" t="s">
        <v>124</v>
      </c>
    </row>
    <row r="562" spans="2:65" s="12" customFormat="1" ht="13.5">
      <c r="B562" s="214"/>
      <c r="C562" s="215"/>
      <c r="D562" s="205" t="s">
        <v>134</v>
      </c>
      <c r="E562" s="216" t="s">
        <v>21</v>
      </c>
      <c r="F562" s="217" t="s">
        <v>1036</v>
      </c>
      <c r="G562" s="215"/>
      <c r="H562" s="218">
        <v>10</v>
      </c>
      <c r="I562" s="219"/>
      <c r="J562" s="215"/>
      <c r="K562" s="215"/>
      <c r="L562" s="220"/>
      <c r="M562" s="221"/>
      <c r="N562" s="222"/>
      <c r="O562" s="222"/>
      <c r="P562" s="222"/>
      <c r="Q562" s="222"/>
      <c r="R562" s="222"/>
      <c r="S562" s="222"/>
      <c r="T562" s="223"/>
      <c r="AT562" s="224" t="s">
        <v>134</v>
      </c>
      <c r="AU562" s="224" t="s">
        <v>82</v>
      </c>
      <c r="AV562" s="12" t="s">
        <v>82</v>
      </c>
      <c r="AW562" s="12" t="s">
        <v>35</v>
      </c>
      <c r="AX562" s="12" t="s">
        <v>80</v>
      </c>
      <c r="AY562" s="224" t="s">
        <v>124</v>
      </c>
    </row>
    <row r="563" spans="2:65" s="1" customFormat="1" ht="25.5" customHeight="1">
      <c r="B563" s="40"/>
      <c r="C563" s="191" t="s">
        <v>1037</v>
      </c>
      <c r="D563" s="191" t="s">
        <v>127</v>
      </c>
      <c r="E563" s="192" t="s">
        <v>1038</v>
      </c>
      <c r="F563" s="193" t="s">
        <v>1039</v>
      </c>
      <c r="G563" s="194" t="s">
        <v>221</v>
      </c>
      <c r="H563" s="195">
        <v>58.8</v>
      </c>
      <c r="I563" s="196"/>
      <c r="J563" s="197">
        <f>ROUND(I563*H563,2)</f>
        <v>0</v>
      </c>
      <c r="K563" s="193" t="s">
        <v>131</v>
      </c>
      <c r="L563" s="60"/>
      <c r="M563" s="198" t="s">
        <v>21</v>
      </c>
      <c r="N563" s="199" t="s">
        <v>43</v>
      </c>
      <c r="O563" s="41"/>
      <c r="P563" s="200">
        <f>O563*H563</f>
        <v>0</v>
      </c>
      <c r="Q563" s="200">
        <v>5.0600000000000003E-3</v>
      </c>
      <c r="R563" s="200">
        <f>Q563*H563</f>
        <v>0.29752800000000001</v>
      </c>
      <c r="S563" s="200">
        <v>5.0000000000000001E-3</v>
      </c>
      <c r="T563" s="201">
        <f>S563*H563</f>
        <v>0.29399999999999998</v>
      </c>
      <c r="AR563" s="23" t="s">
        <v>132</v>
      </c>
      <c r="AT563" s="23" t="s">
        <v>127</v>
      </c>
      <c r="AU563" s="23" t="s">
        <v>82</v>
      </c>
      <c r="AY563" s="23" t="s">
        <v>124</v>
      </c>
      <c r="BE563" s="202">
        <f>IF(N563="základní",J563,0)</f>
        <v>0</v>
      </c>
      <c r="BF563" s="202">
        <f>IF(N563="snížená",J563,0)</f>
        <v>0</v>
      </c>
      <c r="BG563" s="202">
        <f>IF(N563="zákl. přenesená",J563,0)</f>
        <v>0</v>
      </c>
      <c r="BH563" s="202">
        <f>IF(N563="sníž. přenesená",J563,0)</f>
        <v>0</v>
      </c>
      <c r="BI563" s="202">
        <f>IF(N563="nulová",J563,0)</f>
        <v>0</v>
      </c>
      <c r="BJ563" s="23" t="s">
        <v>80</v>
      </c>
      <c r="BK563" s="202">
        <f>ROUND(I563*H563,2)</f>
        <v>0</v>
      </c>
      <c r="BL563" s="23" t="s">
        <v>132</v>
      </c>
      <c r="BM563" s="23" t="s">
        <v>1040</v>
      </c>
    </row>
    <row r="564" spans="2:65" s="12" customFormat="1" ht="13.5">
      <c r="B564" s="214"/>
      <c r="C564" s="215"/>
      <c r="D564" s="205" t="s">
        <v>134</v>
      </c>
      <c r="E564" s="216" t="s">
        <v>21</v>
      </c>
      <c r="F564" s="217" t="s">
        <v>1041</v>
      </c>
      <c r="G564" s="215"/>
      <c r="H564" s="218">
        <v>58.8</v>
      </c>
      <c r="I564" s="219"/>
      <c r="J564" s="215"/>
      <c r="K564" s="215"/>
      <c r="L564" s="220"/>
      <c r="M564" s="221"/>
      <c r="N564" s="222"/>
      <c r="O564" s="222"/>
      <c r="P564" s="222"/>
      <c r="Q564" s="222"/>
      <c r="R564" s="222"/>
      <c r="S564" s="222"/>
      <c r="T564" s="223"/>
      <c r="AT564" s="224" t="s">
        <v>134</v>
      </c>
      <c r="AU564" s="224" t="s">
        <v>82</v>
      </c>
      <c r="AV564" s="12" t="s">
        <v>82</v>
      </c>
      <c r="AW564" s="12" t="s">
        <v>35</v>
      </c>
      <c r="AX564" s="12" t="s">
        <v>80</v>
      </c>
      <c r="AY564" s="224" t="s">
        <v>124</v>
      </c>
    </row>
    <row r="565" spans="2:65" s="10" customFormat="1" ht="29.85" customHeight="1">
      <c r="B565" s="175"/>
      <c r="C565" s="176"/>
      <c r="D565" s="177" t="s">
        <v>71</v>
      </c>
      <c r="E565" s="189" t="s">
        <v>1042</v>
      </c>
      <c r="F565" s="189" t="s">
        <v>1043</v>
      </c>
      <c r="G565" s="176"/>
      <c r="H565" s="176"/>
      <c r="I565" s="179"/>
      <c r="J565" s="190">
        <f>BK565</f>
        <v>0</v>
      </c>
      <c r="K565" s="176"/>
      <c r="L565" s="181"/>
      <c r="M565" s="182"/>
      <c r="N565" s="183"/>
      <c r="O565" s="183"/>
      <c r="P565" s="184">
        <f>SUM(P566:P618)</f>
        <v>0</v>
      </c>
      <c r="Q565" s="183"/>
      <c r="R565" s="184">
        <f>SUM(R566:R618)</f>
        <v>0</v>
      </c>
      <c r="S565" s="183"/>
      <c r="T565" s="185">
        <f>SUM(T566:T618)</f>
        <v>0</v>
      </c>
      <c r="AR565" s="186" t="s">
        <v>80</v>
      </c>
      <c r="AT565" s="187" t="s">
        <v>71</v>
      </c>
      <c r="AU565" s="187" t="s">
        <v>80</v>
      </c>
      <c r="AY565" s="186" t="s">
        <v>124</v>
      </c>
      <c r="BK565" s="188">
        <f>SUM(BK566:BK618)</f>
        <v>0</v>
      </c>
    </row>
    <row r="566" spans="2:65" s="1" customFormat="1" ht="25.5" customHeight="1">
      <c r="B566" s="40"/>
      <c r="C566" s="191" t="s">
        <v>1044</v>
      </c>
      <c r="D566" s="191" t="s">
        <v>127</v>
      </c>
      <c r="E566" s="192" t="s">
        <v>1045</v>
      </c>
      <c r="F566" s="193" t="s">
        <v>1046</v>
      </c>
      <c r="G566" s="194" t="s">
        <v>315</v>
      </c>
      <c r="H566" s="195">
        <v>5.4020000000000001</v>
      </c>
      <c r="I566" s="196"/>
      <c r="J566" s="197">
        <f>ROUND(I566*H566,2)</f>
        <v>0</v>
      </c>
      <c r="K566" s="193" t="s">
        <v>131</v>
      </c>
      <c r="L566" s="60"/>
      <c r="M566" s="198" t="s">
        <v>21</v>
      </c>
      <c r="N566" s="199" t="s">
        <v>43</v>
      </c>
      <c r="O566" s="41"/>
      <c r="P566" s="200">
        <f>O566*H566</f>
        <v>0</v>
      </c>
      <c r="Q566" s="200">
        <v>0</v>
      </c>
      <c r="R566" s="200">
        <f>Q566*H566</f>
        <v>0</v>
      </c>
      <c r="S566" s="200">
        <v>0</v>
      </c>
      <c r="T566" s="201">
        <f>S566*H566</f>
        <v>0</v>
      </c>
      <c r="AR566" s="23" t="s">
        <v>132</v>
      </c>
      <c r="AT566" s="23" t="s">
        <v>127</v>
      </c>
      <c r="AU566" s="23" t="s">
        <v>82</v>
      </c>
      <c r="AY566" s="23" t="s">
        <v>124</v>
      </c>
      <c r="BE566" s="202">
        <f>IF(N566="základní",J566,0)</f>
        <v>0</v>
      </c>
      <c r="BF566" s="202">
        <f>IF(N566="snížená",J566,0)</f>
        <v>0</v>
      </c>
      <c r="BG566" s="202">
        <f>IF(N566="zákl. přenesená",J566,0)</f>
        <v>0</v>
      </c>
      <c r="BH566" s="202">
        <f>IF(N566="sníž. přenesená",J566,0)</f>
        <v>0</v>
      </c>
      <c r="BI566" s="202">
        <f>IF(N566="nulová",J566,0)</f>
        <v>0</v>
      </c>
      <c r="BJ566" s="23" t="s">
        <v>80</v>
      </c>
      <c r="BK566" s="202">
        <f>ROUND(I566*H566,2)</f>
        <v>0</v>
      </c>
      <c r="BL566" s="23" t="s">
        <v>132</v>
      </c>
      <c r="BM566" s="23" t="s">
        <v>1047</v>
      </c>
    </row>
    <row r="567" spans="2:65" s="11" customFormat="1" ht="13.5">
      <c r="B567" s="203"/>
      <c r="C567" s="204"/>
      <c r="D567" s="205" t="s">
        <v>134</v>
      </c>
      <c r="E567" s="206" t="s">
        <v>21</v>
      </c>
      <c r="F567" s="207" t="s">
        <v>1048</v>
      </c>
      <c r="G567" s="204"/>
      <c r="H567" s="206" t="s">
        <v>21</v>
      </c>
      <c r="I567" s="208"/>
      <c r="J567" s="204"/>
      <c r="K567" s="204"/>
      <c r="L567" s="209"/>
      <c r="M567" s="210"/>
      <c r="N567" s="211"/>
      <c r="O567" s="211"/>
      <c r="P567" s="211"/>
      <c r="Q567" s="211"/>
      <c r="R567" s="211"/>
      <c r="S567" s="211"/>
      <c r="T567" s="212"/>
      <c r="AT567" s="213" t="s">
        <v>134</v>
      </c>
      <c r="AU567" s="213" t="s">
        <v>82</v>
      </c>
      <c r="AV567" s="11" t="s">
        <v>80</v>
      </c>
      <c r="AW567" s="11" t="s">
        <v>35</v>
      </c>
      <c r="AX567" s="11" t="s">
        <v>72</v>
      </c>
      <c r="AY567" s="213" t="s">
        <v>124</v>
      </c>
    </row>
    <row r="568" spans="2:65" s="12" customFormat="1" ht="13.5">
      <c r="B568" s="214"/>
      <c r="C568" s="215"/>
      <c r="D568" s="205" t="s">
        <v>134</v>
      </c>
      <c r="E568" s="216" t="s">
        <v>21</v>
      </c>
      <c r="F568" s="217" t="s">
        <v>1049</v>
      </c>
      <c r="G568" s="215"/>
      <c r="H568" s="218">
        <v>5.4020000000000001</v>
      </c>
      <c r="I568" s="219"/>
      <c r="J568" s="215"/>
      <c r="K568" s="215"/>
      <c r="L568" s="220"/>
      <c r="M568" s="221"/>
      <c r="N568" s="222"/>
      <c r="O568" s="222"/>
      <c r="P568" s="222"/>
      <c r="Q568" s="222"/>
      <c r="R568" s="222"/>
      <c r="S568" s="222"/>
      <c r="T568" s="223"/>
      <c r="AT568" s="224" t="s">
        <v>134</v>
      </c>
      <c r="AU568" s="224" t="s">
        <v>82</v>
      </c>
      <c r="AV568" s="12" t="s">
        <v>82</v>
      </c>
      <c r="AW568" s="12" t="s">
        <v>35</v>
      </c>
      <c r="AX568" s="12" t="s">
        <v>80</v>
      </c>
      <c r="AY568" s="224" t="s">
        <v>124</v>
      </c>
    </row>
    <row r="569" spans="2:65" s="1" customFormat="1" ht="16.5" customHeight="1">
      <c r="B569" s="40"/>
      <c r="C569" s="191" t="s">
        <v>1050</v>
      </c>
      <c r="D569" s="191" t="s">
        <v>127</v>
      </c>
      <c r="E569" s="192" t="s">
        <v>1051</v>
      </c>
      <c r="F569" s="193" t="s">
        <v>1052</v>
      </c>
      <c r="G569" s="194" t="s">
        <v>315</v>
      </c>
      <c r="H569" s="195">
        <v>189.48599999999999</v>
      </c>
      <c r="I569" s="196"/>
      <c r="J569" s="197">
        <f>ROUND(I569*H569,2)</f>
        <v>0</v>
      </c>
      <c r="K569" s="193" t="s">
        <v>131</v>
      </c>
      <c r="L569" s="60"/>
      <c r="M569" s="198" t="s">
        <v>21</v>
      </c>
      <c r="N569" s="199" t="s">
        <v>43</v>
      </c>
      <c r="O569" s="41"/>
      <c r="P569" s="200">
        <f>O569*H569</f>
        <v>0</v>
      </c>
      <c r="Q569" s="200">
        <v>0</v>
      </c>
      <c r="R569" s="200">
        <f>Q569*H569</f>
        <v>0</v>
      </c>
      <c r="S569" s="200">
        <v>0</v>
      </c>
      <c r="T569" s="201">
        <f>S569*H569</f>
        <v>0</v>
      </c>
      <c r="AR569" s="23" t="s">
        <v>132</v>
      </c>
      <c r="AT569" s="23" t="s">
        <v>127</v>
      </c>
      <c r="AU569" s="23" t="s">
        <v>82</v>
      </c>
      <c r="AY569" s="23" t="s">
        <v>124</v>
      </c>
      <c r="BE569" s="202">
        <f>IF(N569="základní",J569,0)</f>
        <v>0</v>
      </c>
      <c r="BF569" s="202">
        <f>IF(N569="snížená",J569,0)</f>
        <v>0</v>
      </c>
      <c r="BG569" s="202">
        <f>IF(N569="zákl. přenesená",J569,0)</f>
        <v>0</v>
      </c>
      <c r="BH569" s="202">
        <f>IF(N569="sníž. přenesená",J569,0)</f>
        <v>0</v>
      </c>
      <c r="BI569" s="202">
        <f>IF(N569="nulová",J569,0)</f>
        <v>0</v>
      </c>
      <c r="BJ569" s="23" t="s">
        <v>80</v>
      </c>
      <c r="BK569" s="202">
        <f>ROUND(I569*H569,2)</f>
        <v>0</v>
      </c>
      <c r="BL569" s="23" t="s">
        <v>132</v>
      </c>
      <c r="BM569" s="23" t="s">
        <v>1053</v>
      </c>
    </row>
    <row r="570" spans="2:65" s="11" customFormat="1" ht="13.5">
      <c r="B570" s="203"/>
      <c r="C570" s="204"/>
      <c r="D570" s="205" t="s">
        <v>134</v>
      </c>
      <c r="E570" s="206" t="s">
        <v>21</v>
      </c>
      <c r="F570" s="207" t="s">
        <v>1054</v>
      </c>
      <c r="G570" s="204"/>
      <c r="H570" s="206" t="s">
        <v>21</v>
      </c>
      <c r="I570" s="208"/>
      <c r="J570" s="204"/>
      <c r="K570" s="204"/>
      <c r="L570" s="209"/>
      <c r="M570" s="210"/>
      <c r="N570" s="211"/>
      <c r="O570" s="211"/>
      <c r="P570" s="211"/>
      <c r="Q570" s="211"/>
      <c r="R570" s="211"/>
      <c r="S570" s="211"/>
      <c r="T570" s="212"/>
      <c r="AT570" s="213" t="s">
        <v>134</v>
      </c>
      <c r="AU570" s="213" t="s">
        <v>82</v>
      </c>
      <c r="AV570" s="11" t="s">
        <v>80</v>
      </c>
      <c r="AW570" s="11" t="s">
        <v>35</v>
      </c>
      <c r="AX570" s="11" t="s">
        <v>72</v>
      </c>
      <c r="AY570" s="213" t="s">
        <v>124</v>
      </c>
    </row>
    <row r="571" spans="2:65" s="12" customFormat="1" ht="13.5">
      <c r="B571" s="214"/>
      <c r="C571" s="215"/>
      <c r="D571" s="205" t="s">
        <v>134</v>
      </c>
      <c r="E571" s="216" t="s">
        <v>21</v>
      </c>
      <c r="F571" s="217" t="s">
        <v>1055</v>
      </c>
      <c r="G571" s="215"/>
      <c r="H571" s="218">
        <v>11.391</v>
      </c>
      <c r="I571" s="219"/>
      <c r="J571" s="215"/>
      <c r="K571" s="215"/>
      <c r="L571" s="220"/>
      <c r="M571" s="221"/>
      <c r="N571" s="222"/>
      <c r="O571" s="222"/>
      <c r="P571" s="222"/>
      <c r="Q571" s="222"/>
      <c r="R571" s="222"/>
      <c r="S571" s="222"/>
      <c r="T571" s="223"/>
      <c r="AT571" s="224" t="s">
        <v>134</v>
      </c>
      <c r="AU571" s="224" t="s">
        <v>82</v>
      </c>
      <c r="AV571" s="12" t="s">
        <v>82</v>
      </c>
      <c r="AW571" s="12" t="s">
        <v>35</v>
      </c>
      <c r="AX571" s="12" t="s">
        <v>72</v>
      </c>
      <c r="AY571" s="224" t="s">
        <v>124</v>
      </c>
    </row>
    <row r="572" spans="2:65" s="12" customFormat="1" ht="13.5">
      <c r="B572" s="214"/>
      <c r="C572" s="215"/>
      <c r="D572" s="205" t="s">
        <v>134</v>
      </c>
      <c r="E572" s="216" t="s">
        <v>21</v>
      </c>
      <c r="F572" s="217" t="s">
        <v>1056</v>
      </c>
      <c r="G572" s="215"/>
      <c r="H572" s="218">
        <v>75.94</v>
      </c>
      <c r="I572" s="219"/>
      <c r="J572" s="215"/>
      <c r="K572" s="215"/>
      <c r="L572" s="220"/>
      <c r="M572" s="221"/>
      <c r="N572" s="222"/>
      <c r="O572" s="222"/>
      <c r="P572" s="222"/>
      <c r="Q572" s="222"/>
      <c r="R572" s="222"/>
      <c r="S572" s="222"/>
      <c r="T572" s="223"/>
      <c r="AT572" s="224" t="s">
        <v>134</v>
      </c>
      <c r="AU572" s="224" t="s">
        <v>82</v>
      </c>
      <c r="AV572" s="12" t="s">
        <v>82</v>
      </c>
      <c r="AW572" s="12" t="s">
        <v>35</v>
      </c>
      <c r="AX572" s="12" t="s">
        <v>72</v>
      </c>
      <c r="AY572" s="224" t="s">
        <v>124</v>
      </c>
    </row>
    <row r="573" spans="2:65" s="14" customFormat="1" ht="13.5">
      <c r="B573" s="249"/>
      <c r="C573" s="250"/>
      <c r="D573" s="205" t="s">
        <v>134</v>
      </c>
      <c r="E573" s="251" t="s">
        <v>21</v>
      </c>
      <c r="F573" s="252" t="s">
        <v>384</v>
      </c>
      <c r="G573" s="250"/>
      <c r="H573" s="253">
        <v>87.331000000000003</v>
      </c>
      <c r="I573" s="254"/>
      <c r="J573" s="250"/>
      <c r="K573" s="250"/>
      <c r="L573" s="255"/>
      <c r="M573" s="256"/>
      <c r="N573" s="257"/>
      <c r="O573" s="257"/>
      <c r="P573" s="257"/>
      <c r="Q573" s="257"/>
      <c r="R573" s="257"/>
      <c r="S573" s="257"/>
      <c r="T573" s="258"/>
      <c r="AT573" s="259" t="s">
        <v>134</v>
      </c>
      <c r="AU573" s="259" t="s">
        <v>82</v>
      </c>
      <c r="AV573" s="14" t="s">
        <v>141</v>
      </c>
      <c r="AW573" s="14" t="s">
        <v>35</v>
      </c>
      <c r="AX573" s="14" t="s">
        <v>72</v>
      </c>
      <c r="AY573" s="259" t="s">
        <v>124</v>
      </c>
    </row>
    <row r="574" spans="2:65" s="11" customFormat="1" ht="13.5">
      <c r="B574" s="203"/>
      <c r="C574" s="204"/>
      <c r="D574" s="205" t="s">
        <v>134</v>
      </c>
      <c r="E574" s="206" t="s">
        <v>21</v>
      </c>
      <c r="F574" s="207" t="s">
        <v>1057</v>
      </c>
      <c r="G574" s="204"/>
      <c r="H574" s="206" t="s">
        <v>21</v>
      </c>
      <c r="I574" s="208"/>
      <c r="J574" s="204"/>
      <c r="K574" s="204"/>
      <c r="L574" s="209"/>
      <c r="M574" s="210"/>
      <c r="N574" s="211"/>
      <c r="O574" s="211"/>
      <c r="P574" s="211"/>
      <c r="Q574" s="211"/>
      <c r="R574" s="211"/>
      <c r="S574" s="211"/>
      <c r="T574" s="212"/>
      <c r="AT574" s="213" t="s">
        <v>134</v>
      </c>
      <c r="AU574" s="213" t="s">
        <v>82</v>
      </c>
      <c r="AV574" s="11" t="s">
        <v>80</v>
      </c>
      <c r="AW574" s="11" t="s">
        <v>35</v>
      </c>
      <c r="AX574" s="11" t="s">
        <v>72</v>
      </c>
      <c r="AY574" s="213" t="s">
        <v>124</v>
      </c>
    </row>
    <row r="575" spans="2:65" s="12" customFormat="1" ht="13.5">
      <c r="B575" s="214"/>
      <c r="C575" s="215"/>
      <c r="D575" s="205" t="s">
        <v>134</v>
      </c>
      <c r="E575" s="216" t="s">
        <v>21</v>
      </c>
      <c r="F575" s="217" t="s">
        <v>1058</v>
      </c>
      <c r="G575" s="215"/>
      <c r="H575" s="218">
        <v>102.155</v>
      </c>
      <c r="I575" s="219"/>
      <c r="J575" s="215"/>
      <c r="K575" s="215"/>
      <c r="L575" s="220"/>
      <c r="M575" s="221"/>
      <c r="N575" s="222"/>
      <c r="O575" s="222"/>
      <c r="P575" s="222"/>
      <c r="Q575" s="222"/>
      <c r="R575" s="222"/>
      <c r="S575" s="222"/>
      <c r="T575" s="223"/>
      <c r="AT575" s="224" t="s">
        <v>134</v>
      </c>
      <c r="AU575" s="224" t="s">
        <v>82</v>
      </c>
      <c r="AV575" s="12" t="s">
        <v>82</v>
      </c>
      <c r="AW575" s="12" t="s">
        <v>35</v>
      </c>
      <c r="AX575" s="12" t="s">
        <v>72</v>
      </c>
      <c r="AY575" s="224" t="s">
        <v>124</v>
      </c>
    </row>
    <row r="576" spans="2:65" s="14" customFormat="1" ht="13.5">
      <c r="B576" s="249"/>
      <c r="C576" s="250"/>
      <c r="D576" s="205" t="s">
        <v>134</v>
      </c>
      <c r="E576" s="251" t="s">
        <v>21</v>
      </c>
      <c r="F576" s="252" t="s">
        <v>384</v>
      </c>
      <c r="G576" s="250"/>
      <c r="H576" s="253">
        <v>102.155</v>
      </c>
      <c r="I576" s="254"/>
      <c r="J576" s="250"/>
      <c r="K576" s="250"/>
      <c r="L576" s="255"/>
      <c r="M576" s="256"/>
      <c r="N576" s="257"/>
      <c r="O576" s="257"/>
      <c r="P576" s="257"/>
      <c r="Q576" s="257"/>
      <c r="R576" s="257"/>
      <c r="S576" s="257"/>
      <c r="T576" s="258"/>
      <c r="AT576" s="259" t="s">
        <v>134</v>
      </c>
      <c r="AU576" s="259" t="s">
        <v>82</v>
      </c>
      <c r="AV576" s="14" t="s">
        <v>141</v>
      </c>
      <c r="AW576" s="14" t="s">
        <v>35</v>
      </c>
      <c r="AX576" s="14" t="s">
        <v>72</v>
      </c>
      <c r="AY576" s="259" t="s">
        <v>124</v>
      </c>
    </row>
    <row r="577" spans="2:65" s="13" customFormat="1" ht="13.5">
      <c r="B577" s="228"/>
      <c r="C577" s="229"/>
      <c r="D577" s="205" t="s">
        <v>134</v>
      </c>
      <c r="E577" s="230" t="s">
        <v>21</v>
      </c>
      <c r="F577" s="231" t="s">
        <v>230</v>
      </c>
      <c r="G577" s="229"/>
      <c r="H577" s="232">
        <v>189.48599999999999</v>
      </c>
      <c r="I577" s="233"/>
      <c r="J577" s="229"/>
      <c r="K577" s="229"/>
      <c r="L577" s="234"/>
      <c r="M577" s="235"/>
      <c r="N577" s="236"/>
      <c r="O577" s="236"/>
      <c r="P577" s="236"/>
      <c r="Q577" s="236"/>
      <c r="R577" s="236"/>
      <c r="S577" s="236"/>
      <c r="T577" s="237"/>
      <c r="AT577" s="238" t="s">
        <v>134</v>
      </c>
      <c r="AU577" s="238" t="s">
        <v>82</v>
      </c>
      <c r="AV577" s="13" t="s">
        <v>132</v>
      </c>
      <c r="AW577" s="13" t="s">
        <v>35</v>
      </c>
      <c r="AX577" s="13" t="s">
        <v>80</v>
      </c>
      <c r="AY577" s="238" t="s">
        <v>124</v>
      </c>
    </row>
    <row r="578" spans="2:65" s="1" customFormat="1" ht="16.5" customHeight="1">
      <c r="B578" s="40"/>
      <c r="C578" s="191" t="s">
        <v>1059</v>
      </c>
      <c r="D578" s="191" t="s">
        <v>127</v>
      </c>
      <c r="E578" s="192" t="s">
        <v>1060</v>
      </c>
      <c r="F578" s="193" t="s">
        <v>1061</v>
      </c>
      <c r="G578" s="194" t="s">
        <v>315</v>
      </c>
      <c r="H578" s="195">
        <v>2464.931</v>
      </c>
      <c r="I578" s="196"/>
      <c r="J578" s="197">
        <f>ROUND(I578*H578,2)</f>
        <v>0</v>
      </c>
      <c r="K578" s="193" t="s">
        <v>131</v>
      </c>
      <c r="L578" s="60"/>
      <c r="M578" s="198" t="s">
        <v>21</v>
      </c>
      <c r="N578" s="199" t="s">
        <v>43</v>
      </c>
      <c r="O578" s="41"/>
      <c r="P578" s="200">
        <f>O578*H578</f>
        <v>0</v>
      </c>
      <c r="Q578" s="200">
        <v>0</v>
      </c>
      <c r="R578" s="200">
        <f>Q578*H578</f>
        <v>0</v>
      </c>
      <c r="S578" s="200">
        <v>0</v>
      </c>
      <c r="T578" s="201">
        <f>S578*H578</f>
        <v>0</v>
      </c>
      <c r="AR578" s="23" t="s">
        <v>132</v>
      </c>
      <c r="AT578" s="23" t="s">
        <v>127</v>
      </c>
      <c r="AU578" s="23" t="s">
        <v>82</v>
      </c>
      <c r="AY578" s="23" t="s">
        <v>124</v>
      </c>
      <c r="BE578" s="202">
        <f>IF(N578="základní",J578,0)</f>
        <v>0</v>
      </c>
      <c r="BF578" s="202">
        <f>IF(N578="snížená",J578,0)</f>
        <v>0</v>
      </c>
      <c r="BG578" s="202">
        <f>IF(N578="zákl. přenesená",J578,0)</f>
        <v>0</v>
      </c>
      <c r="BH578" s="202">
        <f>IF(N578="sníž. přenesená",J578,0)</f>
        <v>0</v>
      </c>
      <c r="BI578" s="202">
        <f>IF(N578="nulová",J578,0)</f>
        <v>0</v>
      </c>
      <c r="BJ578" s="23" t="s">
        <v>80</v>
      </c>
      <c r="BK578" s="202">
        <f>ROUND(I578*H578,2)</f>
        <v>0</v>
      </c>
      <c r="BL578" s="23" t="s">
        <v>132</v>
      </c>
      <c r="BM578" s="23" t="s">
        <v>1062</v>
      </c>
    </row>
    <row r="579" spans="2:65" s="11" customFormat="1" ht="13.5">
      <c r="B579" s="203"/>
      <c r="C579" s="204"/>
      <c r="D579" s="205" t="s">
        <v>134</v>
      </c>
      <c r="E579" s="206" t="s">
        <v>21</v>
      </c>
      <c r="F579" s="207" t="s">
        <v>1063</v>
      </c>
      <c r="G579" s="204"/>
      <c r="H579" s="206" t="s">
        <v>21</v>
      </c>
      <c r="I579" s="208"/>
      <c r="J579" s="204"/>
      <c r="K579" s="204"/>
      <c r="L579" s="209"/>
      <c r="M579" s="210"/>
      <c r="N579" s="211"/>
      <c r="O579" s="211"/>
      <c r="P579" s="211"/>
      <c r="Q579" s="211"/>
      <c r="R579" s="211"/>
      <c r="S579" s="211"/>
      <c r="T579" s="212"/>
      <c r="AT579" s="213" t="s">
        <v>134</v>
      </c>
      <c r="AU579" s="213" t="s">
        <v>82</v>
      </c>
      <c r="AV579" s="11" t="s">
        <v>80</v>
      </c>
      <c r="AW579" s="11" t="s">
        <v>35</v>
      </c>
      <c r="AX579" s="11" t="s">
        <v>72</v>
      </c>
      <c r="AY579" s="213" t="s">
        <v>124</v>
      </c>
    </row>
    <row r="580" spans="2:65" s="12" customFormat="1" ht="13.5">
      <c r="B580" s="214"/>
      <c r="C580" s="215"/>
      <c r="D580" s="205" t="s">
        <v>134</v>
      </c>
      <c r="E580" s="216" t="s">
        <v>21</v>
      </c>
      <c r="F580" s="217" t="s">
        <v>1064</v>
      </c>
      <c r="G580" s="215"/>
      <c r="H580" s="218">
        <v>1940.9449999999999</v>
      </c>
      <c r="I580" s="219"/>
      <c r="J580" s="215"/>
      <c r="K580" s="215"/>
      <c r="L580" s="220"/>
      <c r="M580" s="221"/>
      <c r="N580" s="222"/>
      <c r="O580" s="222"/>
      <c r="P580" s="222"/>
      <c r="Q580" s="222"/>
      <c r="R580" s="222"/>
      <c r="S580" s="222"/>
      <c r="T580" s="223"/>
      <c r="AT580" s="224" t="s">
        <v>134</v>
      </c>
      <c r="AU580" s="224" t="s">
        <v>82</v>
      </c>
      <c r="AV580" s="12" t="s">
        <v>82</v>
      </c>
      <c r="AW580" s="12" t="s">
        <v>35</v>
      </c>
      <c r="AX580" s="12" t="s">
        <v>72</v>
      </c>
      <c r="AY580" s="224" t="s">
        <v>124</v>
      </c>
    </row>
    <row r="581" spans="2:65" s="11" customFormat="1" ht="13.5">
      <c r="B581" s="203"/>
      <c r="C581" s="204"/>
      <c r="D581" s="205" t="s">
        <v>134</v>
      </c>
      <c r="E581" s="206" t="s">
        <v>21</v>
      </c>
      <c r="F581" s="207" t="s">
        <v>1065</v>
      </c>
      <c r="G581" s="204"/>
      <c r="H581" s="206" t="s">
        <v>21</v>
      </c>
      <c r="I581" s="208"/>
      <c r="J581" s="204"/>
      <c r="K581" s="204"/>
      <c r="L581" s="209"/>
      <c r="M581" s="210"/>
      <c r="N581" s="211"/>
      <c r="O581" s="211"/>
      <c r="P581" s="211"/>
      <c r="Q581" s="211"/>
      <c r="R581" s="211"/>
      <c r="S581" s="211"/>
      <c r="T581" s="212"/>
      <c r="AT581" s="213" t="s">
        <v>134</v>
      </c>
      <c r="AU581" s="213" t="s">
        <v>82</v>
      </c>
      <c r="AV581" s="11" t="s">
        <v>80</v>
      </c>
      <c r="AW581" s="11" t="s">
        <v>35</v>
      </c>
      <c r="AX581" s="11" t="s">
        <v>72</v>
      </c>
      <c r="AY581" s="213" t="s">
        <v>124</v>
      </c>
    </row>
    <row r="582" spans="2:65" s="12" customFormat="1" ht="13.5">
      <c r="B582" s="214"/>
      <c r="C582" s="215"/>
      <c r="D582" s="205" t="s">
        <v>134</v>
      </c>
      <c r="E582" s="216" t="s">
        <v>21</v>
      </c>
      <c r="F582" s="217" t="s">
        <v>1066</v>
      </c>
      <c r="G582" s="215"/>
      <c r="H582" s="218">
        <v>261.99299999999999</v>
      </c>
      <c r="I582" s="219"/>
      <c r="J582" s="215"/>
      <c r="K582" s="215"/>
      <c r="L582" s="220"/>
      <c r="M582" s="221"/>
      <c r="N582" s="222"/>
      <c r="O582" s="222"/>
      <c r="P582" s="222"/>
      <c r="Q582" s="222"/>
      <c r="R582" s="222"/>
      <c r="S582" s="222"/>
      <c r="T582" s="223"/>
      <c r="AT582" s="224" t="s">
        <v>134</v>
      </c>
      <c r="AU582" s="224" t="s">
        <v>82</v>
      </c>
      <c r="AV582" s="12" t="s">
        <v>82</v>
      </c>
      <c r="AW582" s="12" t="s">
        <v>35</v>
      </c>
      <c r="AX582" s="12" t="s">
        <v>72</v>
      </c>
      <c r="AY582" s="224" t="s">
        <v>124</v>
      </c>
    </row>
    <row r="583" spans="2:65" s="11" customFormat="1" ht="13.5">
      <c r="B583" s="203"/>
      <c r="C583" s="204"/>
      <c r="D583" s="205" t="s">
        <v>134</v>
      </c>
      <c r="E583" s="206" t="s">
        <v>21</v>
      </c>
      <c r="F583" s="207" t="s">
        <v>1067</v>
      </c>
      <c r="G583" s="204"/>
      <c r="H583" s="206" t="s">
        <v>21</v>
      </c>
      <c r="I583" s="208"/>
      <c r="J583" s="204"/>
      <c r="K583" s="204"/>
      <c r="L583" s="209"/>
      <c r="M583" s="210"/>
      <c r="N583" s="211"/>
      <c r="O583" s="211"/>
      <c r="P583" s="211"/>
      <c r="Q583" s="211"/>
      <c r="R583" s="211"/>
      <c r="S583" s="211"/>
      <c r="T583" s="212"/>
      <c r="AT583" s="213" t="s">
        <v>134</v>
      </c>
      <c r="AU583" s="213" t="s">
        <v>82</v>
      </c>
      <c r="AV583" s="11" t="s">
        <v>80</v>
      </c>
      <c r="AW583" s="11" t="s">
        <v>35</v>
      </c>
      <c r="AX583" s="11" t="s">
        <v>72</v>
      </c>
      <c r="AY583" s="213" t="s">
        <v>124</v>
      </c>
    </row>
    <row r="584" spans="2:65" s="12" customFormat="1" ht="13.5">
      <c r="B584" s="214"/>
      <c r="C584" s="215"/>
      <c r="D584" s="205" t="s">
        <v>134</v>
      </c>
      <c r="E584" s="216" t="s">
        <v>21</v>
      </c>
      <c r="F584" s="217" t="s">
        <v>1066</v>
      </c>
      <c r="G584" s="215"/>
      <c r="H584" s="218">
        <v>261.99299999999999</v>
      </c>
      <c r="I584" s="219"/>
      <c r="J584" s="215"/>
      <c r="K584" s="215"/>
      <c r="L584" s="220"/>
      <c r="M584" s="221"/>
      <c r="N584" s="222"/>
      <c r="O584" s="222"/>
      <c r="P584" s="222"/>
      <c r="Q584" s="222"/>
      <c r="R584" s="222"/>
      <c r="S584" s="222"/>
      <c r="T584" s="223"/>
      <c r="AT584" s="224" t="s">
        <v>134</v>
      </c>
      <c r="AU584" s="224" t="s">
        <v>82</v>
      </c>
      <c r="AV584" s="12" t="s">
        <v>82</v>
      </c>
      <c r="AW584" s="12" t="s">
        <v>35</v>
      </c>
      <c r="AX584" s="12" t="s">
        <v>72</v>
      </c>
      <c r="AY584" s="224" t="s">
        <v>124</v>
      </c>
    </row>
    <row r="585" spans="2:65" s="13" customFormat="1" ht="13.5">
      <c r="B585" s="228"/>
      <c r="C585" s="229"/>
      <c r="D585" s="205" t="s">
        <v>134</v>
      </c>
      <c r="E585" s="230" t="s">
        <v>21</v>
      </c>
      <c r="F585" s="231" t="s">
        <v>230</v>
      </c>
      <c r="G585" s="229"/>
      <c r="H585" s="232">
        <v>2464.931</v>
      </c>
      <c r="I585" s="233"/>
      <c r="J585" s="229"/>
      <c r="K585" s="229"/>
      <c r="L585" s="234"/>
      <c r="M585" s="235"/>
      <c r="N585" s="236"/>
      <c r="O585" s="236"/>
      <c r="P585" s="236"/>
      <c r="Q585" s="236"/>
      <c r="R585" s="236"/>
      <c r="S585" s="236"/>
      <c r="T585" s="237"/>
      <c r="AT585" s="238" t="s">
        <v>134</v>
      </c>
      <c r="AU585" s="238" t="s">
        <v>82</v>
      </c>
      <c r="AV585" s="13" t="s">
        <v>132</v>
      </c>
      <c r="AW585" s="13" t="s">
        <v>35</v>
      </c>
      <c r="AX585" s="13" t="s">
        <v>80</v>
      </c>
      <c r="AY585" s="238" t="s">
        <v>124</v>
      </c>
    </row>
    <row r="586" spans="2:65" s="11" customFormat="1" ht="27">
      <c r="B586" s="203"/>
      <c r="C586" s="204"/>
      <c r="D586" s="205" t="s">
        <v>134</v>
      </c>
      <c r="E586" s="206" t="s">
        <v>21</v>
      </c>
      <c r="F586" s="207" t="s">
        <v>1068</v>
      </c>
      <c r="G586" s="204"/>
      <c r="H586" s="206" t="s">
        <v>21</v>
      </c>
      <c r="I586" s="208"/>
      <c r="J586" s="204"/>
      <c r="K586" s="204"/>
      <c r="L586" s="209"/>
      <c r="M586" s="210"/>
      <c r="N586" s="211"/>
      <c r="O586" s="211"/>
      <c r="P586" s="211"/>
      <c r="Q586" s="211"/>
      <c r="R586" s="211"/>
      <c r="S586" s="211"/>
      <c r="T586" s="212"/>
      <c r="AT586" s="213" t="s">
        <v>134</v>
      </c>
      <c r="AU586" s="213" t="s">
        <v>82</v>
      </c>
      <c r="AV586" s="11" t="s">
        <v>80</v>
      </c>
      <c r="AW586" s="11" t="s">
        <v>35</v>
      </c>
      <c r="AX586" s="11" t="s">
        <v>72</v>
      </c>
      <c r="AY586" s="213" t="s">
        <v>124</v>
      </c>
    </row>
    <row r="587" spans="2:65" s="1" customFormat="1" ht="16.5" customHeight="1">
      <c r="B587" s="40"/>
      <c r="C587" s="191" t="s">
        <v>1069</v>
      </c>
      <c r="D587" s="191" t="s">
        <v>127</v>
      </c>
      <c r="E587" s="192" t="s">
        <v>1070</v>
      </c>
      <c r="F587" s="193" t="s">
        <v>1071</v>
      </c>
      <c r="G587" s="194" t="s">
        <v>315</v>
      </c>
      <c r="H587" s="195">
        <v>243.47</v>
      </c>
      <c r="I587" s="196"/>
      <c r="J587" s="197">
        <f>ROUND(I587*H587,2)</f>
        <v>0</v>
      </c>
      <c r="K587" s="193" t="s">
        <v>131</v>
      </c>
      <c r="L587" s="60"/>
      <c r="M587" s="198" t="s">
        <v>21</v>
      </c>
      <c r="N587" s="199" t="s">
        <v>43</v>
      </c>
      <c r="O587" s="41"/>
      <c r="P587" s="200">
        <f>O587*H587</f>
        <v>0</v>
      </c>
      <c r="Q587" s="200">
        <v>0</v>
      </c>
      <c r="R587" s="200">
        <f>Q587*H587</f>
        <v>0</v>
      </c>
      <c r="S587" s="200">
        <v>0</v>
      </c>
      <c r="T587" s="201">
        <f>S587*H587</f>
        <v>0</v>
      </c>
      <c r="AR587" s="23" t="s">
        <v>132</v>
      </c>
      <c r="AT587" s="23" t="s">
        <v>127</v>
      </c>
      <c r="AU587" s="23" t="s">
        <v>82</v>
      </c>
      <c r="AY587" s="23" t="s">
        <v>124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23" t="s">
        <v>80</v>
      </c>
      <c r="BK587" s="202">
        <f>ROUND(I587*H587,2)</f>
        <v>0</v>
      </c>
      <c r="BL587" s="23" t="s">
        <v>132</v>
      </c>
      <c r="BM587" s="23" t="s">
        <v>1072</v>
      </c>
    </row>
    <row r="588" spans="2:65" s="11" customFormat="1" ht="13.5">
      <c r="B588" s="203"/>
      <c r="C588" s="204"/>
      <c r="D588" s="205" t="s">
        <v>134</v>
      </c>
      <c r="E588" s="206" t="s">
        <v>21</v>
      </c>
      <c r="F588" s="207" t="s">
        <v>1048</v>
      </c>
      <c r="G588" s="204"/>
      <c r="H588" s="206" t="s">
        <v>21</v>
      </c>
      <c r="I588" s="208"/>
      <c r="J588" s="204"/>
      <c r="K588" s="204"/>
      <c r="L588" s="209"/>
      <c r="M588" s="210"/>
      <c r="N588" s="211"/>
      <c r="O588" s="211"/>
      <c r="P588" s="211"/>
      <c r="Q588" s="211"/>
      <c r="R588" s="211"/>
      <c r="S588" s="211"/>
      <c r="T588" s="212"/>
      <c r="AT588" s="213" t="s">
        <v>134</v>
      </c>
      <c r="AU588" s="213" t="s">
        <v>82</v>
      </c>
      <c r="AV588" s="11" t="s">
        <v>80</v>
      </c>
      <c r="AW588" s="11" t="s">
        <v>35</v>
      </c>
      <c r="AX588" s="11" t="s">
        <v>72</v>
      </c>
      <c r="AY588" s="213" t="s">
        <v>124</v>
      </c>
    </row>
    <row r="589" spans="2:65" s="12" customFormat="1" ht="13.5">
      <c r="B589" s="214"/>
      <c r="C589" s="215"/>
      <c r="D589" s="205" t="s">
        <v>134</v>
      </c>
      <c r="E589" s="216" t="s">
        <v>21</v>
      </c>
      <c r="F589" s="217" t="s">
        <v>1049</v>
      </c>
      <c r="G589" s="215"/>
      <c r="H589" s="218">
        <v>5.4020000000000001</v>
      </c>
      <c r="I589" s="219"/>
      <c r="J589" s="215"/>
      <c r="K589" s="215"/>
      <c r="L589" s="220"/>
      <c r="M589" s="221"/>
      <c r="N589" s="222"/>
      <c r="O589" s="222"/>
      <c r="P589" s="222"/>
      <c r="Q589" s="222"/>
      <c r="R589" s="222"/>
      <c r="S589" s="222"/>
      <c r="T589" s="223"/>
      <c r="AT589" s="224" t="s">
        <v>134</v>
      </c>
      <c r="AU589" s="224" t="s">
        <v>82</v>
      </c>
      <c r="AV589" s="12" t="s">
        <v>82</v>
      </c>
      <c r="AW589" s="12" t="s">
        <v>35</v>
      </c>
      <c r="AX589" s="12" t="s">
        <v>72</v>
      </c>
      <c r="AY589" s="224" t="s">
        <v>124</v>
      </c>
    </row>
    <row r="590" spans="2:65" s="14" customFormat="1" ht="13.5">
      <c r="B590" s="249"/>
      <c r="C590" s="250"/>
      <c r="D590" s="205" t="s">
        <v>134</v>
      </c>
      <c r="E590" s="251" t="s">
        <v>21</v>
      </c>
      <c r="F590" s="252" t="s">
        <v>384</v>
      </c>
      <c r="G590" s="250"/>
      <c r="H590" s="253">
        <v>5.4020000000000001</v>
      </c>
      <c r="I590" s="254"/>
      <c r="J590" s="250"/>
      <c r="K590" s="250"/>
      <c r="L590" s="255"/>
      <c r="M590" s="256"/>
      <c r="N590" s="257"/>
      <c r="O590" s="257"/>
      <c r="P590" s="257"/>
      <c r="Q590" s="257"/>
      <c r="R590" s="257"/>
      <c r="S590" s="257"/>
      <c r="T590" s="258"/>
      <c r="AT590" s="259" t="s">
        <v>134</v>
      </c>
      <c r="AU590" s="259" t="s">
        <v>82</v>
      </c>
      <c r="AV590" s="14" t="s">
        <v>141</v>
      </c>
      <c r="AW590" s="14" t="s">
        <v>35</v>
      </c>
      <c r="AX590" s="14" t="s">
        <v>72</v>
      </c>
      <c r="AY590" s="259" t="s">
        <v>124</v>
      </c>
    </row>
    <row r="591" spans="2:65" s="11" customFormat="1" ht="13.5">
      <c r="B591" s="203"/>
      <c r="C591" s="204"/>
      <c r="D591" s="205" t="s">
        <v>134</v>
      </c>
      <c r="E591" s="206" t="s">
        <v>21</v>
      </c>
      <c r="F591" s="207" t="s">
        <v>1073</v>
      </c>
      <c r="G591" s="204"/>
      <c r="H591" s="206" t="s">
        <v>21</v>
      </c>
      <c r="I591" s="208"/>
      <c r="J591" s="204"/>
      <c r="K591" s="204"/>
      <c r="L591" s="209"/>
      <c r="M591" s="210"/>
      <c r="N591" s="211"/>
      <c r="O591" s="211"/>
      <c r="P591" s="211"/>
      <c r="Q591" s="211"/>
      <c r="R591" s="211"/>
      <c r="S591" s="211"/>
      <c r="T591" s="212"/>
      <c r="AT591" s="213" t="s">
        <v>134</v>
      </c>
      <c r="AU591" s="213" t="s">
        <v>82</v>
      </c>
      <c r="AV591" s="11" t="s">
        <v>80</v>
      </c>
      <c r="AW591" s="11" t="s">
        <v>35</v>
      </c>
      <c r="AX591" s="11" t="s">
        <v>72</v>
      </c>
      <c r="AY591" s="213" t="s">
        <v>124</v>
      </c>
    </row>
    <row r="592" spans="2:65" s="12" customFormat="1" ht="13.5">
      <c r="B592" s="214"/>
      <c r="C592" s="215"/>
      <c r="D592" s="205" t="s">
        <v>134</v>
      </c>
      <c r="E592" s="216" t="s">
        <v>21</v>
      </c>
      <c r="F592" s="217" t="s">
        <v>1074</v>
      </c>
      <c r="G592" s="215"/>
      <c r="H592" s="218">
        <v>185.95</v>
      </c>
      <c r="I592" s="219"/>
      <c r="J592" s="215"/>
      <c r="K592" s="215"/>
      <c r="L592" s="220"/>
      <c r="M592" s="221"/>
      <c r="N592" s="222"/>
      <c r="O592" s="222"/>
      <c r="P592" s="222"/>
      <c r="Q592" s="222"/>
      <c r="R592" s="222"/>
      <c r="S592" s="222"/>
      <c r="T592" s="223"/>
      <c r="AT592" s="224" t="s">
        <v>134</v>
      </c>
      <c r="AU592" s="224" t="s">
        <v>82</v>
      </c>
      <c r="AV592" s="12" t="s">
        <v>82</v>
      </c>
      <c r="AW592" s="12" t="s">
        <v>35</v>
      </c>
      <c r="AX592" s="12" t="s">
        <v>72</v>
      </c>
      <c r="AY592" s="224" t="s">
        <v>124</v>
      </c>
    </row>
    <row r="593" spans="2:65" s="12" customFormat="1" ht="13.5">
      <c r="B593" s="214"/>
      <c r="C593" s="215"/>
      <c r="D593" s="205" t="s">
        <v>134</v>
      </c>
      <c r="E593" s="216" t="s">
        <v>21</v>
      </c>
      <c r="F593" s="217" t="s">
        <v>1075</v>
      </c>
      <c r="G593" s="215"/>
      <c r="H593" s="218">
        <v>38.194000000000003</v>
      </c>
      <c r="I593" s="219"/>
      <c r="J593" s="215"/>
      <c r="K593" s="215"/>
      <c r="L593" s="220"/>
      <c r="M593" s="221"/>
      <c r="N593" s="222"/>
      <c r="O593" s="222"/>
      <c r="P593" s="222"/>
      <c r="Q593" s="222"/>
      <c r="R593" s="222"/>
      <c r="S593" s="222"/>
      <c r="T593" s="223"/>
      <c r="AT593" s="224" t="s">
        <v>134</v>
      </c>
      <c r="AU593" s="224" t="s">
        <v>82</v>
      </c>
      <c r="AV593" s="12" t="s">
        <v>82</v>
      </c>
      <c r="AW593" s="12" t="s">
        <v>35</v>
      </c>
      <c r="AX593" s="12" t="s">
        <v>72</v>
      </c>
      <c r="AY593" s="224" t="s">
        <v>124</v>
      </c>
    </row>
    <row r="594" spans="2:65" s="12" customFormat="1" ht="13.5">
      <c r="B594" s="214"/>
      <c r="C594" s="215"/>
      <c r="D594" s="205" t="s">
        <v>134</v>
      </c>
      <c r="E594" s="216" t="s">
        <v>21</v>
      </c>
      <c r="F594" s="217" t="s">
        <v>1076</v>
      </c>
      <c r="G594" s="215"/>
      <c r="H594" s="218">
        <v>13.58</v>
      </c>
      <c r="I594" s="219"/>
      <c r="J594" s="215"/>
      <c r="K594" s="215"/>
      <c r="L594" s="220"/>
      <c r="M594" s="221"/>
      <c r="N594" s="222"/>
      <c r="O594" s="222"/>
      <c r="P594" s="222"/>
      <c r="Q594" s="222"/>
      <c r="R594" s="222"/>
      <c r="S594" s="222"/>
      <c r="T594" s="223"/>
      <c r="AT594" s="224" t="s">
        <v>134</v>
      </c>
      <c r="AU594" s="224" t="s">
        <v>82</v>
      </c>
      <c r="AV594" s="12" t="s">
        <v>82</v>
      </c>
      <c r="AW594" s="12" t="s">
        <v>35</v>
      </c>
      <c r="AX594" s="12" t="s">
        <v>72</v>
      </c>
      <c r="AY594" s="224" t="s">
        <v>124</v>
      </c>
    </row>
    <row r="595" spans="2:65" s="14" customFormat="1" ht="13.5">
      <c r="B595" s="249"/>
      <c r="C595" s="250"/>
      <c r="D595" s="205" t="s">
        <v>134</v>
      </c>
      <c r="E595" s="251" t="s">
        <v>21</v>
      </c>
      <c r="F595" s="252" t="s">
        <v>384</v>
      </c>
      <c r="G595" s="250"/>
      <c r="H595" s="253">
        <v>237.72399999999999</v>
      </c>
      <c r="I595" s="254"/>
      <c r="J595" s="250"/>
      <c r="K595" s="250"/>
      <c r="L595" s="255"/>
      <c r="M595" s="256"/>
      <c r="N595" s="257"/>
      <c r="O595" s="257"/>
      <c r="P595" s="257"/>
      <c r="Q595" s="257"/>
      <c r="R595" s="257"/>
      <c r="S595" s="257"/>
      <c r="T595" s="258"/>
      <c r="AT595" s="259" t="s">
        <v>134</v>
      </c>
      <c r="AU595" s="259" t="s">
        <v>82</v>
      </c>
      <c r="AV595" s="14" t="s">
        <v>141</v>
      </c>
      <c r="AW595" s="14" t="s">
        <v>35</v>
      </c>
      <c r="AX595" s="14" t="s">
        <v>72</v>
      </c>
      <c r="AY595" s="259" t="s">
        <v>124</v>
      </c>
    </row>
    <row r="596" spans="2:65" s="11" customFormat="1" ht="13.5">
      <c r="B596" s="203"/>
      <c r="C596" s="204"/>
      <c r="D596" s="205" t="s">
        <v>134</v>
      </c>
      <c r="E596" s="206" t="s">
        <v>21</v>
      </c>
      <c r="F596" s="207" t="s">
        <v>1077</v>
      </c>
      <c r="G596" s="204"/>
      <c r="H596" s="206" t="s">
        <v>21</v>
      </c>
      <c r="I596" s="208"/>
      <c r="J596" s="204"/>
      <c r="K596" s="204"/>
      <c r="L596" s="209"/>
      <c r="M596" s="210"/>
      <c r="N596" s="211"/>
      <c r="O596" s="211"/>
      <c r="P596" s="211"/>
      <c r="Q596" s="211"/>
      <c r="R596" s="211"/>
      <c r="S596" s="211"/>
      <c r="T596" s="212"/>
      <c r="AT596" s="213" t="s">
        <v>134</v>
      </c>
      <c r="AU596" s="213" t="s">
        <v>82</v>
      </c>
      <c r="AV596" s="11" t="s">
        <v>80</v>
      </c>
      <c r="AW596" s="11" t="s">
        <v>35</v>
      </c>
      <c r="AX596" s="11" t="s">
        <v>72</v>
      </c>
      <c r="AY596" s="213" t="s">
        <v>124</v>
      </c>
    </row>
    <row r="597" spans="2:65" s="12" customFormat="1" ht="13.5">
      <c r="B597" s="214"/>
      <c r="C597" s="215"/>
      <c r="D597" s="205" t="s">
        <v>134</v>
      </c>
      <c r="E597" s="216" t="s">
        <v>21</v>
      </c>
      <c r="F597" s="217" t="s">
        <v>1078</v>
      </c>
      <c r="G597" s="215"/>
      <c r="H597" s="218">
        <v>0.16400000000000001</v>
      </c>
      <c r="I597" s="219"/>
      <c r="J597" s="215"/>
      <c r="K597" s="215"/>
      <c r="L597" s="220"/>
      <c r="M597" s="221"/>
      <c r="N597" s="222"/>
      <c r="O597" s="222"/>
      <c r="P597" s="222"/>
      <c r="Q597" s="222"/>
      <c r="R597" s="222"/>
      <c r="S597" s="222"/>
      <c r="T597" s="223"/>
      <c r="AT597" s="224" t="s">
        <v>134</v>
      </c>
      <c r="AU597" s="224" t="s">
        <v>82</v>
      </c>
      <c r="AV597" s="12" t="s">
        <v>82</v>
      </c>
      <c r="AW597" s="12" t="s">
        <v>35</v>
      </c>
      <c r="AX597" s="12" t="s">
        <v>72</v>
      </c>
      <c r="AY597" s="224" t="s">
        <v>124</v>
      </c>
    </row>
    <row r="598" spans="2:65" s="12" customFormat="1" ht="13.5">
      <c r="B598" s="214"/>
      <c r="C598" s="215"/>
      <c r="D598" s="205" t="s">
        <v>134</v>
      </c>
      <c r="E598" s="216" t="s">
        <v>21</v>
      </c>
      <c r="F598" s="217" t="s">
        <v>1079</v>
      </c>
      <c r="G598" s="215"/>
      <c r="H598" s="218">
        <v>0.18</v>
      </c>
      <c r="I598" s="219"/>
      <c r="J598" s="215"/>
      <c r="K598" s="215"/>
      <c r="L598" s="220"/>
      <c r="M598" s="221"/>
      <c r="N598" s="222"/>
      <c r="O598" s="222"/>
      <c r="P598" s="222"/>
      <c r="Q598" s="222"/>
      <c r="R598" s="222"/>
      <c r="S598" s="222"/>
      <c r="T598" s="223"/>
      <c r="AT598" s="224" t="s">
        <v>134</v>
      </c>
      <c r="AU598" s="224" t="s">
        <v>82</v>
      </c>
      <c r="AV598" s="12" t="s">
        <v>82</v>
      </c>
      <c r="AW598" s="12" t="s">
        <v>35</v>
      </c>
      <c r="AX598" s="12" t="s">
        <v>72</v>
      </c>
      <c r="AY598" s="224" t="s">
        <v>124</v>
      </c>
    </row>
    <row r="599" spans="2:65" s="14" customFormat="1" ht="13.5">
      <c r="B599" s="249"/>
      <c r="C599" s="250"/>
      <c r="D599" s="205" t="s">
        <v>134</v>
      </c>
      <c r="E599" s="251" t="s">
        <v>21</v>
      </c>
      <c r="F599" s="252" t="s">
        <v>384</v>
      </c>
      <c r="G599" s="250"/>
      <c r="H599" s="253">
        <v>0.34399999999999997</v>
      </c>
      <c r="I599" s="254"/>
      <c r="J599" s="250"/>
      <c r="K599" s="250"/>
      <c r="L599" s="255"/>
      <c r="M599" s="256"/>
      <c r="N599" s="257"/>
      <c r="O599" s="257"/>
      <c r="P599" s="257"/>
      <c r="Q599" s="257"/>
      <c r="R599" s="257"/>
      <c r="S599" s="257"/>
      <c r="T599" s="258"/>
      <c r="AT599" s="259" t="s">
        <v>134</v>
      </c>
      <c r="AU599" s="259" t="s">
        <v>82</v>
      </c>
      <c r="AV599" s="14" t="s">
        <v>141</v>
      </c>
      <c r="AW599" s="14" t="s">
        <v>35</v>
      </c>
      <c r="AX599" s="14" t="s">
        <v>72</v>
      </c>
      <c r="AY599" s="259" t="s">
        <v>124</v>
      </c>
    </row>
    <row r="600" spans="2:65" s="13" customFormat="1" ht="13.5">
      <c r="B600" s="228"/>
      <c r="C600" s="229"/>
      <c r="D600" s="205" t="s">
        <v>134</v>
      </c>
      <c r="E600" s="230" t="s">
        <v>21</v>
      </c>
      <c r="F600" s="231" t="s">
        <v>230</v>
      </c>
      <c r="G600" s="229"/>
      <c r="H600" s="232">
        <v>243.47</v>
      </c>
      <c r="I600" s="233"/>
      <c r="J600" s="229"/>
      <c r="K600" s="229"/>
      <c r="L600" s="234"/>
      <c r="M600" s="235"/>
      <c r="N600" s="236"/>
      <c r="O600" s="236"/>
      <c r="P600" s="236"/>
      <c r="Q600" s="236"/>
      <c r="R600" s="236"/>
      <c r="S600" s="236"/>
      <c r="T600" s="237"/>
      <c r="AT600" s="238" t="s">
        <v>134</v>
      </c>
      <c r="AU600" s="238" t="s">
        <v>82</v>
      </c>
      <c r="AV600" s="13" t="s">
        <v>132</v>
      </c>
      <c r="AW600" s="13" t="s">
        <v>35</v>
      </c>
      <c r="AX600" s="13" t="s">
        <v>80</v>
      </c>
      <c r="AY600" s="238" t="s">
        <v>124</v>
      </c>
    </row>
    <row r="601" spans="2:65" s="1" customFormat="1" ht="16.5" customHeight="1">
      <c r="B601" s="40"/>
      <c r="C601" s="191" t="s">
        <v>1080</v>
      </c>
      <c r="D601" s="191" t="s">
        <v>127</v>
      </c>
      <c r="E601" s="192" t="s">
        <v>1081</v>
      </c>
      <c r="F601" s="193" t="s">
        <v>1082</v>
      </c>
      <c r="G601" s="194" t="s">
        <v>315</v>
      </c>
      <c r="H601" s="195">
        <v>4625.93</v>
      </c>
      <c r="I601" s="196"/>
      <c r="J601" s="197">
        <f>ROUND(I601*H601,2)</f>
        <v>0</v>
      </c>
      <c r="K601" s="193" t="s">
        <v>131</v>
      </c>
      <c r="L601" s="60"/>
      <c r="M601" s="198" t="s">
        <v>21</v>
      </c>
      <c r="N601" s="199" t="s">
        <v>43</v>
      </c>
      <c r="O601" s="41"/>
      <c r="P601" s="200">
        <f>O601*H601</f>
        <v>0</v>
      </c>
      <c r="Q601" s="200">
        <v>0</v>
      </c>
      <c r="R601" s="200">
        <f>Q601*H601</f>
        <v>0</v>
      </c>
      <c r="S601" s="200">
        <v>0</v>
      </c>
      <c r="T601" s="201">
        <f>S601*H601</f>
        <v>0</v>
      </c>
      <c r="AR601" s="23" t="s">
        <v>132</v>
      </c>
      <c r="AT601" s="23" t="s">
        <v>127</v>
      </c>
      <c r="AU601" s="23" t="s">
        <v>82</v>
      </c>
      <c r="AY601" s="23" t="s">
        <v>124</v>
      </c>
      <c r="BE601" s="202">
        <f>IF(N601="základní",J601,0)</f>
        <v>0</v>
      </c>
      <c r="BF601" s="202">
        <f>IF(N601="snížená",J601,0)</f>
        <v>0</v>
      </c>
      <c r="BG601" s="202">
        <f>IF(N601="zákl. přenesená",J601,0)</f>
        <v>0</v>
      </c>
      <c r="BH601" s="202">
        <f>IF(N601="sníž. přenesená",J601,0)</f>
        <v>0</v>
      </c>
      <c r="BI601" s="202">
        <f>IF(N601="nulová",J601,0)</f>
        <v>0</v>
      </c>
      <c r="BJ601" s="23" t="s">
        <v>80</v>
      </c>
      <c r="BK601" s="202">
        <f>ROUND(I601*H601,2)</f>
        <v>0</v>
      </c>
      <c r="BL601" s="23" t="s">
        <v>132</v>
      </c>
      <c r="BM601" s="23" t="s">
        <v>1083</v>
      </c>
    </row>
    <row r="602" spans="2:65" s="12" customFormat="1" ht="13.5">
      <c r="B602" s="214"/>
      <c r="C602" s="215"/>
      <c r="D602" s="205" t="s">
        <v>134</v>
      </c>
      <c r="E602" s="216" t="s">
        <v>21</v>
      </c>
      <c r="F602" s="217" t="s">
        <v>1084</v>
      </c>
      <c r="G602" s="215"/>
      <c r="H602" s="218">
        <v>4625.93</v>
      </c>
      <c r="I602" s="219"/>
      <c r="J602" s="215"/>
      <c r="K602" s="215"/>
      <c r="L602" s="220"/>
      <c r="M602" s="221"/>
      <c r="N602" s="222"/>
      <c r="O602" s="222"/>
      <c r="P602" s="222"/>
      <c r="Q602" s="222"/>
      <c r="R602" s="222"/>
      <c r="S602" s="222"/>
      <c r="T602" s="223"/>
      <c r="AT602" s="224" t="s">
        <v>134</v>
      </c>
      <c r="AU602" s="224" t="s">
        <v>82</v>
      </c>
      <c r="AV602" s="12" t="s">
        <v>82</v>
      </c>
      <c r="AW602" s="12" t="s">
        <v>35</v>
      </c>
      <c r="AX602" s="12" t="s">
        <v>80</v>
      </c>
      <c r="AY602" s="224" t="s">
        <v>124</v>
      </c>
    </row>
    <row r="603" spans="2:65" s="11" customFormat="1" ht="27">
      <c r="B603" s="203"/>
      <c r="C603" s="204"/>
      <c r="D603" s="205" t="s">
        <v>134</v>
      </c>
      <c r="E603" s="206" t="s">
        <v>21</v>
      </c>
      <c r="F603" s="207" t="s">
        <v>1068</v>
      </c>
      <c r="G603" s="204"/>
      <c r="H603" s="206" t="s">
        <v>21</v>
      </c>
      <c r="I603" s="208"/>
      <c r="J603" s="204"/>
      <c r="K603" s="204"/>
      <c r="L603" s="209"/>
      <c r="M603" s="210"/>
      <c r="N603" s="211"/>
      <c r="O603" s="211"/>
      <c r="P603" s="211"/>
      <c r="Q603" s="211"/>
      <c r="R603" s="211"/>
      <c r="S603" s="211"/>
      <c r="T603" s="212"/>
      <c r="AT603" s="213" t="s">
        <v>134</v>
      </c>
      <c r="AU603" s="213" t="s">
        <v>82</v>
      </c>
      <c r="AV603" s="11" t="s">
        <v>80</v>
      </c>
      <c r="AW603" s="11" t="s">
        <v>35</v>
      </c>
      <c r="AX603" s="11" t="s">
        <v>72</v>
      </c>
      <c r="AY603" s="213" t="s">
        <v>124</v>
      </c>
    </row>
    <row r="604" spans="2:65" s="1" customFormat="1" ht="16.5" customHeight="1">
      <c r="B604" s="40"/>
      <c r="C604" s="191" t="s">
        <v>1085</v>
      </c>
      <c r="D604" s="191" t="s">
        <v>127</v>
      </c>
      <c r="E604" s="192" t="s">
        <v>1086</v>
      </c>
      <c r="F604" s="193" t="s">
        <v>1087</v>
      </c>
      <c r="G604" s="194" t="s">
        <v>315</v>
      </c>
      <c r="H604" s="195">
        <v>330.80099999999999</v>
      </c>
      <c r="I604" s="196"/>
      <c r="J604" s="197">
        <f>ROUND(I604*H604,2)</f>
        <v>0</v>
      </c>
      <c r="K604" s="193" t="s">
        <v>131</v>
      </c>
      <c r="L604" s="60"/>
      <c r="M604" s="198" t="s">
        <v>21</v>
      </c>
      <c r="N604" s="199" t="s">
        <v>43</v>
      </c>
      <c r="O604" s="41"/>
      <c r="P604" s="200">
        <f>O604*H604</f>
        <v>0</v>
      </c>
      <c r="Q604" s="200">
        <v>0</v>
      </c>
      <c r="R604" s="200">
        <f>Q604*H604</f>
        <v>0</v>
      </c>
      <c r="S604" s="200">
        <v>0</v>
      </c>
      <c r="T604" s="201">
        <f>S604*H604</f>
        <v>0</v>
      </c>
      <c r="AR604" s="23" t="s">
        <v>132</v>
      </c>
      <c r="AT604" s="23" t="s">
        <v>127</v>
      </c>
      <c r="AU604" s="23" t="s">
        <v>82</v>
      </c>
      <c r="AY604" s="23" t="s">
        <v>124</v>
      </c>
      <c r="BE604" s="202">
        <f>IF(N604="základní",J604,0)</f>
        <v>0</v>
      </c>
      <c r="BF604" s="202">
        <f>IF(N604="snížená",J604,0)</f>
        <v>0</v>
      </c>
      <c r="BG604" s="202">
        <f>IF(N604="zákl. přenesená",J604,0)</f>
        <v>0</v>
      </c>
      <c r="BH604" s="202">
        <f>IF(N604="sníž. přenesená",J604,0)</f>
        <v>0</v>
      </c>
      <c r="BI604" s="202">
        <f>IF(N604="nulová",J604,0)</f>
        <v>0</v>
      </c>
      <c r="BJ604" s="23" t="s">
        <v>80</v>
      </c>
      <c r="BK604" s="202">
        <f>ROUND(I604*H604,2)</f>
        <v>0</v>
      </c>
      <c r="BL604" s="23" t="s">
        <v>132</v>
      </c>
      <c r="BM604" s="23" t="s">
        <v>1088</v>
      </c>
    </row>
    <row r="605" spans="2:65" s="12" customFormat="1" ht="13.5">
      <c r="B605" s="214"/>
      <c r="C605" s="215"/>
      <c r="D605" s="205" t="s">
        <v>134</v>
      </c>
      <c r="E605" s="216" t="s">
        <v>21</v>
      </c>
      <c r="F605" s="217" t="s">
        <v>1089</v>
      </c>
      <c r="G605" s="215"/>
      <c r="H605" s="218">
        <v>243.47</v>
      </c>
      <c r="I605" s="219"/>
      <c r="J605" s="215"/>
      <c r="K605" s="215"/>
      <c r="L605" s="220"/>
      <c r="M605" s="221"/>
      <c r="N605" s="222"/>
      <c r="O605" s="222"/>
      <c r="P605" s="222"/>
      <c r="Q605" s="222"/>
      <c r="R605" s="222"/>
      <c r="S605" s="222"/>
      <c r="T605" s="223"/>
      <c r="AT605" s="224" t="s">
        <v>134</v>
      </c>
      <c r="AU605" s="224" t="s">
        <v>82</v>
      </c>
      <c r="AV605" s="12" t="s">
        <v>82</v>
      </c>
      <c r="AW605" s="12" t="s">
        <v>35</v>
      </c>
      <c r="AX605" s="12" t="s">
        <v>72</v>
      </c>
      <c r="AY605" s="224" t="s">
        <v>124</v>
      </c>
    </row>
    <row r="606" spans="2:65" s="11" customFormat="1" ht="13.5">
      <c r="B606" s="203"/>
      <c r="C606" s="204"/>
      <c r="D606" s="205" t="s">
        <v>134</v>
      </c>
      <c r="E606" s="206" t="s">
        <v>21</v>
      </c>
      <c r="F606" s="207" t="s">
        <v>1090</v>
      </c>
      <c r="G606" s="204"/>
      <c r="H606" s="206" t="s">
        <v>21</v>
      </c>
      <c r="I606" s="208"/>
      <c r="J606" s="204"/>
      <c r="K606" s="204"/>
      <c r="L606" s="209"/>
      <c r="M606" s="210"/>
      <c r="N606" s="211"/>
      <c r="O606" s="211"/>
      <c r="P606" s="211"/>
      <c r="Q606" s="211"/>
      <c r="R606" s="211"/>
      <c r="S606" s="211"/>
      <c r="T606" s="212"/>
      <c r="AT606" s="213" t="s">
        <v>134</v>
      </c>
      <c r="AU606" s="213" t="s">
        <v>82</v>
      </c>
      <c r="AV606" s="11" t="s">
        <v>80</v>
      </c>
      <c r="AW606" s="11" t="s">
        <v>35</v>
      </c>
      <c r="AX606" s="11" t="s">
        <v>72</v>
      </c>
      <c r="AY606" s="213" t="s">
        <v>124</v>
      </c>
    </row>
    <row r="607" spans="2:65" s="12" customFormat="1" ht="13.5">
      <c r="B607" s="214"/>
      <c r="C607" s="215"/>
      <c r="D607" s="205" t="s">
        <v>134</v>
      </c>
      <c r="E607" s="216" t="s">
        <v>21</v>
      </c>
      <c r="F607" s="217" t="s">
        <v>1091</v>
      </c>
      <c r="G607" s="215"/>
      <c r="H607" s="218">
        <v>87.331000000000003</v>
      </c>
      <c r="I607" s="219"/>
      <c r="J607" s="215"/>
      <c r="K607" s="215"/>
      <c r="L607" s="220"/>
      <c r="M607" s="221"/>
      <c r="N607" s="222"/>
      <c r="O607" s="222"/>
      <c r="P607" s="222"/>
      <c r="Q607" s="222"/>
      <c r="R607" s="222"/>
      <c r="S607" s="222"/>
      <c r="T607" s="223"/>
      <c r="AT607" s="224" t="s">
        <v>134</v>
      </c>
      <c r="AU607" s="224" t="s">
        <v>82</v>
      </c>
      <c r="AV607" s="12" t="s">
        <v>82</v>
      </c>
      <c r="AW607" s="12" t="s">
        <v>35</v>
      </c>
      <c r="AX607" s="12" t="s">
        <v>72</v>
      </c>
      <c r="AY607" s="224" t="s">
        <v>124</v>
      </c>
    </row>
    <row r="608" spans="2:65" s="13" customFormat="1" ht="13.5">
      <c r="B608" s="228"/>
      <c r="C608" s="229"/>
      <c r="D608" s="205" t="s">
        <v>134</v>
      </c>
      <c r="E608" s="230" t="s">
        <v>21</v>
      </c>
      <c r="F608" s="231" t="s">
        <v>230</v>
      </c>
      <c r="G608" s="229"/>
      <c r="H608" s="232">
        <v>330.80099999999999</v>
      </c>
      <c r="I608" s="233"/>
      <c r="J608" s="229"/>
      <c r="K608" s="229"/>
      <c r="L608" s="234"/>
      <c r="M608" s="235"/>
      <c r="N608" s="236"/>
      <c r="O608" s="236"/>
      <c r="P608" s="236"/>
      <c r="Q608" s="236"/>
      <c r="R608" s="236"/>
      <c r="S608" s="236"/>
      <c r="T608" s="237"/>
      <c r="AT608" s="238" t="s">
        <v>134</v>
      </c>
      <c r="AU608" s="238" t="s">
        <v>82</v>
      </c>
      <c r="AV608" s="13" t="s">
        <v>132</v>
      </c>
      <c r="AW608" s="13" t="s">
        <v>35</v>
      </c>
      <c r="AX608" s="13" t="s">
        <v>80</v>
      </c>
      <c r="AY608" s="238" t="s">
        <v>124</v>
      </c>
    </row>
    <row r="609" spans="2:65" s="1" customFormat="1" ht="25.5" customHeight="1">
      <c r="B609" s="40"/>
      <c r="C609" s="191" t="s">
        <v>1092</v>
      </c>
      <c r="D609" s="191" t="s">
        <v>127</v>
      </c>
      <c r="E609" s="192" t="s">
        <v>1093</v>
      </c>
      <c r="F609" s="193" t="s">
        <v>1094</v>
      </c>
      <c r="G609" s="194" t="s">
        <v>315</v>
      </c>
      <c r="H609" s="195">
        <v>339.87900000000002</v>
      </c>
      <c r="I609" s="196"/>
      <c r="J609" s="197">
        <f>ROUND(I609*H609,2)</f>
        <v>0</v>
      </c>
      <c r="K609" s="193" t="s">
        <v>131</v>
      </c>
      <c r="L609" s="60"/>
      <c r="M609" s="198" t="s">
        <v>21</v>
      </c>
      <c r="N609" s="199" t="s">
        <v>43</v>
      </c>
      <c r="O609" s="41"/>
      <c r="P609" s="200">
        <f>O609*H609</f>
        <v>0</v>
      </c>
      <c r="Q609" s="200">
        <v>0</v>
      </c>
      <c r="R609" s="200">
        <f>Q609*H609</f>
        <v>0</v>
      </c>
      <c r="S609" s="200">
        <v>0</v>
      </c>
      <c r="T609" s="201">
        <f>S609*H609</f>
        <v>0</v>
      </c>
      <c r="AR609" s="23" t="s">
        <v>132</v>
      </c>
      <c r="AT609" s="23" t="s">
        <v>127</v>
      </c>
      <c r="AU609" s="23" t="s">
        <v>82</v>
      </c>
      <c r="AY609" s="23" t="s">
        <v>124</v>
      </c>
      <c r="BE609" s="202">
        <f>IF(N609="základní",J609,0)</f>
        <v>0</v>
      </c>
      <c r="BF609" s="202">
        <f>IF(N609="snížená",J609,0)</f>
        <v>0</v>
      </c>
      <c r="BG609" s="202">
        <f>IF(N609="zákl. přenesená",J609,0)</f>
        <v>0</v>
      </c>
      <c r="BH609" s="202">
        <f>IF(N609="sníž. přenesená",J609,0)</f>
        <v>0</v>
      </c>
      <c r="BI609" s="202">
        <f>IF(N609="nulová",J609,0)</f>
        <v>0</v>
      </c>
      <c r="BJ609" s="23" t="s">
        <v>80</v>
      </c>
      <c r="BK609" s="202">
        <f>ROUND(I609*H609,2)</f>
        <v>0</v>
      </c>
      <c r="BL609" s="23" t="s">
        <v>132</v>
      </c>
      <c r="BM609" s="23" t="s">
        <v>1095</v>
      </c>
    </row>
    <row r="610" spans="2:65" s="11" customFormat="1" ht="13.5">
      <c r="B610" s="203"/>
      <c r="C610" s="204"/>
      <c r="D610" s="205" t="s">
        <v>134</v>
      </c>
      <c r="E610" s="206" t="s">
        <v>21</v>
      </c>
      <c r="F610" s="207" t="s">
        <v>1057</v>
      </c>
      <c r="G610" s="204"/>
      <c r="H610" s="206" t="s">
        <v>21</v>
      </c>
      <c r="I610" s="208"/>
      <c r="J610" s="204"/>
      <c r="K610" s="204"/>
      <c r="L610" s="209"/>
      <c r="M610" s="210"/>
      <c r="N610" s="211"/>
      <c r="O610" s="211"/>
      <c r="P610" s="211"/>
      <c r="Q610" s="211"/>
      <c r="R610" s="211"/>
      <c r="S610" s="211"/>
      <c r="T610" s="212"/>
      <c r="AT610" s="213" t="s">
        <v>134</v>
      </c>
      <c r="AU610" s="213" t="s">
        <v>82</v>
      </c>
      <c r="AV610" s="11" t="s">
        <v>80</v>
      </c>
      <c r="AW610" s="11" t="s">
        <v>35</v>
      </c>
      <c r="AX610" s="11" t="s">
        <v>72</v>
      </c>
      <c r="AY610" s="213" t="s">
        <v>124</v>
      </c>
    </row>
    <row r="611" spans="2:65" s="12" customFormat="1" ht="13.5">
      <c r="B611" s="214"/>
      <c r="C611" s="215"/>
      <c r="D611" s="205" t="s">
        <v>134</v>
      </c>
      <c r="E611" s="216" t="s">
        <v>21</v>
      </c>
      <c r="F611" s="217" t="s">
        <v>1058</v>
      </c>
      <c r="G611" s="215"/>
      <c r="H611" s="218">
        <v>102.155</v>
      </c>
      <c r="I611" s="219"/>
      <c r="J611" s="215"/>
      <c r="K611" s="215"/>
      <c r="L611" s="220"/>
      <c r="M611" s="221"/>
      <c r="N611" s="222"/>
      <c r="O611" s="222"/>
      <c r="P611" s="222"/>
      <c r="Q611" s="222"/>
      <c r="R611" s="222"/>
      <c r="S611" s="222"/>
      <c r="T611" s="223"/>
      <c r="AT611" s="224" t="s">
        <v>134</v>
      </c>
      <c r="AU611" s="224" t="s">
        <v>82</v>
      </c>
      <c r="AV611" s="12" t="s">
        <v>82</v>
      </c>
      <c r="AW611" s="12" t="s">
        <v>35</v>
      </c>
      <c r="AX611" s="12" t="s">
        <v>72</v>
      </c>
      <c r="AY611" s="224" t="s">
        <v>124</v>
      </c>
    </row>
    <row r="612" spans="2:65" s="14" customFormat="1" ht="13.5">
      <c r="B612" s="249"/>
      <c r="C612" s="250"/>
      <c r="D612" s="205" t="s">
        <v>134</v>
      </c>
      <c r="E612" s="251" t="s">
        <v>21</v>
      </c>
      <c r="F612" s="252" t="s">
        <v>384</v>
      </c>
      <c r="G612" s="250"/>
      <c r="H612" s="253">
        <v>102.155</v>
      </c>
      <c r="I612" s="254"/>
      <c r="J612" s="250"/>
      <c r="K612" s="250"/>
      <c r="L612" s="255"/>
      <c r="M612" s="256"/>
      <c r="N612" s="257"/>
      <c r="O612" s="257"/>
      <c r="P612" s="257"/>
      <c r="Q612" s="257"/>
      <c r="R612" s="257"/>
      <c r="S612" s="257"/>
      <c r="T612" s="258"/>
      <c r="AT612" s="259" t="s">
        <v>134</v>
      </c>
      <c r="AU612" s="259" t="s">
        <v>82</v>
      </c>
      <c r="AV612" s="14" t="s">
        <v>141</v>
      </c>
      <c r="AW612" s="14" t="s">
        <v>35</v>
      </c>
      <c r="AX612" s="14" t="s">
        <v>72</v>
      </c>
      <c r="AY612" s="259" t="s">
        <v>124</v>
      </c>
    </row>
    <row r="613" spans="2:65" s="11" customFormat="1" ht="13.5">
      <c r="B613" s="203"/>
      <c r="C613" s="204"/>
      <c r="D613" s="205" t="s">
        <v>134</v>
      </c>
      <c r="E613" s="206" t="s">
        <v>21</v>
      </c>
      <c r="F613" s="207" t="s">
        <v>1073</v>
      </c>
      <c r="G613" s="204"/>
      <c r="H613" s="206" t="s">
        <v>21</v>
      </c>
      <c r="I613" s="208"/>
      <c r="J613" s="204"/>
      <c r="K613" s="204"/>
      <c r="L613" s="209"/>
      <c r="M613" s="210"/>
      <c r="N613" s="211"/>
      <c r="O613" s="211"/>
      <c r="P613" s="211"/>
      <c r="Q613" s="211"/>
      <c r="R613" s="211"/>
      <c r="S613" s="211"/>
      <c r="T613" s="212"/>
      <c r="AT613" s="213" t="s">
        <v>134</v>
      </c>
      <c r="AU613" s="213" t="s">
        <v>82</v>
      </c>
      <c r="AV613" s="11" t="s">
        <v>80</v>
      </c>
      <c r="AW613" s="11" t="s">
        <v>35</v>
      </c>
      <c r="AX613" s="11" t="s">
        <v>72</v>
      </c>
      <c r="AY613" s="213" t="s">
        <v>124</v>
      </c>
    </row>
    <row r="614" spans="2:65" s="12" customFormat="1" ht="13.5">
      <c r="B614" s="214"/>
      <c r="C614" s="215"/>
      <c r="D614" s="205" t="s">
        <v>134</v>
      </c>
      <c r="E614" s="216" t="s">
        <v>21</v>
      </c>
      <c r="F614" s="217" t="s">
        <v>1074</v>
      </c>
      <c r="G614" s="215"/>
      <c r="H614" s="218">
        <v>185.95</v>
      </c>
      <c r="I614" s="219"/>
      <c r="J614" s="215"/>
      <c r="K614" s="215"/>
      <c r="L614" s="220"/>
      <c r="M614" s="221"/>
      <c r="N614" s="222"/>
      <c r="O614" s="222"/>
      <c r="P614" s="222"/>
      <c r="Q614" s="222"/>
      <c r="R614" s="222"/>
      <c r="S614" s="222"/>
      <c r="T614" s="223"/>
      <c r="AT614" s="224" t="s">
        <v>134</v>
      </c>
      <c r="AU614" s="224" t="s">
        <v>82</v>
      </c>
      <c r="AV614" s="12" t="s">
        <v>82</v>
      </c>
      <c r="AW614" s="12" t="s">
        <v>35</v>
      </c>
      <c r="AX614" s="12" t="s">
        <v>72</v>
      </c>
      <c r="AY614" s="224" t="s">
        <v>124</v>
      </c>
    </row>
    <row r="615" spans="2:65" s="12" customFormat="1" ht="13.5">
      <c r="B615" s="214"/>
      <c r="C615" s="215"/>
      <c r="D615" s="205" t="s">
        <v>134</v>
      </c>
      <c r="E615" s="216" t="s">
        <v>21</v>
      </c>
      <c r="F615" s="217" t="s">
        <v>1075</v>
      </c>
      <c r="G615" s="215"/>
      <c r="H615" s="218">
        <v>38.194000000000003</v>
      </c>
      <c r="I615" s="219"/>
      <c r="J615" s="215"/>
      <c r="K615" s="215"/>
      <c r="L615" s="220"/>
      <c r="M615" s="221"/>
      <c r="N615" s="222"/>
      <c r="O615" s="222"/>
      <c r="P615" s="222"/>
      <c r="Q615" s="222"/>
      <c r="R615" s="222"/>
      <c r="S615" s="222"/>
      <c r="T615" s="223"/>
      <c r="AT615" s="224" t="s">
        <v>134</v>
      </c>
      <c r="AU615" s="224" t="s">
        <v>82</v>
      </c>
      <c r="AV615" s="12" t="s">
        <v>82</v>
      </c>
      <c r="AW615" s="12" t="s">
        <v>35</v>
      </c>
      <c r="AX615" s="12" t="s">
        <v>72</v>
      </c>
      <c r="AY615" s="224" t="s">
        <v>124</v>
      </c>
    </row>
    <row r="616" spans="2:65" s="12" customFormat="1" ht="13.5">
      <c r="B616" s="214"/>
      <c r="C616" s="215"/>
      <c r="D616" s="205" t="s">
        <v>134</v>
      </c>
      <c r="E616" s="216" t="s">
        <v>21</v>
      </c>
      <c r="F616" s="217" t="s">
        <v>1076</v>
      </c>
      <c r="G616" s="215"/>
      <c r="H616" s="218">
        <v>13.58</v>
      </c>
      <c r="I616" s="219"/>
      <c r="J616" s="215"/>
      <c r="K616" s="215"/>
      <c r="L616" s="220"/>
      <c r="M616" s="221"/>
      <c r="N616" s="222"/>
      <c r="O616" s="222"/>
      <c r="P616" s="222"/>
      <c r="Q616" s="222"/>
      <c r="R616" s="222"/>
      <c r="S616" s="222"/>
      <c r="T616" s="223"/>
      <c r="AT616" s="224" t="s">
        <v>134</v>
      </c>
      <c r="AU616" s="224" t="s">
        <v>82</v>
      </c>
      <c r="AV616" s="12" t="s">
        <v>82</v>
      </c>
      <c r="AW616" s="12" t="s">
        <v>35</v>
      </c>
      <c r="AX616" s="12" t="s">
        <v>72</v>
      </c>
      <c r="AY616" s="224" t="s">
        <v>124</v>
      </c>
    </row>
    <row r="617" spans="2:65" s="14" customFormat="1" ht="13.5">
      <c r="B617" s="249"/>
      <c r="C617" s="250"/>
      <c r="D617" s="205" t="s">
        <v>134</v>
      </c>
      <c r="E617" s="251" t="s">
        <v>21</v>
      </c>
      <c r="F617" s="252" t="s">
        <v>384</v>
      </c>
      <c r="G617" s="250"/>
      <c r="H617" s="253">
        <v>237.72399999999999</v>
      </c>
      <c r="I617" s="254"/>
      <c r="J617" s="250"/>
      <c r="K617" s="250"/>
      <c r="L617" s="255"/>
      <c r="M617" s="256"/>
      <c r="N617" s="257"/>
      <c r="O617" s="257"/>
      <c r="P617" s="257"/>
      <c r="Q617" s="257"/>
      <c r="R617" s="257"/>
      <c r="S617" s="257"/>
      <c r="T617" s="258"/>
      <c r="AT617" s="259" t="s">
        <v>134</v>
      </c>
      <c r="AU617" s="259" t="s">
        <v>82</v>
      </c>
      <c r="AV617" s="14" t="s">
        <v>141</v>
      </c>
      <c r="AW617" s="14" t="s">
        <v>35</v>
      </c>
      <c r="AX617" s="14" t="s">
        <v>72</v>
      </c>
      <c r="AY617" s="259" t="s">
        <v>124</v>
      </c>
    </row>
    <row r="618" spans="2:65" s="13" customFormat="1" ht="13.5">
      <c r="B618" s="228"/>
      <c r="C618" s="229"/>
      <c r="D618" s="205" t="s">
        <v>134</v>
      </c>
      <c r="E618" s="230" t="s">
        <v>21</v>
      </c>
      <c r="F618" s="231" t="s">
        <v>230</v>
      </c>
      <c r="G618" s="229"/>
      <c r="H618" s="232">
        <v>339.87900000000002</v>
      </c>
      <c r="I618" s="233"/>
      <c r="J618" s="229"/>
      <c r="K618" s="229"/>
      <c r="L618" s="234"/>
      <c r="M618" s="235"/>
      <c r="N618" s="236"/>
      <c r="O618" s="236"/>
      <c r="P618" s="236"/>
      <c r="Q618" s="236"/>
      <c r="R618" s="236"/>
      <c r="S618" s="236"/>
      <c r="T618" s="237"/>
      <c r="AT618" s="238" t="s">
        <v>134</v>
      </c>
      <c r="AU618" s="238" t="s">
        <v>82</v>
      </c>
      <c r="AV618" s="13" t="s">
        <v>132</v>
      </c>
      <c r="AW618" s="13" t="s">
        <v>35</v>
      </c>
      <c r="AX618" s="13" t="s">
        <v>80</v>
      </c>
      <c r="AY618" s="238" t="s">
        <v>124</v>
      </c>
    </row>
    <row r="619" spans="2:65" s="10" customFormat="1" ht="29.85" customHeight="1">
      <c r="B619" s="175"/>
      <c r="C619" s="176"/>
      <c r="D619" s="177" t="s">
        <v>71</v>
      </c>
      <c r="E619" s="189" t="s">
        <v>1096</v>
      </c>
      <c r="F619" s="189" t="s">
        <v>1097</v>
      </c>
      <c r="G619" s="176"/>
      <c r="H619" s="176"/>
      <c r="I619" s="179"/>
      <c r="J619" s="190">
        <f>BK619</f>
        <v>0</v>
      </c>
      <c r="K619" s="176"/>
      <c r="L619" s="181"/>
      <c r="M619" s="182"/>
      <c r="N619" s="183"/>
      <c r="O619" s="183"/>
      <c r="P619" s="184">
        <f>P620</f>
        <v>0</v>
      </c>
      <c r="Q619" s="183"/>
      <c r="R619" s="184">
        <f>R620</f>
        <v>0</v>
      </c>
      <c r="S619" s="183"/>
      <c r="T619" s="185">
        <f>T620</f>
        <v>0</v>
      </c>
      <c r="AR619" s="186" t="s">
        <v>80</v>
      </c>
      <c r="AT619" s="187" t="s">
        <v>71</v>
      </c>
      <c r="AU619" s="187" t="s">
        <v>80</v>
      </c>
      <c r="AY619" s="186" t="s">
        <v>124</v>
      </c>
      <c r="BK619" s="188">
        <f>BK620</f>
        <v>0</v>
      </c>
    </row>
    <row r="620" spans="2:65" s="1" customFormat="1" ht="25.5" customHeight="1">
      <c r="B620" s="40"/>
      <c r="C620" s="191" t="s">
        <v>1098</v>
      </c>
      <c r="D620" s="191" t="s">
        <v>127</v>
      </c>
      <c r="E620" s="192" t="s">
        <v>1099</v>
      </c>
      <c r="F620" s="193" t="s">
        <v>1100</v>
      </c>
      <c r="G620" s="194" t="s">
        <v>315</v>
      </c>
      <c r="H620" s="195">
        <v>816.41</v>
      </c>
      <c r="I620" s="196"/>
      <c r="J620" s="197">
        <f>ROUND(I620*H620,2)</f>
        <v>0</v>
      </c>
      <c r="K620" s="193" t="s">
        <v>131</v>
      </c>
      <c r="L620" s="60"/>
      <c r="M620" s="198" t="s">
        <v>21</v>
      </c>
      <c r="N620" s="199" t="s">
        <v>43</v>
      </c>
      <c r="O620" s="41"/>
      <c r="P620" s="200">
        <f>O620*H620</f>
        <v>0</v>
      </c>
      <c r="Q620" s="200">
        <v>0</v>
      </c>
      <c r="R620" s="200">
        <f>Q620*H620</f>
        <v>0</v>
      </c>
      <c r="S620" s="200">
        <v>0</v>
      </c>
      <c r="T620" s="201">
        <f>S620*H620</f>
        <v>0</v>
      </c>
      <c r="AR620" s="23" t="s">
        <v>132</v>
      </c>
      <c r="AT620" s="23" t="s">
        <v>127</v>
      </c>
      <c r="AU620" s="23" t="s">
        <v>82</v>
      </c>
      <c r="AY620" s="23" t="s">
        <v>124</v>
      </c>
      <c r="BE620" s="202">
        <f>IF(N620="základní",J620,0)</f>
        <v>0</v>
      </c>
      <c r="BF620" s="202">
        <f>IF(N620="snížená",J620,0)</f>
        <v>0</v>
      </c>
      <c r="BG620" s="202">
        <f>IF(N620="zákl. přenesená",J620,0)</f>
        <v>0</v>
      </c>
      <c r="BH620" s="202">
        <f>IF(N620="sníž. přenesená",J620,0)</f>
        <v>0</v>
      </c>
      <c r="BI620" s="202">
        <f>IF(N620="nulová",J620,0)</f>
        <v>0</v>
      </c>
      <c r="BJ620" s="23" t="s">
        <v>80</v>
      </c>
      <c r="BK620" s="202">
        <f>ROUND(I620*H620,2)</f>
        <v>0</v>
      </c>
      <c r="BL620" s="23" t="s">
        <v>132</v>
      </c>
      <c r="BM620" s="23" t="s">
        <v>1101</v>
      </c>
    </row>
    <row r="621" spans="2:65" s="10" customFormat="1" ht="37.35" customHeight="1">
      <c r="B621" s="175"/>
      <c r="C621" s="176"/>
      <c r="D621" s="177" t="s">
        <v>71</v>
      </c>
      <c r="E621" s="178" t="s">
        <v>1102</v>
      </c>
      <c r="F621" s="178" t="s">
        <v>1103</v>
      </c>
      <c r="G621" s="176"/>
      <c r="H621" s="176"/>
      <c r="I621" s="179"/>
      <c r="J621" s="180">
        <f>BK621</f>
        <v>0</v>
      </c>
      <c r="K621" s="176"/>
      <c r="L621" s="181"/>
      <c r="M621" s="182"/>
      <c r="N621" s="183"/>
      <c r="O621" s="183"/>
      <c r="P621" s="184">
        <f>P622</f>
        <v>0</v>
      </c>
      <c r="Q621" s="183"/>
      <c r="R621" s="184">
        <f>R622</f>
        <v>0.88046550000000012</v>
      </c>
      <c r="S621" s="183"/>
      <c r="T621" s="185">
        <f>T622</f>
        <v>0</v>
      </c>
      <c r="AR621" s="186" t="s">
        <v>82</v>
      </c>
      <c r="AT621" s="187" t="s">
        <v>71</v>
      </c>
      <c r="AU621" s="187" t="s">
        <v>72</v>
      </c>
      <c r="AY621" s="186" t="s">
        <v>124</v>
      </c>
      <c r="BK621" s="188">
        <f>BK622</f>
        <v>0</v>
      </c>
    </row>
    <row r="622" spans="2:65" s="10" customFormat="1" ht="19.899999999999999" customHeight="1">
      <c r="B622" s="175"/>
      <c r="C622" s="176"/>
      <c r="D622" s="177" t="s">
        <v>71</v>
      </c>
      <c r="E622" s="189" t="s">
        <v>1104</v>
      </c>
      <c r="F622" s="189" t="s">
        <v>1105</v>
      </c>
      <c r="G622" s="176"/>
      <c r="H622" s="176"/>
      <c r="I622" s="179"/>
      <c r="J622" s="190">
        <f>BK622</f>
        <v>0</v>
      </c>
      <c r="K622" s="176"/>
      <c r="L622" s="181"/>
      <c r="M622" s="182"/>
      <c r="N622" s="183"/>
      <c r="O622" s="183"/>
      <c r="P622" s="184">
        <f>SUM(P623:P655)</f>
        <v>0</v>
      </c>
      <c r="Q622" s="183"/>
      <c r="R622" s="184">
        <f>SUM(R623:R655)</f>
        <v>0.88046550000000012</v>
      </c>
      <c r="S622" s="183"/>
      <c r="T622" s="185">
        <f>SUM(T623:T655)</f>
        <v>0</v>
      </c>
      <c r="AR622" s="186" t="s">
        <v>82</v>
      </c>
      <c r="AT622" s="187" t="s">
        <v>71</v>
      </c>
      <c r="AU622" s="187" t="s">
        <v>80</v>
      </c>
      <c r="AY622" s="186" t="s">
        <v>124</v>
      </c>
      <c r="BK622" s="188">
        <f>SUM(BK623:BK655)</f>
        <v>0</v>
      </c>
    </row>
    <row r="623" spans="2:65" s="1" customFormat="1" ht="16.5" customHeight="1">
      <c r="B623" s="40"/>
      <c r="C623" s="191" t="s">
        <v>1106</v>
      </c>
      <c r="D623" s="191" t="s">
        <v>127</v>
      </c>
      <c r="E623" s="192" t="s">
        <v>1107</v>
      </c>
      <c r="F623" s="193" t="s">
        <v>1108</v>
      </c>
      <c r="G623" s="194" t="s">
        <v>221</v>
      </c>
      <c r="H623" s="195">
        <v>180.90100000000001</v>
      </c>
      <c r="I623" s="196"/>
      <c r="J623" s="197">
        <f>ROUND(I623*H623,2)</f>
        <v>0</v>
      </c>
      <c r="K623" s="193" t="s">
        <v>131</v>
      </c>
      <c r="L623" s="60"/>
      <c r="M623" s="198" t="s">
        <v>21</v>
      </c>
      <c r="N623" s="199" t="s">
        <v>43</v>
      </c>
      <c r="O623" s="41"/>
      <c r="P623" s="200">
        <f>O623*H623</f>
        <v>0</v>
      </c>
      <c r="Q623" s="200">
        <v>0</v>
      </c>
      <c r="R623" s="200">
        <f>Q623*H623</f>
        <v>0</v>
      </c>
      <c r="S623" s="200">
        <v>0</v>
      </c>
      <c r="T623" s="201">
        <f>S623*H623</f>
        <v>0</v>
      </c>
      <c r="AR623" s="23" t="s">
        <v>294</v>
      </c>
      <c r="AT623" s="23" t="s">
        <v>127</v>
      </c>
      <c r="AU623" s="23" t="s">
        <v>82</v>
      </c>
      <c r="AY623" s="23" t="s">
        <v>124</v>
      </c>
      <c r="BE623" s="202">
        <f>IF(N623="základní",J623,0)</f>
        <v>0</v>
      </c>
      <c r="BF623" s="202">
        <f>IF(N623="snížená",J623,0)</f>
        <v>0</v>
      </c>
      <c r="BG623" s="202">
        <f>IF(N623="zákl. přenesená",J623,0)</f>
        <v>0</v>
      </c>
      <c r="BH623" s="202">
        <f>IF(N623="sníž. přenesená",J623,0)</f>
        <v>0</v>
      </c>
      <c r="BI623" s="202">
        <f>IF(N623="nulová",J623,0)</f>
        <v>0</v>
      </c>
      <c r="BJ623" s="23" t="s">
        <v>80</v>
      </c>
      <c r="BK623" s="202">
        <f>ROUND(I623*H623,2)</f>
        <v>0</v>
      </c>
      <c r="BL623" s="23" t="s">
        <v>294</v>
      </c>
      <c r="BM623" s="23" t="s">
        <v>1109</v>
      </c>
    </row>
    <row r="624" spans="2:65" s="11" customFormat="1" ht="13.5">
      <c r="B624" s="203"/>
      <c r="C624" s="204"/>
      <c r="D624" s="205" t="s">
        <v>134</v>
      </c>
      <c r="E624" s="206" t="s">
        <v>21</v>
      </c>
      <c r="F624" s="207" t="s">
        <v>1110</v>
      </c>
      <c r="G624" s="204"/>
      <c r="H624" s="206" t="s">
        <v>21</v>
      </c>
      <c r="I624" s="208"/>
      <c r="J624" s="204"/>
      <c r="K624" s="204"/>
      <c r="L624" s="209"/>
      <c r="M624" s="210"/>
      <c r="N624" s="211"/>
      <c r="O624" s="211"/>
      <c r="P624" s="211"/>
      <c r="Q624" s="211"/>
      <c r="R624" s="211"/>
      <c r="S624" s="211"/>
      <c r="T624" s="212"/>
      <c r="AT624" s="213" t="s">
        <v>134</v>
      </c>
      <c r="AU624" s="213" t="s">
        <v>82</v>
      </c>
      <c r="AV624" s="11" t="s">
        <v>80</v>
      </c>
      <c r="AW624" s="11" t="s">
        <v>35</v>
      </c>
      <c r="AX624" s="11" t="s">
        <v>72</v>
      </c>
      <c r="AY624" s="213" t="s">
        <v>124</v>
      </c>
    </row>
    <row r="625" spans="2:65" s="12" customFormat="1" ht="13.5">
      <c r="B625" s="214"/>
      <c r="C625" s="215"/>
      <c r="D625" s="205" t="s">
        <v>134</v>
      </c>
      <c r="E625" s="216" t="s">
        <v>21</v>
      </c>
      <c r="F625" s="217" t="s">
        <v>1111</v>
      </c>
      <c r="G625" s="215"/>
      <c r="H625" s="218">
        <v>47.17</v>
      </c>
      <c r="I625" s="219"/>
      <c r="J625" s="215"/>
      <c r="K625" s="215"/>
      <c r="L625" s="220"/>
      <c r="M625" s="221"/>
      <c r="N625" s="222"/>
      <c r="O625" s="222"/>
      <c r="P625" s="222"/>
      <c r="Q625" s="222"/>
      <c r="R625" s="222"/>
      <c r="S625" s="222"/>
      <c r="T625" s="223"/>
      <c r="AT625" s="224" t="s">
        <v>134</v>
      </c>
      <c r="AU625" s="224" t="s">
        <v>82</v>
      </c>
      <c r="AV625" s="12" t="s">
        <v>82</v>
      </c>
      <c r="AW625" s="12" t="s">
        <v>35</v>
      </c>
      <c r="AX625" s="12" t="s">
        <v>72</v>
      </c>
      <c r="AY625" s="224" t="s">
        <v>124</v>
      </c>
    </row>
    <row r="626" spans="2:65" s="12" customFormat="1" ht="13.5">
      <c r="B626" s="214"/>
      <c r="C626" s="215"/>
      <c r="D626" s="205" t="s">
        <v>134</v>
      </c>
      <c r="E626" s="216" t="s">
        <v>21</v>
      </c>
      <c r="F626" s="217" t="s">
        <v>1112</v>
      </c>
      <c r="G626" s="215"/>
      <c r="H626" s="218">
        <v>8.0079999999999991</v>
      </c>
      <c r="I626" s="219"/>
      <c r="J626" s="215"/>
      <c r="K626" s="215"/>
      <c r="L626" s="220"/>
      <c r="M626" s="221"/>
      <c r="N626" s="222"/>
      <c r="O626" s="222"/>
      <c r="P626" s="222"/>
      <c r="Q626" s="222"/>
      <c r="R626" s="222"/>
      <c r="S626" s="222"/>
      <c r="T626" s="223"/>
      <c r="AT626" s="224" t="s">
        <v>134</v>
      </c>
      <c r="AU626" s="224" t="s">
        <v>82</v>
      </c>
      <c r="AV626" s="12" t="s">
        <v>82</v>
      </c>
      <c r="AW626" s="12" t="s">
        <v>35</v>
      </c>
      <c r="AX626" s="12" t="s">
        <v>72</v>
      </c>
      <c r="AY626" s="224" t="s">
        <v>124</v>
      </c>
    </row>
    <row r="627" spans="2:65" s="12" customFormat="1" ht="13.5">
      <c r="B627" s="214"/>
      <c r="C627" s="215"/>
      <c r="D627" s="205" t="s">
        <v>134</v>
      </c>
      <c r="E627" s="216" t="s">
        <v>21</v>
      </c>
      <c r="F627" s="217" t="s">
        <v>1113</v>
      </c>
      <c r="G627" s="215"/>
      <c r="H627" s="218">
        <v>48.78</v>
      </c>
      <c r="I627" s="219"/>
      <c r="J627" s="215"/>
      <c r="K627" s="215"/>
      <c r="L627" s="220"/>
      <c r="M627" s="221"/>
      <c r="N627" s="222"/>
      <c r="O627" s="222"/>
      <c r="P627" s="222"/>
      <c r="Q627" s="222"/>
      <c r="R627" s="222"/>
      <c r="S627" s="222"/>
      <c r="T627" s="223"/>
      <c r="AT627" s="224" t="s">
        <v>134</v>
      </c>
      <c r="AU627" s="224" t="s">
        <v>82</v>
      </c>
      <c r="AV627" s="12" t="s">
        <v>82</v>
      </c>
      <c r="AW627" s="12" t="s">
        <v>35</v>
      </c>
      <c r="AX627" s="12" t="s">
        <v>72</v>
      </c>
      <c r="AY627" s="224" t="s">
        <v>124</v>
      </c>
    </row>
    <row r="628" spans="2:65" s="12" customFormat="1" ht="13.5">
      <c r="B628" s="214"/>
      <c r="C628" s="215"/>
      <c r="D628" s="205" t="s">
        <v>134</v>
      </c>
      <c r="E628" s="216" t="s">
        <v>21</v>
      </c>
      <c r="F628" s="217" t="s">
        <v>1114</v>
      </c>
      <c r="G628" s="215"/>
      <c r="H628" s="218">
        <v>50.887</v>
      </c>
      <c r="I628" s="219"/>
      <c r="J628" s="215"/>
      <c r="K628" s="215"/>
      <c r="L628" s="220"/>
      <c r="M628" s="221"/>
      <c r="N628" s="222"/>
      <c r="O628" s="222"/>
      <c r="P628" s="222"/>
      <c r="Q628" s="222"/>
      <c r="R628" s="222"/>
      <c r="S628" s="222"/>
      <c r="T628" s="223"/>
      <c r="AT628" s="224" t="s">
        <v>134</v>
      </c>
      <c r="AU628" s="224" t="s">
        <v>82</v>
      </c>
      <c r="AV628" s="12" t="s">
        <v>82</v>
      </c>
      <c r="AW628" s="12" t="s">
        <v>35</v>
      </c>
      <c r="AX628" s="12" t="s">
        <v>72</v>
      </c>
      <c r="AY628" s="224" t="s">
        <v>124</v>
      </c>
    </row>
    <row r="629" spans="2:65" s="12" customFormat="1" ht="27">
      <c r="B629" s="214"/>
      <c r="C629" s="215"/>
      <c r="D629" s="205" t="s">
        <v>134</v>
      </c>
      <c r="E629" s="216" t="s">
        <v>21</v>
      </c>
      <c r="F629" s="217" t="s">
        <v>1115</v>
      </c>
      <c r="G629" s="215"/>
      <c r="H629" s="218">
        <v>26.056000000000001</v>
      </c>
      <c r="I629" s="219"/>
      <c r="J629" s="215"/>
      <c r="K629" s="215"/>
      <c r="L629" s="220"/>
      <c r="M629" s="221"/>
      <c r="N629" s="222"/>
      <c r="O629" s="222"/>
      <c r="P629" s="222"/>
      <c r="Q629" s="222"/>
      <c r="R629" s="222"/>
      <c r="S629" s="222"/>
      <c r="T629" s="223"/>
      <c r="AT629" s="224" t="s">
        <v>134</v>
      </c>
      <c r="AU629" s="224" t="s">
        <v>82</v>
      </c>
      <c r="AV629" s="12" t="s">
        <v>82</v>
      </c>
      <c r="AW629" s="12" t="s">
        <v>35</v>
      </c>
      <c r="AX629" s="12" t="s">
        <v>72</v>
      </c>
      <c r="AY629" s="224" t="s">
        <v>124</v>
      </c>
    </row>
    <row r="630" spans="2:65" s="13" customFormat="1" ht="13.5">
      <c r="B630" s="228"/>
      <c r="C630" s="229"/>
      <c r="D630" s="205" t="s">
        <v>134</v>
      </c>
      <c r="E630" s="230" t="s">
        <v>21</v>
      </c>
      <c r="F630" s="231" t="s">
        <v>230</v>
      </c>
      <c r="G630" s="229"/>
      <c r="H630" s="232">
        <v>180.90100000000001</v>
      </c>
      <c r="I630" s="233"/>
      <c r="J630" s="229"/>
      <c r="K630" s="229"/>
      <c r="L630" s="234"/>
      <c r="M630" s="235"/>
      <c r="N630" s="236"/>
      <c r="O630" s="236"/>
      <c r="P630" s="236"/>
      <c r="Q630" s="236"/>
      <c r="R630" s="236"/>
      <c r="S630" s="236"/>
      <c r="T630" s="237"/>
      <c r="AT630" s="238" t="s">
        <v>134</v>
      </c>
      <c r="AU630" s="238" t="s">
        <v>82</v>
      </c>
      <c r="AV630" s="13" t="s">
        <v>132</v>
      </c>
      <c r="AW630" s="13" t="s">
        <v>35</v>
      </c>
      <c r="AX630" s="13" t="s">
        <v>80</v>
      </c>
      <c r="AY630" s="238" t="s">
        <v>124</v>
      </c>
    </row>
    <row r="631" spans="2:65" s="1" customFormat="1" ht="16.5" customHeight="1">
      <c r="B631" s="40"/>
      <c r="C631" s="239" t="s">
        <v>1116</v>
      </c>
      <c r="D631" s="239" t="s">
        <v>312</v>
      </c>
      <c r="E631" s="240" t="s">
        <v>1117</v>
      </c>
      <c r="F631" s="241" t="s">
        <v>1118</v>
      </c>
      <c r="G631" s="242" t="s">
        <v>315</v>
      </c>
      <c r="H631" s="243">
        <v>0.08</v>
      </c>
      <c r="I631" s="244"/>
      <c r="J631" s="245">
        <f>ROUND(I631*H631,2)</f>
        <v>0</v>
      </c>
      <c r="K631" s="241" t="s">
        <v>131</v>
      </c>
      <c r="L631" s="246"/>
      <c r="M631" s="247" t="s">
        <v>21</v>
      </c>
      <c r="N631" s="248" t="s">
        <v>43</v>
      </c>
      <c r="O631" s="41"/>
      <c r="P631" s="200">
        <f>O631*H631</f>
        <v>0</v>
      </c>
      <c r="Q631" s="200">
        <v>1</v>
      </c>
      <c r="R631" s="200">
        <f>Q631*H631</f>
        <v>0.08</v>
      </c>
      <c r="S631" s="200">
        <v>0</v>
      </c>
      <c r="T631" s="201">
        <f>S631*H631</f>
        <v>0</v>
      </c>
      <c r="AR631" s="23" t="s">
        <v>386</v>
      </c>
      <c r="AT631" s="23" t="s">
        <v>312</v>
      </c>
      <c r="AU631" s="23" t="s">
        <v>82</v>
      </c>
      <c r="AY631" s="23" t="s">
        <v>124</v>
      </c>
      <c r="BE631" s="202">
        <f>IF(N631="základní",J631,0)</f>
        <v>0</v>
      </c>
      <c r="BF631" s="202">
        <f>IF(N631="snížená",J631,0)</f>
        <v>0</v>
      </c>
      <c r="BG631" s="202">
        <f>IF(N631="zákl. přenesená",J631,0)</f>
        <v>0</v>
      </c>
      <c r="BH631" s="202">
        <f>IF(N631="sníž. přenesená",J631,0)</f>
        <v>0</v>
      </c>
      <c r="BI631" s="202">
        <f>IF(N631="nulová",J631,0)</f>
        <v>0</v>
      </c>
      <c r="BJ631" s="23" t="s">
        <v>80</v>
      </c>
      <c r="BK631" s="202">
        <f>ROUND(I631*H631,2)</f>
        <v>0</v>
      </c>
      <c r="BL631" s="23" t="s">
        <v>294</v>
      </c>
      <c r="BM631" s="23" t="s">
        <v>1119</v>
      </c>
    </row>
    <row r="632" spans="2:65" s="11" customFormat="1" ht="13.5">
      <c r="B632" s="203"/>
      <c r="C632" s="204"/>
      <c r="D632" s="205" t="s">
        <v>134</v>
      </c>
      <c r="E632" s="206" t="s">
        <v>21</v>
      </c>
      <c r="F632" s="207" t="s">
        <v>1120</v>
      </c>
      <c r="G632" s="204"/>
      <c r="H632" s="206" t="s">
        <v>21</v>
      </c>
      <c r="I632" s="208"/>
      <c r="J632" s="204"/>
      <c r="K632" s="204"/>
      <c r="L632" s="209"/>
      <c r="M632" s="210"/>
      <c r="N632" s="211"/>
      <c r="O632" s="211"/>
      <c r="P632" s="211"/>
      <c r="Q632" s="211"/>
      <c r="R632" s="211"/>
      <c r="S632" s="211"/>
      <c r="T632" s="212"/>
      <c r="AT632" s="213" t="s">
        <v>134</v>
      </c>
      <c r="AU632" s="213" t="s">
        <v>82</v>
      </c>
      <c r="AV632" s="11" t="s">
        <v>80</v>
      </c>
      <c r="AW632" s="11" t="s">
        <v>35</v>
      </c>
      <c r="AX632" s="11" t="s">
        <v>72</v>
      </c>
      <c r="AY632" s="213" t="s">
        <v>124</v>
      </c>
    </row>
    <row r="633" spans="2:65" s="12" customFormat="1" ht="13.5">
      <c r="B633" s="214"/>
      <c r="C633" s="215"/>
      <c r="D633" s="205" t="s">
        <v>134</v>
      </c>
      <c r="E633" s="216" t="s">
        <v>21</v>
      </c>
      <c r="F633" s="217" t="s">
        <v>1121</v>
      </c>
      <c r="G633" s="215"/>
      <c r="H633" s="218">
        <v>0.08</v>
      </c>
      <c r="I633" s="219"/>
      <c r="J633" s="215"/>
      <c r="K633" s="215"/>
      <c r="L633" s="220"/>
      <c r="M633" s="221"/>
      <c r="N633" s="222"/>
      <c r="O633" s="222"/>
      <c r="P633" s="222"/>
      <c r="Q633" s="222"/>
      <c r="R633" s="222"/>
      <c r="S633" s="222"/>
      <c r="T633" s="223"/>
      <c r="AT633" s="224" t="s">
        <v>134</v>
      </c>
      <c r="AU633" s="224" t="s">
        <v>82</v>
      </c>
      <c r="AV633" s="12" t="s">
        <v>82</v>
      </c>
      <c r="AW633" s="12" t="s">
        <v>35</v>
      </c>
      <c r="AX633" s="12" t="s">
        <v>80</v>
      </c>
      <c r="AY633" s="224" t="s">
        <v>124</v>
      </c>
    </row>
    <row r="634" spans="2:65" s="1" customFormat="1" ht="16.5" customHeight="1">
      <c r="B634" s="40"/>
      <c r="C634" s="191" t="s">
        <v>1122</v>
      </c>
      <c r="D634" s="191" t="s">
        <v>127</v>
      </c>
      <c r="E634" s="192" t="s">
        <v>1123</v>
      </c>
      <c r="F634" s="193" t="s">
        <v>1124</v>
      </c>
      <c r="G634" s="194" t="s">
        <v>221</v>
      </c>
      <c r="H634" s="195">
        <v>361.80200000000002</v>
      </c>
      <c r="I634" s="196"/>
      <c r="J634" s="197">
        <f>ROUND(I634*H634,2)</f>
        <v>0</v>
      </c>
      <c r="K634" s="193" t="s">
        <v>131</v>
      </c>
      <c r="L634" s="60"/>
      <c r="M634" s="198" t="s">
        <v>21</v>
      </c>
      <c r="N634" s="199" t="s">
        <v>43</v>
      </c>
      <c r="O634" s="41"/>
      <c r="P634" s="200">
        <f>O634*H634</f>
        <v>0</v>
      </c>
      <c r="Q634" s="200">
        <v>0</v>
      </c>
      <c r="R634" s="200">
        <f>Q634*H634</f>
        <v>0</v>
      </c>
      <c r="S634" s="200">
        <v>0</v>
      </c>
      <c r="T634" s="201">
        <f>S634*H634</f>
        <v>0</v>
      </c>
      <c r="AR634" s="23" t="s">
        <v>294</v>
      </c>
      <c r="AT634" s="23" t="s">
        <v>127</v>
      </c>
      <c r="AU634" s="23" t="s">
        <v>82</v>
      </c>
      <c r="AY634" s="23" t="s">
        <v>124</v>
      </c>
      <c r="BE634" s="202">
        <f>IF(N634="základní",J634,0)</f>
        <v>0</v>
      </c>
      <c r="BF634" s="202">
        <f>IF(N634="snížená",J634,0)</f>
        <v>0</v>
      </c>
      <c r="BG634" s="202">
        <f>IF(N634="zákl. přenesená",J634,0)</f>
        <v>0</v>
      </c>
      <c r="BH634" s="202">
        <f>IF(N634="sníž. přenesená",J634,0)</f>
        <v>0</v>
      </c>
      <c r="BI634" s="202">
        <f>IF(N634="nulová",J634,0)</f>
        <v>0</v>
      </c>
      <c r="BJ634" s="23" t="s">
        <v>80</v>
      </c>
      <c r="BK634" s="202">
        <f>ROUND(I634*H634,2)</f>
        <v>0</v>
      </c>
      <c r="BL634" s="23" t="s">
        <v>294</v>
      </c>
      <c r="BM634" s="23" t="s">
        <v>1125</v>
      </c>
    </row>
    <row r="635" spans="2:65" s="11" customFormat="1" ht="13.5">
      <c r="B635" s="203"/>
      <c r="C635" s="204"/>
      <c r="D635" s="205" t="s">
        <v>134</v>
      </c>
      <c r="E635" s="206" t="s">
        <v>21</v>
      </c>
      <c r="F635" s="207" t="s">
        <v>1110</v>
      </c>
      <c r="G635" s="204"/>
      <c r="H635" s="206" t="s">
        <v>21</v>
      </c>
      <c r="I635" s="208"/>
      <c r="J635" s="204"/>
      <c r="K635" s="204"/>
      <c r="L635" s="209"/>
      <c r="M635" s="210"/>
      <c r="N635" s="211"/>
      <c r="O635" s="211"/>
      <c r="P635" s="211"/>
      <c r="Q635" s="211"/>
      <c r="R635" s="211"/>
      <c r="S635" s="211"/>
      <c r="T635" s="212"/>
      <c r="AT635" s="213" t="s">
        <v>134</v>
      </c>
      <c r="AU635" s="213" t="s">
        <v>82</v>
      </c>
      <c r="AV635" s="11" t="s">
        <v>80</v>
      </c>
      <c r="AW635" s="11" t="s">
        <v>35</v>
      </c>
      <c r="AX635" s="11" t="s">
        <v>72</v>
      </c>
      <c r="AY635" s="213" t="s">
        <v>124</v>
      </c>
    </row>
    <row r="636" spans="2:65" s="11" customFormat="1" ht="13.5">
      <c r="B636" s="203"/>
      <c r="C636" s="204"/>
      <c r="D636" s="205" t="s">
        <v>134</v>
      </c>
      <c r="E636" s="206" t="s">
        <v>21</v>
      </c>
      <c r="F636" s="207" t="s">
        <v>1126</v>
      </c>
      <c r="G636" s="204"/>
      <c r="H636" s="206" t="s">
        <v>21</v>
      </c>
      <c r="I636" s="208"/>
      <c r="J636" s="204"/>
      <c r="K636" s="204"/>
      <c r="L636" s="209"/>
      <c r="M636" s="210"/>
      <c r="N636" s="211"/>
      <c r="O636" s="211"/>
      <c r="P636" s="211"/>
      <c r="Q636" s="211"/>
      <c r="R636" s="211"/>
      <c r="S636" s="211"/>
      <c r="T636" s="212"/>
      <c r="AT636" s="213" t="s">
        <v>134</v>
      </c>
      <c r="AU636" s="213" t="s">
        <v>82</v>
      </c>
      <c r="AV636" s="11" t="s">
        <v>80</v>
      </c>
      <c r="AW636" s="11" t="s">
        <v>35</v>
      </c>
      <c r="AX636" s="11" t="s">
        <v>72</v>
      </c>
      <c r="AY636" s="213" t="s">
        <v>124</v>
      </c>
    </row>
    <row r="637" spans="2:65" s="12" customFormat="1" ht="13.5">
      <c r="B637" s="214"/>
      <c r="C637" s="215"/>
      <c r="D637" s="205" t="s">
        <v>134</v>
      </c>
      <c r="E637" s="216" t="s">
        <v>21</v>
      </c>
      <c r="F637" s="217" t="s">
        <v>1127</v>
      </c>
      <c r="G637" s="215"/>
      <c r="H637" s="218">
        <v>361.80200000000002</v>
      </c>
      <c r="I637" s="219"/>
      <c r="J637" s="215"/>
      <c r="K637" s="215"/>
      <c r="L637" s="220"/>
      <c r="M637" s="221"/>
      <c r="N637" s="222"/>
      <c r="O637" s="222"/>
      <c r="P637" s="222"/>
      <c r="Q637" s="222"/>
      <c r="R637" s="222"/>
      <c r="S637" s="222"/>
      <c r="T637" s="223"/>
      <c r="AT637" s="224" t="s">
        <v>134</v>
      </c>
      <c r="AU637" s="224" t="s">
        <v>82</v>
      </c>
      <c r="AV637" s="12" t="s">
        <v>82</v>
      </c>
      <c r="AW637" s="12" t="s">
        <v>35</v>
      </c>
      <c r="AX637" s="12" t="s">
        <v>80</v>
      </c>
      <c r="AY637" s="224" t="s">
        <v>124</v>
      </c>
    </row>
    <row r="638" spans="2:65" s="1" customFormat="1" ht="16.5" customHeight="1">
      <c r="B638" s="40"/>
      <c r="C638" s="239" t="s">
        <v>1128</v>
      </c>
      <c r="D638" s="239" t="s">
        <v>312</v>
      </c>
      <c r="E638" s="240" t="s">
        <v>1129</v>
      </c>
      <c r="F638" s="241" t="s">
        <v>1130</v>
      </c>
      <c r="G638" s="242" t="s">
        <v>315</v>
      </c>
      <c r="H638" s="243">
        <v>0.19900000000000001</v>
      </c>
      <c r="I638" s="244"/>
      <c r="J638" s="245">
        <f>ROUND(I638*H638,2)</f>
        <v>0</v>
      </c>
      <c r="K638" s="241" t="s">
        <v>131</v>
      </c>
      <c r="L638" s="246"/>
      <c r="M638" s="247" t="s">
        <v>21</v>
      </c>
      <c r="N638" s="248" t="s">
        <v>43</v>
      </c>
      <c r="O638" s="41"/>
      <c r="P638" s="200">
        <f>O638*H638</f>
        <v>0</v>
      </c>
      <c r="Q638" s="200">
        <v>1</v>
      </c>
      <c r="R638" s="200">
        <f>Q638*H638</f>
        <v>0.19900000000000001</v>
      </c>
      <c r="S638" s="200">
        <v>0</v>
      </c>
      <c r="T638" s="201">
        <f>S638*H638</f>
        <v>0</v>
      </c>
      <c r="AR638" s="23" t="s">
        <v>386</v>
      </c>
      <c r="AT638" s="23" t="s">
        <v>312</v>
      </c>
      <c r="AU638" s="23" t="s">
        <v>82</v>
      </c>
      <c r="AY638" s="23" t="s">
        <v>124</v>
      </c>
      <c r="BE638" s="202">
        <f>IF(N638="základní",J638,0)</f>
        <v>0</v>
      </c>
      <c r="BF638" s="202">
        <f>IF(N638="snížená",J638,0)</f>
        <v>0</v>
      </c>
      <c r="BG638" s="202">
        <f>IF(N638="zákl. přenesená",J638,0)</f>
        <v>0</v>
      </c>
      <c r="BH638" s="202">
        <f>IF(N638="sníž. přenesená",J638,0)</f>
        <v>0</v>
      </c>
      <c r="BI638" s="202">
        <f>IF(N638="nulová",J638,0)</f>
        <v>0</v>
      </c>
      <c r="BJ638" s="23" t="s">
        <v>80</v>
      </c>
      <c r="BK638" s="202">
        <f>ROUND(I638*H638,2)</f>
        <v>0</v>
      </c>
      <c r="BL638" s="23" t="s">
        <v>294</v>
      </c>
      <c r="BM638" s="23" t="s">
        <v>1131</v>
      </c>
    </row>
    <row r="639" spans="2:65" s="11" customFormat="1" ht="13.5">
      <c r="B639" s="203"/>
      <c r="C639" s="204"/>
      <c r="D639" s="205" t="s">
        <v>134</v>
      </c>
      <c r="E639" s="206" t="s">
        <v>21</v>
      </c>
      <c r="F639" s="207" t="s">
        <v>1132</v>
      </c>
      <c r="G639" s="204"/>
      <c r="H639" s="206" t="s">
        <v>21</v>
      </c>
      <c r="I639" s="208"/>
      <c r="J639" s="204"/>
      <c r="K639" s="204"/>
      <c r="L639" s="209"/>
      <c r="M639" s="210"/>
      <c r="N639" s="211"/>
      <c r="O639" s="211"/>
      <c r="P639" s="211"/>
      <c r="Q639" s="211"/>
      <c r="R639" s="211"/>
      <c r="S639" s="211"/>
      <c r="T639" s="212"/>
      <c r="AT639" s="213" t="s">
        <v>134</v>
      </c>
      <c r="AU639" s="213" t="s">
        <v>82</v>
      </c>
      <c r="AV639" s="11" t="s">
        <v>80</v>
      </c>
      <c r="AW639" s="11" t="s">
        <v>35</v>
      </c>
      <c r="AX639" s="11" t="s">
        <v>72</v>
      </c>
      <c r="AY639" s="213" t="s">
        <v>124</v>
      </c>
    </row>
    <row r="640" spans="2:65" s="12" customFormat="1" ht="13.5">
      <c r="B640" s="214"/>
      <c r="C640" s="215"/>
      <c r="D640" s="205" t="s">
        <v>134</v>
      </c>
      <c r="E640" s="216" t="s">
        <v>21</v>
      </c>
      <c r="F640" s="217" t="s">
        <v>1133</v>
      </c>
      <c r="G640" s="215"/>
      <c r="H640" s="218">
        <v>0.19900000000000001</v>
      </c>
      <c r="I640" s="219"/>
      <c r="J640" s="215"/>
      <c r="K640" s="215"/>
      <c r="L640" s="220"/>
      <c r="M640" s="221"/>
      <c r="N640" s="222"/>
      <c r="O640" s="222"/>
      <c r="P640" s="222"/>
      <c r="Q640" s="222"/>
      <c r="R640" s="222"/>
      <c r="S640" s="222"/>
      <c r="T640" s="223"/>
      <c r="AT640" s="224" t="s">
        <v>134</v>
      </c>
      <c r="AU640" s="224" t="s">
        <v>82</v>
      </c>
      <c r="AV640" s="12" t="s">
        <v>82</v>
      </c>
      <c r="AW640" s="12" t="s">
        <v>35</v>
      </c>
      <c r="AX640" s="12" t="s">
        <v>80</v>
      </c>
      <c r="AY640" s="224" t="s">
        <v>124</v>
      </c>
    </row>
    <row r="641" spans="2:65" s="1" customFormat="1" ht="25.5" customHeight="1">
      <c r="B641" s="40"/>
      <c r="C641" s="191" t="s">
        <v>1134</v>
      </c>
      <c r="D641" s="191" t="s">
        <v>127</v>
      </c>
      <c r="E641" s="192" t="s">
        <v>1135</v>
      </c>
      <c r="F641" s="193" t="s">
        <v>1136</v>
      </c>
      <c r="G641" s="194" t="s">
        <v>221</v>
      </c>
      <c r="H641" s="195">
        <v>58.8</v>
      </c>
      <c r="I641" s="196"/>
      <c r="J641" s="197">
        <f>ROUND(I641*H641,2)</f>
        <v>0</v>
      </c>
      <c r="K641" s="193" t="s">
        <v>131</v>
      </c>
      <c r="L641" s="60"/>
      <c r="M641" s="198" t="s">
        <v>21</v>
      </c>
      <c r="N641" s="199" t="s">
        <v>43</v>
      </c>
      <c r="O641" s="41"/>
      <c r="P641" s="200">
        <f>O641*H641</f>
        <v>0</v>
      </c>
      <c r="Q641" s="200">
        <v>0</v>
      </c>
      <c r="R641" s="200">
        <f>Q641*H641</f>
        <v>0</v>
      </c>
      <c r="S641" s="200">
        <v>0</v>
      </c>
      <c r="T641" s="201">
        <f>S641*H641</f>
        <v>0</v>
      </c>
      <c r="AR641" s="23" t="s">
        <v>294</v>
      </c>
      <c r="AT641" s="23" t="s">
        <v>127</v>
      </c>
      <c r="AU641" s="23" t="s">
        <v>82</v>
      </c>
      <c r="AY641" s="23" t="s">
        <v>124</v>
      </c>
      <c r="BE641" s="202">
        <f>IF(N641="základní",J641,0)</f>
        <v>0</v>
      </c>
      <c r="BF641" s="202">
        <f>IF(N641="snížená",J641,0)</f>
        <v>0</v>
      </c>
      <c r="BG641" s="202">
        <f>IF(N641="zákl. přenesená",J641,0)</f>
        <v>0</v>
      </c>
      <c r="BH641" s="202">
        <f>IF(N641="sníž. přenesená",J641,0)</f>
        <v>0</v>
      </c>
      <c r="BI641" s="202">
        <f>IF(N641="nulová",J641,0)</f>
        <v>0</v>
      </c>
      <c r="BJ641" s="23" t="s">
        <v>80</v>
      </c>
      <c r="BK641" s="202">
        <f>ROUND(I641*H641,2)</f>
        <v>0</v>
      </c>
      <c r="BL641" s="23" t="s">
        <v>294</v>
      </c>
      <c r="BM641" s="23" t="s">
        <v>1137</v>
      </c>
    </row>
    <row r="642" spans="2:65" s="11" customFormat="1" ht="13.5">
      <c r="B642" s="203"/>
      <c r="C642" s="204"/>
      <c r="D642" s="205" t="s">
        <v>134</v>
      </c>
      <c r="E642" s="206" t="s">
        <v>21</v>
      </c>
      <c r="F642" s="207" t="s">
        <v>1138</v>
      </c>
      <c r="G642" s="204"/>
      <c r="H642" s="206" t="s">
        <v>21</v>
      </c>
      <c r="I642" s="208"/>
      <c r="J642" s="204"/>
      <c r="K642" s="204"/>
      <c r="L642" s="209"/>
      <c r="M642" s="210"/>
      <c r="N642" s="211"/>
      <c r="O642" s="211"/>
      <c r="P642" s="211"/>
      <c r="Q642" s="211"/>
      <c r="R642" s="211"/>
      <c r="S642" s="211"/>
      <c r="T642" s="212"/>
      <c r="AT642" s="213" t="s">
        <v>134</v>
      </c>
      <c r="AU642" s="213" t="s">
        <v>82</v>
      </c>
      <c r="AV642" s="11" t="s">
        <v>80</v>
      </c>
      <c r="AW642" s="11" t="s">
        <v>35</v>
      </c>
      <c r="AX642" s="11" t="s">
        <v>72</v>
      </c>
      <c r="AY642" s="213" t="s">
        <v>124</v>
      </c>
    </row>
    <row r="643" spans="2:65" s="12" customFormat="1" ht="13.5">
      <c r="B643" s="214"/>
      <c r="C643" s="215"/>
      <c r="D643" s="205" t="s">
        <v>134</v>
      </c>
      <c r="E643" s="216" t="s">
        <v>21</v>
      </c>
      <c r="F643" s="217" t="s">
        <v>1139</v>
      </c>
      <c r="G643" s="215"/>
      <c r="H643" s="218">
        <v>58.8</v>
      </c>
      <c r="I643" s="219"/>
      <c r="J643" s="215"/>
      <c r="K643" s="215"/>
      <c r="L643" s="220"/>
      <c r="M643" s="221"/>
      <c r="N643" s="222"/>
      <c r="O643" s="222"/>
      <c r="P643" s="222"/>
      <c r="Q643" s="222"/>
      <c r="R643" s="222"/>
      <c r="S643" s="222"/>
      <c r="T643" s="223"/>
      <c r="AT643" s="224" t="s">
        <v>134</v>
      </c>
      <c r="AU643" s="224" t="s">
        <v>82</v>
      </c>
      <c r="AV643" s="12" t="s">
        <v>82</v>
      </c>
      <c r="AW643" s="12" t="s">
        <v>35</v>
      </c>
      <c r="AX643" s="12" t="s">
        <v>80</v>
      </c>
      <c r="AY643" s="224" t="s">
        <v>124</v>
      </c>
    </row>
    <row r="644" spans="2:65" s="1" customFormat="1" ht="16.5" customHeight="1">
      <c r="B644" s="40"/>
      <c r="C644" s="239" t="s">
        <v>1140</v>
      </c>
      <c r="D644" s="239" t="s">
        <v>312</v>
      </c>
      <c r="E644" s="240" t="s">
        <v>1141</v>
      </c>
      <c r="F644" s="241" t="s">
        <v>1142</v>
      </c>
      <c r="G644" s="242" t="s">
        <v>221</v>
      </c>
      <c r="H644" s="243">
        <v>67.62</v>
      </c>
      <c r="I644" s="244"/>
      <c r="J644" s="245">
        <f>ROUND(I644*H644,2)</f>
        <v>0</v>
      </c>
      <c r="K644" s="241" t="s">
        <v>131</v>
      </c>
      <c r="L644" s="246"/>
      <c r="M644" s="247" t="s">
        <v>21</v>
      </c>
      <c r="N644" s="248" t="s">
        <v>43</v>
      </c>
      <c r="O644" s="41"/>
      <c r="P644" s="200">
        <f>O644*H644</f>
        <v>0</v>
      </c>
      <c r="Q644" s="200">
        <v>4.4999999999999997E-3</v>
      </c>
      <c r="R644" s="200">
        <f>Q644*H644</f>
        <v>0.30429</v>
      </c>
      <c r="S644" s="200">
        <v>0</v>
      </c>
      <c r="T644" s="201">
        <f>S644*H644</f>
        <v>0</v>
      </c>
      <c r="AR644" s="23" t="s">
        <v>386</v>
      </c>
      <c r="AT644" s="23" t="s">
        <v>312</v>
      </c>
      <c r="AU644" s="23" t="s">
        <v>82</v>
      </c>
      <c r="AY644" s="23" t="s">
        <v>124</v>
      </c>
      <c r="BE644" s="202">
        <f>IF(N644="základní",J644,0)</f>
        <v>0</v>
      </c>
      <c r="BF644" s="202">
        <f>IF(N644="snížená",J644,0)</f>
        <v>0</v>
      </c>
      <c r="BG644" s="202">
        <f>IF(N644="zákl. přenesená",J644,0)</f>
        <v>0</v>
      </c>
      <c r="BH644" s="202">
        <f>IF(N644="sníž. přenesená",J644,0)</f>
        <v>0</v>
      </c>
      <c r="BI644" s="202">
        <f>IF(N644="nulová",J644,0)</f>
        <v>0</v>
      </c>
      <c r="BJ644" s="23" t="s">
        <v>80</v>
      </c>
      <c r="BK644" s="202">
        <f>ROUND(I644*H644,2)</f>
        <v>0</v>
      </c>
      <c r="BL644" s="23" t="s">
        <v>294</v>
      </c>
      <c r="BM644" s="23" t="s">
        <v>1143</v>
      </c>
    </row>
    <row r="645" spans="2:65" s="12" customFormat="1" ht="13.5">
      <c r="B645" s="214"/>
      <c r="C645" s="215"/>
      <c r="D645" s="205" t="s">
        <v>134</v>
      </c>
      <c r="E645" s="216" t="s">
        <v>21</v>
      </c>
      <c r="F645" s="217" t="s">
        <v>1144</v>
      </c>
      <c r="G645" s="215"/>
      <c r="H645" s="218">
        <v>67.62</v>
      </c>
      <c r="I645" s="219"/>
      <c r="J645" s="215"/>
      <c r="K645" s="215"/>
      <c r="L645" s="220"/>
      <c r="M645" s="221"/>
      <c r="N645" s="222"/>
      <c r="O645" s="222"/>
      <c r="P645" s="222"/>
      <c r="Q645" s="222"/>
      <c r="R645" s="222"/>
      <c r="S645" s="222"/>
      <c r="T645" s="223"/>
      <c r="AT645" s="224" t="s">
        <v>134</v>
      </c>
      <c r="AU645" s="224" t="s">
        <v>82</v>
      </c>
      <c r="AV645" s="12" t="s">
        <v>82</v>
      </c>
      <c r="AW645" s="12" t="s">
        <v>35</v>
      </c>
      <c r="AX645" s="12" t="s">
        <v>80</v>
      </c>
      <c r="AY645" s="224" t="s">
        <v>124</v>
      </c>
    </row>
    <row r="646" spans="2:65" s="1" customFormat="1" ht="25.5" customHeight="1">
      <c r="B646" s="40"/>
      <c r="C646" s="191" t="s">
        <v>1145</v>
      </c>
      <c r="D646" s="191" t="s">
        <v>127</v>
      </c>
      <c r="E646" s="192" t="s">
        <v>1146</v>
      </c>
      <c r="F646" s="193" t="s">
        <v>1147</v>
      </c>
      <c r="G646" s="194" t="s">
        <v>221</v>
      </c>
      <c r="H646" s="195">
        <v>57.424999999999997</v>
      </c>
      <c r="I646" s="196"/>
      <c r="J646" s="197">
        <f>ROUND(I646*H646,2)</f>
        <v>0</v>
      </c>
      <c r="K646" s="193" t="s">
        <v>131</v>
      </c>
      <c r="L646" s="60"/>
      <c r="M646" s="198" t="s">
        <v>21</v>
      </c>
      <c r="N646" s="199" t="s">
        <v>43</v>
      </c>
      <c r="O646" s="41"/>
      <c r="P646" s="200">
        <f>O646*H646</f>
        <v>0</v>
      </c>
      <c r="Q646" s="200">
        <v>0</v>
      </c>
      <c r="R646" s="200">
        <f>Q646*H646</f>
        <v>0</v>
      </c>
      <c r="S646" s="200">
        <v>0</v>
      </c>
      <c r="T646" s="201">
        <f>S646*H646</f>
        <v>0</v>
      </c>
      <c r="AR646" s="23" t="s">
        <v>294</v>
      </c>
      <c r="AT646" s="23" t="s">
        <v>127</v>
      </c>
      <c r="AU646" s="23" t="s">
        <v>82</v>
      </c>
      <c r="AY646" s="23" t="s">
        <v>124</v>
      </c>
      <c r="BE646" s="202">
        <f>IF(N646="základní",J646,0)</f>
        <v>0</v>
      </c>
      <c r="BF646" s="202">
        <f>IF(N646="snížená",J646,0)</f>
        <v>0</v>
      </c>
      <c r="BG646" s="202">
        <f>IF(N646="zákl. přenesená",J646,0)</f>
        <v>0</v>
      </c>
      <c r="BH646" s="202">
        <f>IF(N646="sníž. přenesená",J646,0)</f>
        <v>0</v>
      </c>
      <c r="BI646" s="202">
        <f>IF(N646="nulová",J646,0)</f>
        <v>0</v>
      </c>
      <c r="BJ646" s="23" t="s">
        <v>80</v>
      </c>
      <c r="BK646" s="202">
        <f>ROUND(I646*H646,2)</f>
        <v>0</v>
      </c>
      <c r="BL646" s="23" t="s">
        <v>294</v>
      </c>
      <c r="BM646" s="23" t="s">
        <v>1148</v>
      </c>
    </row>
    <row r="647" spans="2:65" s="11" customFormat="1" ht="13.5">
      <c r="B647" s="203"/>
      <c r="C647" s="204"/>
      <c r="D647" s="205" t="s">
        <v>134</v>
      </c>
      <c r="E647" s="206" t="s">
        <v>21</v>
      </c>
      <c r="F647" s="207" t="s">
        <v>1149</v>
      </c>
      <c r="G647" s="204"/>
      <c r="H647" s="206" t="s">
        <v>21</v>
      </c>
      <c r="I647" s="208"/>
      <c r="J647" s="204"/>
      <c r="K647" s="204"/>
      <c r="L647" s="209"/>
      <c r="M647" s="210"/>
      <c r="N647" s="211"/>
      <c r="O647" s="211"/>
      <c r="P647" s="211"/>
      <c r="Q647" s="211"/>
      <c r="R647" s="211"/>
      <c r="S647" s="211"/>
      <c r="T647" s="212"/>
      <c r="AT647" s="213" t="s">
        <v>134</v>
      </c>
      <c r="AU647" s="213" t="s">
        <v>82</v>
      </c>
      <c r="AV647" s="11" t="s">
        <v>80</v>
      </c>
      <c r="AW647" s="11" t="s">
        <v>35</v>
      </c>
      <c r="AX647" s="11" t="s">
        <v>72</v>
      </c>
      <c r="AY647" s="213" t="s">
        <v>124</v>
      </c>
    </row>
    <row r="648" spans="2:65" s="12" customFormat="1" ht="13.5">
      <c r="B648" s="214"/>
      <c r="C648" s="215"/>
      <c r="D648" s="205" t="s">
        <v>134</v>
      </c>
      <c r="E648" s="216" t="s">
        <v>21</v>
      </c>
      <c r="F648" s="217" t="s">
        <v>1150</v>
      </c>
      <c r="G648" s="215"/>
      <c r="H648" s="218">
        <v>7.75</v>
      </c>
      <c r="I648" s="219"/>
      <c r="J648" s="215"/>
      <c r="K648" s="215"/>
      <c r="L648" s="220"/>
      <c r="M648" s="221"/>
      <c r="N648" s="222"/>
      <c r="O648" s="222"/>
      <c r="P648" s="222"/>
      <c r="Q648" s="222"/>
      <c r="R648" s="222"/>
      <c r="S648" s="222"/>
      <c r="T648" s="223"/>
      <c r="AT648" s="224" t="s">
        <v>134</v>
      </c>
      <c r="AU648" s="224" t="s">
        <v>82</v>
      </c>
      <c r="AV648" s="12" t="s">
        <v>82</v>
      </c>
      <c r="AW648" s="12" t="s">
        <v>35</v>
      </c>
      <c r="AX648" s="12" t="s">
        <v>72</v>
      </c>
      <c r="AY648" s="224" t="s">
        <v>124</v>
      </c>
    </row>
    <row r="649" spans="2:65" s="12" customFormat="1" ht="13.5">
      <c r="B649" s="214"/>
      <c r="C649" s="215"/>
      <c r="D649" s="205" t="s">
        <v>134</v>
      </c>
      <c r="E649" s="216" t="s">
        <v>21</v>
      </c>
      <c r="F649" s="217" t="s">
        <v>1151</v>
      </c>
      <c r="G649" s="215"/>
      <c r="H649" s="218">
        <v>18.375</v>
      </c>
      <c r="I649" s="219"/>
      <c r="J649" s="215"/>
      <c r="K649" s="215"/>
      <c r="L649" s="220"/>
      <c r="M649" s="221"/>
      <c r="N649" s="222"/>
      <c r="O649" s="222"/>
      <c r="P649" s="222"/>
      <c r="Q649" s="222"/>
      <c r="R649" s="222"/>
      <c r="S649" s="222"/>
      <c r="T649" s="223"/>
      <c r="AT649" s="224" t="s">
        <v>134</v>
      </c>
      <c r="AU649" s="224" t="s">
        <v>82</v>
      </c>
      <c r="AV649" s="12" t="s">
        <v>82</v>
      </c>
      <c r="AW649" s="12" t="s">
        <v>35</v>
      </c>
      <c r="AX649" s="12" t="s">
        <v>72</v>
      </c>
      <c r="AY649" s="224" t="s">
        <v>124</v>
      </c>
    </row>
    <row r="650" spans="2:65" s="12" customFormat="1" ht="13.5">
      <c r="B650" s="214"/>
      <c r="C650" s="215"/>
      <c r="D650" s="205" t="s">
        <v>134</v>
      </c>
      <c r="E650" s="216" t="s">
        <v>21</v>
      </c>
      <c r="F650" s="217" t="s">
        <v>1152</v>
      </c>
      <c r="G650" s="215"/>
      <c r="H650" s="218">
        <v>17.100000000000001</v>
      </c>
      <c r="I650" s="219"/>
      <c r="J650" s="215"/>
      <c r="K650" s="215"/>
      <c r="L650" s="220"/>
      <c r="M650" s="221"/>
      <c r="N650" s="222"/>
      <c r="O650" s="222"/>
      <c r="P650" s="222"/>
      <c r="Q650" s="222"/>
      <c r="R650" s="222"/>
      <c r="S650" s="222"/>
      <c r="T650" s="223"/>
      <c r="AT650" s="224" t="s">
        <v>134</v>
      </c>
      <c r="AU650" s="224" t="s">
        <v>82</v>
      </c>
      <c r="AV650" s="12" t="s">
        <v>82</v>
      </c>
      <c r="AW650" s="12" t="s">
        <v>35</v>
      </c>
      <c r="AX650" s="12" t="s">
        <v>72</v>
      </c>
      <c r="AY650" s="224" t="s">
        <v>124</v>
      </c>
    </row>
    <row r="651" spans="2:65" s="12" customFormat="1" ht="13.5">
      <c r="B651" s="214"/>
      <c r="C651" s="215"/>
      <c r="D651" s="205" t="s">
        <v>134</v>
      </c>
      <c r="E651" s="216" t="s">
        <v>21</v>
      </c>
      <c r="F651" s="217" t="s">
        <v>1153</v>
      </c>
      <c r="G651" s="215"/>
      <c r="H651" s="218">
        <v>14.2</v>
      </c>
      <c r="I651" s="219"/>
      <c r="J651" s="215"/>
      <c r="K651" s="215"/>
      <c r="L651" s="220"/>
      <c r="M651" s="221"/>
      <c r="N651" s="222"/>
      <c r="O651" s="222"/>
      <c r="P651" s="222"/>
      <c r="Q651" s="222"/>
      <c r="R651" s="222"/>
      <c r="S651" s="222"/>
      <c r="T651" s="223"/>
      <c r="AT651" s="224" t="s">
        <v>134</v>
      </c>
      <c r="AU651" s="224" t="s">
        <v>82</v>
      </c>
      <c r="AV651" s="12" t="s">
        <v>82</v>
      </c>
      <c r="AW651" s="12" t="s">
        <v>35</v>
      </c>
      <c r="AX651" s="12" t="s">
        <v>72</v>
      </c>
      <c r="AY651" s="224" t="s">
        <v>124</v>
      </c>
    </row>
    <row r="652" spans="2:65" s="13" customFormat="1" ht="13.5">
      <c r="B652" s="228"/>
      <c r="C652" s="229"/>
      <c r="D652" s="205" t="s">
        <v>134</v>
      </c>
      <c r="E652" s="230" t="s">
        <v>21</v>
      </c>
      <c r="F652" s="231" t="s">
        <v>230</v>
      </c>
      <c r="G652" s="229"/>
      <c r="H652" s="232">
        <v>57.424999999999997</v>
      </c>
      <c r="I652" s="233"/>
      <c r="J652" s="229"/>
      <c r="K652" s="229"/>
      <c r="L652" s="234"/>
      <c r="M652" s="235"/>
      <c r="N652" s="236"/>
      <c r="O652" s="236"/>
      <c r="P652" s="236"/>
      <c r="Q652" s="236"/>
      <c r="R652" s="236"/>
      <c r="S652" s="236"/>
      <c r="T652" s="237"/>
      <c r="AT652" s="238" t="s">
        <v>134</v>
      </c>
      <c r="AU652" s="238" t="s">
        <v>82</v>
      </c>
      <c r="AV652" s="13" t="s">
        <v>132</v>
      </c>
      <c r="AW652" s="13" t="s">
        <v>35</v>
      </c>
      <c r="AX652" s="13" t="s">
        <v>80</v>
      </c>
      <c r="AY652" s="238" t="s">
        <v>124</v>
      </c>
    </row>
    <row r="653" spans="2:65" s="1" customFormat="1" ht="16.5" customHeight="1">
      <c r="B653" s="40"/>
      <c r="C653" s="239" t="s">
        <v>1154</v>
      </c>
      <c r="D653" s="239" t="s">
        <v>312</v>
      </c>
      <c r="E653" s="240" t="s">
        <v>1141</v>
      </c>
      <c r="F653" s="241" t="s">
        <v>1142</v>
      </c>
      <c r="G653" s="242" t="s">
        <v>221</v>
      </c>
      <c r="H653" s="243">
        <v>66.039000000000001</v>
      </c>
      <c r="I653" s="244"/>
      <c r="J653" s="245">
        <f>ROUND(I653*H653,2)</f>
        <v>0</v>
      </c>
      <c r="K653" s="241" t="s">
        <v>131</v>
      </c>
      <c r="L653" s="246"/>
      <c r="M653" s="247" t="s">
        <v>21</v>
      </c>
      <c r="N653" s="248" t="s">
        <v>43</v>
      </c>
      <c r="O653" s="41"/>
      <c r="P653" s="200">
        <f>O653*H653</f>
        <v>0</v>
      </c>
      <c r="Q653" s="200">
        <v>4.4999999999999997E-3</v>
      </c>
      <c r="R653" s="200">
        <f>Q653*H653</f>
        <v>0.29717549999999998</v>
      </c>
      <c r="S653" s="200">
        <v>0</v>
      </c>
      <c r="T653" s="201">
        <f>S653*H653</f>
        <v>0</v>
      </c>
      <c r="AR653" s="23" t="s">
        <v>386</v>
      </c>
      <c r="AT653" s="23" t="s">
        <v>312</v>
      </c>
      <c r="AU653" s="23" t="s">
        <v>82</v>
      </c>
      <c r="AY653" s="23" t="s">
        <v>124</v>
      </c>
      <c r="BE653" s="202">
        <f>IF(N653="základní",J653,0)</f>
        <v>0</v>
      </c>
      <c r="BF653" s="202">
        <f>IF(N653="snížená",J653,0)</f>
        <v>0</v>
      </c>
      <c r="BG653" s="202">
        <f>IF(N653="zákl. přenesená",J653,0)</f>
        <v>0</v>
      </c>
      <c r="BH653" s="202">
        <f>IF(N653="sníž. přenesená",J653,0)</f>
        <v>0</v>
      </c>
      <c r="BI653" s="202">
        <f>IF(N653="nulová",J653,0)</f>
        <v>0</v>
      </c>
      <c r="BJ653" s="23" t="s">
        <v>80</v>
      </c>
      <c r="BK653" s="202">
        <f>ROUND(I653*H653,2)</f>
        <v>0</v>
      </c>
      <c r="BL653" s="23" t="s">
        <v>294</v>
      </c>
      <c r="BM653" s="23" t="s">
        <v>1155</v>
      </c>
    </row>
    <row r="654" spans="2:65" s="12" customFormat="1" ht="13.5">
      <c r="B654" s="214"/>
      <c r="C654" s="215"/>
      <c r="D654" s="205" t="s">
        <v>134</v>
      </c>
      <c r="E654" s="216" t="s">
        <v>21</v>
      </c>
      <c r="F654" s="217" t="s">
        <v>1156</v>
      </c>
      <c r="G654" s="215"/>
      <c r="H654" s="218">
        <v>66.039000000000001</v>
      </c>
      <c r="I654" s="219"/>
      <c r="J654" s="215"/>
      <c r="K654" s="215"/>
      <c r="L654" s="220"/>
      <c r="M654" s="221"/>
      <c r="N654" s="222"/>
      <c r="O654" s="222"/>
      <c r="P654" s="222"/>
      <c r="Q654" s="222"/>
      <c r="R654" s="222"/>
      <c r="S654" s="222"/>
      <c r="T654" s="223"/>
      <c r="AT654" s="224" t="s">
        <v>134</v>
      </c>
      <c r="AU654" s="224" t="s">
        <v>82</v>
      </c>
      <c r="AV654" s="12" t="s">
        <v>82</v>
      </c>
      <c r="AW654" s="12" t="s">
        <v>35</v>
      </c>
      <c r="AX654" s="12" t="s">
        <v>80</v>
      </c>
      <c r="AY654" s="224" t="s">
        <v>124</v>
      </c>
    </row>
    <row r="655" spans="2:65" s="1" customFormat="1" ht="25.5" customHeight="1">
      <c r="B655" s="40"/>
      <c r="C655" s="191" t="s">
        <v>1157</v>
      </c>
      <c r="D655" s="191" t="s">
        <v>127</v>
      </c>
      <c r="E655" s="192" t="s">
        <v>1158</v>
      </c>
      <c r="F655" s="193" t="s">
        <v>1159</v>
      </c>
      <c r="G655" s="194" t="s">
        <v>315</v>
      </c>
      <c r="H655" s="195">
        <v>0.88</v>
      </c>
      <c r="I655" s="196"/>
      <c r="J655" s="197">
        <f>ROUND(I655*H655,2)</f>
        <v>0</v>
      </c>
      <c r="K655" s="193" t="s">
        <v>131</v>
      </c>
      <c r="L655" s="60"/>
      <c r="M655" s="198" t="s">
        <v>21</v>
      </c>
      <c r="N655" s="199" t="s">
        <v>43</v>
      </c>
      <c r="O655" s="41"/>
      <c r="P655" s="200">
        <f>O655*H655</f>
        <v>0</v>
      </c>
      <c r="Q655" s="200">
        <v>0</v>
      </c>
      <c r="R655" s="200">
        <f>Q655*H655</f>
        <v>0</v>
      </c>
      <c r="S655" s="200">
        <v>0</v>
      </c>
      <c r="T655" s="201">
        <f>S655*H655</f>
        <v>0</v>
      </c>
      <c r="AR655" s="23" t="s">
        <v>294</v>
      </c>
      <c r="AT655" s="23" t="s">
        <v>127</v>
      </c>
      <c r="AU655" s="23" t="s">
        <v>82</v>
      </c>
      <c r="AY655" s="23" t="s">
        <v>124</v>
      </c>
      <c r="BE655" s="202">
        <f>IF(N655="základní",J655,0)</f>
        <v>0</v>
      </c>
      <c r="BF655" s="202">
        <f>IF(N655="snížená",J655,0)</f>
        <v>0</v>
      </c>
      <c r="BG655" s="202">
        <f>IF(N655="zákl. přenesená",J655,0)</f>
        <v>0</v>
      </c>
      <c r="BH655" s="202">
        <f>IF(N655="sníž. přenesená",J655,0)</f>
        <v>0</v>
      </c>
      <c r="BI655" s="202">
        <f>IF(N655="nulová",J655,0)</f>
        <v>0</v>
      </c>
      <c r="BJ655" s="23" t="s">
        <v>80</v>
      </c>
      <c r="BK655" s="202">
        <f>ROUND(I655*H655,2)</f>
        <v>0</v>
      </c>
      <c r="BL655" s="23" t="s">
        <v>294</v>
      </c>
      <c r="BM655" s="23" t="s">
        <v>1160</v>
      </c>
    </row>
    <row r="656" spans="2:65" s="10" customFormat="1" ht="37.35" customHeight="1">
      <c r="B656" s="175"/>
      <c r="C656" s="176"/>
      <c r="D656" s="177" t="s">
        <v>71</v>
      </c>
      <c r="E656" s="178" t="s">
        <v>312</v>
      </c>
      <c r="F656" s="178" t="s">
        <v>1161</v>
      </c>
      <c r="G656" s="176"/>
      <c r="H656" s="176"/>
      <c r="I656" s="179"/>
      <c r="J656" s="180">
        <f>BK656</f>
        <v>0</v>
      </c>
      <c r="K656" s="176"/>
      <c r="L656" s="181"/>
      <c r="M656" s="182"/>
      <c r="N656" s="183"/>
      <c r="O656" s="183"/>
      <c r="P656" s="184">
        <f>P657+P664</f>
        <v>0</v>
      </c>
      <c r="Q656" s="183"/>
      <c r="R656" s="184">
        <f>R657+R664</f>
        <v>0</v>
      </c>
      <c r="S656" s="183"/>
      <c r="T656" s="185">
        <f>T657+T664</f>
        <v>0</v>
      </c>
      <c r="AR656" s="186" t="s">
        <v>141</v>
      </c>
      <c r="AT656" s="187" t="s">
        <v>71</v>
      </c>
      <c r="AU656" s="187" t="s">
        <v>72</v>
      </c>
      <c r="AY656" s="186" t="s">
        <v>124</v>
      </c>
      <c r="BK656" s="188">
        <f>BK657+BK664</f>
        <v>0</v>
      </c>
    </row>
    <row r="657" spans="2:65" s="10" customFormat="1" ht="19.899999999999999" customHeight="1">
      <c r="B657" s="175"/>
      <c r="C657" s="176"/>
      <c r="D657" s="177" t="s">
        <v>71</v>
      </c>
      <c r="E657" s="189" t="s">
        <v>1162</v>
      </c>
      <c r="F657" s="189" t="s">
        <v>1163</v>
      </c>
      <c r="G657" s="176"/>
      <c r="H657" s="176"/>
      <c r="I657" s="179"/>
      <c r="J657" s="190">
        <f>BK657</f>
        <v>0</v>
      </c>
      <c r="K657" s="176"/>
      <c r="L657" s="181"/>
      <c r="M657" s="182"/>
      <c r="N657" s="183"/>
      <c r="O657" s="183"/>
      <c r="P657" s="184">
        <f>SUM(P658:P663)</f>
        <v>0</v>
      </c>
      <c r="Q657" s="183"/>
      <c r="R657" s="184">
        <f>SUM(R658:R663)</f>
        <v>0</v>
      </c>
      <c r="S657" s="183"/>
      <c r="T657" s="185">
        <f>SUM(T658:T663)</f>
        <v>0</v>
      </c>
      <c r="AR657" s="186" t="s">
        <v>141</v>
      </c>
      <c r="AT657" s="187" t="s">
        <v>71</v>
      </c>
      <c r="AU657" s="187" t="s">
        <v>80</v>
      </c>
      <c r="AY657" s="186" t="s">
        <v>124</v>
      </c>
      <c r="BK657" s="188">
        <f>SUM(BK658:BK663)</f>
        <v>0</v>
      </c>
    </row>
    <row r="658" spans="2:65" s="1" customFormat="1" ht="16.5" customHeight="1">
      <c r="B658" s="40"/>
      <c r="C658" s="191" t="s">
        <v>1164</v>
      </c>
      <c r="D658" s="191" t="s">
        <v>127</v>
      </c>
      <c r="E658" s="192" t="s">
        <v>1165</v>
      </c>
      <c r="F658" s="193" t="s">
        <v>1166</v>
      </c>
      <c r="G658" s="194" t="s">
        <v>130</v>
      </c>
      <c r="H658" s="195">
        <v>3</v>
      </c>
      <c r="I658" s="196"/>
      <c r="J658" s="197">
        <f>ROUND(I658*H658,2)</f>
        <v>0</v>
      </c>
      <c r="K658" s="193" t="s">
        <v>131</v>
      </c>
      <c r="L658" s="60"/>
      <c r="M658" s="198" t="s">
        <v>21</v>
      </c>
      <c r="N658" s="199" t="s">
        <v>43</v>
      </c>
      <c r="O658" s="41"/>
      <c r="P658" s="200">
        <f>O658*H658</f>
        <v>0</v>
      </c>
      <c r="Q658" s="200">
        <v>0</v>
      </c>
      <c r="R658" s="200">
        <f>Q658*H658</f>
        <v>0</v>
      </c>
      <c r="S658" s="200">
        <v>0</v>
      </c>
      <c r="T658" s="201">
        <f>S658*H658</f>
        <v>0</v>
      </c>
      <c r="AR658" s="23" t="s">
        <v>578</v>
      </c>
      <c r="AT658" s="23" t="s">
        <v>127</v>
      </c>
      <c r="AU658" s="23" t="s">
        <v>82</v>
      </c>
      <c r="AY658" s="23" t="s">
        <v>124</v>
      </c>
      <c r="BE658" s="202">
        <f>IF(N658="základní",J658,0)</f>
        <v>0</v>
      </c>
      <c r="BF658" s="202">
        <f>IF(N658="snížená",J658,0)</f>
        <v>0</v>
      </c>
      <c r="BG658" s="202">
        <f>IF(N658="zákl. přenesená",J658,0)</f>
        <v>0</v>
      </c>
      <c r="BH658" s="202">
        <f>IF(N658="sníž. přenesená",J658,0)</f>
        <v>0</v>
      </c>
      <c r="BI658" s="202">
        <f>IF(N658="nulová",J658,0)</f>
        <v>0</v>
      </c>
      <c r="BJ658" s="23" t="s">
        <v>80</v>
      </c>
      <c r="BK658" s="202">
        <f>ROUND(I658*H658,2)</f>
        <v>0</v>
      </c>
      <c r="BL658" s="23" t="s">
        <v>578</v>
      </c>
      <c r="BM658" s="23" t="s">
        <v>1167</v>
      </c>
    </row>
    <row r="659" spans="2:65" s="12" customFormat="1" ht="13.5">
      <c r="B659" s="214"/>
      <c r="C659" s="215"/>
      <c r="D659" s="205" t="s">
        <v>134</v>
      </c>
      <c r="E659" s="216" t="s">
        <v>21</v>
      </c>
      <c r="F659" s="217" t="s">
        <v>1168</v>
      </c>
      <c r="G659" s="215"/>
      <c r="H659" s="218">
        <v>3</v>
      </c>
      <c r="I659" s="219"/>
      <c r="J659" s="215"/>
      <c r="K659" s="215"/>
      <c r="L659" s="220"/>
      <c r="M659" s="221"/>
      <c r="N659" s="222"/>
      <c r="O659" s="222"/>
      <c r="P659" s="222"/>
      <c r="Q659" s="222"/>
      <c r="R659" s="222"/>
      <c r="S659" s="222"/>
      <c r="T659" s="223"/>
      <c r="AT659" s="224" t="s">
        <v>134</v>
      </c>
      <c r="AU659" s="224" t="s">
        <v>82</v>
      </c>
      <c r="AV659" s="12" t="s">
        <v>82</v>
      </c>
      <c r="AW659" s="12" t="s">
        <v>35</v>
      </c>
      <c r="AX659" s="12" t="s">
        <v>80</v>
      </c>
      <c r="AY659" s="224" t="s">
        <v>124</v>
      </c>
    </row>
    <row r="660" spans="2:65" s="1" customFormat="1" ht="16.5" customHeight="1">
      <c r="B660" s="40"/>
      <c r="C660" s="239" t="s">
        <v>1169</v>
      </c>
      <c r="D660" s="239" t="s">
        <v>312</v>
      </c>
      <c r="E660" s="240" t="s">
        <v>1170</v>
      </c>
      <c r="F660" s="241" t="s">
        <v>1171</v>
      </c>
      <c r="G660" s="242" t="s">
        <v>1172</v>
      </c>
      <c r="H660" s="243">
        <v>1</v>
      </c>
      <c r="I660" s="244"/>
      <c r="J660" s="245">
        <f>ROUND(I660*H660,2)</f>
        <v>0</v>
      </c>
      <c r="K660" s="241" t="s">
        <v>21</v>
      </c>
      <c r="L660" s="246"/>
      <c r="M660" s="247" t="s">
        <v>21</v>
      </c>
      <c r="N660" s="248" t="s">
        <v>43</v>
      </c>
      <c r="O660" s="41"/>
      <c r="P660" s="200">
        <f>O660*H660</f>
        <v>0</v>
      </c>
      <c r="Q660" s="200">
        <v>0</v>
      </c>
      <c r="R660" s="200">
        <f>Q660*H660</f>
        <v>0</v>
      </c>
      <c r="S660" s="200">
        <v>0</v>
      </c>
      <c r="T660" s="201">
        <f>S660*H660</f>
        <v>0</v>
      </c>
      <c r="AR660" s="23" t="s">
        <v>1173</v>
      </c>
      <c r="AT660" s="23" t="s">
        <v>312</v>
      </c>
      <c r="AU660" s="23" t="s">
        <v>82</v>
      </c>
      <c r="AY660" s="23" t="s">
        <v>124</v>
      </c>
      <c r="BE660" s="202">
        <f>IF(N660="základní",J660,0)</f>
        <v>0</v>
      </c>
      <c r="BF660" s="202">
        <f>IF(N660="snížená",J660,0)</f>
        <v>0</v>
      </c>
      <c r="BG660" s="202">
        <f>IF(N660="zákl. přenesená",J660,0)</f>
        <v>0</v>
      </c>
      <c r="BH660" s="202">
        <f>IF(N660="sníž. přenesená",J660,0)</f>
        <v>0</v>
      </c>
      <c r="BI660" s="202">
        <f>IF(N660="nulová",J660,0)</f>
        <v>0</v>
      </c>
      <c r="BJ660" s="23" t="s">
        <v>80</v>
      </c>
      <c r="BK660" s="202">
        <f>ROUND(I660*H660,2)</f>
        <v>0</v>
      </c>
      <c r="BL660" s="23" t="s">
        <v>578</v>
      </c>
      <c r="BM660" s="23" t="s">
        <v>1174</v>
      </c>
    </row>
    <row r="661" spans="2:65" s="12" customFormat="1" ht="13.5">
      <c r="B661" s="214"/>
      <c r="C661" s="215"/>
      <c r="D661" s="205" t="s">
        <v>134</v>
      </c>
      <c r="E661" s="216" t="s">
        <v>21</v>
      </c>
      <c r="F661" s="217" t="s">
        <v>80</v>
      </c>
      <c r="G661" s="215"/>
      <c r="H661" s="218">
        <v>1</v>
      </c>
      <c r="I661" s="219"/>
      <c r="J661" s="215"/>
      <c r="K661" s="215"/>
      <c r="L661" s="220"/>
      <c r="M661" s="221"/>
      <c r="N661" s="222"/>
      <c r="O661" s="222"/>
      <c r="P661" s="222"/>
      <c r="Q661" s="222"/>
      <c r="R661" s="222"/>
      <c r="S661" s="222"/>
      <c r="T661" s="223"/>
      <c r="AT661" s="224" t="s">
        <v>134</v>
      </c>
      <c r="AU661" s="224" t="s">
        <v>82</v>
      </c>
      <c r="AV661" s="12" t="s">
        <v>82</v>
      </c>
      <c r="AW661" s="12" t="s">
        <v>35</v>
      </c>
      <c r="AX661" s="12" t="s">
        <v>80</v>
      </c>
      <c r="AY661" s="224" t="s">
        <v>124</v>
      </c>
    </row>
    <row r="662" spans="2:65" s="1" customFormat="1" ht="16.5" customHeight="1">
      <c r="B662" s="40"/>
      <c r="C662" s="191" t="s">
        <v>1175</v>
      </c>
      <c r="D662" s="191" t="s">
        <v>127</v>
      </c>
      <c r="E662" s="192" t="s">
        <v>1176</v>
      </c>
      <c r="F662" s="193" t="s">
        <v>1177</v>
      </c>
      <c r="G662" s="194" t="s">
        <v>1172</v>
      </c>
      <c r="H662" s="195">
        <v>2</v>
      </c>
      <c r="I662" s="196"/>
      <c r="J662" s="197">
        <f>ROUND(I662*H662,2)</f>
        <v>0</v>
      </c>
      <c r="K662" s="193" t="s">
        <v>21</v>
      </c>
      <c r="L662" s="60"/>
      <c r="M662" s="198" t="s">
        <v>21</v>
      </c>
      <c r="N662" s="199" t="s">
        <v>43</v>
      </c>
      <c r="O662" s="41"/>
      <c r="P662" s="200">
        <f>O662*H662</f>
        <v>0</v>
      </c>
      <c r="Q662" s="200">
        <v>0</v>
      </c>
      <c r="R662" s="200">
        <f>Q662*H662</f>
        <v>0</v>
      </c>
      <c r="S662" s="200">
        <v>0</v>
      </c>
      <c r="T662" s="201">
        <f>S662*H662</f>
        <v>0</v>
      </c>
      <c r="AR662" s="23" t="s">
        <v>578</v>
      </c>
      <c r="AT662" s="23" t="s">
        <v>127</v>
      </c>
      <c r="AU662" s="23" t="s">
        <v>82</v>
      </c>
      <c r="AY662" s="23" t="s">
        <v>124</v>
      </c>
      <c r="BE662" s="202">
        <f>IF(N662="základní",J662,0)</f>
        <v>0</v>
      </c>
      <c r="BF662" s="202">
        <f>IF(N662="snížená",J662,0)</f>
        <v>0</v>
      </c>
      <c r="BG662" s="202">
        <f>IF(N662="zákl. přenesená",J662,0)</f>
        <v>0</v>
      </c>
      <c r="BH662" s="202">
        <f>IF(N662="sníž. přenesená",J662,0)</f>
        <v>0</v>
      </c>
      <c r="BI662" s="202">
        <f>IF(N662="nulová",J662,0)</f>
        <v>0</v>
      </c>
      <c r="BJ662" s="23" t="s">
        <v>80</v>
      </c>
      <c r="BK662" s="202">
        <f>ROUND(I662*H662,2)</f>
        <v>0</v>
      </c>
      <c r="BL662" s="23" t="s">
        <v>578</v>
      </c>
      <c r="BM662" s="23" t="s">
        <v>1178</v>
      </c>
    </row>
    <row r="663" spans="2:65" s="12" customFormat="1" ht="13.5">
      <c r="B663" s="214"/>
      <c r="C663" s="215"/>
      <c r="D663" s="205" t="s">
        <v>134</v>
      </c>
      <c r="E663" s="216" t="s">
        <v>21</v>
      </c>
      <c r="F663" s="217" t="s">
        <v>1179</v>
      </c>
      <c r="G663" s="215"/>
      <c r="H663" s="218">
        <v>2</v>
      </c>
      <c r="I663" s="219"/>
      <c r="J663" s="215"/>
      <c r="K663" s="215"/>
      <c r="L663" s="220"/>
      <c r="M663" s="221"/>
      <c r="N663" s="222"/>
      <c r="O663" s="222"/>
      <c r="P663" s="222"/>
      <c r="Q663" s="222"/>
      <c r="R663" s="222"/>
      <c r="S663" s="222"/>
      <c r="T663" s="223"/>
      <c r="AT663" s="224" t="s">
        <v>134</v>
      </c>
      <c r="AU663" s="224" t="s">
        <v>82</v>
      </c>
      <c r="AV663" s="12" t="s">
        <v>82</v>
      </c>
      <c r="AW663" s="12" t="s">
        <v>35</v>
      </c>
      <c r="AX663" s="12" t="s">
        <v>80</v>
      </c>
      <c r="AY663" s="224" t="s">
        <v>124</v>
      </c>
    </row>
    <row r="664" spans="2:65" s="10" customFormat="1" ht="29.85" customHeight="1">
      <c r="B664" s="175"/>
      <c r="C664" s="176"/>
      <c r="D664" s="177" t="s">
        <v>71</v>
      </c>
      <c r="E664" s="189" t="s">
        <v>1180</v>
      </c>
      <c r="F664" s="189" t="s">
        <v>1181</v>
      </c>
      <c r="G664" s="176"/>
      <c r="H664" s="176"/>
      <c r="I664" s="179"/>
      <c r="J664" s="190">
        <f>BK664</f>
        <v>0</v>
      </c>
      <c r="K664" s="176"/>
      <c r="L664" s="181"/>
      <c r="M664" s="182"/>
      <c r="N664" s="183"/>
      <c r="O664" s="183"/>
      <c r="P664" s="184">
        <f>SUM(P665:P666)</f>
        <v>0</v>
      </c>
      <c r="Q664" s="183"/>
      <c r="R664" s="184">
        <f>SUM(R665:R666)</f>
        <v>0</v>
      </c>
      <c r="S664" s="183"/>
      <c r="T664" s="185">
        <f>SUM(T665:T666)</f>
        <v>0</v>
      </c>
      <c r="AR664" s="186" t="s">
        <v>141</v>
      </c>
      <c r="AT664" s="187" t="s">
        <v>71</v>
      </c>
      <c r="AU664" s="187" t="s">
        <v>80</v>
      </c>
      <c r="AY664" s="186" t="s">
        <v>124</v>
      </c>
      <c r="BK664" s="188">
        <f>SUM(BK665:BK666)</f>
        <v>0</v>
      </c>
    </row>
    <row r="665" spans="2:65" s="1" customFormat="1" ht="16.5" customHeight="1">
      <c r="B665" s="40"/>
      <c r="C665" s="191" t="s">
        <v>1182</v>
      </c>
      <c r="D665" s="191" t="s">
        <v>127</v>
      </c>
      <c r="E665" s="192" t="s">
        <v>1183</v>
      </c>
      <c r="F665" s="193" t="s">
        <v>1184</v>
      </c>
      <c r="G665" s="194" t="s">
        <v>1185</v>
      </c>
      <c r="H665" s="195">
        <v>0.3</v>
      </c>
      <c r="I665" s="196"/>
      <c r="J665" s="197">
        <f>ROUND(I665*H665,2)</f>
        <v>0</v>
      </c>
      <c r="K665" s="193" t="s">
        <v>131</v>
      </c>
      <c r="L665" s="60"/>
      <c r="M665" s="198" t="s">
        <v>21</v>
      </c>
      <c r="N665" s="199" t="s">
        <v>43</v>
      </c>
      <c r="O665" s="41"/>
      <c r="P665" s="200">
        <f>O665*H665</f>
        <v>0</v>
      </c>
      <c r="Q665" s="200">
        <v>0</v>
      </c>
      <c r="R665" s="200">
        <f>Q665*H665</f>
        <v>0</v>
      </c>
      <c r="S665" s="200">
        <v>0</v>
      </c>
      <c r="T665" s="201">
        <f>S665*H665</f>
        <v>0</v>
      </c>
      <c r="AR665" s="23" t="s">
        <v>578</v>
      </c>
      <c r="AT665" s="23" t="s">
        <v>127</v>
      </c>
      <c r="AU665" s="23" t="s">
        <v>82</v>
      </c>
      <c r="AY665" s="23" t="s">
        <v>124</v>
      </c>
      <c r="BE665" s="202">
        <f>IF(N665="základní",J665,0)</f>
        <v>0</v>
      </c>
      <c r="BF665" s="202">
        <f>IF(N665="snížená",J665,0)</f>
        <v>0</v>
      </c>
      <c r="BG665" s="202">
        <f>IF(N665="zákl. přenesená",J665,0)</f>
        <v>0</v>
      </c>
      <c r="BH665" s="202">
        <f>IF(N665="sníž. přenesená",J665,0)</f>
        <v>0</v>
      </c>
      <c r="BI665" s="202">
        <f>IF(N665="nulová",J665,0)</f>
        <v>0</v>
      </c>
      <c r="BJ665" s="23" t="s">
        <v>80</v>
      </c>
      <c r="BK665" s="202">
        <f>ROUND(I665*H665,2)</f>
        <v>0</v>
      </c>
      <c r="BL665" s="23" t="s">
        <v>578</v>
      </c>
      <c r="BM665" s="23" t="s">
        <v>1186</v>
      </c>
    </row>
    <row r="666" spans="2:65" s="12" customFormat="1" ht="13.5">
      <c r="B666" s="214"/>
      <c r="C666" s="215"/>
      <c r="D666" s="205" t="s">
        <v>134</v>
      </c>
      <c r="E666" s="216" t="s">
        <v>21</v>
      </c>
      <c r="F666" s="217" t="s">
        <v>1187</v>
      </c>
      <c r="G666" s="215"/>
      <c r="H666" s="218">
        <v>0.3</v>
      </c>
      <c r="I666" s="219"/>
      <c r="J666" s="215"/>
      <c r="K666" s="215"/>
      <c r="L666" s="220"/>
      <c r="M666" s="221"/>
      <c r="N666" s="222"/>
      <c r="O666" s="222"/>
      <c r="P666" s="222"/>
      <c r="Q666" s="222"/>
      <c r="R666" s="222"/>
      <c r="S666" s="222"/>
      <c r="T666" s="223"/>
      <c r="AT666" s="224" t="s">
        <v>134</v>
      </c>
      <c r="AU666" s="224" t="s">
        <v>82</v>
      </c>
      <c r="AV666" s="12" t="s">
        <v>82</v>
      </c>
      <c r="AW666" s="12" t="s">
        <v>35</v>
      </c>
      <c r="AX666" s="12" t="s">
        <v>80</v>
      </c>
      <c r="AY666" s="224" t="s">
        <v>124</v>
      </c>
    </row>
    <row r="667" spans="2:65" s="10" customFormat="1" ht="37.35" customHeight="1">
      <c r="B667" s="175"/>
      <c r="C667" s="176"/>
      <c r="D667" s="177" t="s">
        <v>71</v>
      </c>
      <c r="E667" s="178" t="s">
        <v>1188</v>
      </c>
      <c r="F667" s="178" t="s">
        <v>1189</v>
      </c>
      <c r="G667" s="176"/>
      <c r="H667" s="176"/>
      <c r="I667" s="179"/>
      <c r="J667" s="180">
        <f>BK667</f>
        <v>0</v>
      </c>
      <c r="K667" s="176"/>
      <c r="L667" s="181"/>
      <c r="M667" s="182"/>
      <c r="N667" s="183"/>
      <c r="O667" s="183"/>
      <c r="P667" s="184">
        <f>P668+P714+P719</f>
        <v>0</v>
      </c>
      <c r="Q667" s="183"/>
      <c r="R667" s="184">
        <f>R668+R714+R719</f>
        <v>0</v>
      </c>
      <c r="S667" s="183"/>
      <c r="T667" s="185">
        <f>T668+T714+T719</f>
        <v>0</v>
      </c>
      <c r="AR667" s="186" t="s">
        <v>153</v>
      </c>
      <c r="AT667" s="187" t="s">
        <v>71</v>
      </c>
      <c r="AU667" s="187" t="s">
        <v>72</v>
      </c>
      <c r="AY667" s="186" t="s">
        <v>124</v>
      </c>
      <c r="BK667" s="188">
        <f>BK668+BK714+BK719</f>
        <v>0</v>
      </c>
    </row>
    <row r="668" spans="2:65" s="10" customFormat="1" ht="19.899999999999999" customHeight="1">
      <c r="B668" s="175"/>
      <c r="C668" s="176"/>
      <c r="D668" s="177" t="s">
        <v>71</v>
      </c>
      <c r="E668" s="189" t="s">
        <v>1190</v>
      </c>
      <c r="F668" s="189" t="s">
        <v>1191</v>
      </c>
      <c r="G668" s="176"/>
      <c r="H668" s="176"/>
      <c r="I668" s="179"/>
      <c r="J668" s="190">
        <f>BK668</f>
        <v>0</v>
      </c>
      <c r="K668" s="176"/>
      <c r="L668" s="181"/>
      <c r="M668" s="182"/>
      <c r="N668" s="183"/>
      <c r="O668" s="183"/>
      <c r="P668" s="184">
        <f>SUM(P669:P713)</f>
        <v>0</v>
      </c>
      <c r="Q668" s="183"/>
      <c r="R668" s="184">
        <f>SUM(R669:R713)</f>
        <v>0</v>
      </c>
      <c r="S668" s="183"/>
      <c r="T668" s="185">
        <f>SUM(T669:T713)</f>
        <v>0</v>
      </c>
      <c r="AR668" s="186" t="s">
        <v>153</v>
      </c>
      <c r="AT668" s="187" t="s">
        <v>71</v>
      </c>
      <c r="AU668" s="187" t="s">
        <v>80</v>
      </c>
      <c r="AY668" s="186" t="s">
        <v>124</v>
      </c>
      <c r="BK668" s="188">
        <f>SUM(BK669:BK713)</f>
        <v>0</v>
      </c>
    </row>
    <row r="669" spans="2:65" s="1" customFormat="1" ht="16.5" customHeight="1">
      <c r="B669" s="40"/>
      <c r="C669" s="191" t="s">
        <v>1192</v>
      </c>
      <c r="D669" s="191" t="s">
        <v>127</v>
      </c>
      <c r="E669" s="192" t="s">
        <v>1193</v>
      </c>
      <c r="F669" s="193" t="s">
        <v>1194</v>
      </c>
      <c r="G669" s="194" t="s">
        <v>1172</v>
      </c>
      <c r="H669" s="195">
        <v>1</v>
      </c>
      <c r="I669" s="196"/>
      <c r="J669" s="197">
        <f>ROUND(I669*H669,2)</f>
        <v>0</v>
      </c>
      <c r="K669" s="193" t="s">
        <v>131</v>
      </c>
      <c r="L669" s="60"/>
      <c r="M669" s="198" t="s">
        <v>21</v>
      </c>
      <c r="N669" s="199" t="s">
        <v>43</v>
      </c>
      <c r="O669" s="41"/>
      <c r="P669" s="200">
        <f>O669*H669</f>
        <v>0</v>
      </c>
      <c r="Q669" s="200">
        <v>0</v>
      </c>
      <c r="R669" s="200">
        <f>Q669*H669</f>
        <v>0</v>
      </c>
      <c r="S669" s="200">
        <v>0</v>
      </c>
      <c r="T669" s="201">
        <f>S669*H669</f>
        <v>0</v>
      </c>
      <c r="AR669" s="23" t="s">
        <v>1195</v>
      </c>
      <c r="AT669" s="23" t="s">
        <v>127</v>
      </c>
      <c r="AU669" s="23" t="s">
        <v>82</v>
      </c>
      <c r="AY669" s="23" t="s">
        <v>124</v>
      </c>
      <c r="BE669" s="202">
        <f>IF(N669="základní",J669,0)</f>
        <v>0</v>
      </c>
      <c r="BF669" s="202">
        <f>IF(N669="snížená",J669,0)</f>
        <v>0</v>
      </c>
      <c r="BG669" s="202">
        <f>IF(N669="zákl. přenesená",J669,0)</f>
        <v>0</v>
      </c>
      <c r="BH669" s="202">
        <f>IF(N669="sníž. přenesená",J669,0)</f>
        <v>0</v>
      </c>
      <c r="BI669" s="202">
        <f>IF(N669="nulová",J669,0)</f>
        <v>0</v>
      </c>
      <c r="BJ669" s="23" t="s">
        <v>80</v>
      </c>
      <c r="BK669" s="202">
        <f>ROUND(I669*H669,2)</f>
        <v>0</v>
      </c>
      <c r="BL669" s="23" t="s">
        <v>1195</v>
      </c>
      <c r="BM669" s="23" t="s">
        <v>1196</v>
      </c>
    </row>
    <row r="670" spans="2:65" s="11" customFormat="1" ht="13.5">
      <c r="B670" s="203"/>
      <c r="C670" s="204"/>
      <c r="D670" s="205" t="s">
        <v>134</v>
      </c>
      <c r="E670" s="206" t="s">
        <v>21</v>
      </c>
      <c r="F670" s="207" t="s">
        <v>1197</v>
      </c>
      <c r="G670" s="204"/>
      <c r="H670" s="206" t="s">
        <v>21</v>
      </c>
      <c r="I670" s="208"/>
      <c r="J670" s="204"/>
      <c r="K670" s="204"/>
      <c r="L670" s="209"/>
      <c r="M670" s="210"/>
      <c r="N670" s="211"/>
      <c r="O670" s="211"/>
      <c r="P670" s="211"/>
      <c r="Q670" s="211"/>
      <c r="R670" s="211"/>
      <c r="S670" s="211"/>
      <c r="T670" s="212"/>
      <c r="AT670" s="213" t="s">
        <v>134</v>
      </c>
      <c r="AU670" s="213" t="s">
        <v>82</v>
      </c>
      <c r="AV670" s="11" t="s">
        <v>80</v>
      </c>
      <c r="AW670" s="11" t="s">
        <v>35</v>
      </c>
      <c r="AX670" s="11" t="s">
        <v>72</v>
      </c>
      <c r="AY670" s="213" t="s">
        <v>124</v>
      </c>
    </row>
    <row r="671" spans="2:65" s="11" customFormat="1" ht="27">
      <c r="B671" s="203"/>
      <c r="C671" s="204"/>
      <c r="D671" s="205" t="s">
        <v>134</v>
      </c>
      <c r="E671" s="206" t="s">
        <v>21</v>
      </c>
      <c r="F671" s="207" t="s">
        <v>1198</v>
      </c>
      <c r="G671" s="204"/>
      <c r="H671" s="206" t="s">
        <v>21</v>
      </c>
      <c r="I671" s="208"/>
      <c r="J671" s="204"/>
      <c r="K671" s="204"/>
      <c r="L671" s="209"/>
      <c r="M671" s="210"/>
      <c r="N671" s="211"/>
      <c r="O671" s="211"/>
      <c r="P671" s="211"/>
      <c r="Q671" s="211"/>
      <c r="R671" s="211"/>
      <c r="S671" s="211"/>
      <c r="T671" s="212"/>
      <c r="AT671" s="213" t="s">
        <v>134</v>
      </c>
      <c r="AU671" s="213" t="s">
        <v>82</v>
      </c>
      <c r="AV671" s="11" t="s">
        <v>80</v>
      </c>
      <c r="AW671" s="11" t="s">
        <v>35</v>
      </c>
      <c r="AX671" s="11" t="s">
        <v>72</v>
      </c>
      <c r="AY671" s="213" t="s">
        <v>124</v>
      </c>
    </row>
    <row r="672" spans="2:65" s="11" customFormat="1" ht="13.5">
      <c r="B672" s="203"/>
      <c r="C672" s="204"/>
      <c r="D672" s="205" t="s">
        <v>134</v>
      </c>
      <c r="E672" s="206" t="s">
        <v>21</v>
      </c>
      <c r="F672" s="207" t="s">
        <v>1199</v>
      </c>
      <c r="G672" s="204"/>
      <c r="H672" s="206" t="s">
        <v>21</v>
      </c>
      <c r="I672" s="208"/>
      <c r="J672" s="204"/>
      <c r="K672" s="204"/>
      <c r="L672" s="209"/>
      <c r="M672" s="210"/>
      <c r="N672" s="211"/>
      <c r="O672" s="211"/>
      <c r="P672" s="211"/>
      <c r="Q672" s="211"/>
      <c r="R672" s="211"/>
      <c r="S672" s="211"/>
      <c r="T672" s="212"/>
      <c r="AT672" s="213" t="s">
        <v>134</v>
      </c>
      <c r="AU672" s="213" t="s">
        <v>82</v>
      </c>
      <c r="AV672" s="11" t="s">
        <v>80</v>
      </c>
      <c r="AW672" s="11" t="s">
        <v>35</v>
      </c>
      <c r="AX672" s="11" t="s">
        <v>72</v>
      </c>
      <c r="AY672" s="213" t="s">
        <v>124</v>
      </c>
    </row>
    <row r="673" spans="2:65" s="12" customFormat="1" ht="13.5">
      <c r="B673" s="214"/>
      <c r="C673" s="215"/>
      <c r="D673" s="205" t="s">
        <v>134</v>
      </c>
      <c r="E673" s="216" t="s">
        <v>21</v>
      </c>
      <c r="F673" s="217" t="s">
        <v>80</v>
      </c>
      <c r="G673" s="215"/>
      <c r="H673" s="218">
        <v>1</v>
      </c>
      <c r="I673" s="219"/>
      <c r="J673" s="215"/>
      <c r="K673" s="215"/>
      <c r="L673" s="220"/>
      <c r="M673" s="221"/>
      <c r="N673" s="222"/>
      <c r="O673" s="222"/>
      <c r="P673" s="222"/>
      <c r="Q673" s="222"/>
      <c r="R673" s="222"/>
      <c r="S673" s="222"/>
      <c r="T673" s="223"/>
      <c r="AT673" s="224" t="s">
        <v>134</v>
      </c>
      <c r="AU673" s="224" t="s">
        <v>82</v>
      </c>
      <c r="AV673" s="12" t="s">
        <v>82</v>
      </c>
      <c r="AW673" s="12" t="s">
        <v>35</v>
      </c>
      <c r="AX673" s="12" t="s">
        <v>80</v>
      </c>
      <c r="AY673" s="224" t="s">
        <v>124</v>
      </c>
    </row>
    <row r="674" spans="2:65" s="1" customFormat="1" ht="16.5" customHeight="1">
      <c r="B674" s="40"/>
      <c r="C674" s="191" t="s">
        <v>1200</v>
      </c>
      <c r="D674" s="191" t="s">
        <v>127</v>
      </c>
      <c r="E674" s="192" t="s">
        <v>1201</v>
      </c>
      <c r="F674" s="193" t="s">
        <v>1202</v>
      </c>
      <c r="G674" s="194" t="s">
        <v>1172</v>
      </c>
      <c r="H674" s="195">
        <v>3</v>
      </c>
      <c r="I674" s="196"/>
      <c r="J674" s="197">
        <f>ROUND(I674*H674,2)</f>
        <v>0</v>
      </c>
      <c r="K674" s="193" t="s">
        <v>131</v>
      </c>
      <c r="L674" s="60"/>
      <c r="M674" s="198" t="s">
        <v>21</v>
      </c>
      <c r="N674" s="199" t="s">
        <v>43</v>
      </c>
      <c r="O674" s="41"/>
      <c r="P674" s="200">
        <f>O674*H674</f>
        <v>0</v>
      </c>
      <c r="Q674" s="200">
        <v>0</v>
      </c>
      <c r="R674" s="200">
        <f>Q674*H674</f>
        <v>0</v>
      </c>
      <c r="S674" s="200">
        <v>0</v>
      </c>
      <c r="T674" s="201">
        <f>S674*H674</f>
        <v>0</v>
      </c>
      <c r="AR674" s="23" t="s">
        <v>1195</v>
      </c>
      <c r="AT674" s="23" t="s">
        <v>127</v>
      </c>
      <c r="AU674" s="23" t="s">
        <v>82</v>
      </c>
      <c r="AY674" s="23" t="s">
        <v>124</v>
      </c>
      <c r="BE674" s="202">
        <f>IF(N674="základní",J674,0)</f>
        <v>0</v>
      </c>
      <c r="BF674" s="202">
        <f>IF(N674="snížená",J674,0)</f>
        <v>0</v>
      </c>
      <c r="BG674" s="202">
        <f>IF(N674="zákl. přenesená",J674,0)</f>
        <v>0</v>
      </c>
      <c r="BH674" s="202">
        <f>IF(N674="sníž. přenesená",J674,0)</f>
        <v>0</v>
      </c>
      <c r="BI674" s="202">
        <f>IF(N674="nulová",J674,0)</f>
        <v>0</v>
      </c>
      <c r="BJ674" s="23" t="s">
        <v>80</v>
      </c>
      <c r="BK674" s="202">
        <f>ROUND(I674*H674,2)</f>
        <v>0</v>
      </c>
      <c r="BL674" s="23" t="s">
        <v>1195</v>
      </c>
      <c r="BM674" s="23" t="s">
        <v>1203</v>
      </c>
    </row>
    <row r="675" spans="2:65" s="11" customFormat="1" ht="27">
      <c r="B675" s="203"/>
      <c r="C675" s="204"/>
      <c r="D675" s="205" t="s">
        <v>134</v>
      </c>
      <c r="E675" s="206" t="s">
        <v>21</v>
      </c>
      <c r="F675" s="207" t="s">
        <v>1204</v>
      </c>
      <c r="G675" s="204"/>
      <c r="H675" s="206" t="s">
        <v>21</v>
      </c>
      <c r="I675" s="208"/>
      <c r="J675" s="204"/>
      <c r="K675" s="204"/>
      <c r="L675" s="209"/>
      <c r="M675" s="210"/>
      <c r="N675" s="211"/>
      <c r="O675" s="211"/>
      <c r="P675" s="211"/>
      <c r="Q675" s="211"/>
      <c r="R675" s="211"/>
      <c r="S675" s="211"/>
      <c r="T675" s="212"/>
      <c r="AT675" s="213" t="s">
        <v>134</v>
      </c>
      <c r="AU675" s="213" t="s">
        <v>82</v>
      </c>
      <c r="AV675" s="11" t="s">
        <v>80</v>
      </c>
      <c r="AW675" s="11" t="s">
        <v>35</v>
      </c>
      <c r="AX675" s="11" t="s">
        <v>72</v>
      </c>
      <c r="AY675" s="213" t="s">
        <v>124</v>
      </c>
    </row>
    <row r="676" spans="2:65" s="11" customFormat="1" ht="27">
      <c r="B676" s="203"/>
      <c r="C676" s="204"/>
      <c r="D676" s="205" t="s">
        <v>134</v>
      </c>
      <c r="E676" s="206" t="s">
        <v>21</v>
      </c>
      <c r="F676" s="207" t="s">
        <v>1205</v>
      </c>
      <c r="G676" s="204"/>
      <c r="H676" s="206" t="s">
        <v>21</v>
      </c>
      <c r="I676" s="208"/>
      <c r="J676" s="204"/>
      <c r="K676" s="204"/>
      <c r="L676" s="209"/>
      <c r="M676" s="210"/>
      <c r="N676" s="211"/>
      <c r="O676" s="211"/>
      <c r="P676" s="211"/>
      <c r="Q676" s="211"/>
      <c r="R676" s="211"/>
      <c r="S676" s="211"/>
      <c r="T676" s="212"/>
      <c r="AT676" s="213" t="s">
        <v>134</v>
      </c>
      <c r="AU676" s="213" t="s">
        <v>82</v>
      </c>
      <c r="AV676" s="11" t="s">
        <v>80</v>
      </c>
      <c r="AW676" s="11" t="s">
        <v>35</v>
      </c>
      <c r="AX676" s="11" t="s">
        <v>72</v>
      </c>
      <c r="AY676" s="213" t="s">
        <v>124</v>
      </c>
    </row>
    <row r="677" spans="2:65" s="11" customFormat="1" ht="13.5">
      <c r="B677" s="203"/>
      <c r="C677" s="204"/>
      <c r="D677" s="205" t="s">
        <v>134</v>
      </c>
      <c r="E677" s="206" t="s">
        <v>21</v>
      </c>
      <c r="F677" s="207" t="s">
        <v>1206</v>
      </c>
      <c r="G677" s="204"/>
      <c r="H677" s="206" t="s">
        <v>21</v>
      </c>
      <c r="I677" s="208"/>
      <c r="J677" s="204"/>
      <c r="K677" s="204"/>
      <c r="L677" s="209"/>
      <c r="M677" s="210"/>
      <c r="N677" s="211"/>
      <c r="O677" s="211"/>
      <c r="P677" s="211"/>
      <c r="Q677" s="211"/>
      <c r="R677" s="211"/>
      <c r="S677" s="211"/>
      <c r="T677" s="212"/>
      <c r="AT677" s="213" t="s">
        <v>134</v>
      </c>
      <c r="AU677" s="213" t="s">
        <v>82</v>
      </c>
      <c r="AV677" s="11" t="s">
        <v>80</v>
      </c>
      <c r="AW677" s="11" t="s">
        <v>35</v>
      </c>
      <c r="AX677" s="11" t="s">
        <v>72</v>
      </c>
      <c r="AY677" s="213" t="s">
        <v>124</v>
      </c>
    </row>
    <row r="678" spans="2:65" s="11" customFormat="1" ht="13.5">
      <c r="B678" s="203"/>
      <c r="C678" s="204"/>
      <c r="D678" s="205" t="s">
        <v>134</v>
      </c>
      <c r="E678" s="206" t="s">
        <v>21</v>
      </c>
      <c r="F678" s="207" t="s">
        <v>1207</v>
      </c>
      <c r="G678" s="204"/>
      <c r="H678" s="206" t="s">
        <v>21</v>
      </c>
      <c r="I678" s="208"/>
      <c r="J678" s="204"/>
      <c r="K678" s="204"/>
      <c r="L678" s="209"/>
      <c r="M678" s="210"/>
      <c r="N678" s="211"/>
      <c r="O678" s="211"/>
      <c r="P678" s="211"/>
      <c r="Q678" s="211"/>
      <c r="R678" s="211"/>
      <c r="S678" s="211"/>
      <c r="T678" s="212"/>
      <c r="AT678" s="213" t="s">
        <v>134</v>
      </c>
      <c r="AU678" s="213" t="s">
        <v>82</v>
      </c>
      <c r="AV678" s="11" t="s">
        <v>80</v>
      </c>
      <c r="AW678" s="11" t="s">
        <v>35</v>
      </c>
      <c r="AX678" s="11" t="s">
        <v>72</v>
      </c>
      <c r="AY678" s="213" t="s">
        <v>124</v>
      </c>
    </row>
    <row r="679" spans="2:65" s="11" customFormat="1" ht="13.5">
      <c r="B679" s="203"/>
      <c r="C679" s="204"/>
      <c r="D679" s="205" t="s">
        <v>134</v>
      </c>
      <c r="E679" s="206" t="s">
        <v>21</v>
      </c>
      <c r="F679" s="207" t="s">
        <v>1208</v>
      </c>
      <c r="G679" s="204"/>
      <c r="H679" s="206" t="s">
        <v>21</v>
      </c>
      <c r="I679" s="208"/>
      <c r="J679" s="204"/>
      <c r="K679" s="204"/>
      <c r="L679" s="209"/>
      <c r="M679" s="210"/>
      <c r="N679" s="211"/>
      <c r="O679" s="211"/>
      <c r="P679" s="211"/>
      <c r="Q679" s="211"/>
      <c r="R679" s="211"/>
      <c r="S679" s="211"/>
      <c r="T679" s="212"/>
      <c r="AT679" s="213" t="s">
        <v>134</v>
      </c>
      <c r="AU679" s="213" t="s">
        <v>82</v>
      </c>
      <c r="AV679" s="11" t="s">
        <v>80</v>
      </c>
      <c r="AW679" s="11" t="s">
        <v>35</v>
      </c>
      <c r="AX679" s="11" t="s">
        <v>72</v>
      </c>
      <c r="AY679" s="213" t="s">
        <v>124</v>
      </c>
    </row>
    <row r="680" spans="2:65" s="11" customFormat="1" ht="13.5">
      <c r="B680" s="203"/>
      <c r="C680" s="204"/>
      <c r="D680" s="205" t="s">
        <v>134</v>
      </c>
      <c r="E680" s="206" t="s">
        <v>21</v>
      </c>
      <c r="F680" s="207" t="s">
        <v>1209</v>
      </c>
      <c r="G680" s="204"/>
      <c r="H680" s="206" t="s">
        <v>21</v>
      </c>
      <c r="I680" s="208"/>
      <c r="J680" s="204"/>
      <c r="K680" s="204"/>
      <c r="L680" s="209"/>
      <c r="M680" s="210"/>
      <c r="N680" s="211"/>
      <c r="O680" s="211"/>
      <c r="P680" s="211"/>
      <c r="Q680" s="211"/>
      <c r="R680" s="211"/>
      <c r="S680" s="211"/>
      <c r="T680" s="212"/>
      <c r="AT680" s="213" t="s">
        <v>134</v>
      </c>
      <c r="AU680" s="213" t="s">
        <v>82</v>
      </c>
      <c r="AV680" s="11" t="s">
        <v>80</v>
      </c>
      <c r="AW680" s="11" t="s">
        <v>35</v>
      </c>
      <c r="AX680" s="11" t="s">
        <v>72</v>
      </c>
      <c r="AY680" s="213" t="s">
        <v>124</v>
      </c>
    </row>
    <row r="681" spans="2:65" s="11" customFormat="1" ht="13.5">
      <c r="B681" s="203"/>
      <c r="C681" s="204"/>
      <c r="D681" s="205" t="s">
        <v>134</v>
      </c>
      <c r="E681" s="206" t="s">
        <v>21</v>
      </c>
      <c r="F681" s="207" t="s">
        <v>1210</v>
      </c>
      <c r="G681" s="204"/>
      <c r="H681" s="206" t="s">
        <v>21</v>
      </c>
      <c r="I681" s="208"/>
      <c r="J681" s="204"/>
      <c r="K681" s="204"/>
      <c r="L681" s="209"/>
      <c r="M681" s="210"/>
      <c r="N681" s="211"/>
      <c r="O681" s="211"/>
      <c r="P681" s="211"/>
      <c r="Q681" s="211"/>
      <c r="R681" s="211"/>
      <c r="S681" s="211"/>
      <c r="T681" s="212"/>
      <c r="AT681" s="213" t="s">
        <v>134</v>
      </c>
      <c r="AU681" s="213" t="s">
        <v>82</v>
      </c>
      <c r="AV681" s="11" t="s">
        <v>80</v>
      </c>
      <c r="AW681" s="11" t="s">
        <v>35</v>
      </c>
      <c r="AX681" s="11" t="s">
        <v>72</v>
      </c>
      <c r="AY681" s="213" t="s">
        <v>124</v>
      </c>
    </row>
    <row r="682" spans="2:65" s="12" customFormat="1" ht="13.5">
      <c r="B682" s="214"/>
      <c r="C682" s="215"/>
      <c r="D682" s="205" t="s">
        <v>134</v>
      </c>
      <c r="E682" s="216" t="s">
        <v>21</v>
      </c>
      <c r="F682" s="217" t="s">
        <v>1211</v>
      </c>
      <c r="G682" s="215"/>
      <c r="H682" s="218">
        <v>3</v>
      </c>
      <c r="I682" s="219"/>
      <c r="J682" s="215"/>
      <c r="K682" s="215"/>
      <c r="L682" s="220"/>
      <c r="M682" s="221"/>
      <c r="N682" s="222"/>
      <c r="O682" s="222"/>
      <c r="P682" s="222"/>
      <c r="Q682" s="222"/>
      <c r="R682" s="222"/>
      <c r="S682" s="222"/>
      <c r="T682" s="223"/>
      <c r="AT682" s="224" t="s">
        <v>134</v>
      </c>
      <c r="AU682" s="224" t="s">
        <v>82</v>
      </c>
      <c r="AV682" s="12" t="s">
        <v>82</v>
      </c>
      <c r="AW682" s="12" t="s">
        <v>35</v>
      </c>
      <c r="AX682" s="12" t="s">
        <v>80</v>
      </c>
      <c r="AY682" s="224" t="s">
        <v>124</v>
      </c>
    </row>
    <row r="683" spans="2:65" s="1" customFormat="1" ht="16.5" customHeight="1">
      <c r="B683" s="40"/>
      <c r="C683" s="191" t="s">
        <v>1212</v>
      </c>
      <c r="D683" s="191" t="s">
        <v>127</v>
      </c>
      <c r="E683" s="192" t="s">
        <v>1213</v>
      </c>
      <c r="F683" s="193" t="s">
        <v>1214</v>
      </c>
      <c r="G683" s="194" t="s">
        <v>1172</v>
      </c>
      <c r="H683" s="195">
        <v>1</v>
      </c>
      <c r="I683" s="196"/>
      <c r="J683" s="197">
        <f>ROUND(I683*H683,2)</f>
        <v>0</v>
      </c>
      <c r="K683" s="193" t="s">
        <v>131</v>
      </c>
      <c r="L683" s="60"/>
      <c r="M683" s="198" t="s">
        <v>21</v>
      </c>
      <c r="N683" s="199" t="s">
        <v>43</v>
      </c>
      <c r="O683" s="41"/>
      <c r="P683" s="200">
        <f>O683*H683</f>
        <v>0</v>
      </c>
      <c r="Q683" s="200">
        <v>0</v>
      </c>
      <c r="R683" s="200">
        <f>Q683*H683</f>
        <v>0</v>
      </c>
      <c r="S683" s="200">
        <v>0</v>
      </c>
      <c r="T683" s="201">
        <f>S683*H683</f>
        <v>0</v>
      </c>
      <c r="AR683" s="23" t="s">
        <v>1195</v>
      </c>
      <c r="AT683" s="23" t="s">
        <v>127</v>
      </c>
      <c r="AU683" s="23" t="s">
        <v>82</v>
      </c>
      <c r="AY683" s="23" t="s">
        <v>124</v>
      </c>
      <c r="BE683" s="202">
        <f>IF(N683="základní",J683,0)</f>
        <v>0</v>
      </c>
      <c r="BF683" s="202">
        <f>IF(N683="snížená",J683,0)</f>
        <v>0</v>
      </c>
      <c r="BG683" s="202">
        <f>IF(N683="zákl. přenesená",J683,0)</f>
        <v>0</v>
      </c>
      <c r="BH683" s="202">
        <f>IF(N683="sníž. přenesená",J683,0)</f>
        <v>0</v>
      </c>
      <c r="BI683" s="202">
        <f>IF(N683="nulová",J683,0)</f>
        <v>0</v>
      </c>
      <c r="BJ683" s="23" t="s">
        <v>80</v>
      </c>
      <c r="BK683" s="202">
        <f>ROUND(I683*H683,2)</f>
        <v>0</v>
      </c>
      <c r="BL683" s="23" t="s">
        <v>1195</v>
      </c>
      <c r="BM683" s="23" t="s">
        <v>1215</v>
      </c>
    </row>
    <row r="684" spans="2:65" s="11" customFormat="1" ht="13.5">
      <c r="B684" s="203"/>
      <c r="C684" s="204"/>
      <c r="D684" s="205" t="s">
        <v>134</v>
      </c>
      <c r="E684" s="206" t="s">
        <v>21</v>
      </c>
      <c r="F684" s="207" t="s">
        <v>1216</v>
      </c>
      <c r="G684" s="204"/>
      <c r="H684" s="206" t="s">
        <v>21</v>
      </c>
      <c r="I684" s="208"/>
      <c r="J684" s="204"/>
      <c r="K684" s="204"/>
      <c r="L684" s="209"/>
      <c r="M684" s="210"/>
      <c r="N684" s="211"/>
      <c r="O684" s="211"/>
      <c r="P684" s="211"/>
      <c r="Q684" s="211"/>
      <c r="R684" s="211"/>
      <c r="S684" s="211"/>
      <c r="T684" s="212"/>
      <c r="AT684" s="213" t="s">
        <v>134</v>
      </c>
      <c r="AU684" s="213" t="s">
        <v>82</v>
      </c>
      <c r="AV684" s="11" t="s">
        <v>80</v>
      </c>
      <c r="AW684" s="11" t="s">
        <v>35</v>
      </c>
      <c r="AX684" s="11" t="s">
        <v>72</v>
      </c>
      <c r="AY684" s="213" t="s">
        <v>124</v>
      </c>
    </row>
    <row r="685" spans="2:65" s="11" customFormat="1" ht="27">
      <c r="B685" s="203"/>
      <c r="C685" s="204"/>
      <c r="D685" s="205" t="s">
        <v>134</v>
      </c>
      <c r="E685" s="206" t="s">
        <v>21</v>
      </c>
      <c r="F685" s="207" t="s">
        <v>1217</v>
      </c>
      <c r="G685" s="204"/>
      <c r="H685" s="206" t="s">
        <v>21</v>
      </c>
      <c r="I685" s="208"/>
      <c r="J685" s="204"/>
      <c r="K685" s="204"/>
      <c r="L685" s="209"/>
      <c r="M685" s="210"/>
      <c r="N685" s="211"/>
      <c r="O685" s="211"/>
      <c r="P685" s="211"/>
      <c r="Q685" s="211"/>
      <c r="R685" s="211"/>
      <c r="S685" s="211"/>
      <c r="T685" s="212"/>
      <c r="AT685" s="213" t="s">
        <v>134</v>
      </c>
      <c r="AU685" s="213" t="s">
        <v>82</v>
      </c>
      <c r="AV685" s="11" t="s">
        <v>80</v>
      </c>
      <c r="AW685" s="11" t="s">
        <v>35</v>
      </c>
      <c r="AX685" s="11" t="s">
        <v>72</v>
      </c>
      <c r="AY685" s="213" t="s">
        <v>124</v>
      </c>
    </row>
    <row r="686" spans="2:65" s="12" customFormat="1" ht="13.5">
      <c r="B686" s="214"/>
      <c r="C686" s="215"/>
      <c r="D686" s="205" t="s">
        <v>134</v>
      </c>
      <c r="E686" s="216" t="s">
        <v>21</v>
      </c>
      <c r="F686" s="217" t="s">
        <v>80</v>
      </c>
      <c r="G686" s="215"/>
      <c r="H686" s="218">
        <v>1</v>
      </c>
      <c r="I686" s="219"/>
      <c r="J686" s="215"/>
      <c r="K686" s="215"/>
      <c r="L686" s="220"/>
      <c r="M686" s="221"/>
      <c r="N686" s="222"/>
      <c r="O686" s="222"/>
      <c r="P686" s="222"/>
      <c r="Q686" s="222"/>
      <c r="R686" s="222"/>
      <c r="S686" s="222"/>
      <c r="T686" s="223"/>
      <c r="AT686" s="224" t="s">
        <v>134</v>
      </c>
      <c r="AU686" s="224" t="s">
        <v>82</v>
      </c>
      <c r="AV686" s="12" t="s">
        <v>82</v>
      </c>
      <c r="AW686" s="12" t="s">
        <v>35</v>
      </c>
      <c r="AX686" s="12" t="s">
        <v>80</v>
      </c>
      <c r="AY686" s="224" t="s">
        <v>124</v>
      </c>
    </row>
    <row r="687" spans="2:65" s="1" customFormat="1" ht="16.5" customHeight="1">
      <c r="B687" s="40"/>
      <c r="C687" s="191" t="s">
        <v>1218</v>
      </c>
      <c r="D687" s="191" t="s">
        <v>127</v>
      </c>
      <c r="E687" s="192" t="s">
        <v>1219</v>
      </c>
      <c r="F687" s="193" t="s">
        <v>1220</v>
      </c>
      <c r="G687" s="194" t="s">
        <v>1172</v>
      </c>
      <c r="H687" s="195">
        <v>1</v>
      </c>
      <c r="I687" s="196"/>
      <c r="J687" s="197">
        <f>ROUND(I687*H687,2)</f>
        <v>0</v>
      </c>
      <c r="K687" s="193" t="s">
        <v>131</v>
      </c>
      <c r="L687" s="60"/>
      <c r="M687" s="198" t="s">
        <v>21</v>
      </c>
      <c r="N687" s="199" t="s">
        <v>43</v>
      </c>
      <c r="O687" s="41"/>
      <c r="P687" s="200">
        <f>O687*H687</f>
        <v>0</v>
      </c>
      <c r="Q687" s="200">
        <v>0</v>
      </c>
      <c r="R687" s="200">
        <f>Q687*H687</f>
        <v>0</v>
      </c>
      <c r="S687" s="200">
        <v>0</v>
      </c>
      <c r="T687" s="201">
        <f>S687*H687</f>
        <v>0</v>
      </c>
      <c r="AR687" s="23" t="s">
        <v>1195</v>
      </c>
      <c r="AT687" s="23" t="s">
        <v>127</v>
      </c>
      <c r="AU687" s="23" t="s">
        <v>82</v>
      </c>
      <c r="AY687" s="23" t="s">
        <v>124</v>
      </c>
      <c r="BE687" s="202">
        <f>IF(N687="základní",J687,0)</f>
        <v>0</v>
      </c>
      <c r="BF687" s="202">
        <f>IF(N687="snížená",J687,0)</f>
        <v>0</v>
      </c>
      <c r="BG687" s="202">
        <f>IF(N687="zákl. přenesená",J687,0)</f>
        <v>0</v>
      </c>
      <c r="BH687" s="202">
        <f>IF(N687="sníž. přenesená",J687,0)</f>
        <v>0</v>
      </c>
      <c r="BI687" s="202">
        <f>IF(N687="nulová",J687,0)</f>
        <v>0</v>
      </c>
      <c r="BJ687" s="23" t="s">
        <v>80</v>
      </c>
      <c r="BK687" s="202">
        <f>ROUND(I687*H687,2)</f>
        <v>0</v>
      </c>
      <c r="BL687" s="23" t="s">
        <v>1195</v>
      </c>
      <c r="BM687" s="23" t="s">
        <v>1221</v>
      </c>
    </row>
    <row r="688" spans="2:65" s="11" customFormat="1" ht="27">
      <c r="B688" s="203"/>
      <c r="C688" s="204"/>
      <c r="D688" s="205" t="s">
        <v>134</v>
      </c>
      <c r="E688" s="206" t="s">
        <v>21</v>
      </c>
      <c r="F688" s="207" t="s">
        <v>1222</v>
      </c>
      <c r="G688" s="204"/>
      <c r="H688" s="206" t="s">
        <v>21</v>
      </c>
      <c r="I688" s="208"/>
      <c r="J688" s="204"/>
      <c r="K688" s="204"/>
      <c r="L688" s="209"/>
      <c r="M688" s="210"/>
      <c r="N688" s="211"/>
      <c r="O688" s="211"/>
      <c r="P688" s="211"/>
      <c r="Q688" s="211"/>
      <c r="R688" s="211"/>
      <c r="S688" s="211"/>
      <c r="T688" s="212"/>
      <c r="AT688" s="213" t="s">
        <v>134</v>
      </c>
      <c r="AU688" s="213" t="s">
        <v>82</v>
      </c>
      <c r="AV688" s="11" t="s">
        <v>80</v>
      </c>
      <c r="AW688" s="11" t="s">
        <v>35</v>
      </c>
      <c r="AX688" s="11" t="s">
        <v>72</v>
      </c>
      <c r="AY688" s="213" t="s">
        <v>124</v>
      </c>
    </row>
    <row r="689" spans="2:65" s="11" customFormat="1" ht="13.5">
      <c r="B689" s="203"/>
      <c r="C689" s="204"/>
      <c r="D689" s="205" t="s">
        <v>134</v>
      </c>
      <c r="E689" s="206" t="s">
        <v>21</v>
      </c>
      <c r="F689" s="207" t="s">
        <v>1223</v>
      </c>
      <c r="G689" s="204"/>
      <c r="H689" s="206" t="s">
        <v>21</v>
      </c>
      <c r="I689" s="208"/>
      <c r="J689" s="204"/>
      <c r="K689" s="204"/>
      <c r="L689" s="209"/>
      <c r="M689" s="210"/>
      <c r="N689" s="211"/>
      <c r="O689" s="211"/>
      <c r="P689" s="211"/>
      <c r="Q689" s="211"/>
      <c r="R689" s="211"/>
      <c r="S689" s="211"/>
      <c r="T689" s="212"/>
      <c r="AT689" s="213" t="s">
        <v>134</v>
      </c>
      <c r="AU689" s="213" t="s">
        <v>82</v>
      </c>
      <c r="AV689" s="11" t="s">
        <v>80</v>
      </c>
      <c r="AW689" s="11" t="s">
        <v>35</v>
      </c>
      <c r="AX689" s="11" t="s">
        <v>72</v>
      </c>
      <c r="AY689" s="213" t="s">
        <v>124</v>
      </c>
    </row>
    <row r="690" spans="2:65" s="11" customFormat="1" ht="13.5">
      <c r="B690" s="203"/>
      <c r="C690" s="204"/>
      <c r="D690" s="205" t="s">
        <v>134</v>
      </c>
      <c r="E690" s="206" t="s">
        <v>21</v>
      </c>
      <c r="F690" s="207" t="s">
        <v>1224</v>
      </c>
      <c r="G690" s="204"/>
      <c r="H690" s="206" t="s">
        <v>21</v>
      </c>
      <c r="I690" s="208"/>
      <c r="J690" s="204"/>
      <c r="K690" s="204"/>
      <c r="L690" s="209"/>
      <c r="M690" s="210"/>
      <c r="N690" s="211"/>
      <c r="O690" s="211"/>
      <c r="P690" s="211"/>
      <c r="Q690" s="211"/>
      <c r="R690" s="211"/>
      <c r="S690" s="211"/>
      <c r="T690" s="212"/>
      <c r="AT690" s="213" t="s">
        <v>134</v>
      </c>
      <c r="AU690" s="213" t="s">
        <v>82</v>
      </c>
      <c r="AV690" s="11" t="s">
        <v>80</v>
      </c>
      <c r="AW690" s="11" t="s">
        <v>35</v>
      </c>
      <c r="AX690" s="11" t="s">
        <v>72</v>
      </c>
      <c r="AY690" s="213" t="s">
        <v>124</v>
      </c>
    </row>
    <row r="691" spans="2:65" s="11" customFormat="1" ht="13.5">
      <c r="B691" s="203"/>
      <c r="C691" s="204"/>
      <c r="D691" s="205" t="s">
        <v>134</v>
      </c>
      <c r="E691" s="206" t="s">
        <v>21</v>
      </c>
      <c r="F691" s="207" t="s">
        <v>1225</v>
      </c>
      <c r="G691" s="204"/>
      <c r="H691" s="206" t="s">
        <v>21</v>
      </c>
      <c r="I691" s="208"/>
      <c r="J691" s="204"/>
      <c r="K691" s="204"/>
      <c r="L691" s="209"/>
      <c r="M691" s="210"/>
      <c r="N691" s="211"/>
      <c r="O691" s="211"/>
      <c r="P691" s="211"/>
      <c r="Q691" s="211"/>
      <c r="R691" s="211"/>
      <c r="S691" s="211"/>
      <c r="T691" s="212"/>
      <c r="AT691" s="213" t="s">
        <v>134</v>
      </c>
      <c r="AU691" s="213" t="s">
        <v>82</v>
      </c>
      <c r="AV691" s="11" t="s">
        <v>80</v>
      </c>
      <c r="AW691" s="11" t="s">
        <v>35</v>
      </c>
      <c r="AX691" s="11" t="s">
        <v>72</v>
      </c>
      <c r="AY691" s="213" t="s">
        <v>124</v>
      </c>
    </row>
    <row r="692" spans="2:65" s="11" customFormat="1" ht="13.5">
      <c r="B692" s="203"/>
      <c r="C692" s="204"/>
      <c r="D692" s="205" t="s">
        <v>134</v>
      </c>
      <c r="E692" s="206" t="s">
        <v>21</v>
      </c>
      <c r="F692" s="207" t="s">
        <v>1226</v>
      </c>
      <c r="G692" s="204"/>
      <c r="H692" s="206" t="s">
        <v>21</v>
      </c>
      <c r="I692" s="208"/>
      <c r="J692" s="204"/>
      <c r="K692" s="204"/>
      <c r="L692" s="209"/>
      <c r="M692" s="210"/>
      <c r="N692" s="211"/>
      <c r="O692" s="211"/>
      <c r="P692" s="211"/>
      <c r="Q692" s="211"/>
      <c r="R692" s="211"/>
      <c r="S692" s="211"/>
      <c r="T692" s="212"/>
      <c r="AT692" s="213" t="s">
        <v>134</v>
      </c>
      <c r="AU692" s="213" t="s">
        <v>82</v>
      </c>
      <c r="AV692" s="11" t="s">
        <v>80</v>
      </c>
      <c r="AW692" s="11" t="s">
        <v>35</v>
      </c>
      <c r="AX692" s="11" t="s">
        <v>72</v>
      </c>
      <c r="AY692" s="213" t="s">
        <v>124</v>
      </c>
    </row>
    <row r="693" spans="2:65" s="11" customFormat="1" ht="13.5">
      <c r="B693" s="203"/>
      <c r="C693" s="204"/>
      <c r="D693" s="205" t="s">
        <v>134</v>
      </c>
      <c r="E693" s="206" t="s">
        <v>21</v>
      </c>
      <c r="F693" s="207" t="s">
        <v>1227</v>
      </c>
      <c r="G693" s="204"/>
      <c r="H693" s="206" t="s">
        <v>21</v>
      </c>
      <c r="I693" s="208"/>
      <c r="J693" s="204"/>
      <c r="K693" s="204"/>
      <c r="L693" s="209"/>
      <c r="M693" s="210"/>
      <c r="N693" s="211"/>
      <c r="O693" s="211"/>
      <c r="P693" s="211"/>
      <c r="Q693" s="211"/>
      <c r="R693" s="211"/>
      <c r="S693" s="211"/>
      <c r="T693" s="212"/>
      <c r="AT693" s="213" t="s">
        <v>134</v>
      </c>
      <c r="AU693" s="213" t="s">
        <v>82</v>
      </c>
      <c r="AV693" s="11" t="s">
        <v>80</v>
      </c>
      <c r="AW693" s="11" t="s">
        <v>35</v>
      </c>
      <c r="AX693" s="11" t="s">
        <v>72</v>
      </c>
      <c r="AY693" s="213" t="s">
        <v>124</v>
      </c>
    </row>
    <row r="694" spans="2:65" s="11" customFormat="1" ht="13.5">
      <c r="B694" s="203"/>
      <c r="C694" s="204"/>
      <c r="D694" s="205" t="s">
        <v>134</v>
      </c>
      <c r="E694" s="206" t="s">
        <v>21</v>
      </c>
      <c r="F694" s="207" t="s">
        <v>1223</v>
      </c>
      <c r="G694" s="204"/>
      <c r="H694" s="206" t="s">
        <v>21</v>
      </c>
      <c r="I694" s="208"/>
      <c r="J694" s="204"/>
      <c r="K694" s="204"/>
      <c r="L694" s="209"/>
      <c r="M694" s="210"/>
      <c r="N694" s="211"/>
      <c r="O694" s="211"/>
      <c r="P694" s="211"/>
      <c r="Q694" s="211"/>
      <c r="R694" s="211"/>
      <c r="S694" s="211"/>
      <c r="T694" s="212"/>
      <c r="AT694" s="213" t="s">
        <v>134</v>
      </c>
      <c r="AU694" s="213" t="s">
        <v>82</v>
      </c>
      <c r="AV694" s="11" t="s">
        <v>80</v>
      </c>
      <c r="AW694" s="11" t="s">
        <v>35</v>
      </c>
      <c r="AX694" s="11" t="s">
        <v>72</v>
      </c>
      <c r="AY694" s="213" t="s">
        <v>124</v>
      </c>
    </row>
    <row r="695" spans="2:65" s="12" customFormat="1" ht="13.5">
      <c r="B695" s="214"/>
      <c r="C695" s="215"/>
      <c r="D695" s="205" t="s">
        <v>134</v>
      </c>
      <c r="E695" s="216" t="s">
        <v>21</v>
      </c>
      <c r="F695" s="217" t="s">
        <v>80</v>
      </c>
      <c r="G695" s="215"/>
      <c r="H695" s="218">
        <v>1</v>
      </c>
      <c r="I695" s="219"/>
      <c r="J695" s="215"/>
      <c r="K695" s="215"/>
      <c r="L695" s="220"/>
      <c r="M695" s="221"/>
      <c r="N695" s="222"/>
      <c r="O695" s="222"/>
      <c r="P695" s="222"/>
      <c r="Q695" s="222"/>
      <c r="R695" s="222"/>
      <c r="S695" s="222"/>
      <c r="T695" s="223"/>
      <c r="AT695" s="224" t="s">
        <v>134</v>
      </c>
      <c r="AU695" s="224" t="s">
        <v>82</v>
      </c>
      <c r="AV695" s="12" t="s">
        <v>82</v>
      </c>
      <c r="AW695" s="12" t="s">
        <v>35</v>
      </c>
      <c r="AX695" s="12" t="s">
        <v>80</v>
      </c>
      <c r="AY695" s="224" t="s">
        <v>124</v>
      </c>
    </row>
    <row r="696" spans="2:65" s="1" customFormat="1" ht="16.5" customHeight="1">
      <c r="B696" s="40"/>
      <c r="C696" s="191" t="s">
        <v>1228</v>
      </c>
      <c r="D696" s="191" t="s">
        <v>127</v>
      </c>
      <c r="E696" s="192" t="s">
        <v>1229</v>
      </c>
      <c r="F696" s="193" t="s">
        <v>1230</v>
      </c>
      <c r="G696" s="194" t="s">
        <v>1172</v>
      </c>
      <c r="H696" s="195">
        <v>1</v>
      </c>
      <c r="I696" s="196"/>
      <c r="J696" s="197">
        <f>ROUND(I696*H696,2)</f>
        <v>0</v>
      </c>
      <c r="K696" s="193" t="s">
        <v>131</v>
      </c>
      <c r="L696" s="60"/>
      <c r="M696" s="198" t="s">
        <v>21</v>
      </c>
      <c r="N696" s="199" t="s">
        <v>43</v>
      </c>
      <c r="O696" s="41"/>
      <c r="P696" s="200">
        <f>O696*H696</f>
        <v>0</v>
      </c>
      <c r="Q696" s="200">
        <v>0</v>
      </c>
      <c r="R696" s="200">
        <f>Q696*H696</f>
        <v>0</v>
      </c>
      <c r="S696" s="200">
        <v>0</v>
      </c>
      <c r="T696" s="201">
        <f>S696*H696</f>
        <v>0</v>
      </c>
      <c r="AR696" s="23" t="s">
        <v>1195</v>
      </c>
      <c r="AT696" s="23" t="s">
        <v>127</v>
      </c>
      <c r="AU696" s="23" t="s">
        <v>82</v>
      </c>
      <c r="AY696" s="23" t="s">
        <v>124</v>
      </c>
      <c r="BE696" s="202">
        <f>IF(N696="základní",J696,0)</f>
        <v>0</v>
      </c>
      <c r="BF696" s="202">
        <f>IF(N696="snížená",J696,0)</f>
        <v>0</v>
      </c>
      <c r="BG696" s="202">
        <f>IF(N696="zákl. přenesená",J696,0)</f>
        <v>0</v>
      </c>
      <c r="BH696" s="202">
        <f>IF(N696="sníž. přenesená",J696,0)</f>
        <v>0</v>
      </c>
      <c r="BI696" s="202">
        <f>IF(N696="nulová",J696,0)</f>
        <v>0</v>
      </c>
      <c r="BJ696" s="23" t="s">
        <v>80</v>
      </c>
      <c r="BK696" s="202">
        <f>ROUND(I696*H696,2)</f>
        <v>0</v>
      </c>
      <c r="BL696" s="23" t="s">
        <v>1195</v>
      </c>
      <c r="BM696" s="23" t="s">
        <v>1231</v>
      </c>
    </row>
    <row r="697" spans="2:65" s="11" customFormat="1" ht="13.5">
      <c r="B697" s="203"/>
      <c r="C697" s="204"/>
      <c r="D697" s="205" t="s">
        <v>134</v>
      </c>
      <c r="E697" s="206" t="s">
        <v>21</v>
      </c>
      <c r="F697" s="207" t="s">
        <v>1232</v>
      </c>
      <c r="G697" s="204"/>
      <c r="H697" s="206" t="s">
        <v>21</v>
      </c>
      <c r="I697" s="208"/>
      <c r="J697" s="204"/>
      <c r="K697" s="204"/>
      <c r="L697" s="209"/>
      <c r="M697" s="210"/>
      <c r="N697" s="211"/>
      <c r="O697" s="211"/>
      <c r="P697" s="211"/>
      <c r="Q697" s="211"/>
      <c r="R697" s="211"/>
      <c r="S697" s="211"/>
      <c r="T697" s="212"/>
      <c r="AT697" s="213" t="s">
        <v>134</v>
      </c>
      <c r="AU697" s="213" t="s">
        <v>82</v>
      </c>
      <c r="AV697" s="11" t="s">
        <v>80</v>
      </c>
      <c r="AW697" s="11" t="s">
        <v>35</v>
      </c>
      <c r="AX697" s="11" t="s">
        <v>72</v>
      </c>
      <c r="AY697" s="213" t="s">
        <v>124</v>
      </c>
    </row>
    <row r="698" spans="2:65" s="11" customFormat="1" ht="27">
      <c r="B698" s="203"/>
      <c r="C698" s="204"/>
      <c r="D698" s="205" t="s">
        <v>134</v>
      </c>
      <c r="E698" s="206" t="s">
        <v>21</v>
      </c>
      <c r="F698" s="207" t="s">
        <v>1233</v>
      </c>
      <c r="G698" s="204"/>
      <c r="H698" s="206" t="s">
        <v>21</v>
      </c>
      <c r="I698" s="208"/>
      <c r="J698" s="204"/>
      <c r="K698" s="204"/>
      <c r="L698" s="209"/>
      <c r="M698" s="210"/>
      <c r="N698" s="211"/>
      <c r="O698" s="211"/>
      <c r="P698" s="211"/>
      <c r="Q698" s="211"/>
      <c r="R698" s="211"/>
      <c r="S698" s="211"/>
      <c r="T698" s="212"/>
      <c r="AT698" s="213" t="s">
        <v>134</v>
      </c>
      <c r="AU698" s="213" t="s">
        <v>82</v>
      </c>
      <c r="AV698" s="11" t="s">
        <v>80</v>
      </c>
      <c r="AW698" s="11" t="s">
        <v>35</v>
      </c>
      <c r="AX698" s="11" t="s">
        <v>72</v>
      </c>
      <c r="AY698" s="213" t="s">
        <v>124</v>
      </c>
    </row>
    <row r="699" spans="2:65" s="11" customFormat="1" ht="27">
      <c r="B699" s="203"/>
      <c r="C699" s="204"/>
      <c r="D699" s="205" t="s">
        <v>134</v>
      </c>
      <c r="E699" s="206" t="s">
        <v>21</v>
      </c>
      <c r="F699" s="207" t="s">
        <v>1234</v>
      </c>
      <c r="G699" s="204"/>
      <c r="H699" s="206" t="s">
        <v>21</v>
      </c>
      <c r="I699" s="208"/>
      <c r="J699" s="204"/>
      <c r="K699" s="204"/>
      <c r="L699" s="209"/>
      <c r="M699" s="210"/>
      <c r="N699" s="211"/>
      <c r="O699" s="211"/>
      <c r="P699" s="211"/>
      <c r="Q699" s="211"/>
      <c r="R699" s="211"/>
      <c r="S699" s="211"/>
      <c r="T699" s="212"/>
      <c r="AT699" s="213" t="s">
        <v>134</v>
      </c>
      <c r="AU699" s="213" t="s">
        <v>82</v>
      </c>
      <c r="AV699" s="11" t="s">
        <v>80</v>
      </c>
      <c r="AW699" s="11" t="s">
        <v>35</v>
      </c>
      <c r="AX699" s="11" t="s">
        <v>72</v>
      </c>
      <c r="AY699" s="213" t="s">
        <v>124</v>
      </c>
    </row>
    <row r="700" spans="2:65" s="11" customFormat="1" ht="13.5">
      <c r="B700" s="203"/>
      <c r="C700" s="204"/>
      <c r="D700" s="205" t="s">
        <v>134</v>
      </c>
      <c r="E700" s="206" t="s">
        <v>21</v>
      </c>
      <c r="F700" s="207" t="s">
        <v>1235</v>
      </c>
      <c r="G700" s="204"/>
      <c r="H700" s="206" t="s">
        <v>21</v>
      </c>
      <c r="I700" s="208"/>
      <c r="J700" s="204"/>
      <c r="K700" s="204"/>
      <c r="L700" s="209"/>
      <c r="M700" s="210"/>
      <c r="N700" s="211"/>
      <c r="O700" s="211"/>
      <c r="P700" s="211"/>
      <c r="Q700" s="211"/>
      <c r="R700" s="211"/>
      <c r="S700" s="211"/>
      <c r="T700" s="212"/>
      <c r="AT700" s="213" t="s">
        <v>134</v>
      </c>
      <c r="AU700" s="213" t="s">
        <v>82</v>
      </c>
      <c r="AV700" s="11" t="s">
        <v>80</v>
      </c>
      <c r="AW700" s="11" t="s">
        <v>35</v>
      </c>
      <c r="AX700" s="11" t="s">
        <v>72</v>
      </c>
      <c r="AY700" s="213" t="s">
        <v>124</v>
      </c>
    </row>
    <row r="701" spans="2:65" s="12" customFormat="1" ht="13.5">
      <c r="B701" s="214"/>
      <c r="C701" s="215"/>
      <c r="D701" s="205" t="s">
        <v>134</v>
      </c>
      <c r="E701" s="216" t="s">
        <v>21</v>
      </c>
      <c r="F701" s="217" t="s">
        <v>80</v>
      </c>
      <c r="G701" s="215"/>
      <c r="H701" s="218">
        <v>1</v>
      </c>
      <c r="I701" s="219"/>
      <c r="J701" s="215"/>
      <c r="K701" s="215"/>
      <c r="L701" s="220"/>
      <c r="M701" s="221"/>
      <c r="N701" s="222"/>
      <c r="O701" s="222"/>
      <c r="P701" s="222"/>
      <c r="Q701" s="222"/>
      <c r="R701" s="222"/>
      <c r="S701" s="222"/>
      <c r="T701" s="223"/>
      <c r="AT701" s="224" t="s">
        <v>134</v>
      </c>
      <c r="AU701" s="224" t="s">
        <v>82</v>
      </c>
      <c r="AV701" s="12" t="s">
        <v>82</v>
      </c>
      <c r="AW701" s="12" t="s">
        <v>35</v>
      </c>
      <c r="AX701" s="12" t="s">
        <v>80</v>
      </c>
      <c r="AY701" s="224" t="s">
        <v>124</v>
      </c>
    </row>
    <row r="702" spans="2:65" s="1" customFormat="1" ht="16.5" customHeight="1">
      <c r="B702" s="40"/>
      <c r="C702" s="191" t="s">
        <v>1236</v>
      </c>
      <c r="D702" s="191" t="s">
        <v>127</v>
      </c>
      <c r="E702" s="192" t="s">
        <v>1237</v>
      </c>
      <c r="F702" s="193" t="s">
        <v>1238</v>
      </c>
      <c r="G702" s="194" t="s">
        <v>1172</v>
      </c>
      <c r="H702" s="195">
        <v>1</v>
      </c>
      <c r="I702" s="196"/>
      <c r="J702" s="197">
        <f>ROUND(I702*H702,2)</f>
        <v>0</v>
      </c>
      <c r="K702" s="193" t="s">
        <v>131</v>
      </c>
      <c r="L702" s="60"/>
      <c r="M702" s="198" t="s">
        <v>21</v>
      </c>
      <c r="N702" s="199" t="s">
        <v>43</v>
      </c>
      <c r="O702" s="41"/>
      <c r="P702" s="200">
        <f>O702*H702</f>
        <v>0</v>
      </c>
      <c r="Q702" s="200">
        <v>0</v>
      </c>
      <c r="R702" s="200">
        <f>Q702*H702</f>
        <v>0</v>
      </c>
      <c r="S702" s="200">
        <v>0</v>
      </c>
      <c r="T702" s="201">
        <f>S702*H702</f>
        <v>0</v>
      </c>
      <c r="AR702" s="23" t="s">
        <v>1195</v>
      </c>
      <c r="AT702" s="23" t="s">
        <v>127</v>
      </c>
      <c r="AU702" s="23" t="s">
        <v>82</v>
      </c>
      <c r="AY702" s="23" t="s">
        <v>124</v>
      </c>
      <c r="BE702" s="202">
        <f>IF(N702="základní",J702,0)</f>
        <v>0</v>
      </c>
      <c r="BF702" s="202">
        <f>IF(N702="snížená",J702,0)</f>
        <v>0</v>
      </c>
      <c r="BG702" s="202">
        <f>IF(N702="zákl. přenesená",J702,0)</f>
        <v>0</v>
      </c>
      <c r="BH702" s="202">
        <f>IF(N702="sníž. přenesená",J702,0)</f>
        <v>0</v>
      </c>
      <c r="BI702" s="202">
        <f>IF(N702="nulová",J702,0)</f>
        <v>0</v>
      </c>
      <c r="BJ702" s="23" t="s">
        <v>80</v>
      </c>
      <c r="BK702" s="202">
        <f>ROUND(I702*H702,2)</f>
        <v>0</v>
      </c>
      <c r="BL702" s="23" t="s">
        <v>1195</v>
      </c>
      <c r="BM702" s="23" t="s">
        <v>1239</v>
      </c>
    </row>
    <row r="703" spans="2:65" s="11" customFormat="1" ht="13.5">
      <c r="B703" s="203"/>
      <c r="C703" s="204"/>
      <c r="D703" s="205" t="s">
        <v>134</v>
      </c>
      <c r="E703" s="206" t="s">
        <v>21</v>
      </c>
      <c r="F703" s="207" t="s">
        <v>1240</v>
      </c>
      <c r="G703" s="204"/>
      <c r="H703" s="206" t="s">
        <v>21</v>
      </c>
      <c r="I703" s="208"/>
      <c r="J703" s="204"/>
      <c r="K703" s="204"/>
      <c r="L703" s="209"/>
      <c r="M703" s="210"/>
      <c r="N703" s="211"/>
      <c r="O703" s="211"/>
      <c r="P703" s="211"/>
      <c r="Q703" s="211"/>
      <c r="R703" s="211"/>
      <c r="S703" s="211"/>
      <c r="T703" s="212"/>
      <c r="AT703" s="213" t="s">
        <v>134</v>
      </c>
      <c r="AU703" s="213" t="s">
        <v>82</v>
      </c>
      <c r="AV703" s="11" t="s">
        <v>80</v>
      </c>
      <c r="AW703" s="11" t="s">
        <v>35</v>
      </c>
      <c r="AX703" s="11" t="s">
        <v>72</v>
      </c>
      <c r="AY703" s="213" t="s">
        <v>124</v>
      </c>
    </row>
    <row r="704" spans="2:65" s="11" customFormat="1" ht="13.5">
      <c r="B704" s="203"/>
      <c r="C704" s="204"/>
      <c r="D704" s="205" t="s">
        <v>134</v>
      </c>
      <c r="E704" s="206" t="s">
        <v>21</v>
      </c>
      <c r="F704" s="207" t="s">
        <v>1241</v>
      </c>
      <c r="G704" s="204"/>
      <c r="H704" s="206" t="s">
        <v>21</v>
      </c>
      <c r="I704" s="208"/>
      <c r="J704" s="204"/>
      <c r="K704" s="204"/>
      <c r="L704" s="209"/>
      <c r="M704" s="210"/>
      <c r="N704" s="211"/>
      <c r="O704" s="211"/>
      <c r="P704" s="211"/>
      <c r="Q704" s="211"/>
      <c r="R704" s="211"/>
      <c r="S704" s="211"/>
      <c r="T704" s="212"/>
      <c r="AT704" s="213" t="s">
        <v>134</v>
      </c>
      <c r="AU704" s="213" t="s">
        <v>82</v>
      </c>
      <c r="AV704" s="11" t="s">
        <v>80</v>
      </c>
      <c r="AW704" s="11" t="s">
        <v>35</v>
      </c>
      <c r="AX704" s="11" t="s">
        <v>72</v>
      </c>
      <c r="AY704" s="213" t="s">
        <v>124</v>
      </c>
    </row>
    <row r="705" spans="2:65" s="12" customFormat="1" ht="13.5">
      <c r="B705" s="214"/>
      <c r="C705" s="215"/>
      <c r="D705" s="205" t="s">
        <v>134</v>
      </c>
      <c r="E705" s="216" t="s">
        <v>21</v>
      </c>
      <c r="F705" s="217" t="s">
        <v>1242</v>
      </c>
      <c r="G705" s="215"/>
      <c r="H705" s="218">
        <v>1</v>
      </c>
      <c r="I705" s="219"/>
      <c r="J705" s="215"/>
      <c r="K705" s="215"/>
      <c r="L705" s="220"/>
      <c r="M705" s="221"/>
      <c r="N705" s="222"/>
      <c r="O705" s="222"/>
      <c r="P705" s="222"/>
      <c r="Q705" s="222"/>
      <c r="R705" s="222"/>
      <c r="S705" s="222"/>
      <c r="T705" s="223"/>
      <c r="AT705" s="224" t="s">
        <v>134</v>
      </c>
      <c r="AU705" s="224" t="s">
        <v>82</v>
      </c>
      <c r="AV705" s="12" t="s">
        <v>82</v>
      </c>
      <c r="AW705" s="12" t="s">
        <v>35</v>
      </c>
      <c r="AX705" s="12" t="s">
        <v>80</v>
      </c>
      <c r="AY705" s="224" t="s">
        <v>124</v>
      </c>
    </row>
    <row r="706" spans="2:65" s="1" customFormat="1" ht="16.5" customHeight="1">
      <c r="B706" s="40"/>
      <c r="C706" s="191" t="s">
        <v>1243</v>
      </c>
      <c r="D706" s="191" t="s">
        <v>127</v>
      </c>
      <c r="E706" s="192" t="s">
        <v>1244</v>
      </c>
      <c r="F706" s="193" t="s">
        <v>1245</v>
      </c>
      <c r="G706" s="194" t="s">
        <v>1172</v>
      </c>
      <c r="H706" s="195">
        <v>1</v>
      </c>
      <c r="I706" s="196"/>
      <c r="J706" s="197">
        <f>ROUND(I706*H706,2)</f>
        <v>0</v>
      </c>
      <c r="K706" s="193" t="s">
        <v>131</v>
      </c>
      <c r="L706" s="60"/>
      <c r="M706" s="198" t="s">
        <v>21</v>
      </c>
      <c r="N706" s="199" t="s">
        <v>43</v>
      </c>
      <c r="O706" s="41"/>
      <c r="P706" s="200">
        <f>O706*H706</f>
        <v>0</v>
      </c>
      <c r="Q706" s="200">
        <v>0</v>
      </c>
      <c r="R706" s="200">
        <f>Q706*H706</f>
        <v>0</v>
      </c>
      <c r="S706" s="200">
        <v>0</v>
      </c>
      <c r="T706" s="201">
        <f>S706*H706</f>
        <v>0</v>
      </c>
      <c r="AR706" s="23" t="s">
        <v>1195</v>
      </c>
      <c r="AT706" s="23" t="s">
        <v>127</v>
      </c>
      <c r="AU706" s="23" t="s">
        <v>82</v>
      </c>
      <c r="AY706" s="23" t="s">
        <v>124</v>
      </c>
      <c r="BE706" s="202">
        <f>IF(N706="základní",J706,0)</f>
        <v>0</v>
      </c>
      <c r="BF706" s="202">
        <f>IF(N706="snížená",J706,0)</f>
        <v>0</v>
      </c>
      <c r="BG706" s="202">
        <f>IF(N706="zákl. přenesená",J706,0)</f>
        <v>0</v>
      </c>
      <c r="BH706" s="202">
        <f>IF(N706="sníž. přenesená",J706,0)</f>
        <v>0</v>
      </c>
      <c r="BI706" s="202">
        <f>IF(N706="nulová",J706,0)</f>
        <v>0</v>
      </c>
      <c r="BJ706" s="23" t="s">
        <v>80</v>
      </c>
      <c r="BK706" s="202">
        <f>ROUND(I706*H706,2)</f>
        <v>0</v>
      </c>
      <c r="BL706" s="23" t="s">
        <v>1195</v>
      </c>
      <c r="BM706" s="23" t="s">
        <v>1246</v>
      </c>
    </row>
    <row r="707" spans="2:65" s="11" customFormat="1" ht="27">
      <c r="B707" s="203"/>
      <c r="C707" s="204"/>
      <c r="D707" s="205" t="s">
        <v>134</v>
      </c>
      <c r="E707" s="206" t="s">
        <v>21</v>
      </c>
      <c r="F707" s="207" t="s">
        <v>1247</v>
      </c>
      <c r="G707" s="204"/>
      <c r="H707" s="206" t="s">
        <v>21</v>
      </c>
      <c r="I707" s="208"/>
      <c r="J707" s="204"/>
      <c r="K707" s="204"/>
      <c r="L707" s="209"/>
      <c r="M707" s="210"/>
      <c r="N707" s="211"/>
      <c r="O707" s="211"/>
      <c r="P707" s="211"/>
      <c r="Q707" s="211"/>
      <c r="R707" s="211"/>
      <c r="S707" s="211"/>
      <c r="T707" s="212"/>
      <c r="AT707" s="213" t="s">
        <v>134</v>
      </c>
      <c r="AU707" s="213" t="s">
        <v>82</v>
      </c>
      <c r="AV707" s="11" t="s">
        <v>80</v>
      </c>
      <c r="AW707" s="11" t="s">
        <v>35</v>
      </c>
      <c r="AX707" s="11" t="s">
        <v>72</v>
      </c>
      <c r="AY707" s="213" t="s">
        <v>124</v>
      </c>
    </row>
    <row r="708" spans="2:65" s="11" customFormat="1" ht="13.5">
      <c r="B708" s="203"/>
      <c r="C708" s="204"/>
      <c r="D708" s="205" t="s">
        <v>134</v>
      </c>
      <c r="E708" s="206" t="s">
        <v>21</v>
      </c>
      <c r="F708" s="207" t="s">
        <v>1248</v>
      </c>
      <c r="G708" s="204"/>
      <c r="H708" s="206" t="s">
        <v>21</v>
      </c>
      <c r="I708" s="208"/>
      <c r="J708" s="204"/>
      <c r="K708" s="204"/>
      <c r="L708" s="209"/>
      <c r="M708" s="210"/>
      <c r="N708" s="211"/>
      <c r="O708" s="211"/>
      <c r="P708" s="211"/>
      <c r="Q708" s="211"/>
      <c r="R708" s="211"/>
      <c r="S708" s="211"/>
      <c r="T708" s="212"/>
      <c r="AT708" s="213" t="s">
        <v>134</v>
      </c>
      <c r="AU708" s="213" t="s">
        <v>82</v>
      </c>
      <c r="AV708" s="11" t="s">
        <v>80</v>
      </c>
      <c r="AW708" s="11" t="s">
        <v>35</v>
      </c>
      <c r="AX708" s="11" t="s">
        <v>72</v>
      </c>
      <c r="AY708" s="213" t="s">
        <v>124</v>
      </c>
    </row>
    <row r="709" spans="2:65" s="12" customFormat="1" ht="13.5">
      <c r="B709" s="214"/>
      <c r="C709" s="215"/>
      <c r="D709" s="205" t="s">
        <v>134</v>
      </c>
      <c r="E709" s="216" t="s">
        <v>21</v>
      </c>
      <c r="F709" s="217" t="s">
        <v>80</v>
      </c>
      <c r="G709" s="215"/>
      <c r="H709" s="218">
        <v>1</v>
      </c>
      <c r="I709" s="219"/>
      <c r="J709" s="215"/>
      <c r="K709" s="215"/>
      <c r="L709" s="220"/>
      <c r="M709" s="221"/>
      <c r="N709" s="222"/>
      <c r="O709" s="222"/>
      <c r="P709" s="222"/>
      <c r="Q709" s="222"/>
      <c r="R709" s="222"/>
      <c r="S709" s="222"/>
      <c r="T709" s="223"/>
      <c r="AT709" s="224" t="s">
        <v>134</v>
      </c>
      <c r="AU709" s="224" t="s">
        <v>82</v>
      </c>
      <c r="AV709" s="12" t="s">
        <v>82</v>
      </c>
      <c r="AW709" s="12" t="s">
        <v>35</v>
      </c>
      <c r="AX709" s="12" t="s">
        <v>80</v>
      </c>
      <c r="AY709" s="224" t="s">
        <v>124</v>
      </c>
    </row>
    <row r="710" spans="2:65" s="1" customFormat="1" ht="16.5" customHeight="1">
      <c r="B710" s="40"/>
      <c r="C710" s="191" t="s">
        <v>1249</v>
      </c>
      <c r="D710" s="191" t="s">
        <v>127</v>
      </c>
      <c r="E710" s="192" t="s">
        <v>1250</v>
      </c>
      <c r="F710" s="193" t="s">
        <v>1251</v>
      </c>
      <c r="G710" s="194" t="s">
        <v>1172</v>
      </c>
      <c r="H710" s="195">
        <v>1</v>
      </c>
      <c r="I710" s="196"/>
      <c r="J710" s="197">
        <f>ROUND(I710*H710,2)</f>
        <v>0</v>
      </c>
      <c r="K710" s="193" t="s">
        <v>131</v>
      </c>
      <c r="L710" s="60"/>
      <c r="M710" s="198" t="s">
        <v>21</v>
      </c>
      <c r="N710" s="199" t="s">
        <v>43</v>
      </c>
      <c r="O710" s="41"/>
      <c r="P710" s="200">
        <f>O710*H710</f>
        <v>0</v>
      </c>
      <c r="Q710" s="200">
        <v>0</v>
      </c>
      <c r="R710" s="200">
        <f>Q710*H710</f>
        <v>0</v>
      </c>
      <c r="S710" s="200">
        <v>0</v>
      </c>
      <c r="T710" s="201">
        <f>S710*H710</f>
        <v>0</v>
      </c>
      <c r="AR710" s="23" t="s">
        <v>1195</v>
      </c>
      <c r="AT710" s="23" t="s">
        <v>127</v>
      </c>
      <c r="AU710" s="23" t="s">
        <v>82</v>
      </c>
      <c r="AY710" s="23" t="s">
        <v>124</v>
      </c>
      <c r="BE710" s="202">
        <f>IF(N710="základní",J710,0)</f>
        <v>0</v>
      </c>
      <c r="BF710" s="202">
        <f>IF(N710="snížená",J710,0)</f>
        <v>0</v>
      </c>
      <c r="BG710" s="202">
        <f>IF(N710="zákl. přenesená",J710,0)</f>
        <v>0</v>
      </c>
      <c r="BH710" s="202">
        <f>IF(N710="sníž. přenesená",J710,0)</f>
        <v>0</v>
      </c>
      <c r="BI710" s="202">
        <f>IF(N710="nulová",J710,0)</f>
        <v>0</v>
      </c>
      <c r="BJ710" s="23" t="s">
        <v>80</v>
      </c>
      <c r="BK710" s="202">
        <f>ROUND(I710*H710,2)</f>
        <v>0</v>
      </c>
      <c r="BL710" s="23" t="s">
        <v>1195</v>
      </c>
      <c r="BM710" s="23" t="s">
        <v>1252</v>
      </c>
    </row>
    <row r="711" spans="2:65" s="11" customFormat="1" ht="27">
      <c r="B711" s="203"/>
      <c r="C711" s="204"/>
      <c r="D711" s="205" t="s">
        <v>134</v>
      </c>
      <c r="E711" s="206" t="s">
        <v>21</v>
      </c>
      <c r="F711" s="207" t="s">
        <v>1253</v>
      </c>
      <c r="G711" s="204"/>
      <c r="H711" s="206" t="s">
        <v>21</v>
      </c>
      <c r="I711" s="208"/>
      <c r="J711" s="204"/>
      <c r="K711" s="204"/>
      <c r="L711" s="209"/>
      <c r="M711" s="210"/>
      <c r="N711" s="211"/>
      <c r="O711" s="211"/>
      <c r="P711" s="211"/>
      <c r="Q711" s="211"/>
      <c r="R711" s="211"/>
      <c r="S711" s="211"/>
      <c r="T711" s="212"/>
      <c r="AT711" s="213" t="s">
        <v>134</v>
      </c>
      <c r="AU711" s="213" t="s">
        <v>82</v>
      </c>
      <c r="AV711" s="11" t="s">
        <v>80</v>
      </c>
      <c r="AW711" s="11" t="s">
        <v>35</v>
      </c>
      <c r="AX711" s="11" t="s">
        <v>72</v>
      </c>
      <c r="AY711" s="213" t="s">
        <v>124</v>
      </c>
    </row>
    <row r="712" spans="2:65" s="11" customFormat="1" ht="13.5">
      <c r="B712" s="203"/>
      <c r="C712" s="204"/>
      <c r="D712" s="205" t="s">
        <v>134</v>
      </c>
      <c r="E712" s="206" t="s">
        <v>21</v>
      </c>
      <c r="F712" s="207" t="s">
        <v>1254</v>
      </c>
      <c r="G712" s="204"/>
      <c r="H712" s="206" t="s">
        <v>21</v>
      </c>
      <c r="I712" s="208"/>
      <c r="J712" s="204"/>
      <c r="K712" s="204"/>
      <c r="L712" s="209"/>
      <c r="M712" s="210"/>
      <c r="N712" s="211"/>
      <c r="O712" s="211"/>
      <c r="P712" s="211"/>
      <c r="Q712" s="211"/>
      <c r="R712" s="211"/>
      <c r="S712" s="211"/>
      <c r="T712" s="212"/>
      <c r="AT712" s="213" t="s">
        <v>134</v>
      </c>
      <c r="AU712" s="213" t="s">
        <v>82</v>
      </c>
      <c r="AV712" s="11" t="s">
        <v>80</v>
      </c>
      <c r="AW712" s="11" t="s">
        <v>35</v>
      </c>
      <c r="AX712" s="11" t="s">
        <v>72</v>
      </c>
      <c r="AY712" s="213" t="s">
        <v>124</v>
      </c>
    </row>
    <row r="713" spans="2:65" s="12" customFormat="1" ht="13.5">
      <c r="B713" s="214"/>
      <c r="C713" s="215"/>
      <c r="D713" s="205" t="s">
        <v>134</v>
      </c>
      <c r="E713" s="216" t="s">
        <v>21</v>
      </c>
      <c r="F713" s="217" t="s">
        <v>80</v>
      </c>
      <c r="G713" s="215"/>
      <c r="H713" s="218">
        <v>1</v>
      </c>
      <c r="I713" s="219"/>
      <c r="J713" s="215"/>
      <c r="K713" s="215"/>
      <c r="L713" s="220"/>
      <c r="M713" s="221"/>
      <c r="N713" s="222"/>
      <c r="O713" s="222"/>
      <c r="P713" s="222"/>
      <c r="Q713" s="222"/>
      <c r="R713" s="222"/>
      <c r="S713" s="222"/>
      <c r="T713" s="223"/>
      <c r="AT713" s="224" t="s">
        <v>134</v>
      </c>
      <c r="AU713" s="224" t="s">
        <v>82</v>
      </c>
      <c r="AV713" s="12" t="s">
        <v>82</v>
      </c>
      <c r="AW713" s="12" t="s">
        <v>35</v>
      </c>
      <c r="AX713" s="12" t="s">
        <v>80</v>
      </c>
      <c r="AY713" s="224" t="s">
        <v>124</v>
      </c>
    </row>
    <row r="714" spans="2:65" s="10" customFormat="1" ht="29.85" customHeight="1">
      <c r="B714" s="175"/>
      <c r="C714" s="176"/>
      <c r="D714" s="177" t="s">
        <v>71</v>
      </c>
      <c r="E714" s="189" t="s">
        <v>1255</v>
      </c>
      <c r="F714" s="189" t="s">
        <v>1256</v>
      </c>
      <c r="G714" s="176"/>
      <c r="H714" s="176"/>
      <c r="I714" s="179"/>
      <c r="J714" s="190">
        <f>BK714</f>
        <v>0</v>
      </c>
      <c r="K714" s="176"/>
      <c r="L714" s="181"/>
      <c r="M714" s="182"/>
      <c r="N714" s="183"/>
      <c r="O714" s="183"/>
      <c r="P714" s="184">
        <f>SUM(P715:P718)</f>
        <v>0</v>
      </c>
      <c r="Q714" s="183"/>
      <c r="R714" s="184">
        <f>SUM(R715:R718)</f>
        <v>0</v>
      </c>
      <c r="S714" s="183"/>
      <c r="T714" s="185">
        <f>SUM(T715:T718)</f>
        <v>0</v>
      </c>
      <c r="AR714" s="186" t="s">
        <v>153</v>
      </c>
      <c r="AT714" s="187" t="s">
        <v>71</v>
      </c>
      <c r="AU714" s="187" t="s">
        <v>80</v>
      </c>
      <c r="AY714" s="186" t="s">
        <v>124</v>
      </c>
      <c r="BK714" s="188">
        <f>SUM(BK715:BK718)</f>
        <v>0</v>
      </c>
    </row>
    <row r="715" spans="2:65" s="1" customFormat="1" ht="16.5" customHeight="1">
      <c r="B715" s="40"/>
      <c r="C715" s="191" t="s">
        <v>1257</v>
      </c>
      <c r="D715" s="191" t="s">
        <v>127</v>
      </c>
      <c r="E715" s="192" t="s">
        <v>1258</v>
      </c>
      <c r="F715" s="193" t="s">
        <v>1256</v>
      </c>
      <c r="G715" s="194" t="s">
        <v>1172</v>
      </c>
      <c r="H715" s="195">
        <v>1</v>
      </c>
      <c r="I715" s="196"/>
      <c r="J715" s="197">
        <f>ROUND(I715*H715,2)</f>
        <v>0</v>
      </c>
      <c r="K715" s="193" t="s">
        <v>131</v>
      </c>
      <c r="L715" s="60"/>
      <c r="M715" s="198" t="s">
        <v>21</v>
      </c>
      <c r="N715" s="199" t="s">
        <v>43</v>
      </c>
      <c r="O715" s="41"/>
      <c r="P715" s="200">
        <f>O715*H715</f>
        <v>0</v>
      </c>
      <c r="Q715" s="200">
        <v>0</v>
      </c>
      <c r="R715" s="200">
        <f>Q715*H715</f>
        <v>0</v>
      </c>
      <c r="S715" s="200">
        <v>0</v>
      </c>
      <c r="T715" s="201">
        <f>S715*H715</f>
        <v>0</v>
      </c>
      <c r="AR715" s="23" t="s">
        <v>1195</v>
      </c>
      <c r="AT715" s="23" t="s">
        <v>127</v>
      </c>
      <c r="AU715" s="23" t="s">
        <v>82</v>
      </c>
      <c r="AY715" s="23" t="s">
        <v>124</v>
      </c>
      <c r="BE715" s="202">
        <f>IF(N715="základní",J715,0)</f>
        <v>0</v>
      </c>
      <c r="BF715" s="202">
        <f>IF(N715="snížená",J715,0)</f>
        <v>0</v>
      </c>
      <c r="BG715" s="202">
        <f>IF(N715="zákl. přenesená",J715,0)</f>
        <v>0</v>
      </c>
      <c r="BH715" s="202">
        <f>IF(N715="sníž. přenesená",J715,0)</f>
        <v>0</v>
      </c>
      <c r="BI715" s="202">
        <f>IF(N715="nulová",J715,0)</f>
        <v>0</v>
      </c>
      <c r="BJ715" s="23" t="s">
        <v>80</v>
      </c>
      <c r="BK715" s="202">
        <f>ROUND(I715*H715,2)</f>
        <v>0</v>
      </c>
      <c r="BL715" s="23" t="s">
        <v>1195</v>
      </c>
      <c r="BM715" s="23" t="s">
        <v>1259</v>
      </c>
    </row>
    <row r="716" spans="2:65" s="11" customFormat="1" ht="27">
      <c r="B716" s="203"/>
      <c r="C716" s="204"/>
      <c r="D716" s="205" t="s">
        <v>134</v>
      </c>
      <c r="E716" s="206" t="s">
        <v>21</v>
      </c>
      <c r="F716" s="207" t="s">
        <v>1260</v>
      </c>
      <c r="G716" s="204"/>
      <c r="H716" s="206" t="s">
        <v>21</v>
      </c>
      <c r="I716" s="208"/>
      <c r="J716" s="204"/>
      <c r="K716" s="204"/>
      <c r="L716" s="209"/>
      <c r="M716" s="210"/>
      <c r="N716" s="211"/>
      <c r="O716" s="211"/>
      <c r="P716" s="211"/>
      <c r="Q716" s="211"/>
      <c r="R716" s="211"/>
      <c r="S716" s="211"/>
      <c r="T716" s="212"/>
      <c r="AT716" s="213" t="s">
        <v>134</v>
      </c>
      <c r="AU716" s="213" t="s">
        <v>82</v>
      </c>
      <c r="AV716" s="11" t="s">
        <v>80</v>
      </c>
      <c r="AW716" s="11" t="s">
        <v>35</v>
      </c>
      <c r="AX716" s="11" t="s">
        <v>72</v>
      </c>
      <c r="AY716" s="213" t="s">
        <v>124</v>
      </c>
    </row>
    <row r="717" spans="2:65" s="11" customFormat="1" ht="13.5">
      <c r="B717" s="203"/>
      <c r="C717" s="204"/>
      <c r="D717" s="205" t="s">
        <v>134</v>
      </c>
      <c r="E717" s="206" t="s">
        <v>21</v>
      </c>
      <c r="F717" s="207" t="s">
        <v>1261</v>
      </c>
      <c r="G717" s="204"/>
      <c r="H717" s="206" t="s">
        <v>21</v>
      </c>
      <c r="I717" s="208"/>
      <c r="J717" s="204"/>
      <c r="K717" s="204"/>
      <c r="L717" s="209"/>
      <c r="M717" s="210"/>
      <c r="N717" s="211"/>
      <c r="O717" s="211"/>
      <c r="P717" s="211"/>
      <c r="Q717" s="211"/>
      <c r="R717" s="211"/>
      <c r="S717" s="211"/>
      <c r="T717" s="212"/>
      <c r="AT717" s="213" t="s">
        <v>134</v>
      </c>
      <c r="AU717" s="213" t="s">
        <v>82</v>
      </c>
      <c r="AV717" s="11" t="s">
        <v>80</v>
      </c>
      <c r="AW717" s="11" t="s">
        <v>35</v>
      </c>
      <c r="AX717" s="11" t="s">
        <v>72</v>
      </c>
      <c r="AY717" s="213" t="s">
        <v>124</v>
      </c>
    </row>
    <row r="718" spans="2:65" s="12" customFormat="1" ht="13.5">
      <c r="B718" s="214"/>
      <c r="C718" s="215"/>
      <c r="D718" s="205" t="s">
        <v>134</v>
      </c>
      <c r="E718" s="216" t="s">
        <v>21</v>
      </c>
      <c r="F718" s="217" t="s">
        <v>80</v>
      </c>
      <c r="G718" s="215"/>
      <c r="H718" s="218">
        <v>1</v>
      </c>
      <c r="I718" s="219"/>
      <c r="J718" s="215"/>
      <c r="K718" s="215"/>
      <c r="L718" s="220"/>
      <c r="M718" s="221"/>
      <c r="N718" s="222"/>
      <c r="O718" s="222"/>
      <c r="P718" s="222"/>
      <c r="Q718" s="222"/>
      <c r="R718" s="222"/>
      <c r="S718" s="222"/>
      <c r="T718" s="223"/>
      <c r="AT718" s="224" t="s">
        <v>134</v>
      </c>
      <c r="AU718" s="224" t="s">
        <v>82</v>
      </c>
      <c r="AV718" s="12" t="s">
        <v>82</v>
      </c>
      <c r="AW718" s="12" t="s">
        <v>35</v>
      </c>
      <c r="AX718" s="12" t="s">
        <v>80</v>
      </c>
      <c r="AY718" s="224" t="s">
        <v>124</v>
      </c>
    </row>
    <row r="719" spans="2:65" s="10" customFormat="1" ht="29.85" customHeight="1">
      <c r="B719" s="175"/>
      <c r="C719" s="176"/>
      <c r="D719" s="177" t="s">
        <v>71</v>
      </c>
      <c r="E719" s="189" t="s">
        <v>1262</v>
      </c>
      <c r="F719" s="189" t="s">
        <v>1263</v>
      </c>
      <c r="G719" s="176"/>
      <c r="H719" s="176"/>
      <c r="I719" s="179"/>
      <c r="J719" s="190">
        <f>BK719</f>
        <v>0</v>
      </c>
      <c r="K719" s="176"/>
      <c r="L719" s="181"/>
      <c r="M719" s="182"/>
      <c r="N719" s="183"/>
      <c r="O719" s="183"/>
      <c r="P719" s="184">
        <f>SUM(P720:P721)</f>
        <v>0</v>
      </c>
      <c r="Q719" s="183"/>
      <c r="R719" s="184">
        <f>SUM(R720:R721)</f>
        <v>0</v>
      </c>
      <c r="S719" s="183"/>
      <c r="T719" s="185">
        <f>SUM(T720:T721)</f>
        <v>0</v>
      </c>
      <c r="AR719" s="186" t="s">
        <v>153</v>
      </c>
      <c r="AT719" s="187" t="s">
        <v>71</v>
      </c>
      <c r="AU719" s="187" t="s">
        <v>80</v>
      </c>
      <c r="AY719" s="186" t="s">
        <v>124</v>
      </c>
      <c r="BK719" s="188">
        <f>SUM(BK720:BK721)</f>
        <v>0</v>
      </c>
    </row>
    <row r="720" spans="2:65" s="1" customFormat="1" ht="16.5" customHeight="1">
      <c r="B720" s="40"/>
      <c r="C720" s="191" t="s">
        <v>1264</v>
      </c>
      <c r="D720" s="191" t="s">
        <v>127</v>
      </c>
      <c r="E720" s="192" t="s">
        <v>1265</v>
      </c>
      <c r="F720" s="193" t="s">
        <v>1266</v>
      </c>
      <c r="G720" s="194" t="s">
        <v>1172</v>
      </c>
      <c r="H720" s="195">
        <v>1</v>
      </c>
      <c r="I720" s="196"/>
      <c r="J720" s="197">
        <f>ROUND(I720*H720,2)</f>
        <v>0</v>
      </c>
      <c r="K720" s="193" t="s">
        <v>131</v>
      </c>
      <c r="L720" s="60"/>
      <c r="M720" s="198" t="s">
        <v>21</v>
      </c>
      <c r="N720" s="199" t="s">
        <v>43</v>
      </c>
      <c r="O720" s="41"/>
      <c r="P720" s="200">
        <f>O720*H720</f>
        <v>0</v>
      </c>
      <c r="Q720" s="200">
        <v>0</v>
      </c>
      <c r="R720" s="200">
        <f>Q720*H720</f>
        <v>0</v>
      </c>
      <c r="S720" s="200">
        <v>0</v>
      </c>
      <c r="T720" s="201">
        <f>S720*H720</f>
        <v>0</v>
      </c>
      <c r="AR720" s="23" t="s">
        <v>1195</v>
      </c>
      <c r="AT720" s="23" t="s">
        <v>127</v>
      </c>
      <c r="AU720" s="23" t="s">
        <v>82</v>
      </c>
      <c r="AY720" s="23" t="s">
        <v>124</v>
      </c>
      <c r="BE720" s="202">
        <f>IF(N720="základní",J720,0)</f>
        <v>0</v>
      </c>
      <c r="BF720" s="202">
        <f>IF(N720="snížená",J720,0)</f>
        <v>0</v>
      </c>
      <c r="BG720" s="202">
        <f>IF(N720="zákl. přenesená",J720,0)</f>
        <v>0</v>
      </c>
      <c r="BH720" s="202">
        <f>IF(N720="sníž. přenesená",J720,0)</f>
        <v>0</v>
      </c>
      <c r="BI720" s="202">
        <f>IF(N720="nulová",J720,0)</f>
        <v>0</v>
      </c>
      <c r="BJ720" s="23" t="s">
        <v>80</v>
      </c>
      <c r="BK720" s="202">
        <f>ROUND(I720*H720,2)</f>
        <v>0</v>
      </c>
      <c r="BL720" s="23" t="s">
        <v>1195</v>
      </c>
      <c r="BM720" s="23" t="s">
        <v>1267</v>
      </c>
    </row>
    <row r="721" spans="2:51" s="12" customFormat="1" ht="13.5">
      <c r="B721" s="214"/>
      <c r="C721" s="215"/>
      <c r="D721" s="205" t="s">
        <v>134</v>
      </c>
      <c r="E721" s="216" t="s">
        <v>21</v>
      </c>
      <c r="F721" s="217" t="s">
        <v>1268</v>
      </c>
      <c r="G721" s="215"/>
      <c r="H721" s="218">
        <v>1</v>
      </c>
      <c r="I721" s="219"/>
      <c r="J721" s="215"/>
      <c r="K721" s="215"/>
      <c r="L721" s="220"/>
      <c r="M721" s="225"/>
      <c r="N721" s="226"/>
      <c r="O721" s="226"/>
      <c r="P721" s="226"/>
      <c r="Q721" s="226"/>
      <c r="R721" s="226"/>
      <c r="S721" s="226"/>
      <c r="T721" s="227"/>
      <c r="AT721" s="224" t="s">
        <v>134</v>
      </c>
      <c r="AU721" s="224" t="s">
        <v>82</v>
      </c>
      <c r="AV721" s="12" t="s">
        <v>82</v>
      </c>
      <c r="AW721" s="12" t="s">
        <v>35</v>
      </c>
      <c r="AX721" s="12" t="s">
        <v>80</v>
      </c>
      <c r="AY721" s="224" t="s">
        <v>124</v>
      </c>
    </row>
    <row r="722" spans="2:51" s="1" customFormat="1" ht="6.95" customHeight="1">
      <c r="B722" s="55"/>
      <c r="C722" s="56"/>
      <c r="D722" s="56"/>
      <c r="E722" s="56"/>
      <c r="F722" s="56"/>
      <c r="G722" s="56"/>
      <c r="H722" s="56"/>
      <c r="I722" s="138"/>
      <c r="J722" s="56"/>
      <c r="K722" s="56"/>
      <c r="L722" s="60"/>
    </row>
  </sheetData>
  <sheetProtection algorithmName="SHA-512" hashValue="QmYbhj8ehk0aJ9xXLSUYcyA4KGLRbRKOnbsNx8tC4K28LS5cdtVmRVUY7IJP1ftS72mbivYbCHJbd5+d4V7jZA==" saltValue="E1DsYxOvU450yPwiqUbuom3Jjd+WO43/vdGCfyMlpll0Jc32eefE3dPpdp3ysjNccKZNk3bQSFhCB6vyCwPe/A==" spinCount="100000" sheet="1" objects="1" scenarios="1" formatColumns="0" formatRows="0" autoFilter="0"/>
  <autoFilter ref="C95:K721"/>
  <mergeCells count="10">
    <mergeCell ref="J51:J52"/>
    <mergeCell ref="E86:H86"/>
    <mergeCell ref="E88:H8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5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92</v>
      </c>
      <c r="G1" s="306" t="s">
        <v>93</v>
      </c>
      <c r="H1" s="306"/>
      <c r="I1" s="114"/>
      <c r="J1" s="113" t="s">
        <v>94</v>
      </c>
      <c r="K1" s="112" t="s">
        <v>95</v>
      </c>
      <c r="L1" s="113" t="s">
        <v>96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97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298" t="str">
        <f>'Rekapitulace stavby'!K6</f>
        <v>II/112 mosty ev.č. 112-007, 009 a 010 u obcí Dobříčkov a Jemniště</v>
      </c>
      <c r="F7" s="299"/>
      <c r="G7" s="299"/>
      <c r="H7" s="299"/>
      <c r="I7" s="116"/>
      <c r="J7" s="28"/>
      <c r="K7" s="30"/>
    </row>
    <row r="8" spans="1:70" s="1" customFormat="1">
      <c r="B8" s="40"/>
      <c r="C8" s="41"/>
      <c r="D8" s="36" t="s">
        <v>98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00" t="s">
        <v>1269</v>
      </c>
      <c r="F9" s="301"/>
      <c r="G9" s="301"/>
      <c r="H9" s="301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5. 3. 2018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267" t="s">
        <v>100</v>
      </c>
      <c r="F24" s="267"/>
      <c r="G24" s="267"/>
      <c r="H24" s="26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ROUND(J95,2)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ROUND(SUM(BE95:BE756), 2)</f>
        <v>0</v>
      </c>
      <c r="G30" s="41"/>
      <c r="H30" s="41"/>
      <c r="I30" s="130">
        <v>0.21</v>
      </c>
      <c r="J30" s="129">
        <f>ROUND(ROUND((SUM(BE95:BE756)),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ROUND(SUM(BF95:BF756), 2)</f>
        <v>0</v>
      </c>
      <c r="G31" s="41"/>
      <c r="H31" s="41"/>
      <c r="I31" s="130">
        <v>0.15</v>
      </c>
      <c r="J31" s="129">
        <f>ROUND(ROUND((SUM(BF95:BF756)),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ROUND(SUM(BG95:BG756),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ROUND(SUM(BH95:BH756),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ROUND(SUM(BI95:BI756),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298" t="str">
        <f>E7</f>
        <v>II/112 mosty ev.č. 112-007, 009 a 010 u obcí Dobříčkov a Jemniště</v>
      </c>
      <c r="F45" s="299"/>
      <c r="G45" s="299"/>
      <c r="H45" s="299"/>
      <c r="I45" s="117"/>
      <c r="J45" s="41"/>
      <c r="K45" s="44"/>
    </row>
    <row r="46" spans="2:11" s="1" customFormat="1" ht="14.45" customHeight="1">
      <c r="B46" s="40"/>
      <c r="C46" s="36" t="s">
        <v>98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00" t="str">
        <f>E9</f>
        <v>SO 202 - Most ev. č. 112-009 přes strouhu u obce Jemniště</v>
      </c>
      <c r="F47" s="301"/>
      <c r="G47" s="301"/>
      <c r="H47" s="301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5. 3. 2018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KSÚS  Středočeského Kraje</v>
      </c>
      <c r="G51" s="41"/>
      <c r="H51" s="41"/>
      <c r="I51" s="118" t="s">
        <v>33</v>
      </c>
      <c r="J51" s="267" t="str">
        <f>E21</f>
        <v>Tubes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0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J95</f>
        <v>0</v>
      </c>
      <c r="K56" s="44"/>
      <c r="AU56" s="23" t="s">
        <v>105</v>
      </c>
    </row>
    <row r="57" spans="2:47" s="7" customFormat="1" ht="24.95" customHeight="1">
      <c r="B57" s="148"/>
      <c r="C57" s="149"/>
      <c r="D57" s="150" t="s">
        <v>1270</v>
      </c>
      <c r="E57" s="151"/>
      <c r="F57" s="151"/>
      <c r="G57" s="151"/>
      <c r="H57" s="151"/>
      <c r="I57" s="152"/>
      <c r="J57" s="153">
        <f>J96</f>
        <v>0</v>
      </c>
      <c r="K57" s="154"/>
    </row>
    <row r="58" spans="2:47" s="8" customFormat="1" ht="19.899999999999999" customHeight="1">
      <c r="B58" s="155"/>
      <c r="C58" s="156"/>
      <c r="D58" s="157" t="s">
        <v>200</v>
      </c>
      <c r="E58" s="158"/>
      <c r="F58" s="158"/>
      <c r="G58" s="158"/>
      <c r="H58" s="158"/>
      <c r="I58" s="159"/>
      <c r="J58" s="160">
        <f>J97</f>
        <v>0</v>
      </c>
      <c r="K58" s="161"/>
    </row>
    <row r="59" spans="2:47" s="8" customFormat="1" ht="19.899999999999999" customHeight="1">
      <c r="B59" s="155"/>
      <c r="C59" s="156"/>
      <c r="D59" s="157" t="s">
        <v>201</v>
      </c>
      <c r="E59" s="158"/>
      <c r="F59" s="158"/>
      <c r="G59" s="158"/>
      <c r="H59" s="158"/>
      <c r="I59" s="159"/>
      <c r="J59" s="160">
        <f>J283</f>
        <v>0</v>
      </c>
      <c r="K59" s="161"/>
    </row>
    <row r="60" spans="2:47" s="8" customFormat="1" ht="19.899999999999999" customHeight="1">
      <c r="B60" s="155"/>
      <c r="C60" s="156"/>
      <c r="D60" s="157" t="s">
        <v>202</v>
      </c>
      <c r="E60" s="158"/>
      <c r="F60" s="158"/>
      <c r="G60" s="158"/>
      <c r="H60" s="158"/>
      <c r="I60" s="159"/>
      <c r="J60" s="160">
        <f>J314</f>
        <v>0</v>
      </c>
      <c r="K60" s="161"/>
    </row>
    <row r="61" spans="2:47" s="8" customFormat="1" ht="19.899999999999999" customHeight="1">
      <c r="B61" s="155"/>
      <c r="C61" s="156"/>
      <c r="D61" s="157" t="s">
        <v>203</v>
      </c>
      <c r="E61" s="158"/>
      <c r="F61" s="158"/>
      <c r="G61" s="158"/>
      <c r="H61" s="158"/>
      <c r="I61" s="159"/>
      <c r="J61" s="160">
        <f>J348</f>
        <v>0</v>
      </c>
      <c r="K61" s="161"/>
    </row>
    <row r="62" spans="2:47" s="8" customFormat="1" ht="19.899999999999999" customHeight="1">
      <c r="B62" s="155"/>
      <c r="C62" s="156"/>
      <c r="D62" s="157" t="s">
        <v>204</v>
      </c>
      <c r="E62" s="158"/>
      <c r="F62" s="158"/>
      <c r="G62" s="158"/>
      <c r="H62" s="158"/>
      <c r="I62" s="159"/>
      <c r="J62" s="160">
        <f>J413</f>
        <v>0</v>
      </c>
      <c r="K62" s="161"/>
    </row>
    <row r="63" spans="2:47" s="8" customFormat="1" ht="19.899999999999999" customHeight="1">
      <c r="B63" s="155"/>
      <c r="C63" s="156"/>
      <c r="D63" s="157" t="s">
        <v>205</v>
      </c>
      <c r="E63" s="158"/>
      <c r="F63" s="158"/>
      <c r="G63" s="158"/>
      <c r="H63" s="158"/>
      <c r="I63" s="159"/>
      <c r="J63" s="160">
        <f>J458</f>
        <v>0</v>
      </c>
      <c r="K63" s="161"/>
    </row>
    <row r="64" spans="2:47" s="8" customFormat="1" ht="19.899999999999999" customHeight="1">
      <c r="B64" s="155"/>
      <c r="C64" s="156"/>
      <c r="D64" s="157" t="s">
        <v>206</v>
      </c>
      <c r="E64" s="158"/>
      <c r="F64" s="158"/>
      <c r="G64" s="158"/>
      <c r="H64" s="158"/>
      <c r="I64" s="159"/>
      <c r="J64" s="160">
        <f>J467</f>
        <v>0</v>
      </c>
      <c r="K64" s="161"/>
    </row>
    <row r="65" spans="2:11" s="8" customFormat="1" ht="19.899999999999999" customHeight="1">
      <c r="B65" s="155"/>
      <c r="C65" s="156"/>
      <c r="D65" s="157" t="s">
        <v>107</v>
      </c>
      <c r="E65" s="158"/>
      <c r="F65" s="158"/>
      <c r="G65" s="158"/>
      <c r="H65" s="158"/>
      <c r="I65" s="159"/>
      <c r="J65" s="160">
        <f>J475</f>
        <v>0</v>
      </c>
      <c r="K65" s="161"/>
    </row>
    <row r="66" spans="2:11" s="8" customFormat="1" ht="19.899999999999999" customHeight="1">
      <c r="B66" s="155"/>
      <c r="C66" s="156"/>
      <c r="D66" s="157" t="s">
        <v>207</v>
      </c>
      <c r="E66" s="158"/>
      <c r="F66" s="158"/>
      <c r="G66" s="158"/>
      <c r="H66" s="158"/>
      <c r="I66" s="159"/>
      <c r="J66" s="160">
        <f>J601</f>
        <v>0</v>
      </c>
      <c r="K66" s="161"/>
    </row>
    <row r="67" spans="2:11" s="8" customFormat="1" ht="19.899999999999999" customHeight="1">
      <c r="B67" s="155"/>
      <c r="C67" s="156"/>
      <c r="D67" s="157" t="s">
        <v>208</v>
      </c>
      <c r="E67" s="158"/>
      <c r="F67" s="158"/>
      <c r="G67" s="158"/>
      <c r="H67" s="158"/>
      <c r="I67" s="159"/>
      <c r="J67" s="160">
        <f>J660</f>
        <v>0</v>
      </c>
      <c r="K67" s="161"/>
    </row>
    <row r="68" spans="2:11" s="7" customFormat="1" ht="24.95" customHeight="1">
      <c r="B68" s="148"/>
      <c r="C68" s="149"/>
      <c r="D68" s="150" t="s">
        <v>1271</v>
      </c>
      <c r="E68" s="151"/>
      <c r="F68" s="151"/>
      <c r="G68" s="151"/>
      <c r="H68" s="151"/>
      <c r="I68" s="152"/>
      <c r="J68" s="153">
        <f>J662</f>
        <v>0</v>
      </c>
      <c r="K68" s="154"/>
    </row>
    <row r="69" spans="2:11" s="8" customFormat="1" ht="19.899999999999999" customHeight="1">
      <c r="B69" s="155"/>
      <c r="C69" s="156"/>
      <c r="D69" s="157" t="s">
        <v>210</v>
      </c>
      <c r="E69" s="158"/>
      <c r="F69" s="158"/>
      <c r="G69" s="158"/>
      <c r="H69" s="158"/>
      <c r="I69" s="159"/>
      <c r="J69" s="160">
        <f>J663</f>
        <v>0</v>
      </c>
      <c r="K69" s="161"/>
    </row>
    <row r="70" spans="2:11" s="7" customFormat="1" ht="24.95" customHeight="1">
      <c r="B70" s="148"/>
      <c r="C70" s="149"/>
      <c r="D70" s="150" t="s">
        <v>211</v>
      </c>
      <c r="E70" s="151"/>
      <c r="F70" s="151"/>
      <c r="G70" s="151"/>
      <c r="H70" s="151"/>
      <c r="I70" s="152"/>
      <c r="J70" s="153">
        <f>J696</f>
        <v>0</v>
      </c>
      <c r="K70" s="154"/>
    </row>
    <row r="71" spans="2:11" s="8" customFormat="1" ht="19.899999999999999" customHeight="1">
      <c r="B71" s="155"/>
      <c r="C71" s="156"/>
      <c r="D71" s="157" t="s">
        <v>212</v>
      </c>
      <c r="E71" s="158"/>
      <c r="F71" s="158"/>
      <c r="G71" s="158"/>
      <c r="H71" s="158"/>
      <c r="I71" s="159"/>
      <c r="J71" s="160">
        <f>J697</f>
        <v>0</v>
      </c>
      <c r="K71" s="161"/>
    </row>
    <row r="72" spans="2:11" s="8" customFormat="1" ht="19.899999999999999" customHeight="1">
      <c r="B72" s="155"/>
      <c r="C72" s="156"/>
      <c r="D72" s="157" t="s">
        <v>213</v>
      </c>
      <c r="E72" s="158"/>
      <c r="F72" s="158"/>
      <c r="G72" s="158"/>
      <c r="H72" s="158"/>
      <c r="I72" s="159"/>
      <c r="J72" s="160">
        <f>J702</f>
        <v>0</v>
      </c>
      <c r="K72" s="161"/>
    </row>
    <row r="73" spans="2:11" s="7" customFormat="1" ht="24.95" customHeight="1">
      <c r="B73" s="148"/>
      <c r="C73" s="149"/>
      <c r="D73" s="150" t="s">
        <v>214</v>
      </c>
      <c r="E73" s="151"/>
      <c r="F73" s="151"/>
      <c r="G73" s="151"/>
      <c r="H73" s="151"/>
      <c r="I73" s="152"/>
      <c r="J73" s="153">
        <f>J705</f>
        <v>0</v>
      </c>
      <c r="K73" s="154"/>
    </row>
    <row r="74" spans="2:11" s="8" customFormat="1" ht="19.899999999999999" customHeight="1">
      <c r="B74" s="155"/>
      <c r="C74" s="156"/>
      <c r="D74" s="157" t="s">
        <v>215</v>
      </c>
      <c r="E74" s="158"/>
      <c r="F74" s="158"/>
      <c r="G74" s="158"/>
      <c r="H74" s="158"/>
      <c r="I74" s="159"/>
      <c r="J74" s="160">
        <f>J706</f>
        <v>0</v>
      </c>
      <c r="K74" s="161"/>
    </row>
    <row r="75" spans="2:11" s="8" customFormat="1" ht="19.899999999999999" customHeight="1">
      <c r="B75" s="155"/>
      <c r="C75" s="156"/>
      <c r="D75" s="157" t="s">
        <v>216</v>
      </c>
      <c r="E75" s="158"/>
      <c r="F75" s="158"/>
      <c r="G75" s="158"/>
      <c r="H75" s="158"/>
      <c r="I75" s="159"/>
      <c r="J75" s="160">
        <f>J752</f>
        <v>0</v>
      </c>
      <c r="K75" s="161"/>
    </row>
    <row r="76" spans="2:11" s="1" customFormat="1" ht="21.75" customHeight="1">
      <c r="B76" s="40"/>
      <c r="C76" s="41"/>
      <c r="D76" s="41"/>
      <c r="E76" s="41"/>
      <c r="F76" s="41"/>
      <c r="G76" s="41"/>
      <c r="H76" s="41"/>
      <c r="I76" s="117"/>
      <c r="J76" s="41"/>
      <c r="K76" s="44"/>
    </row>
    <row r="77" spans="2:11" s="1" customFormat="1" ht="6.95" customHeight="1">
      <c r="B77" s="55"/>
      <c r="C77" s="56"/>
      <c r="D77" s="56"/>
      <c r="E77" s="56"/>
      <c r="F77" s="56"/>
      <c r="G77" s="56"/>
      <c r="H77" s="56"/>
      <c r="I77" s="138"/>
      <c r="J77" s="56"/>
      <c r="K77" s="57"/>
    </row>
    <row r="81" spans="2:63" s="1" customFormat="1" ht="6.95" customHeight="1">
      <c r="B81" s="58"/>
      <c r="C81" s="59"/>
      <c r="D81" s="59"/>
      <c r="E81" s="59"/>
      <c r="F81" s="59"/>
      <c r="G81" s="59"/>
      <c r="H81" s="59"/>
      <c r="I81" s="141"/>
      <c r="J81" s="59"/>
      <c r="K81" s="59"/>
      <c r="L81" s="60"/>
    </row>
    <row r="82" spans="2:63" s="1" customFormat="1" ht="36.950000000000003" customHeight="1">
      <c r="B82" s="40"/>
      <c r="C82" s="61" t="s">
        <v>108</v>
      </c>
      <c r="D82" s="62"/>
      <c r="E82" s="62"/>
      <c r="F82" s="62"/>
      <c r="G82" s="62"/>
      <c r="H82" s="62"/>
      <c r="I82" s="162"/>
      <c r="J82" s="62"/>
      <c r="K82" s="62"/>
      <c r="L82" s="60"/>
    </row>
    <row r="83" spans="2:63" s="1" customFormat="1" ht="6.95" customHeight="1">
      <c r="B83" s="40"/>
      <c r="C83" s="62"/>
      <c r="D83" s="62"/>
      <c r="E83" s="62"/>
      <c r="F83" s="62"/>
      <c r="G83" s="62"/>
      <c r="H83" s="62"/>
      <c r="I83" s="162"/>
      <c r="J83" s="62"/>
      <c r="K83" s="62"/>
      <c r="L83" s="60"/>
    </row>
    <row r="84" spans="2:63" s="1" customFormat="1" ht="14.45" customHeight="1">
      <c r="B84" s="40"/>
      <c r="C84" s="64" t="s">
        <v>18</v>
      </c>
      <c r="D84" s="62"/>
      <c r="E84" s="62"/>
      <c r="F84" s="62"/>
      <c r="G84" s="62"/>
      <c r="H84" s="62"/>
      <c r="I84" s="162"/>
      <c r="J84" s="62"/>
      <c r="K84" s="62"/>
      <c r="L84" s="60"/>
    </row>
    <row r="85" spans="2:63" s="1" customFormat="1" ht="16.5" customHeight="1">
      <c r="B85" s="40"/>
      <c r="C85" s="62"/>
      <c r="D85" s="62"/>
      <c r="E85" s="303" t="str">
        <f>E7</f>
        <v>II/112 mosty ev.č. 112-007, 009 a 010 u obcí Dobříčkov a Jemniště</v>
      </c>
      <c r="F85" s="304"/>
      <c r="G85" s="304"/>
      <c r="H85" s="304"/>
      <c r="I85" s="162"/>
      <c r="J85" s="62"/>
      <c r="K85" s="62"/>
      <c r="L85" s="60"/>
    </row>
    <row r="86" spans="2:63" s="1" customFormat="1" ht="14.45" customHeight="1">
      <c r="B86" s="40"/>
      <c r="C86" s="64" t="s">
        <v>98</v>
      </c>
      <c r="D86" s="62"/>
      <c r="E86" s="62"/>
      <c r="F86" s="62"/>
      <c r="G86" s="62"/>
      <c r="H86" s="62"/>
      <c r="I86" s="162"/>
      <c r="J86" s="62"/>
      <c r="K86" s="62"/>
      <c r="L86" s="60"/>
    </row>
    <row r="87" spans="2:63" s="1" customFormat="1" ht="17.25" customHeight="1">
      <c r="B87" s="40"/>
      <c r="C87" s="62"/>
      <c r="D87" s="62"/>
      <c r="E87" s="278" t="str">
        <f>E9</f>
        <v>SO 202 - Most ev. č. 112-009 přes strouhu u obce Jemniště</v>
      </c>
      <c r="F87" s="305"/>
      <c r="G87" s="305"/>
      <c r="H87" s="305"/>
      <c r="I87" s="162"/>
      <c r="J87" s="62"/>
      <c r="K87" s="62"/>
      <c r="L87" s="60"/>
    </row>
    <row r="88" spans="2:63" s="1" customFormat="1" ht="6.95" customHeight="1">
      <c r="B88" s="40"/>
      <c r="C88" s="62"/>
      <c r="D88" s="62"/>
      <c r="E88" s="62"/>
      <c r="F88" s="62"/>
      <c r="G88" s="62"/>
      <c r="H88" s="62"/>
      <c r="I88" s="162"/>
      <c r="J88" s="62"/>
      <c r="K88" s="62"/>
      <c r="L88" s="60"/>
    </row>
    <row r="89" spans="2:63" s="1" customFormat="1" ht="18" customHeight="1">
      <c r="B89" s="40"/>
      <c r="C89" s="64" t="s">
        <v>23</v>
      </c>
      <c r="D89" s="62"/>
      <c r="E89" s="62"/>
      <c r="F89" s="163" t="str">
        <f>F12</f>
        <v xml:space="preserve"> </v>
      </c>
      <c r="G89" s="62"/>
      <c r="H89" s="62"/>
      <c r="I89" s="164" t="s">
        <v>25</v>
      </c>
      <c r="J89" s="72" t="str">
        <f>IF(J12="","",J12)</f>
        <v>5. 3. 2018</v>
      </c>
      <c r="K89" s="62"/>
      <c r="L89" s="60"/>
    </row>
    <row r="90" spans="2:63" s="1" customFormat="1" ht="6.95" customHeight="1">
      <c r="B90" s="40"/>
      <c r="C90" s="62"/>
      <c r="D90" s="62"/>
      <c r="E90" s="62"/>
      <c r="F90" s="62"/>
      <c r="G90" s="62"/>
      <c r="H90" s="62"/>
      <c r="I90" s="162"/>
      <c r="J90" s="62"/>
      <c r="K90" s="62"/>
      <c r="L90" s="60"/>
    </row>
    <row r="91" spans="2:63" s="1" customFormat="1">
      <c r="B91" s="40"/>
      <c r="C91" s="64" t="s">
        <v>27</v>
      </c>
      <c r="D91" s="62"/>
      <c r="E91" s="62"/>
      <c r="F91" s="163" t="str">
        <f>E15</f>
        <v>KSÚS  Středočeského Kraje</v>
      </c>
      <c r="G91" s="62"/>
      <c r="H91" s="62"/>
      <c r="I91" s="164" t="s">
        <v>33</v>
      </c>
      <c r="J91" s="163" t="str">
        <f>E21</f>
        <v>Tubes s.r.o.</v>
      </c>
      <c r="K91" s="62"/>
      <c r="L91" s="60"/>
    </row>
    <row r="92" spans="2:63" s="1" customFormat="1" ht="14.45" customHeight="1">
      <c r="B92" s="40"/>
      <c r="C92" s="64" t="s">
        <v>31</v>
      </c>
      <c r="D92" s="62"/>
      <c r="E92" s="62"/>
      <c r="F92" s="163" t="str">
        <f>IF(E18="","",E18)</f>
        <v/>
      </c>
      <c r="G92" s="62"/>
      <c r="H92" s="62"/>
      <c r="I92" s="162"/>
      <c r="J92" s="62"/>
      <c r="K92" s="62"/>
      <c r="L92" s="60"/>
    </row>
    <row r="93" spans="2:63" s="1" customFormat="1" ht="10.35" customHeight="1">
      <c r="B93" s="40"/>
      <c r="C93" s="62"/>
      <c r="D93" s="62"/>
      <c r="E93" s="62"/>
      <c r="F93" s="62"/>
      <c r="G93" s="62"/>
      <c r="H93" s="62"/>
      <c r="I93" s="162"/>
      <c r="J93" s="62"/>
      <c r="K93" s="62"/>
      <c r="L93" s="60"/>
    </row>
    <row r="94" spans="2:63" s="9" customFormat="1" ht="29.25" customHeight="1">
      <c r="B94" s="165"/>
      <c r="C94" s="166" t="s">
        <v>109</v>
      </c>
      <c r="D94" s="167" t="s">
        <v>57</v>
      </c>
      <c r="E94" s="167" t="s">
        <v>53</v>
      </c>
      <c r="F94" s="167" t="s">
        <v>110</v>
      </c>
      <c r="G94" s="167" t="s">
        <v>111</v>
      </c>
      <c r="H94" s="167" t="s">
        <v>112</v>
      </c>
      <c r="I94" s="168" t="s">
        <v>113</v>
      </c>
      <c r="J94" s="167" t="s">
        <v>103</v>
      </c>
      <c r="K94" s="169" t="s">
        <v>114</v>
      </c>
      <c r="L94" s="170"/>
      <c r="M94" s="80" t="s">
        <v>115</v>
      </c>
      <c r="N94" s="81" t="s">
        <v>42</v>
      </c>
      <c r="O94" s="81" t="s">
        <v>116</v>
      </c>
      <c r="P94" s="81" t="s">
        <v>117</v>
      </c>
      <c r="Q94" s="81" t="s">
        <v>118</v>
      </c>
      <c r="R94" s="81" t="s">
        <v>119</v>
      </c>
      <c r="S94" s="81" t="s">
        <v>120</v>
      </c>
      <c r="T94" s="82" t="s">
        <v>121</v>
      </c>
    </row>
    <row r="95" spans="2:63" s="1" customFormat="1" ht="29.25" customHeight="1">
      <c r="B95" s="40"/>
      <c r="C95" s="86" t="s">
        <v>104</v>
      </c>
      <c r="D95" s="62"/>
      <c r="E95" s="62"/>
      <c r="F95" s="62"/>
      <c r="G95" s="62"/>
      <c r="H95" s="62"/>
      <c r="I95" s="162"/>
      <c r="J95" s="171">
        <f>BK95</f>
        <v>0</v>
      </c>
      <c r="K95" s="62"/>
      <c r="L95" s="60"/>
      <c r="M95" s="83"/>
      <c r="N95" s="84"/>
      <c r="O95" s="84"/>
      <c r="P95" s="172">
        <f>P96+P662+P696+P705</f>
        <v>0</v>
      </c>
      <c r="Q95" s="84"/>
      <c r="R95" s="172">
        <f>R96+R662+R696+R705</f>
        <v>878.93558675999986</v>
      </c>
      <c r="S95" s="84"/>
      <c r="T95" s="173">
        <f>T96+T662+T696+T705</f>
        <v>656.11099000000002</v>
      </c>
      <c r="AT95" s="23" t="s">
        <v>71</v>
      </c>
      <c r="AU95" s="23" t="s">
        <v>105</v>
      </c>
      <c r="BK95" s="174">
        <f>BK96+BK662+BK696+BK705</f>
        <v>0</v>
      </c>
    </row>
    <row r="96" spans="2:63" s="10" customFormat="1" ht="37.35" customHeight="1">
      <c r="B96" s="175"/>
      <c r="C96" s="176"/>
      <c r="D96" s="177" t="s">
        <v>71</v>
      </c>
      <c r="E96" s="178" t="s">
        <v>122</v>
      </c>
      <c r="F96" s="178" t="s">
        <v>1272</v>
      </c>
      <c r="G96" s="176"/>
      <c r="H96" s="176"/>
      <c r="I96" s="179"/>
      <c r="J96" s="180">
        <f>BK96</f>
        <v>0</v>
      </c>
      <c r="K96" s="176"/>
      <c r="L96" s="181"/>
      <c r="M96" s="182"/>
      <c r="N96" s="183"/>
      <c r="O96" s="183"/>
      <c r="P96" s="184">
        <f>P97+P283+P314+P348+P413+P458+P467+P475+P601+P660</f>
        <v>0</v>
      </c>
      <c r="Q96" s="183"/>
      <c r="R96" s="184">
        <f>R97+R283+R314+R348+R413+R458+R467+R475+R601+R660</f>
        <v>878.02886875999991</v>
      </c>
      <c r="S96" s="183"/>
      <c r="T96" s="185">
        <f>T97+T283+T314+T348+T413+T458+T467+T475+T601+T660</f>
        <v>656.11099000000002</v>
      </c>
      <c r="AR96" s="186" t="s">
        <v>80</v>
      </c>
      <c r="AT96" s="187" t="s">
        <v>71</v>
      </c>
      <c r="AU96" s="187" t="s">
        <v>72</v>
      </c>
      <c r="AY96" s="186" t="s">
        <v>124</v>
      </c>
      <c r="BK96" s="188">
        <f>BK97+BK283+BK314+BK348+BK413+BK458+BK467+BK475+BK601+BK660</f>
        <v>0</v>
      </c>
    </row>
    <row r="97" spans="2:65" s="10" customFormat="1" ht="19.899999999999999" customHeight="1">
      <c r="B97" s="175"/>
      <c r="C97" s="176"/>
      <c r="D97" s="177" t="s">
        <v>71</v>
      </c>
      <c r="E97" s="189" t="s">
        <v>80</v>
      </c>
      <c r="F97" s="189" t="s">
        <v>218</v>
      </c>
      <c r="G97" s="176"/>
      <c r="H97" s="176"/>
      <c r="I97" s="179"/>
      <c r="J97" s="190">
        <f>BK97</f>
        <v>0</v>
      </c>
      <c r="K97" s="176"/>
      <c r="L97" s="181"/>
      <c r="M97" s="182"/>
      <c r="N97" s="183"/>
      <c r="O97" s="183"/>
      <c r="P97" s="184">
        <f>SUM(P98:P282)</f>
        <v>0</v>
      </c>
      <c r="Q97" s="183"/>
      <c r="R97" s="184">
        <f>SUM(R98:R282)</f>
        <v>232.79117116</v>
      </c>
      <c r="S97" s="183"/>
      <c r="T97" s="185">
        <f>SUM(T98:T282)</f>
        <v>177.5136</v>
      </c>
      <c r="AR97" s="186" t="s">
        <v>80</v>
      </c>
      <c r="AT97" s="187" t="s">
        <v>71</v>
      </c>
      <c r="AU97" s="187" t="s">
        <v>80</v>
      </c>
      <c r="AY97" s="186" t="s">
        <v>124</v>
      </c>
      <c r="BK97" s="188">
        <f>SUM(BK98:BK282)</f>
        <v>0</v>
      </c>
    </row>
    <row r="98" spans="2:65" s="1" customFormat="1" ht="25.5" customHeight="1">
      <c r="B98" s="40"/>
      <c r="C98" s="191" t="s">
        <v>80</v>
      </c>
      <c r="D98" s="191" t="s">
        <v>127</v>
      </c>
      <c r="E98" s="192" t="s">
        <v>219</v>
      </c>
      <c r="F98" s="193" t="s">
        <v>220</v>
      </c>
      <c r="G98" s="194" t="s">
        <v>221</v>
      </c>
      <c r="H98" s="195">
        <v>11</v>
      </c>
      <c r="I98" s="196"/>
      <c r="J98" s="197">
        <f>ROUND(I98*H98,2)</f>
        <v>0</v>
      </c>
      <c r="K98" s="193" t="s">
        <v>131</v>
      </c>
      <c r="L98" s="60"/>
      <c r="M98" s="198" t="s">
        <v>21</v>
      </c>
      <c r="N98" s="199" t="s">
        <v>43</v>
      </c>
      <c r="O98" s="41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3" t="s">
        <v>132</v>
      </c>
      <c r="AT98" s="23" t="s">
        <v>127</v>
      </c>
      <c r="AU98" s="23" t="s">
        <v>82</v>
      </c>
      <c r="AY98" s="23" t="s">
        <v>124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3" t="s">
        <v>80</v>
      </c>
      <c r="BK98" s="202">
        <f>ROUND(I98*H98,2)</f>
        <v>0</v>
      </c>
      <c r="BL98" s="23" t="s">
        <v>132</v>
      </c>
      <c r="BM98" s="23" t="s">
        <v>1273</v>
      </c>
    </row>
    <row r="99" spans="2:65" s="12" customFormat="1" ht="13.5">
      <c r="B99" s="214"/>
      <c r="C99" s="215"/>
      <c r="D99" s="205" t="s">
        <v>134</v>
      </c>
      <c r="E99" s="216" t="s">
        <v>21</v>
      </c>
      <c r="F99" s="217" t="s">
        <v>1274</v>
      </c>
      <c r="G99" s="215"/>
      <c r="H99" s="218">
        <v>11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134</v>
      </c>
      <c r="AU99" s="224" t="s">
        <v>82</v>
      </c>
      <c r="AV99" s="12" t="s">
        <v>82</v>
      </c>
      <c r="AW99" s="12" t="s">
        <v>35</v>
      </c>
      <c r="AX99" s="12" t="s">
        <v>80</v>
      </c>
      <c r="AY99" s="224" t="s">
        <v>124</v>
      </c>
    </row>
    <row r="100" spans="2:65" s="11" customFormat="1" ht="13.5">
      <c r="B100" s="203"/>
      <c r="C100" s="204"/>
      <c r="D100" s="205" t="s">
        <v>134</v>
      </c>
      <c r="E100" s="206" t="s">
        <v>21</v>
      </c>
      <c r="F100" s="207" t="s">
        <v>224</v>
      </c>
      <c r="G100" s="204"/>
      <c r="H100" s="206" t="s">
        <v>21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134</v>
      </c>
      <c r="AU100" s="213" t="s">
        <v>82</v>
      </c>
      <c r="AV100" s="11" t="s">
        <v>80</v>
      </c>
      <c r="AW100" s="11" t="s">
        <v>35</v>
      </c>
      <c r="AX100" s="11" t="s">
        <v>72</v>
      </c>
      <c r="AY100" s="213" t="s">
        <v>124</v>
      </c>
    </row>
    <row r="101" spans="2:65" s="1" customFormat="1" ht="25.5" customHeight="1">
      <c r="B101" s="40"/>
      <c r="C101" s="191" t="s">
        <v>82</v>
      </c>
      <c r="D101" s="191" t="s">
        <v>127</v>
      </c>
      <c r="E101" s="192" t="s">
        <v>225</v>
      </c>
      <c r="F101" s="193" t="s">
        <v>226</v>
      </c>
      <c r="G101" s="194" t="s">
        <v>221</v>
      </c>
      <c r="H101" s="195">
        <v>250</v>
      </c>
      <c r="I101" s="196"/>
      <c r="J101" s="197">
        <f>ROUND(I101*H101,2)</f>
        <v>0</v>
      </c>
      <c r="K101" s="193" t="s">
        <v>131</v>
      </c>
      <c r="L101" s="60"/>
      <c r="M101" s="198" t="s">
        <v>21</v>
      </c>
      <c r="N101" s="199" t="s">
        <v>43</v>
      </c>
      <c r="O101" s="41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3" t="s">
        <v>132</v>
      </c>
      <c r="AT101" s="23" t="s">
        <v>127</v>
      </c>
      <c r="AU101" s="23" t="s">
        <v>82</v>
      </c>
      <c r="AY101" s="23" t="s">
        <v>124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3" t="s">
        <v>80</v>
      </c>
      <c r="BK101" s="202">
        <f>ROUND(I101*H101,2)</f>
        <v>0</v>
      </c>
      <c r="BL101" s="23" t="s">
        <v>132</v>
      </c>
      <c r="BM101" s="23" t="s">
        <v>1275</v>
      </c>
    </row>
    <row r="102" spans="2:65" s="12" customFormat="1" ht="13.5">
      <c r="B102" s="214"/>
      <c r="C102" s="215"/>
      <c r="D102" s="205" t="s">
        <v>134</v>
      </c>
      <c r="E102" s="216" t="s">
        <v>21</v>
      </c>
      <c r="F102" s="217" t="s">
        <v>1276</v>
      </c>
      <c r="G102" s="215"/>
      <c r="H102" s="218">
        <v>250</v>
      </c>
      <c r="I102" s="219"/>
      <c r="J102" s="215"/>
      <c r="K102" s="215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134</v>
      </c>
      <c r="AU102" s="224" t="s">
        <v>82</v>
      </c>
      <c r="AV102" s="12" t="s">
        <v>82</v>
      </c>
      <c r="AW102" s="12" t="s">
        <v>35</v>
      </c>
      <c r="AX102" s="12" t="s">
        <v>80</v>
      </c>
      <c r="AY102" s="224" t="s">
        <v>124</v>
      </c>
    </row>
    <row r="103" spans="2:65" s="1" customFormat="1" ht="16.5" customHeight="1">
      <c r="B103" s="40"/>
      <c r="C103" s="191" t="s">
        <v>141</v>
      </c>
      <c r="D103" s="191" t="s">
        <v>127</v>
      </c>
      <c r="E103" s="192" t="s">
        <v>1277</v>
      </c>
      <c r="F103" s="193" t="s">
        <v>1278</v>
      </c>
      <c r="G103" s="194" t="s">
        <v>130</v>
      </c>
      <c r="H103" s="195">
        <v>2</v>
      </c>
      <c r="I103" s="196"/>
      <c r="J103" s="197">
        <f>ROUND(I103*H103,2)</f>
        <v>0</v>
      </c>
      <c r="K103" s="193" t="s">
        <v>131</v>
      </c>
      <c r="L103" s="60"/>
      <c r="M103" s="198" t="s">
        <v>21</v>
      </c>
      <c r="N103" s="199" t="s">
        <v>43</v>
      </c>
      <c r="O103" s="41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3" t="s">
        <v>132</v>
      </c>
      <c r="AT103" s="23" t="s">
        <v>127</v>
      </c>
      <c r="AU103" s="23" t="s">
        <v>82</v>
      </c>
      <c r="AY103" s="23" t="s">
        <v>124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3" t="s">
        <v>80</v>
      </c>
      <c r="BK103" s="202">
        <f>ROUND(I103*H103,2)</f>
        <v>0</v>
      </c>
      <c r="BL103" s="23" t="s">
        <v>132</v>
      </c>
      <c r="BM103" s="23" t="s">
        <v>1279</v>
      </c>
    </row>
    <row r="104" spans="2:65" s="12" customFormat="1" ht="13.5">
      <c r="B104" s="214"/>
      <c r="C104" s="215"/>
      <c r="D104" s="205" t="s">
        <v>134</v>
      </c>
      <c r="E104" s="216" t="s">
        <v>21</v>
      </c>
      <c r="F104" s="217" t="s">
        <v>82</v>
      </c>
      <c r="G104" s="215"/>
      <c r="H104" s="218">
        <v>2</v>
      </c>
      <c r="I104" s="219"/>
      <c r="J104" s="215"/>
      <c r="K104" s="215"/>
      <c r="L104" s="220"/>
      <c r="M104" s="221"/>
      <c r="N104" s="222"/>
      <c r="O104" s="222"/>
      <c r="P104" s="222"/>
      <c r="Q104" s="222"/>
      <c r="R104" s="222"/>
      <c r="S104" s="222"/>
      <c r="T104" s="223"/>
      <c r="AT104" s="224" t="s">
        <v>134</v>
      </c>
      <c r="AU104" s="224" t="s">
        <v>82</v>
      </c>
      <c r="AV104" s="12" t="s">
        <v>82</v>
      </c>
      <c r="AW104" s="12" t="s">
        <v>35</v>
      </c>
      <c r="AX104" s="12" t="s">
        <v>80</v>
      </c>
      <c r="AY104" s="224" t="s">
        <v>124</v>
      </c>
    </row>
    <row r="105" spans="2:65" s="11" customFormat="1" ht="13.5">
      <c r="B105" s="203"/>
      <c r="C105" s="204"/>
      <c r="D105" s="205" t="s">
        <v>134</v>
      </c>
      <c r="E105" s="206" t="s">
        <v>21</v>
      </c>
      <c r="F105" s="207" t="s">
        <v>224</v>
      </c>
      <c r="G105" s="204"/>
      <c r="H105" s="206" t="s">
        <v>21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134</v>
      </c>
      <c r="AU105" s="213" t="s">
        <v>82</v>
      </c>
      <c r="AV105" s="11" t="s">
        <v>80</v>
      </c>
      <c r="AW105" s="11" t="s">
        <v>35</v>
      </c>
      <c r="AX105" s="11" t="s">
        <v>72</v>
      </c>
      <c r="AY105" s="213" t="s">
        <v>124</v>
      </c>
    </row>
    <row r="106" spans="2:65" s="1" customFormat="1" ht="16.5" customHeight="1">
      <c r="B106" s="40"/>
      <c r="C106" s="191" t="s">
        <v>132</v>
      </c>
      <c r="D106" s="191" t="s">
        <v>127</v>
      </c>
      <c r="E106" s="192" t="s">
        <v>231</v>
      </c>
      <c r="F106" s="193" t="s">
        <v>232</v>
      </c>
      <c r="G106" s="194" t="s">
        <v>130</v>
      </c>
      <c r="H106" s="195">
        <v>1</v>
      </c>
      <c r="I106" s="196"/>
      <c r="J106" s="197">
        <f>ROUND(I106*H106,2)</f>
        <v>0</v>
      </c>
      <c r="K106" s="193" t="s">
        <v>131</v>
      </c>
      <c r="L106" s="60"/>
      <c r="M106" s="198" t="s">
        <v>21</v>
      </c>
      <c r="N106" s="199" t="s">
        <v>43</v>
      </c>
      <c r="O106" s="41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3" t="s">
        <v>132</v>
      </c>
      <c r="AT106" s="23" t="s">
        <v>127</v>
      </c>
      <c r="AU106" s="23" t="s">
        <v>82</v>
      </c>
      <c r="AY106" s="23" t="s">
        <v>124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3" t="s">
        <v>80</v>
      </c>
      <c r="BK106" s="202">
        <f>ROUND(I106*H106,2)</f>
        <v>0</v>
      </c>
      <c r="BL106" s="23" t="s">
        <v>132</v>
      </c>
      <c r="BM106" s="23" t="s">
        <v>1280</v>
      </c>
    </row>
    <row r="107" spans="2:65" s="12" customFormat="1" ht="13.5">
      <c r="B107" s="214"/>
      <c r="C107" s="215"/>
      <c r="D107" s="205" t="s">
        <v>134</v>
      </c>
      <c r="E107" s="216" t="s">
        <v>21</v>
      </c>
      <c r="F107" s="217" t="s">
        <v>80</v>
      </c>
      <c r="G107" s="215"/>
      <c r="H107" s="218">
        <v>1</v>
      </c>
      <c r="I107" s="219"/>
      <c r="J107" s="215"/>
      <c r="K107" s="215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134</v>
      </c>
      <c r="AU107" s="224" t="s">
        <v>82</v>
      </c>
      <c r="AV107" s="12" t="s">
        <v>82</v>
      </c>
      <c r="AW107" s="12" t="s">
        <v>35</v>
      </c>
      <c r="AX107" s="12" t="s">
        <v>80</v>
      </c>
      <c r="AY107" s="224" t="s">
        <v>124</v>
      </c>
    </row>
    <row r="108" spans="2:65" s="11" customFormat="1" ht="13.5">
      <c r="B108" s="203"/>
      <c r="C108" s="204"/>
      <c r="D108" s="205" t="s">
        <v>134</v>
      </c>
      <c r="E108" s="206" t="s">
        <v>21</v>
      </c>
      <c r="F108" s="207" t="s">
        <v>224</v>
      </c>
      <c r="G108" s="204"/>
      <c r="H108" s="206" t="s">
        <v>21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134</v>
      </c>
      <c r="AU108" s="213" t="s">
        <v>82</v>
      </c>
      <c r="AV108" s="11" t="s">
        <v>80</v>
      </c>
      <c r="AW108" s="11" t="s">
        <v>35</v>
      </c>
      <c r="AX108" s="11" t="s">
        <v>72</v>
      </c>
      <c r="AY108" s="213" t="s">
        <v>124</v>
      </c>
    </row>
    <row r="109" spans="2:65" s="1" customFormat="1" ht="25.5" customHeight="1">
      <c r="B109" s="40"/>
      <c r="C109" s="191" t="s">
        <v>153</v>
      </c>
      <c r="D109" s="191" t="s">
        <v>127</v>
      </c>
      <c r="E109" s="192" t="s">
        <v>1281</v>
      </c>
      <c r="F109" s="193" t="s">
        <v>1282</v>
      </c>
      <c r="G109" s="194" t="s">
        <v>130</v>
      </c>
      <c r="H109" s="195">
        <v>2</v>
      </c>
      <c r="I109" s="196"/>
      <c r="J109" s="197">
        <f>ROUND(I109*H109,2)</f>
        <v>0</v>
      </c>
      <c r="K109" s="193" t="s">
        <v>131</v>
      </c>
      <c r="L109" s="60"/>
      <c r="M109" s="198" t="s">
        <v>21</v>
      </c>
      <c r="N109" s="199" t="s">
        <v>43</v>
      </c>
      <c r="O109" s="41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3" t="s">
        <v>132</v>
      </c>
      <c r="AT109" s="23" t="s">
        <v>127</v>
      </c>
      <c r="AU109" s="23" t="s">
        <v>82</v>
      </c>
      <c r="AY109" s="23" t="s">
        <v>124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3" t="s">
        <v>80</v>
      </c>
      <c r="BK109" s="202">
        <f>ROUND(I109*H109,2)</f>
        <v>0</v>
      </c>
      <c r="BL109" s="23" t="s">
        <v>132</v>
      </c>
      <c r="BM109" s="23" t="s">
        <v>1283</v>
      </c>
    </row>
    <row r="110" spans="2:65" s="12" customFormat="1" ht="13.5">
      <c r="B110" s="214"/>
      <c r="C110" s="215"/>
      <c r="D110" s="205" t="s">
        <v>134</v>
      </c>
      <c r="E110" s="216" t="s">
        <v>21</v>
      </c>
      <c r="F110" s="217" t="s">
        <v>82</v>
      </c>
      <c r="G110" s="215"/>
      <c r="H110" s="218">
        <v>2</v>
      </c>
      <c r="I110" s="219"/>
      <c r="J110" s="215"/>
      <c r="K110" s="215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134</v>
      </c>
      <c r="AU110" s="224" t="s">
        <v>82</v>
      </c>
      <c r="AV110" s="12" t="s">
        <v>82</v>
      </c>
      <c r="AW110" s="12" t="s">
        <v>35</v>
      </c>
      <c r="AX110" s="12" t="s">
        <v>80</v>
      </c>
      <c r="AY110" s="224" t="s">
        <v>124</v>
      </c>
    </row>
    <row r="111" spans="2:65" s="1" customFormat="1" ht="25.5" customHeight="1">
      <c r="B111" s="40"/>
      <c r="C111" s="191" t="s">
        <v>159</v>
      </c>
      <c r="D111" s="191" t="s">
        <v>127</v>
      </c>
      <c r="E111" s="192" t="s">
        <v>237</v>
      </c>
      <c r="F111" s="193" t="s">
        <v>238</v>
      </c>
      <c r="G111" s="194" t="s">
        <v>130</v>
      </c>
      <c r="H111" s="195">
        <v>1</v>
      </c>
      <c r="I111" s="196"/>
      <c r="J111" s="197">
        <f>ROUND(I111*H111,2)</f>
        <v>0</v>
      </c>
      <c r="K111" s="193" t="s">
        <v>131</v>
      </c>
      <c r="L111" s="60"/>
      <c r="M111" s="198" t="s">
        <v>21</v>
      </c>
      <c r="N111" s="199" t="s">
        <v>43</v>
      </c>
      <c r="O111" s="41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3" t="s">
        <v>132</v>
      </c>
      <c r="AT111" s="23" t="s">
        <v>127</v>
      </c>
      <c r="AU111" s="23" t="s">
        <v>82</v>
      </c>
      <c r="AY111" s="23" t="s">
        <v>124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80</v>
      </c>
      <c r="BK111" s="202">
        <f>ROUND(I111*H111,2)</f>
        <v>0</v>
      </c>
      <c r="BL111" s="23" t="s">
        <v>132</v>
      </c>
      <c r="BM111" s="23" t="s">
        <v>1284</v>
      </c>
    </row>
    <row r="112" spans="2:65" s="12" customFormat="1" ht="13.5">
      <c r="B112" s="214"/>
      <c r="C112" s="215"/>
      <c r="D112" s="205" t="s">
        <v>134</v>
      </c>
      <c r="E112" s="216" t="s">
        <v>21</v>
      </c>
      <c r="F112" s="217" t="s">
        <v>80</v>
      </c>
      <c r="G112" s="215"/>
      <c r="H112" s="218">
        <v>1</v>
      </c>
      <c r="I112" s="219"/>
      <c r="J112" s="215"/>
      <c r="K112" s="215"/>
      <c r="L112" s="220"/>
      <c r="M112" s="221"/>
      <c r="N112" s="222"/>
      <c r="O112" s="222"/>
      <c r="P112" s="222"/>
      <c r="Q112" s="222"/>
      <c r="R112" s="222"/>
      <c r="S112" s="222"/>
      <c r="T112" s="223"/>
      <c r="AT112" s="224" t="s">
        <v>134</v>
      </c>
      <c r="AU112" s="224" t="s">
        <v>82</v>
      </c>
      <c r="AV112" s="12" t="s">
        <v>82</v>
      </c>
      <c r="AW112" s="12" t="s">
        <v>35</v>
      </c>
      <c r="AX112" s="12" t="s">
        <v>80</v>
      </c>
      <c r="AY112" s="224" t="s">
        <v>124</v>
      </c>
    </row>
    <row r="113" spans="2:65" s="1" customFormat="1" ht="25.5" customHeight="1">
      <c r="B113" s="40"/>
      <c r="C113" s="191" t="s">
        <v>164</v>
      </c>
      <c r="D113" s="191" t="s">
        <v>127</v>
      </c>
      <c r="E113" s="192" t="s">
        <v>243</v>
      </c>
      <c r="F113" s="193" t="s">
        <v>244</v>
      </c>
      <c r="G113" s="194" t="s">
        <v>221</v>
      </c>
      <c r="H113" s="195">
        <v>191.4</v>
      </c>
      <c r="I113" s="196"/>
      <c r="J113" s="197">
        <f>ROUND(I113*H113,2)</f>
        <v>0</v>
      </c>
      <c r="K113" s="193" t="s">
        <v>131</v>
      </c>
      <c r="L113" s="60"/>
      <c r="M113" s="198" t="s">
        <v>21</v>
      </c>
      <c r="N113" s="199" t="s">
        <v>43</v>
      </c>
      <c r="O113" s="41"/>
      <c r="P113" s="200">
        <f>O113*H113</f>
        <v>0</v>
      </c>
      <c r="Q113" s="200">
        <v>0</v>
      </c>
      <c r="R113" s="200">
        <f>Q113*H113</f>
        <v>0</v>
      </c>
      <c r="S113" s="200">
        <v>0.44</v>
      </c>
      <c r="T113" s="201">
        <f>S113*H113</f>
        <v>84.216000000000008</v>
      </c>
      <c r="AR113" s="23" t="s">
        <v>132</v>
      </c>
      <c r="AT113" s="23" t="s">
        <v>127</v>
      </c>
      <c r="AU113" s="23" t="s">
        <v>82</v>
      </c>
      <c r="AY113" s="23" t="s">
        <v>124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3" t="s">
        <v>80</v>
      </c>
      <c r="BK113" s="202">
        <f>ROUND(I113*H113,2)</f>
        <v>0</v>
      </c>
      <c r="BL113" s="23" t="s">
        <v>132</v>
      </c>
      <c r="BM113" s="23" t="s">
        <v>1285</v>
      </c>
    </row>
    <row r="114" spans="2:65" s="11" customFormat="1" ht="13.5">
      <c r="B114" s="203"/>
      <c r="C114" s="204"/>
      <c r="D114" s="205" t="s">
        <v>134</v>
      </c>
      <c r="E114" s="206" t="s">
        <v>21</v>
      </c>
      <c r="F114" s="207" t="s">
        <v>246</v>
      </c>
      <c r="G114" s="204"/>
      <c r="H114" s="206" t="s">
        <v>21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134</v>
      </c>
      <c r="AU114" s="213" t="s">
        <v>82</v>
      </c>
      <c r="AV114" s="11" t="s">
        <v>80</v>
      </c>
      <c r="AW114" s="11" t="s">
        <v>35</v>
      </c>
      <c r="AX114" s="11" t="s">
        <v>72</v>
      </c>
      <c r="AY114" s="213" t="s">
        <v>124</v>
      </c>
    </row>
    <row r="115" spans="2:65" s="12" customFormat="1" ht="13.5">
      <c r="B115" s="214"/>
      <c r="C115" s="215"/>
      <c r="D115" s="205" t="s">
        <v>134</v>
      </c>
      <c r="E115" s="216" t="s">
        <v>21</v>
      </c>
      <c r="F115" s="217" t="s">
        <v>1286</v>
      </c>
      <c r="G115" s="215"/>
      <c r="H115" s="218">
        <v>191.4</v>
      </c>
      <c r="I115" s="219"/>
      <c r="J115" s="215"/>
      <c r="K115" s="215"/>
      <c r="L115" s="220"/>
      <c r="M115" s="221"/>
      <c r="N115" s="222"/>
      <c r="O115" s="222"/>
      <c r="P115" s="222"/>
      <c r="Q115" s="222"/>
      <c r="R115" s="222"/>
      <c r="S115" s="222"/>
      <c r="T115" s="223"/>
      <c r="AT115" s="224" t="s">
        <v>134</v>
      </c>
      <c r="AU115" s="224" t="s">
        <v>82</v>
      </c>
      <c r="AV115" s="12" t="s">
        <v>82</v>
      </c>
      <c r="AW115" s="12" t="s">
        <v>35</v>
      </c>
      <c r="AX115" s="12" t="s">
        <v>80</v>
      </c>
      <c r="AY115" s="224" t="s">
        <v>124</v>
      </c>
    </row>
    <row r="116" spans="2:65" s="1" customFormat="1" ht="25.5" customHeight="1">
      <c r="B116" s="40"/>
      <c r="C116" s="191" t="s">
        <v>169</v>
      </c>
      <c r="D116" s="191" t="s">
        <v>127</v>
      </c>
      <c r="E116" s="192" t="s">
        <v>248</v>
      </c>
      <c r="F116" s="193" t="s">
        <v>249</v>
      </c>
      <c r="G116" s="194" t="s">
        <v>221</v>
      </c>
      <c r="H116" s="195">
        <v>158.4</v>
      </c>
      <c r="I116" s="196"/>
      <c r="J116" s="197">
        <f>ROUND(I116*H116,2)</f>
        <v>0</v>
      </c>
      <c r="K116" s="193" t="s">
        <v>131</v>
      </c>
      <c r="L116" s="60"/>
      <c r="M116" s="198" t="s">
        <v>21</v>
      </c>
      <c r="N116" s="199" t="s">
        <v>43</v>
      </c>
      <c r="O116" s="41"/>
      <c r="P116" s="200">
        <f>O116*H116</f>
        <v>0</v>
      </c>
      <c r="Q116" s="200">
        <v>3.0000000000000001E-5</v>
      </c>
      <c r="R116" s="200">
        <f>Q116*H116</f>
        <v>4.7520000000000001E-3</v>
      </c>
      <c r="S116" s="200">
        <v>7.6999999999999999E-2</v>
      </c>
      <c r="T116" s="201">
        <f>S116*H116</f>
        <v>12.1968</v>
      </c>
      <c r="AR116" s="23" t="s">
        <v>132</v>
      </c>
      <c r="AT116" s="23" t="s">
        <v>127</v>
      </c>
      <c r="AU116" s="23" t="s">
        <v>82</v>
      </c>
      <c r="AY116" s="23" t="s">
        <v>124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3" t="s">
        <v>80</v>
      </c>
      <c r="BK116" s="202">
        <f>ROUND(I116*H116,2)</f>
        <v>0</v>
      </c>
      <c r="BL116" s="23" t="s">
        <v>132</v>
      </c>
      <c r="BM116" s="23" t="s">
        <v>1287</v>
      </c>
    </row>
    <row r="117" spans="2:65" s="11" customFormat="1" ht="13.5">
      <c r="B117" s="203"/>
      <c r="C117" s="204"/>
      <c r="D117" s="205" t="s">
        <v>134</v>
      </c>
      <c r="E117" s="206" t="s">
        <v>21</v>
      </c>
      <c r="F117" s="207" t="s">
        <v>251</v>
      </c>
      <c r="G117" s="204"/>
      <c r="H117" s="206" t="s">
        <v>21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134</v>
      </c>
      <c r="AU117" s="213" t="s">
        <v>82</v>
      </c>
      <c r="AV117" s="11" t="s">
        <v>80</v>
      </c>
      <c r="AW117" s="11" t="s">
        <v>35</v>
      </c>
      <c r="AX117" s="11" t="s">
        <v>72</v>
      </c>
      <c r="AY117" s="213" t="s">
        <v>124</v>
      </c>
    </row>
    <row r="118" spans="2:65" s="11" customFormat="1" ht="13.5">
      <c r="B118" s="203"/>
      <c r="C118" s="204"/>
      <c r="D118" s="205" t="s">
        <v>134</v>
      </c>
      <c r="E118" s="206" t="s">
        <v>21</v>
      </c>
      <c r="F118" s="207" t="s">
        <v>252</v>
      </c>
      <c r="G118" s="204"/>
      <c r="H118" s="206" t="s">
        <v>21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134</v>
      </c>
      <c r="AU118" s="213" t="s">
        <v>82</v>
      </c>
      <c r="AV118" s="11" t="s">
        <v>80</v>
      </c>
      <c r="AW118" s="11" t="s">
        <v>35</v>
      </c>
      <c r="AX118" s="11" t="s">
        <v>72</v>
      </c>
      <c r="AY118" s="213" t="s">
        <v>124</v>
      </c>
    </row>
    <row r="119" spans="2:65" s="12" customFormat="1" ht="13.5">
      <c r="B119" s="214"/>
      <c r="C119" s="215"/>
      <c r="D119" s="205" t="s">
        <v>134</v>
      </c>
      <c r="E119" s="216" t="s">
        <v>21</v>
      </c>
      <c r="F119" s="217" t="s">
        <v>1288</v>
      </c>
      <c r="G119" s="215"/>
      <c r="H119" s="218">
        <v>158.4</v>
      </c>
      <c r="I119" s="219"/>
      <c r="J119" s="215"/>
      <c r="K119" s="215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134</v>
      </c>
      <c r="AU119" s="224" t="s">
        <v>82</v>
      </c>
      <c r="AV119" s="12" t="s">
        <v>82</v>
      </c>
      <c r="AW119" s="12" t="s">
        <v>35</v>
      </c>
      <c r="AX119" s="12" t="s">
        <v>80</v>
      </c>
      <c r="AY119" s="224" t="s">
        <v>124</v>
      </c>
    </row>
    <row r="120" spans="2:65" s="1" customFormat="1" ht="25.5" customHeight="1">
      <c r="B120" s="40"/>
      <c r="C120" s="191" t="s">
        <v>125</v>
      </c>
      <c r="D120" s="191" t="s">
        <v>127</v>
      </c>
      <c r="E120" s="192" t="s">
        <v>254</v>
      </c>
      <c r="F120" s="193" t="s">
        <v>255</v>
      </c>
      <c r="G120" s="194" t="s">
        <v>221</v>
      </c>
      <c r="H120" s="195">
        <v>316.8</v>
      </c>
      <c r="I120" s="196"/>
      <c r="J120" s="197">
        <f>ROUND(I120*H120,2)</f>
        <v>0</v>
      </c>
      <c r="K120" s="193" t="s">
        <v>131</v>
      </c>
      <c r="L120" s="60"/>
      <c r="M120" s="198" t="s">
        <v>21</v>
      </c>
      <c r="N120" s="199" t="s">
        <v>43</v>
      </c>
      <c r="O120" s="41"/>
      <c r="P120" s="200">
        <f>O120*H120</f>
        <v>0</v>
      </c>
      <c r="Q120" s="200">
        <v>9.0000000000000006E-5</v>
      </c>
      <c r="R120" s="200">
        <f>Q120*H120</f>
        <v>2.8512000000000003E-2</v>
      </c>
      <c r="S120" s="200">
        <v>0.25600000000000001</v>
      </c>
      <c r="T120" s="201">
        <f>S120*H120</f>
        <v>81.100800000000007</v>
      </c>
      <c r="AR120" s="23" t="s">
        <v>132</v>
      </c>
      <c r="AT120" s="23" t="s">
        <v>127</v>
      </c>
      <c r="AU120" s="23" t="s">
        <v>82</v>
      </c>
      <c r="AY120" s="23" t="s">
        <v>124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3" t="s">
        <v>80</v>
      </c>
      <c r="BK120" s="202">
        <f>ROUND(I120*H120,2)</f>
        <v>0</v>
      </c>
      <c r="BL120" s="23" t="s">
        <v>132</v>
      </c>
      <c r="BM120" s="23" t="s">
        <v>1289</v>
      </c>
    </row>
    <row r="121" spans="2:65" s="11" customFormat="1" ht="13.5">
      <c r="B121" s="203"/>
      <c r="C121" s="204"/>
      <c r="D121" s="205" t="s">
        <v>134</v>
      </c>
      <c r="E121" s="206" t="s">
        <v>21</v>
      </c>
      <c r="F121" s="207" t="s">
        <v>251</v>
      </c>
      <c r="G121" s="204"/>
      <c r="H121" s="206" t="s">
        <v>21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134</v>
      </c>
      <c r="AU121" s="213" t="s">
        <v>82</v>
      </c>
      <c r="AV121" s="11" t="s">
        <v>80</v>
      </c>
      <c r="AW121" s="11" t="s">
        <v>35</v>
      </c>
      <c r="AX121" s="11" t="s">
        <v>72</v>
      </c>
      <c r="AY121" s="213" t="s">
        <v>124</v>
      </c>
    </row>
    <row r="122" spans="2:65" s="11" customFormat="1" ht="13.5">
      <c r="B122" s="203"/>
      <c r="C122" s="204"/>
      <c r="D122" s="205" t="s">
        <v>134</v>
      </c>
      <c r="E122" s="206" t="s">
        <v>21</v>
      </c>
      <c r="F122" s="207" t="s">
        <v>257</v>
      </c>
      <c r="G122" s="204"/>
      <c r="H122" s="206" t="s">
        <v>21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134</v>
      </c>
      <c r="AU122" s="213" t="s">
        <v>82</v>
      </c>
      <c r="AV122" s="11" t="s">
        <v>80</v>
      </c>
      <c r="AW122" s="11" t="s">
        <v>35</v>
      </c>
      <c r="AX122" s="11" t="s">
        <v>72</v>
      </c>
      <c r="AY122" s="213" t="s">
        <v>124</v>
      </c>
    </row>
    <row r="123" spans="2:65" s="12" customFormat="1" ht="13.5">
      <c r="B123" s="214"/>
      <c r="C123" s="215"/>
      <c r="D123" s="205" t="s">
        <v>134</v>
      </c>
      <c r="E123" s="216" t="s">
        <v>21</v>
      </c>
      <c r="F123" s="217" t="s">
        <v>1290</v>
      </c>
      <c r="G123" s="215"/>
      <c r="H123" s="218">
        <v>316.8</v>
      </c>
      <c r="I123" s="219"/>
      <c r="J123" s="215"/>
      <c r="K123" s="215"/>
      <c r="L123" s="220"/>
      <c r="M123" s="221"/>
      <c r="N123" s="222"/>
      <c r="O123" s="222"/>
      <c r="P123" s="222"/>
      <c r="Q123" s="222"/>
      <c r="R123" s="222"/>
      <c r="S123" s="222"/>
      <c r="T123" s="223"/>
      <c r="AT123" s="224" t="s">
        <v>134</v>
      </c>
      <c r="AU123" s="224" t="s">
        <v>82</v>
      </c>
      <c r="AV123" s="12" t="s">
        <v>82</v>
      </c>
      <c r="AW123" s="12" t="s">
        <v>35</v>
      </c>
      <c r="AX123" s="12" t="s">
        <v>80</v>
      </c>
      <c r="AY123" s="224" t="s">
        <v>124</v>
      </c>
    </row>
    <row r="124" spans="2:65" s="1" customFormat="1" ht="16.5" customHeight="1">
      <c r="B124" s="40"/>
      <c r="C124" s="191" t="s">
        <v>178</v>
      </c>
      <c r="D124" s="191" t="s">
        <v>127</v>
      </c>
      <c r="E124" s="192" t="s">
        <v>259</v>
      </c>
      <c r="F124" s="193" t="s">
        <v>260</v>
      </c>
      <c r="G124" s="194" t="s">
        <v>261</v>
      </c>
      <c r="H124" s="195">
        <v>20</v>
      </c>
      <c r="I124" s="196"/>
      <c r="J124" s="197">
        <f>ROUND(I124*H124,2)</f>
        <v>0</v>
      </c>
      <c r="K124" s="193" t="s">
        <v>131</v>
      </c>
      <c r="L124" s="60"/>
      <c r="M124" s="198" t="s">
        <v>21</v>
      </c>
      <c r="N124" s="199" t="s">
        <v>43</v>
      </c>
      <c r="O124" s="41"/>
      <c r="P124" s="200">
        <f>O124*H124</f>
        <v>0</v>
      </c>
      <c r="Q124" s="200">
        <v>2.102E-2</v>
      </c>
      <c r="R124" s="200">
        <f>Q124*H124</f>
        <v>0.4204</v>
      </c>
      <c r="S124" s="200">
        <v>0</v>
      </c>
      <c r="T124" s="201">
        <f>S124*H124</f>
        <v>0</v>
      </c>
      <c r="AR124" s="23" t="s">
        <v>132</v>
      </c>
      <c r="AT124" s="23" t="s">
        <v>127</v>
      </c>
      <c r="AU124" s="23" t="s">
        <v>82</v>
      </c>
      <c r="AY124" s="23" t="s">
        <v>124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3" t="s">
        <v>80</v>
      </c>
      <c r="BK124" s="202">
        <f>ROUND(I124*H124,2)</f>
        <v>0</v>
      </c>
      <c r="BL124" s="23" t="s">
        <v>132</v>
      </c>
      <c r="BM124" s="23" t="s">
        <v>1291</v>
      </c>
    </row>
    <row r="125" spans="2:65" s="11" customFormat="1" ht="13.5">
      <c r="B125" s="203"/>
      <c r="C125" s="204"/>
      <c r="D125" s="205" t="s">
        <v>134</v>
      </c>
      <c r="E125" s="206" t="s">
        <v>21</v>
      </c>
      <c r="F125" s="207" t="s">
        <v>263</v>
      </c>
      <c r="G125" s="204"/>
      <c r="H125" s="206" t="s">
        <v>21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134</v>
      </c>
      <c r="AU125" s="213" t="s">
        <v>82</v>
      </c>
      <c r="AV125" s="11" t="s">
        <v>80</v>
      </c>
      <c r="AW125" s="11" t="s">
        <v>35</v>
      </c>
      <c r="AX125" s="11" t="s">
        <v>72</v>
      </c>
      <c r="AY125" s="213" t="s">
        <v>124</v>
      </c>
    </row>
    <row r="126" spans="2:65" s="12" customFormat="1" ht="13.5">
      <c r="B126" s="214"/>
      <c r="C126" s="215"/>
      <c r="D126" s="205" t="s">
        <v>134</v>
      </c>
      <c r="E126" s="216" t="s">
        <v>21</v>
      </c>
      <c r="F126" s="217" t="s">
        <v>319</v>
      </c>
      <c r="G126" s="215"/>
      <c r="H126" s="218">
        <v>20</v>
      </c>
      <c r="I126" s="219"/>
      <c r="J126" s="215"/>
      <c r="K126" s="215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134</v>
      </c>
      <c r="AU126" s="224" t="s">
        <v>82</v>
      </c>
      <c r="AV126" s="12" t="s">
        <v>82</v>
      </c>
      <c r="AW126" s="12" t="s">
        <v>35</v>
      </c>
      <c r="AX126" s="12" t="s">
        <v>80</v>
      </c>
      <c r="AY126" s="224" t="s">
        <v>124</v>
      </c>
    </row>
    <row r="127" spans="2:65" s="1" customFormat="1" ht="16.5" customHeight="1">
      <c r="B127" s="40"/>
      <c r="C127" s="191" t="s">
        <v>183</v>
      </c>
      <c r="D127" s="191" t="s">
        <v>127</v>
      </c>
      <c r="E127" s="192" t="s">
        <v>265</v>
      </c>
      <c r="F127" s="193" t="s">
        <v>266</v>
      </c>
      <c r="G127" s="194" t="s">
        <v>267</v>
      </c>
      <c r="H127" s="195">
        <v>50</v>
      </c>
      <c r="I127" s="196"/>
      <c r="J127" s="197">
        <f>ROUND(I127*H127,2)</f>
        <v>0</v>
      </c>
      <c r="K127" s="193" t="s">
        <v>131</v>
      </c>
      <c r="L127" s="60"/>
      <c r="M127" s="198" t="s">
        <v>21</v>
      </c>
      <c r="N127" s="199" t="s">
        <v>43</v>
      </c>
      <c r="O127" s="41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3" t="s">
        <v>132</v>
      </c>
      <c r="AT127" s="23" t="s">
        <v>127</v>
      </c>
      <c r="AU127" s="23" t="s">
        <v>82</v>
      </c>
      <c r="AY127" s="23" t="s">
        <v>124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3" t="s">
        <v>80</v>
      </c>
      <c r="BK127" s="202">
        <f>ROUND(I127*H127,2)</f>
        <v>0</v>
      </c>
      <c r="BL127" s="23" t="s">
        <v>132</v>
      </c>
      <c r="BM127" s="23" t="s">
        <v>1292</v>
      </c>
    </row>
    <row r="128" spans="2:65" s="12" customFormat="1" ht="13.5">
      <c r="B128" s="214"/>
      <c r="C128" s="215"/>
      <c r="D128" s="205" t="s">
        <v>134</v>
      </c>
      <c r="E128" s="216" t="s">
        <v>21</v>
      </c>
      <c r="F128" s="217" t="s">
        <v>269</v>
      </c>
      <c r="G128" s="215"/>
      <c r="H128" s="218">
        <v>50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134</v>
      </c>
      <c r="AU128" s="224" t="s">
        <v>82</v>
      </c>
      <c r="AV128" s="12" t="s">
        <v>82</v>
      </c>
      <c r="AW128" s="12" t="s">
        <v>35</v>
      </c>
      <c r="AX128" s="12" t="s">
        <v>80</v>
      </c>
      <c r="AY128" s="224" t="s">
        <v>124</v>
      </c>
    </row>
    <row r="129" spans="2:65" s="1" customFormat="1" ht="16.5" customHeight="1">
      <c r="B129" s="40"/>
      <c r="C129" s="191" t="s">
        <v>187</v>
      </c>
      <c r="D129" s="191" t="s">
        <v>127</v>
      </c>
      <c r="E129" s="192" t="s">
        <v>270</v>
      </c>
      <c r="F129" s="193" t="s">
        <v>271</v>
      </c>
      <c r="G129" s="194" t="s">
        <v>272</v>
      </c>
      <c r="H129" s="195">
        <v>14.4</v>
      </c>
      <c r="I129" s="196"/>
      <c r="J129" s="197">
        <f>ROUND(I129*H129,2)</f>
        <v>0</v>
      </c>
      <c r="K129" s="193" t="s">
        <v>131</v>
      </c>
      <c r="L129" s="60"/>
      <c r="M129" s="198" t="s">
        <v>21</v>
      </c>
      <c r="N129" s="199" t="s">
        <v>43</v>
      </c>
      <c r="O129" s="41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AR129" s="23" t="s">
        <v>132</v>
      </c>
      <c r="AT129" s="23" t="s">
        <v>127</v>
      </c>
      <c r="AU129" s="23" t="s">
        <v>82</v>
      </c>
      <c r="AY129" s="23" t="s">
        <v>124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3" t="s">
        <v>80</v>
      </c>
      <c r="BK129" s="202">
        <f>ROUND(I129*H129,2)</f>
        <v>0</v>
      </c>
      <c r="BL129" s="23" t="s">
        <v>132</v>
      </c>
      <c r="BM129" s="23" t="s">
        <v>1293</v>
      </c>
    </row>
    <row r="130" spans="2:65" s="12" customFormat="1" ht="13.5">
      <c r="B130" s="214"/>
      <c r="C130" s="215"/>
      <c r="D130" s="205" t="s">
        <v>134</v>
      </c>
      <c r="E130" s="216" t="s">
        <v>21</v>
      </c>
      <c r="F130" s="217" t="s">
        <v>274</v>
      </c>
      <c r="G130" s="215"/>
      <c r="H130" s="218">
        <v>14.4</v>
      </c>
      <c r="I130" s="219"/>
      <c r="J130" s="215"/>
      <c r="K130" s="215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134</v>
      </c>
      <c r="AU130" s="224" t="s">
        <v>82</v>
      </c>
      <c r="AV130" s="12" t="s">
        <v>82</v>
      </c>
      <c r="AW130" s="12" t="s">
        <v>35</v>
      </c>
      <c r="AX130" s="12" t="s">
        <v>80</v>
      </c>
      <c r="AY130" s="224" t="s">
        <v>124</v>
      </c>
    </row>
    <row r="131" spans="2:65" s="1" customFormat="1" ht="16.5" customHeight="1">
      <c r="B131" s="40"/>
      <c r="C131" s="191" t="s">
        <v>191</v>
      </c>
      <c r="D131" s="191" t="s">
        <v>127</v>
      </c>
      <c r="E131" s="192" t="s">
        <v>275</v>
      </c>
      <c r="F131" s="193" t="s">
        <v>276</v>
      </c>
      <c r="G131" s="194" t="s">
        <v>272</v>
      </c>
      <c r="H131" s="195">
        <v>14.4</v>
      </c>
      <c r="I131" s="196"/>
      <c r="J131" s="197">
        <f>ROUND(I131*H131,2)</f>
        <v>0</v>
      </c>
      <c r="K131" s="193" t="s">
        <v>131</v>
      </c>
      <c r="L131" s="60"/>
      <c r="M131" s="198" t="s">
        <v>21</v>
      </c>
      <c r="N131" s="199" t="s">
        <v>43</v>
      </c>
      <c r="O131" s="41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AR131" s="23" t="s">
        <v>132</v>
      </c>
      <c r="AT131" s="23" t="s">
        <v>127</v>
      </c>
      <c r="AU131" s="23" t="s">
        <v>82</v>
      </c>
      <c r="AY131" s="23" t="s">
        <v>124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3" t="s">
        <v>80</v>
      </c>
      <c r="BK131" s="202">
        <f>ROUND(I131*H131,2)</f>
        <v>0</v>
      </c>
      <c r="BL131" s="23" t="s">
        <v>132</v>
      </c>
      <c r="BM131" s="23" t="s">
        <v>1294</v>
      </c>
    </row>
    <row r="132" spans="2:65" s="11" customFormat="1" ht="13.5">
      <c r="B132" s="203"/>
      <c r="C132" s="204"/>
      <c r="D132" s="205" t="s">
        <v>134</v>
      </c>
      <c r="E132" s="206" t="s">
        <v>21</v>
      </c>
      <c r="F132" s="207" t="s">
        <v>278</v>
      </c>
      <c r="G132" s="204"/>
      <c r="H132" s="206" t="s">
        <v>21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134</v>
      </c>
      <c r="AU132" s="213" t="s">
        <v>82</v>
      </c>
      <c r="AV132" s="11" t="s">
        <v>80</v>
      </c>
      <c r="AW132" s="11" t="s">
        <v>35</v>
      </c>
      <c r="AX132" s="11" t="s">
        <v>72</v>
      </c>
      <c r="AY132" s="213" t="s">
        <v>124</v>
      </c>
    </row>
    <row r="133" spans="2:65" s="12" customFormat="1" ht="13.5">
      <c r="B133" s="214"/>
      <c r="C133" s="215"/>
      <c r="D133" s="205" t="s">
        <v>134</v>
      </c>
      <c r="E133" s="216" t="s">
        <v>21</v>
      </c>
      <c r="F133" s="217" t="s">
        <v>279</v>
      </c>
      <c r="G133" s="215"/>
      <c r="H133" s="218">
        <v>14.4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134</v>
      </c>
      <c r="AU133" s="224" t="s">
        <v>82</v>
      </c>
      <c r="AV133" s="12" t="s">
        <v>82</v>
      </c>
      <c r="AW133" s="12" t="s">
        <v>35</v>
      </c>
      <c r="AX133" s="12" t="s">
        <v>80</v>
      </c>
      <c r="AY133" s="224" t="s">
        <v>124</v>
      </c>
    </row>
    <row r="134" spans="2:65" s="1" customFormat="1" ht="16.5" customHeight="1">
      <c r="B134" s="40"/>
      <c r="C134" s="191" t="s">
        <v>195</v>
      </c>
      <c r="D134" s="191" t="s">
        <v>127</v>
      </c>
      <c r="E134" s="192" t="s">
        <v>280</v>
      </c>
      <c r="F134" s="193" t="s">
        <v>281</v>
      </c>
      <c r="G134" s="194" t="s">
        <v>272</v>
      </c>
      <c r="H134" s="195">
        <v>775.95899999999995</v>
      </c>
      <c r="I134" s="196"/>
      <c r="J134" s="197">
        <f>ROUND(I134*H134,2)</f>
        <v>0</v>
      </c>
      <c r="K134" s="193" t="s">
        <v>131</v>
      </c>
      <c r="L134" s="60"/>
      <c r="M134" s="198" t="s">
        <v>21</v>
      </c>
      <c r="N134" s="199" t="s">
        <v>43</v>
      </c>
      <c r="O134" s="4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3" t="s">
        <v>132</v>
      </c>
      <c r="AT134" s="23" t="s">
        <v>127</v>
      </c>
      <c r="AU134" s="23" t="s">
        <v>82</v>
      </c>
      <c r="AY134" s="23" t="s">
        <v>124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3" t="s">
        <v>80</v>
      </c>
      <c r="BK134" s="202">
        <f>ROUND(I134*H134,2)</f>
        <v>0</v>
      </c>
      <c r="BL134" s="23" t="s">
        <v>132</v>
      </c>
      <c r="BM134" s="23" t="s">
        <v>1295</v>
      </c>
    </row>
    <row r="135" spans="2:65" s="11" customFormat="1" ht="13.5">
      <c r="B135" s="203"/>
      <c r="C135" s="204"/>
      <c r="D135" s="205" t="s">
        <v>134</v>
      </c>
      <c r="E135" s="206" t="s">
        <v>21</v>
      </c>
      <c r="F135" s="207" t="s">
        <v>1296</v>
      </c>
      <c r="G135" s="204"/>
      <c r="H135" s="206" t="s">
        <v>21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134</v>
      </c>
      <c r="AU135" s="213" t="s">
        <v>82</v>
      </c>
      <c r="AV135" s="11" t="s">
        <v>80</v>
      </c>
      <c r="AW135" s="11" t="s">
        <v>35</v>
      </c>
      <c r="AX135" s="11" t="s">
        <v>72</v>
      </c>
      <c r="AY135" s="213" t="s">
        <v>124</v>
      </c>
    </row>
    <row r="136" spans="2:65" s="12" customFormat="1" ht="13.5">
      <c r="B136" s="214"/>
      <c r="C136" s="215"/>
      <c r="D136" s="205" t="s">
        <v>134</v>
      </c>
      <c r="E136" s="216" t="s">
        <v>21</v>
      </c>
      <c r="F136" s="217" t="s">
        <v>1297</v>
      </c>
      <c r="G136" s="215"/>
      <c r="H136" s="218">
        <v>453.68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134</v>
      </c>
      <c r="AU136" s="224" t="s">
        <v>82</v>
      </c>
      <c r="AV136" s="12" t="s">
        <v>82</v>
      </c>
      <c r="AW136" s="12" t="s">
        <v>35</v>
      </c>
      <c r="AX136" s="12" t="s">
        <v>72</v>
      </c>
      <c r="AY136" s="224" t="s">
        <v>124</v>
      </c>
    </row>
    <row r="137" spans="2:65" s="12" customFormat="1" ht="13.5">
      <c r="B137" s="214"/>
      <c r="C137" s="215"/>
      <c r="D137" s="205" t="s">
        <v>134</v>
      </c>
      <c r="E137" s="216" t="s">
        <v>21</v>
      </c>
      <c r="F137" s="217" t="s">
        <v>1298</v>
      </c>
      <c r="G137" s="215"/>
      <c r="H137" s="218">
        <v>38.159999999999997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134</v>
      </c>
      <c r="AU137" s="224" t="s">
        <v>82</v>
      </c>
      <c r="AV137" s="12" t="s">
        <v>82</v>
      </c>
      <c r="AW137" s="12" t="s">
        <v>35</v>
      </c>
      <c r="AX137" s="12" t="s">
        <v>72</v>
      </c>
      <c r="AY137" s="224" t="s">
        <v>124</v>
      </c>
    </row>
    <row r="138" spans="2:65" s="12" customFormat="1" ht="13.5">
      <c r="B138" s="214"/>
      <c r="C138" s="215"/>
      <c r="D138" s="205" t="s">
        <v>134</v>
      </c>
      <c r="E138" s="216" t="s">
        <v>21</v>
      </c>
      <c r="F138" s="217" t="s">
        <v>1299</v>
      </c>
      <c r="G138" s="215"/>
      <c r="H138" s="218">
        <v>38.159999999999997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134</v>
      </c>
      <c r="AU138" s="224" t="s">
        <v>82</v>
      </c>
      <c r="AV138" s="12" t="s">
        <v>82</v>
      </c>
      <c r="AW138" s="12" t="s">
        <v>35</v>
      </c>
      <c r="AX138" s="12" t="s">
        <v>72</v>
      </c>
      <c r="AY138" s="224" t="s">
        <v>124</v>
      </c>
    </row>
    <row r="139" spans="2:65" s="12" customFormat="1" ht="13.5">
      <c r="B139" s="214"/>
      <c r="C139" s="215"/>
      <c r="D139" s="205" t="s">
        <v>134</v>
      </c>
      <c r="E139" s="216" t="s">
        <v>21</v>
      </c>
      <c r="F139" s="217" t="s">
        <v>1300</v>
      </c>
      <c r="G139" s="215"/>
      <c r="H139" s="218">
        <v>42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134</v>
      </c>
      <c r="AU139" s="224" t="s">
        <v>82</v>
      </c>
      <c r="AV139" s="12" t="s">
        <v>82</v>
      </c>
      <c r="AW139" s="12" t="s">
        <v>35</v>
      </c>
      <c r="AX139" s="12" t="s">
        <v>72</v>
      </c>
      <c r="AY139" s="224" t="s">
        <v>124</v>
      </c>
    </row>
    <row r="140" spans="2:65" s="12" customFormat="1" ht="13.5">
      <c r="B140" s="214"/>
      <c r="C140" s="215"/>
      <c r="D140" s="205" t="s">
        <v>134</v>
      </c>
      <c r="E140" s="216" t="s">
        <v>21</v>
      </c>
      <c r="F140" s="217" t="s">
        <v>1301</v>
      </c>
      <c r="G140" s="215"/>
      <c r="H140" s="218">
        <v>6.7389999999999999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134</v>
      </c>
      <c r="AU140" s="224" t="s">
        <v>82</v>
      </c>
      <c r="AV140" s="12" t="s">
        <v>82</v>
      </c>
      <c r="AW140" s="12" t="s">
        <v>35</v>
      </c>
      <c r="AX140" s="12" t="s">
        <v>72</v>
      </c>
      <c r="AY140" s="224" t="s">
        <v>124</v>
      </c>
    </row>
    <row r="141" spans="2:65" s="12" customFormat="1" ht="13.5">
      <c r="B141" s="214"/>
      <c r="C141" s="215"/>
      <c r="D141" s="205" t="s">
        <v>134</v>
      </c>
      <c r="E141" s="216" t="s">
        <v>21</v>
      </c>
      <c r="F141" s="217" t="s">
        <v>1302</v>
      </c>
      <c r="G141" s="215"/>
      <c r="H141" s="218">
        <v>1.62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134</v>
      </c>
      <c r="AU141" s="224" t="s">
        <v>82</v>
      </c>
      <c r="AV141" s="12" t="s">
        <v>82</v>
      </c>
      <c r="AW141" s="12" t="s">
        <v>35</v>
      </c>
      <c r="AX141" s="12" t="s">
        <v>72</v>
      </c>
      <c r="AY141" s="224" t="s">
        <v>124</v>
      </c>
    </row>
    <row r="142" spans="2:65" s="12" customFormat="1" ht="13.5">
      <c r="B142" s="214"/>
      <c r="C142" s="215"/>
      <c r="D142" s="205" t="s">
        <v>134</v>
      </c>
      <c r="E142" s="216" t="s">
        <v>21</v>
      </c>
      <c r="F142" s="217" t="s">
        <v>1303</v>
      </c>
      <c r="G142" s="215"/>
      <c r="H142" s="218">
        <v>195.6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134</v>
      </c>
      <c r="AU142" s="224" t="s">
        <v>82</v>
      </c>
      <c r="AV142" s="12" t="s">
        <v>82</v>
      </c>
      <c r="AW142" s="12" t="s">
        <v>35</v>
      </c>
      <c r="AX142" s="12" t="s">
        <v>72</v>
      </c>
      <c r="AY142" s="224" t="s">
        <v>124</v>
      </c>
    </row>
    <row r="143" spans="2:65" s="13" customFormat="1" ht="13.5">
      <c r="B143" s="228"/>
      <c r="C143" s="229"/>
      <c r="D143" s="205" t="s">
        <v>134</v>
      </c>
      <c r="E143" s="230" t="s">
        <v>21</v>
      </c>
      <c r="F143" s="231" t="s">
        <v>230</v>
      </c>
      <c r="G143" s="229"/>
      <c r="H143" s="232">
        <v>775.95899999999995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134</v>
      </c>
      <c r="AU143" s="238" t="s">
        <v>82</v>
      </c>
      <c r="AV143" s="13" t="s">
        <v>132</v>
      </c>
      <c r="AW143" s="13" t="s">
        <v>35</v>
      </c>
      <c r="AX143" s="13" t="s">
        <v>80</v>
      </c>
      <c r="AY143" s="238" t="s">
        <v>124</v>
      </c>
    </row>
    <row r="144" spans="2:65" s="1" customFormat="1" ht="16.5" customHeight="1">
      <c r="B144" s="40"/>
      <c r="C144" s="191" t="s">
        <v>10</v>
      </c>
      <c r="D144" s="191" t="s">
        <v>127</v>
      </c>
      <c r="E144" s="192" t="s">
        <v>290</v>
      </c>
      <c r="F144" s="193" t="s">
        <v>291</v>
      </c>
      <c r="G144" s="194" t="s">
        <v>272</v>
      </c>
      <c r="H144" s="195">
        <v>387.98</v>
      </c>
      <c r="I144" s="196"/>
      <c r="J144" s="197">
        <f>ROUND(I144*H144,2)</f>
        <v>0</v>
      </c>
      <c r="K144" s="193" t="s">
        <v>131</v>
      </c>
      <c r="L144" s="60"/>
      <c r="M144" s="198" t="s">
        <v>21</v>
      </c>
      <c r="N144" s="199" t="s">
        <v>43</v>
      </c>
      <c r="O144" s="4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3" t="s">
        <v>132</v>
      </c>
      <c r="AT144" s="23" t="s">
        <v>127</v>
      </c>
      <c r="AU144" s="23" t="s">
        <v>82</v>
      </c>
      <c r="AY144" s="23" t="s">
        <v>124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3" t="s">
        <v>80</v>
      </c>
      <c r="BK144" s="202">
        <f>ROUND(I144*H144,2)</f>
        <v>0</v>
      </c>
      <c r="BL144" s="23" t="s">
        <v>132</v>
      </c>
      <c r="BM144" s="23" t="s">
        <v>1304</v>
      </c>
    </row>
    <row r="145" spans="2:65" s="12" customFormat="1" ht="13.5">
      <c r="B145" s="214"/>
      <c r="C145" s="215"/>
      <c r="D145" s="205" t="s">
        <v>134</v>
      </c>
      <c r="E145" s="216" t="s">
        <v>21</v>
      </c>
      <c r="F145" s="217" t="s">
        <v>1305</v>
      </c>
      <c r="G145" s="215"/>
      <c r="H145" s="218">
        <v>387.98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134</v>
      </c>
      <c r="AU145" s="224" t="s">
        <v>82</v>
      </c>
      <c r="AV145" s="12" t="s">
        <v>82</v>
      </c>
      <c r="AW145" s="12" t="s">
        <v>35</v>
      </c>
      <c r="AX145" s="12" t="s">
        <v>80</v>
      </c>
      <c r="AY145" s="224" t="s">
        <v>124</v>
      </c>
    </row>
    <row r="146" spans="2:65" s="1" customFormat="1" ht="16.5" customHeight="1">
      <c r="B146" s="40"/>
      <c r="C146" s="191" t="s">
        <v>294</v>
      </c>
      <c r="D146" s="191" t="s">
        <v>127</v>
      </c>
      <c r="E146" s="192" t="s">
        <v>295</v>
      </c>
      <c r="F146" s="193" t="s">
        <v>296</v>
      </c>
      <c r="G146" s="194" t="s">
        <v>272</v>
      </c>
      <c r="H146" s="195">
        <v>21.952000000000002</v>
      </c>
      <c r="I146" s="196"/>
      <c r="J146" s="197">
        <f>ROUND(I146*H146,2)</f>
        <v>0</v>
      </c>
      <c r="K146" s="193" t="s">
        <v>131</v>
      </c>
      <c r="L146" s="60"/>
      <c r="M146" s="198" t="s">
        <v>21</v>
      </c>
      <c r="N146" s="199" t="s">
        <v>43</v>
      </c>
      <c r="O146" s="41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3" t="s">
        <v>132</v>
      </c>
      <c r="AT146" s="23" t="s">
        <v>127</v>
      </c>
      <c r="AU146" s="23" t="s">
        <v>82</v>
      </c>
      <c r="AY146" s="23" t="s">
        <v>124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3" t="s">
        <v>80</v>
      </c>
      <c r="BK146" s="202">
        <f>ROUND(I146*H146,2)</f>
        <v>0</v>
      </c>
      <c r="BL146" s="23" t="s">
        <v>132</v>
      </c>
      <c r="BM146" s="23" t="s">
        <v>1306</v>
      </c>
    </row>
    <row r="147" spans="2:65" s="11" customFormat="1" ht="13.5">
      <c r="B147" s="203"/>
      <c r="C147" s="204"/>
      <c r="D147" s="205" t="s">
        <v>134</v>
      </c>
      <c r="E147" s="206" t="s">
        <v>21</v>
      </c>
      <c r="F147" s="207" t="s">
        <v>298</v>
      </c>
      <c r="G147" s="204"/>
      <c r="H147" s="206" t="s">
        <v>21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134</v>
      </c>
      <c r="AU147" s="213" t="s">
        <v>82</v>
      </c>
      <c r="AV147" s="11" t="s">
        <v>80</v>
      </c>
      <c r="AW147" s="11" t="s">
        <v>35</v>
      </c>
      <c r="AX147" s="11" t="s">
        <v>72</v>
      </c>
      <c r="AY147" s="213" t="s">
        <v>124</v>
      </c>
    </row>
    <row r="148" spans="2:65" s="12" customFormat="1" ht="13.5">
      <c r="B148" s="214"/>
      <c r="C148" s="215"/>
      <c r="D148" s="205" t="s">
        <v>134</v>
      </c>
      <c r="E148" s="216" t="s">
        <v>21</v>
      </c>
      <c r="F148" s="217" t="s">
        <v>1307</v>
      </c>
      <c r="G148" s="215"/>
      <c r="H148" s="218">
        <v>5.4720000000000004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134</v>
      </c>
      <c r="AU148" s="224" t="s">
        <v>82</v>
      </c>
      <c r="AV148" s="12" t="s">
        <v>82</v>
      </c>
      <c r="AW148" s="12" t="s">
        <v>35</v>
      </c>
      <c r="AX148" s="12" t="s">
        <v>72</v>
      </c>
      <c r="AY148" s="224" t="s">
        <v>124</v>
      </c>
    </row>
    <row r="149" spans="2:65" s="12" customFormat="1" ht="13.5">
      <c r="B149" s="214"/>
      <c r="C149" s="215"/>
      <c r="D149" s="205" t="s">
        <v>134</v>
      </c>
      <c r="E149" s="216" t="s">
        <v>21</v>
      </c>
      <c r="F149" s="217" t="s">
        <v>1308</v>
      </c>
      <c r="G149" s="215"/>
      <c r="H149" s="218">
        <v>14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134</v>
      </c>
      <c r="AU149" s="224" t="s">
        <v>82</v>
      </c>
      <c r="AV149" s="12" t="s">
        <v>82</v>
      </c>
      <c r="AW149" s="12" t="s">
        <v>35</v>
      </c>
      <c r="AX149" s="12" t="s">
        <v>72</v>
      </c>
      <c r="AY149" s="224" t="s">
        <v>124</v>
      </c>
    </row>
    <row r="150" spans="2:65" s="12" customFormat="1" ht="13.5">
      <c r="B150" s="214"/>
      <c r="C150" s="215"/>
      <c r="D150" s="205" t="s">
        <v>134</v>
      </c>
      <c r="E150" s="216" t="s">
        <v>21</v>
      </c>
      <c r="F150" s="217" t="s">
        <v>1309</v>
      </c>
      <c r="G150" s="215"/>
      <c r="H150" s="218">
        <v>2.48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134</v>
      </c>
      <c r="AU150" s="224" t="s">
        <v>82</v>
      </c>
      <c r="AV150" s="12" t="s">
        <v>82</v>
      </c>
      <c r="AW150" s="12" t="s">
        <v>35</v>
      </c>
      <c r="AX150" s="12" t="s">
        <v>72</v>
      </c>
      <c r="AY150" s="224" t="s">
        <v>124</v>
      </c>
    </row>
    <row r="151" spans="2:65" s="13" customFormat="1" ht="13.5">
      <c r="B151" s="228"/>
      <c r="C151" s="229"/>
      <c r="D151" s="205" t="s">
        <v>134</v>
      </c>
      <c r="E151" s="230" t="s">
        <v>21</v>
      </c>
      <c r="F151" s="231" t="s">
        <v>230</v>
      </c>
      <c r="G151" s="229"/>
      <c r="H151" s="232">
        <v>21.952000000000002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134</v>
      </c>
      <c r="AU151" s="238" t="s">
        <v>82</v>
      </c>
      <c r="AV151" s="13" t="s">
        <v>132</v>
      </c>
      <c r="AW151" s="13" t="s">
        <v>35</v>
      </c>
      <c r="AX151" s="13" t="s">
        <v>80</v>
      </c>
      <c r="AY151" s="238" t="s">
        <v>124</v>
      </c>
    </row>
    <row r="152" spans="2:65" s="1" customFormat="1" ht="16.5" customHeight="1">
      <c r="B152" s="40"/>
      <c r="C152" s="191" t="s">
        <v>301</v>
      </c>
      <c r="D152" s="191" t="s">
        <v>127</v>
      </c>
      <c r="E152" s="192" t="s">
        <v>302</v>
      </c>
      <c r="F152" s="193" t="s">
        <v>303</v>
      </c>
      <c r="G152" s="194" t="s">
        <v>272</v>
      </c>
      <c r="H152" s="195">
        <v>10.976000000000001</v>
      </c>
      <c r="I152" s="196"/>
      <c r="J152" s="197">
        <f>ROUND(I152*H152,2)</f>
        <v>0</v>
      </c>
      <c r="K152" s="193" t="s">
        <v>131</v>
      </c>
      <c r="L152" s="60"/>
      <c r="M152" s="198" t="s">
        <v>21</v>
      </c>
      <c r="N152" s="199" t="s">
        <v>43</v>
      </c>
      <c r="O152" s="4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3" t="s">
        <v>132</v>
      </c>
      <c r="AT152" s="23" t="s">
        <v>127</v>
      </c>
      <c r="AU152" s="23" t="s">
        <v>82</v>
      </c>
      <c r="AY152" s="23" t="s">
        <v>124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3" t="s">
        <v>80</v>
      </c>
      <c r="BK152" s="202">
        <f>ROUND(I152*H152,2)</f>
        <v>0</v>
      </c>
      <c r="BL152" s="23" t="s">
        <v>132</v>
      </c>
      <c r="BM152" s="23" t="s">
        <v>1310</v>
      </c>
    </row>
    <row r="153" spans="2:65" s="12" customFormat="1" ht="13.5">
      <c r="B153" s="214"/>
      <c r="C153" s="215"/>
      <c r="D153" s="205" t="s">
        <v>134</v>
      </c>
      <c r="E153" s="216" t="s">
        <v>21</v>
      </c>
      <c r="F153" s="217" t="s">
        <v>1311</v>
      </c>
      <c r="G153" s="215"/>
      <c r="H153" s="218">
        <v>10.976000000000001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134</v>
      </c>
      <c r="AU153" s="224" t="s">
        <v>82</v>
      </c>
      <c r="AV153" s="12" t="s">
        <v>82</v>
      </c>
      <c r="AW153" s="12" t="s">
        <v>35</v>
      </c>
      <c r="AX153" s="12" t="s">
        <v>80</v>
      </c>
      <c r="AY153" s="224" t="s">
        <v>124</v>
      </c>
    </row>
    <row r="154" spans="2:65" s="1" customFormat="1" ht="25.5" customHeight="1">
      <c r="B154" s="40"/>
      <c r="C154" s="191" t="s">
        <v>264</v>
      </c>
      <c r="D154" s="191" t="s">
        <v>127</v>
      </c>
      <c r="E154" s="192" t="s">
        <v>306</v>
      </c>
      <c r="F154" s="193" t="s">
        <v>307</v>
      </c>
      <c r="G154" s="194" t="s">
        <v>221</v>
      </c>
      <c r="H154" s="195">
        <v>72.5</v>
      </c>
      <c r="I154" s="196"/>
      <c r="J154" s="197">
        <f>ROUND(I154*H154,2)</f>
        <v>0</v>
      </c>
      <c r="K154" s="193" t="s">
        <v>131</v>
      </c>
      <c r="L154" s="60"/>
      <c r="M154" s="198" t="s">
        <v>21</v>
      </c>
      <c r="N154" s="199" t="s">
        <v>43</v>
      </c>
      <c r="O154" s="41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AR154" s="23" t="s">
        <v>132</v>
      </c>
      <c r="AT154" s="23" t="s">
        <v>127</v>
      </c>
      <c r="AU154" s="23" t="s">
        <v>82</v>
      </c>
      <c r="AY154" s="23" t="s">
        <v>124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3" t="s">
        <v>80</v>
      </c>
      <c r="BK154" s="202">
        <f>ROUND(I154*H154,2)</f>
        <v>0</v>
      </c>
      <c r="BL154" s="23" t="s">
        <v>132</v>
      </c>
      <c r="BM154" s="23" t="s">
        <v>1312</v>
      </c>
    </row>
    <row r="155" spans="2:65" s="11" customFormat="1" ht="13.5">
      <c r="B155" s="203"/>
      <c r="C155" s="204"/>
      <c r="D155" s="205" t="s">
        <v>134</v>
      </c>
      <c r="E155" s="206" t="s">
        <v>21</v>
      </c>
      <c r="F155" s="207" t="s">
        <v>309</v>
      </c>
      <c r="G155" s="204"/>
      <c r="H155" s="206" t="s">
        <v>21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134</v>
      </c>
      <c r="AU155" s="213" t="s">
        <v>82</v>
      </c>
      <c r="AV155" s="11" t="s">
        <v>80</v>
      </c>
      <c r="AW155" s="11" t="s">
        <v>35</v>
      </c>
      <c r="AX155" s="11" t="s">
        <v>72</v>
      </c>
      <c r="AY155" s="213" t="s">
        <v>124</v>
      </c>
    </row>
    <row r="156" spans="2:65" s="12" customFormat="1" ht="13.5">
      <c r="B156" s="214"/>
      <c r="C156" s="215"/>
      <c r="D156" s="205" t="s">
        <v>134</v>
      </c>
      <c r="E156" s="216" t="s">
        <v>21</v>
      </c>
      <c r="F156" s="217" t="s">
        <v>1313</v>
      </c>
      <c r="G156" s="215"/>
      <c r="H156" s="218">
        <v>72.5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134</v>
      </c>
      <c r="AU156" s="224" t="s">
        <v>82</v>
      </c>
      <c r="AV156" s="12" t="s">
        <v>82</v>
      </c>
      <c r="AW156" s="12" t="s">
        <v>35</v>
      </c>
      <c r="AX156" s="12" t="s">
        <v>80</v>
      </c>
      <c r="AY156" s="224" t="s">
        <v>124</v>
      </c>
    </row>
    <row r="157" spans="2:65" s="1" customFormat="1" ht="16.5" customHeight="1">
      <c r="B157" s="40"/>
      <c r="C157" s="239" t="s">
        <v>311</v>
      </c>
      <c r="D157" s="239" t="s">
        <v>312</v>
      </c>
      <c r="E157" s="240" t="s">
        <v>313</v>
      </c>
      <c r="F157" s="241" t="s">
        <v>314</v>
      </c>
      <c r="G157" s="242" t="s">
        <v>315</v>
      </c>
      <c r="H157" s="243">
        <v>11.273999999999999</v>
      </c>
      <c r="I157" s="244"/>
      <c r="J157" s="245">
        <f>ROUND(I157*H157,2)</f>
        <v>0</v>
      </c>
      <c r="K157" s="241" t="s">
        <v>131</v>
      </c>
      <c r="L157" s="246"/>
      <c r="M157" s="247" t="s">
        <v>21</v>
      </c>
      <c r="N157" s="248" t="s">
        <v>43</v>
      </c>
      <c r="O157" s="41"/>
      <c r="P157" s="200">
        <f>O157*H157</f>
        <v>0</v>
      </c>
      <c r="Q157" s="200">
        <v>1</v>
      </c>
      <c r="R157" s="200">
        <f>Q157*H157</f>
        <v>11.273999999999999</v>
      </c>
      <c r="S157" s="200">
        <v>0</v>
      </c>
      <c r="T157" s="201">
        <f>S157*H157</f>
        <v>0</v>
      </c>
      <c r="AR157" s="23" t="s">
        <v>169</v>
      </c>
      <c r="AT157" s="23" t="s">
        <v>312</v>
      </c>
      <c r="AU157" s="23" t="s">
        <v>82</v>
      </c>
      <c r="AY157" s="23" t="s">
        <v>124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3" t="s">
        <v>80</v>
      </c>
      <c r="BK157" s="202">
        <f>ROUND(I157*H157,2)</f>
        <v>0</v>
      </c>
      <c r="BL157" s="23" t="s">
        <v>132</v>
      </c>
      <c r="BM157" s="23" t="s">
        <v>1314</v>
      </c>
    </row>
    <row r="158" spans="2:65" s="11" customFormat="1" ht="13.5">
      <c r="B158" s="203"/>
      <c r="C158" s="204"/>
      <c r="D158" s="205" t="s">
        <v>134</v>
      </c>
      <c r="E158" s="206" t="s">
        <v>21</v>
      </c>
      <c r="F158" s="207" t="s">
        <v>317</v>
      </c>
      <c r="G158" s="204"/>
      <c r="H158" s="206" t="s">
        <v>21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134</v>
      </c>
      <c r="AU158" s="213" t="s">
        <v>82</v>
      </c>
      <c r="AV158" s="11" t="s">
        <v>80</v>
      </c>
      <c r="AW158" s="11" t="s">
        <v>35</v>
      </c>
      <c r="AX158" s="11" t="s">
        <v>72</v>
      </c>
      <c r="AY158" s="213" t="s">
        <v>124</v>
      </c>
    </row>
    <row r="159" spans="2:65" s="12" customFormat="1" ht="13.5">
      <c r="B159" s="214"/>
      <c r="C159" s="215"/>
      <c r="D159" s="205" t="s">
        <v>134</v>
      </c>
      <c r="E159" s="216" t="s">
        <v>21</v>
      </c>
      <c r="F159" s="217" t="s">
        <v>1315</v>
      </c>
      <c r="G159" s="215"/>
      <c r="H159" s="218">
        <v>11.273999999999999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134</v>
      </c>
      <c r="AU159" s="224" t="s">
        <v>82</v>
      </c>
      <c r="AV159" s="12" t="s">
        <v>82</v>
      </c>
      <c r="AW159" s="12" t="s">
        <v>35</v>
      </c>
      <c r="AX159" s="12" t="s">
        <v>80</v>
      </c>
      <c r="AY159" s="224" t="s">
        <v>124</v>
      </c>
    </row>
    <row r="160" spans="2:65" s="1" customFormat="1" ht="25.5" customHeight="1">
      <c r="B160" s="40"/>
      <c r="C160" s="191" t="s">
        <v>319</v>
      </c>
      <c r="D160" s="191" t="s">
        <v>127</v>
      </c>
      <c r="E160" s="192" t="s">
        <v>320</v>
      </c>
      <c r="F160" s="193" t="s">
        <v>321</v>
      </c>
      <c r="G160" s="194" t="s">
        <v>221</v>
      </c>
      <c r="H160" s="195">
        <v>72.5</v>
      </c>
      <c r="I160" s="196"/>
      <c r="J160" s="197">
        <f>ROUND(I160*H160,2)</f>
        <v>0</v>
      </c>
      <c r="K160" s="193" t="s">
        <v>131</v>
      </c>
      <c r="L160" s="60"/>
      <c r="M160" s="198" t="s">
        <v>21</v>
      </c>
      <c r="N160" s="199" t="s">
        <v>43</v>
      </c>
      <c r="O160" s="41"/>
      <c r="P160" s="200">
        <f>O160*H160</f>
        <v>0</v>
      </c>
      <c r="Q160" s="200">
        <v>0</v>
      </c>
      <c r="R160" s="200">
        <f>Q160*H160</f>
        <v>0</v>
      </c>
      <c r="S160" s="200">
        <v>0</v>
      </c>
      <c r="T160" s="201">
        <f>S160*H160</f>
        <v>0</v>
      </c>
      <c r="AR160" s="23" t="s">
        <v>132</v>
      </c>
      <c r="AT160" s="23" t="s">
        <v>127</v>
      </c>
      <c r="AU160" s="23" t="s">
        <v>82</v>
      </c>
      <c r="AY160" s="23" t="s">
        <v>124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3" t="s">
        <v>80</v>
      </c>
      <c r="BK160" s="202">
        <f>ROUND(I160*H160,2)</f>
        <v>0</v>
      </c>
      <c r="BL160" s="23" t="s">
        <v>132</v>
      </c>
      <c r="BM160" s="23" t="s">
        <v>1316</v>
      </c>
    </row>
    <row r="161" spans="2:65" s="12" customFormat="1" ht="13.5">
      <c r="B161" s="214"/>
      <c r="C161" s="215"/>
      <c r="D161" s="205" t="s">
        <v>134</v>
      </c>
      <c r="E161" s="216" t="s">
        <v>21</v>
      </c>
      <c r="F161" s="217" t="s">
        <v>1317</v>
      </c>
      <c r="G161" s="215"/>
      <c r="H161" s="218">
        <v>72.5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134</v>
      </c>
      <c r="AU161" s="224" t="s">
        <v>82</v>
      </c>
      <c r="AV161" s="12" t="s">
        <v>82</v>
      </c>
      <c r="AW161" s="12" t="s">
        <v>35</v>
      </c>
      <c r="AX161" s="12" t="s">
        <v>80</v>
      </c>
      <c r="AY161" s="224" t="s">
        <v>124</v>
      </c>
    </row>
    <row r="162" spans="2:65" s="1" customFormat="1" ht="25.5" customHeight="1">
      <c r="B162" s="40"/>
      <c r="C162" s="191" t="s">
        <v>9</v>
      </c>
      <c r="D162" s="191" t="s">
        <v>127</v>
      </c>
      <c r="E162" s="192" t="s">
        <v>324</v>
      </c>
      <c r="F162" s="193" t="s">
        <v>325</v>
      </c>
      <c r="G162" s="194" t="s">
        <v>221</v>
      </c>
      <c r="H162" s="195">
        <v>200.4</v>
      </c>
      <c r="I162" s="196"/>
      <c r="J162" s="197">
        <f>ROUND(I162*H162,2)</f>
        <v>0</v>
      </c>
      <c r="K162" s="193" t="s">
        <v>131</v>
      </c>
      <c r="L162" s="60"/>
      <c r="M162" s="198" t="s">
        <v>21</v>
      </c>
      <c r="N162" s="199" t="s">
        <v>43</v>
      </c>
      <c r="O162" s="41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AR162" s="23" t="s">
        <v>132</v>
      </c>
      <c r="AT162" s="23" t="s">
        <v>127</v>
      </c>
      <c r="AU162" s="23" t="s">
        <v>82</v>
      </c>
      <c r="AY162" s="23" t="s">
        <v>124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23" t="s">
        <v>80</v>
      </c>
      <c r="BK162" s="202">
        <f>ROUND(I162*H162,2)</f>
        <v>0</v>
      </c>
      <c r="BL162" s="23" t="s">
        <v>132</v>
      </c>
      <c r="BM162" s="23" t="s">
        <v>1318</v>
      </c>
    </row>
    <row r="163" spans="2:65" s="11" customFormat="1" ht="13.5">
      <c r="B163" s="203"/>
      <c r="C163" s="204"/>
      <c r="D163" s="205" t="s">
        <v>134</v>
      </c>
      <c r="E163" s="206" t="s">
        <v>21</v>
      </c>
      <c r="F163" s="207" t="s">
        <v>327</v>
      </c>
      <c r="G163" s="204"/>
      <c r="H163" s="206" t="s">
        <v>21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134</v>
      </c>
      <c r="AU163" s="213" t="s">
        <v>82</v>
      </c>
      <c r="AV163" s="11" t="s">
        <v>80</v>
      </c>
      <c r="AW163" s="11" t="s">
        <v>35</v>
      </c>
      <c r="AX163" s="11" t="s">
        <v>72</v>
      </c>
      <c r="AY163" s="213" t="s">
        <v>124</v>
      </c>
    </row>
    <row r="164" spans="2:65" s="12" customFormat="1" ht="13.5">
      <c r="B164" s="214"/>
      <c r="C164" s="215"/>
      <c r="D164" s="205" t="s">
        <v>134</v>
      </c>
      <c r="E164" s="216" t="s">
        <v>21</v>
      </c>
      <c r="F164" s="217" t="s">
        <v>1319</v>
      </c>
      <c r="G164" s="215"/>
      <c r="H164" s="218">
        <v>68.400000000000006</v>
      </c>
      <c r="I164" s="219"/>
      <c r="J164" s="215"/>
      <c r="K164" s="215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134</v>
      </c>
      <c r="AU164" s="224" t="s">
        <v>82</v>
      </c>
      <c r="AV164" s="12" t="s">
        <v>82</v>
      </c>
      <c r="AW164" s="12" t="s">
        <v>35</v>
      </c>
      <c r="AX164" s="12" t="s">
        <v>72</v>
      </c>
      <c r="AY164" s="224" t="s">
        <v>124</v>
      </c>
    </row>
    <row r="165" spans="2:65" s="12" customFormat="1" ht="13.5">
      <c r="B165" s="214"/>
      <c r="C165" s="215"/>
      <c r="D165" s="205" t="s">
        <v>134</v>
      </c>
      <c r="E165" s="216" t="s">
        <v>21</v>
      </c>
      <c r="F165" s="217" t="s">
        <v>1320</v>
      </c>
      <c r="G165" s="215"/>
      <c r="H165" s="218">
        <v>132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134</v>
      </c>
      <c r="AU165" s="224" t="s">
        <v>82</v>
      </c>
      <c r="AV165" s="12" t="s">
        <v>82</v>
      </c>
      <c r="AW165" s="12" t="s">
        <v>35</v>
      </c>
      <c r="AX165" s="12" t="s">
        <v>72</v>
      </c>
      <c r="AY165" s="224" t="s">
        <v>124</v>
      </c>
    </row>
    <row r="166" spans="2:65" s="13" customFormat="1" ht="13.5">
      <c r="B166" s="228"/>
      <c r="C166" s="229"/>
      <c r="D166" s="205" t="s">
        <v>134</v>
      </c>
      <c r="E166" s="230" t="s">
        <v>21</v>
      </c>
      <c r="F166" s="231" t="s">
        <v>230</v>
      </c>
      <c r="G166" s="229"/>
      <c r="H166" s="232">
        <v>200.4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134</v>
      </c>
      <c r="AU166" s="238" t="s">
        <v>82</v>
      </c>
      <c r="AV166" s="13" t="s">
        <v>132</v>
      </c>
      <c r="AW166" s="13" t="s">
        <v>35</v>
      </c>
      <c r="AX166" s="13" t="s">
        <v>80</v>
      </c>
      <c r="AY166" s="238" t="s">
        <v>124</v>
      </c>
    </row>
    <row r="167" spans="2:65" s="1" customFormat="1" ht="16.5" customHeight="1">
      <c r="B167" s="40"/>
      <c r="C167" s="239" t="s">
        <v>332</v>
      </c>
      <c r="D167" s="239" t="s">
        <v>312</v>
      </c>
      <c r="E167" s="240" t="s">
        <v>333</v>
      </c>
      <c r="F167" s="241" t="s">
        <v>334</v>
      </c>
      <c r="G167" s="242" t="s">
        <v>221</v>
      </c>
      <c r="H167" s="243">
        <v>230.46</v>
      </c>
      <c r="I167" s="244"/>
      <c r="J167" s="245">
        <f>ROUND(I167*H167,2)</f>
        <v>0</v>
      </c>
      <c r="K167" s="241" t="s">
        <v>131</v>
      </c>
      <c r="L167" s="246"/>
      <c r="M167" s="247" t="s">
        <v>21</v>
      </c>
      <c r="N167" s="248" t="s">
        <v>43</v>
      </c>
      <c r="O167" s="41"/>
      <c r="P167" s="200">
        <f>O167*H167</f>
        <v>0</v>
      </c>
      <c r="Q167" s="200">
        <v>5.2999999999999998E-4</v>
      </c>
      <c r="R167" s="200">
        <f>Q167*H167</f>
        <v>0.1221438</v>
      </c>
      <c r="S167" s="200">
        <v>0</v>
      </c>
      <c r="T167" s="201">
        <f>S167*H167</f>
        <v>0</v>
      </c>
      <c r="AR167" s="23" t="s">
        <v>169</v>
      </c>
      <c r="AT167" s="23" t="s">
        <v>312</v>
      </c>
      <c r="AU167" s="23" t="s">
        <v>82</v>
      </c>
      <c r="AY167" s="23" t="s">
        <v>124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3" t="s">
        <v>80</v>
      </c>
      <c r="BK167" s="202">
        <f>ROUND(I167*H167,2)</f>
        <v>0</v>
      </c>
      <c r="BL167" s="23" t="s">
        <v>132</v>
      </c>
      <c r="BM167" s="23" t="s">
        <v>1321</v>
      </c>
    </row>
    <row r="168" spans="2:65" s="12" customFormat="1" ht="13.5">
      <c r="B168" s="214"/>
      <c r="C168" s="215"/>
      <c r="D168" s="205" t="s">
        <v>134</v>
      </c>
      <c r="E168" s="216" t="s">
        <v>21</v>
      </c>
      <c r="F168" s="217" t="s">
        <v>1322</v>
      </c>
      <c r="G168" s="215"/>
      <c r="H168" s="218">
        <v>230.46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134</v>
      </c>
      <c r="AU168" s="224" t="s">
        <v>82</v>
      </c>
      <c r="AV168" s="12" t="s">
        <v>82</v>
      </c>
      <c r="AW168" s="12" t="s">
        <v>35</v>
      </c>
      <c r="AX168" s="12" t="s">
        <v>80</v>
      </c>
      <c r="AY168" s="224" t="s">
        <v>124</v>
      </c>
    </row>
    <row r="169" spans="2:65" s="1" customFormat="1" ht="25.5" customHeight="1">
      <c r="B169" s="40"/>
      <c r="C169" s="191" t="s">
        <v>337</v>
      </c>
      <c r="D169" s="191" t="s">
        <v>127</v>
      </c>
      <c r="E169" s="192" t="s">
        <v>338</v>
      </c>
      <c r="F169" s="193" t="s">
        <v>339</v>
      </c>
      <c r="G169" s="194" t="s">
        <v>221</v>
      </c>
      <c r="H169" s="195">
        <v>13.65</v>
      </c>
      <c r="I169" s="196"/>
      <c r="J169" s="197">
        <f>ROUND(I169*H169,2)</f>
        <v>0</v>
      </c>
      <c r="K169" s="193" t="s">
        <v>131</v>
      </c>
      <c r="L169" s="60"/>
      <c r="M169" s="198" t="s">
        <v>21</v>
      </c>
      <c r="N169" s="199" t="s">
        <v>43</v>
      </c>
      <c r="O169" s="41"/>
      <c r="P169" s="200">
        <f>O169*H169</f>
        <v>0</v>
      </c>
      <c r="Q169" s="200">
        <v>1.3999999999999999E-4</v>
      </c>
      <c r="R169" s="200">
        <f>Q169*H169</f>
        <v>1.9109999999999999E-3</v>
      </c>
      <c r="S169" s="200">
        <v>0</v>
      </c>
      <c r="T169" s="201">
        <f>S169*H169</f>
        <v>0</v>
      </c>
      <c r="AR169" s="23" t="s">
        <v>132</v>
      </c>
      <c r="AT169" s="23" t="s">
        <v>127</v>
      </c>
      <c r="AU169" s="23" t="s">
        <v>82</v>
      </c>
      <c r="AY169" s="23" t="s">
        <v>124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23" t="s">
        <v>80</v>
      </c>
      <c r="BK169" s="202">
        <f>ROUND(I169*H169,2)</f>
        <v>0</v>
      </c>
      <c r="BL169" s="23" t="s">
        <v>132</v>
      </c>
      <c r="BM169" s="23" t="s">
        <v>1323</v>
      </c>
    </row>
    <row r="170" spans="2:65" s="12" customFormat="1" ht="13.5">
      <c r="B170" s="214"/>
      <c r="C170" s="215"/>
      <c r="D170" s="205" t="s">
        <v>134</v>
      </c>
      <c r="E170" s="216" t="s">
        <v>21</v>
      </c>
      <c r="F170" s="217" t="s">
        <v>1324</v>
      </c>
      <c r="G170" s="215"/>
      <c r="H170" s="218">
        <v>13.65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134</v>
      </c>
      <c r="AU170" s="224" t="s">
        <v>82</v>
      </c>
      <c r="AV170" s="12" t="s">
        <v>82</v>
      </c>
      <c r="AW170" s="12" t="s">
        <v>35</v>
      </c>
      <c r="AX170" s="12" t="s">
        <v>80</v>
      </c>
      <c r="AY170" s="224" t="s">
        <v>124</v>
      </c>
    </row>
    <row r="171" spans="2:65" s="1" customFormat="1" ht="16.5" customHeight="1">
      <c r="B171" s="40"/>
      <c r="C171" s="239" t="s">
        <v>342</v>
      </c>
      <c r="D171" s="239" t="s">
        <v>312</v>
      </c>
      <c r="E171" s="240" t="s">
        <v>343</v>
      </c>
      <c r="F171" s="241" t="s">
        <v>344</v>
      </c>
      <c r="G171" s="242" t="s">
        <v>221</v>
      </c>
      <c r="H171" s="243">
        <v>15.698</v>
      </c>
      <c r="I171" s="244"/>
      <c r="J171" s="245">
        <f>ROUND(I171*H171,2)</f>
        <v>0</v>
      </c>
      <c r="K171" s="241" t="s">
        <v>131</v>
      </c>
      <c r="L171" s="246"/>
      <c r="M171" s="247" t="s">
        <v>21</v>
      </c>
      <c r="N171" s="248" t="s">
        <v>43</v>
      </c>
      <c r="O171" s="41"/>
      <c r="P171" s="200">
        <f>O171*H171</f>
        <v>0</v>
      </c>
      <c r="Q171" s="200">
        <v>3.2000000000000003E-4</v>
      </c>
      <c r="R171" s="200">
        <f>Q171*H171</f>
        <v>5.0233600000000002E-3</v>
      </c>
      <c r="S171" s="200">
        <v>0</v>
      </c>
      <c r="T171" s="201">
        <f>S171*H171</f>
        <v>0</v>
      </c>
      <c r="AR171" s="23" t="s">
        <v>169</v>
      </c>
      <c r="AT171" s="23" t="s">
        <v>312</v>
      </c>
      <c r="AU171" s="23" t="s">
        <v>82</v>
      </c>
      <c r="AY171" s="23" t="s">
        <v>124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3" t="s">
        <v>80</v>
      </c>
      <c r="BK171" s="202">
        <f>ROUND(I171*H171,2)</f>
        <v>0</v>
      </c>
      <c r="BL171" s="23" t="s">
        <v>132</v>
      </c>
      <c r="BM171" s="23" t="s">
        <v>1325</v>
      </c>
    </row>
    <row r="172" spans="2:65" s="11" customFormat="1" ht="13.5">
      <c r="B172" s="203"/>
      <c r="C172" s="204"/>
      <c r="D172" s="205" t="s">
        <v>134</v>
      </c>
      <c r="E172" s="206" t="s">
        <v>21</v>
      </c>
      <c r="F172" s="207" t="s">
        <v>346</v>
      </c>
      <c r="G172" s="204"/>
      <c r="H172" s="206" t="s">
        <v>21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134</v>
      </c>
      <c r="AU172" s="213" t="s">
        <v>82</v>
      </c>
      <c r="AV172" s="11" t="s">
        <v>80</v>
      </c>
      <c r="AW172" s="11" t="s">
        <v>35</v>
      </c>
      <c r="AX172" s="11" t="s">
        <v>72</v>
      </c>
      <c r="AY172" s="213" t="s">
        <v>124</v>
      </c>
    </row>
    <row r="173" spans="2:65" s="12" customFormat="1" ht="13.5">
      <c r="B173" s="214"/>
      <c r="C173" s="215"/>
      <c r="D173" s="205" t="s">
        <v>134</v>
      </c>
      <c r="E173" s="216" t="s">
        <v>21</v>
      </c>
      <c r="F173" s="217" t="s">
        <v>1326</v>
      </c>
      <c r="G173" s="215"/>
      <c r="H173" s="218">
        <v>15.698</v>
      </c>
      <c r="I173" s="219"/>
      <c r="J173" s="215"/>
      <c r="K173" s="215"/>
      <c r="L173" s="220"/>
      <c r="M173" s="221"/>
      <c r="N173" s="222"/>
      <c r="O173" s="222"/>
      <c r="P173" s="222"/>
      <c r="Q173" s="222"/>
      <c r="R173" s="222"/>
      <c r="S173" s="222"/>
      <c r="T173" s="223"/>
      <c r="AT173" s="224" t="s">
        <v>134</v>
      </c>
      <c r="AU173" s="224" t="s">
        <v>82</v>
      </c>
      <c r="AV173" s="12" t="s">
        <v>82</v>
      </c>
      <c r="AW173" s="12" t="s">
        <v>35</v>
      </c>
      <c r="AX173" s="12" t="s">
        <v>80</v>
      </c>
      <c r="AY173" s="224" t="s">
        <v>124</v>
      </c>
    </row>
    <row r="174" spans="2:65" s="1" customFormat="1" ht="16.5" customHeight="1">
      <c r="B174" s="40"/>
      <c r="C174" s="191" t="s">
        <v>348</v>
      </c>
      <c r="D174" s="191" t="s">
        <v>127</v>
      </c>
      <c r="E174" s="192" t="s">
        <v>1327</v>
      </c>
      <c r="F174" s="193" t="s">
        <v>1328</v>
      </c>
      <c r="G174" s="194" t="s">
        <v>130</v>
      </c>
      <c r="H174" s="195">
        <v>2</v>
      </c>
      <c r="I174" s="196"/>
      <c r="J174" s="197">
        <f>ROUND(I174*H174,2)</f>
        <v>0</v>
      </c>
      <c r="K174" s="193" t="s">
        <v>131</v>
      </c>
      <c r="L174" s="60"/>
      <c r="M174" s="198" t="s">
        <v>21</v>
      </c>
      <c r="N174" s="199" t="s">
        <v>43</v>
      </c>
      <c r="O174" s="41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AR174" s="23" t="s">
        <v>132</v>
      </c>
      <c r="AT174" s="23" t="s">
        <v>127</v>
      </c>
      <c r="AU174" s="23" t="s">
        <v>82</v>
      </c>
      <c r="AY174" s="23" t="s">
        <v>124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3" t="s">
        <v>80</v>
      </c>
      <c r="BK174" s="202">
        <f>ROUND(I174*H174,2)</f>
        <v>0</v>
      </c>
      <c r="BL174" s="23" t="s">
        <v>132</v>
      </c>
      <c r="BM174" s="23" t="s">
        <v>1329</v>
      </c>
    </row>
    <row r="175" spans="2:65" s="12" customFormat="1" ht="13.5">
      <c r="B175" s="214"/>
      <c r="C175" s="215"/>
      <c r="D175" s="205" t="s">
        <v>134</v>
      </c>
      <c r="E175" s="216" t="s">
        <v>21</v>
      </c>
      <c r="F175" s="217" t="s">
        <v>1330</v>
      </c>
      <c r="G175" s="215"/>
      <c r="H175" s="218">
        <v>2</v>
      </c>
      <c r="I175" s="219"/>
      <c r="J175" s="215"/>
      <c r="K175" s="215"/>
      <c r="L175" s="220"/>
      <c r="M175" s="221"/>
      <c r="N175" s="222"/>
      <c r="O175" s="222"/>
      <c r="P175" s="222"/>
      <c r="Q175" s="222"/>
      <c r="R175" s="222"/>
      <c r="S175" s="222"/>
      <c r="T175" s="223"/>
      <c r="AT175" s="224" t="s">
        <v>134</v>
      </c>
      <c r="AU175" s="224" t="s">
        <v>82</v>
      </c>
      <c r="AV175" s="12" t="s">
        <v>82</v>
      </c>
      <c r="AW175" s="12" t="s">
        <v>35</v>
      </c>
      <c r="AX175" s="12" t="s">
        <v>80</v>
      </c>
      <c r="AY175" s="224" t="s">
        <v>124</v>
      </c>
    </row>
    <row r="176" spans="2:65" s="1" customFormat="1" ht="16.5" customHeight="1">
      <c r="B176" s="40"/>
      <c r="C176" s="191" t="s">
        <v>353</v>
      </c>
      <c r="D176" s="191" t="s">
        <v>127</v>
      </c>
      <c r="E176" s="192" t="s">
        <v>349</v>
      </c>
      <c r="F176" s="193" t="s">
        <v>350</v>
      </c>
      <c r="G176" s="194" t="s">
        <v>130</v>
      </c>
      <c r="H176" s="195">
        <v>1</v>
      </c>
      <c r="I176" s="196"/>
      <c r="J176" s="197">
        <f>ROUND(I176*H176,2)</f>
        <v>0</v>
      </c>
      <c r="K176" s="193" t="s">
        <v>131</v>
      </c>
      <c r="L176" s="60"/>
      <c r="M176" s="198" t="s">
        <v>21</v>
      </c>
      <c r="N176" s="199" t="s">
        <v>43</v>
      </c>
      <c r="O176" s="41"/>
      <c r="P176" s="200">
        <f>O176*H176</f>
        <v>0</v>
      </c>
      <c r="Q176" s="200">
        <v>0</v>
      </c>
      <c r="R176" s="200">
        <f>Q176*H176</f>
        <v>0</v>
      </c>
      <c r="S176" s="200">
        <v>0</v>
      </c>
      <c r="T176" s="201">
        <f>S176*H176</f>
        <v>0</v>
      </c>
      <c r="AR176" s="23" t="s">
        <v>132</v>
      </c>
      <c r="AT176" s="23" t="s">
        <v>127</v>
      </c>
      <c r="AU176" s="23" t="s">
        <v>82</v>
      </c>
      <c r="AY176" s="23" t="s">
        <v>124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3" t="s">
        <v>80</v>
      </c>
      <c r="BK176" s="202">
        <f>ROUND(I176*H176,2)</f>
        <v>0</v>
      </c>
      <c r="BL176" s="23" t="s">
        <v>132</v>
      </c>
      <c r="BM176" s="23" t="s">
        <v>1331</v>
      </c>
    </row>
    <row r="177" spans="2:65" s="12" customFormat="1" ht="13.5">
      <c r="B177" s="214"/>
      <c r="C177" s="215"/>
      <c r="D177" s="205" t="s">
        <v>134</v>
      </c>
      <c r="E177" s="216" t="s">
        <v>21</v>
      </c>
      <c r="F177" s="217" t="s">
        <v>1332</v>
      </c>
      <c r="G177" s="215"/>
      <c r="H177" s="218">
        <v>1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134</v>
      </c>
      <c r="AU177" s="224" t="s">
        <v>82</v>
      </c>
      <c r="AV177" s="12" t="s">
        <v>82</v>
      </c>
      <c r="AW177" s="12" t="s">
        <v>35</v>
      </c>
      <c r="AX177" s="12" t="s">
        <v>80</v>
      </c>
      <c r="AY177" s="224" t="s">
        <v>124</v>
      </c>
    </row>
    <row r="178" spans="2:65" s="1" customFormat="1" ht="25.5" customHeight="1">
      <c r="B178" s="40"/>
      <c r="C178" s="191" t="s">
        <v>358</v>
      </c>
      <c r="D178" s="191" t="s">
        <v>127</v>
      </c>
      <c r="E178" s="192" t="s">
        <v>1333</v>
      </c>
      <c r="F178" s="193" t="s">
        <v>1334</v>
      </c>
      <c r="G178" s="194" t="s">
        <v>130</v>
      </c>
      <c r="H178" s="195">
        <v>2</v>
      </c>
      <c r="I178" s="196"/>
      <c r="J178" s="197">
        <f>ROUND(I178*H178,2)</f>
        <v>0</v>
      </c>
      <c r="K178" s="193" t="s">
        <v>131</v>
      </c>
      <c r="L178" s="60"/>
      <c r="M178" s="198" t="s">
        <v>21</v>
      </c>
      <c r="N178" s="199" t="s">
        <v>43</v>
      </c>
      <c r="O178" s="41"/>
      <c r="P178" s="200">
        <f>O178*H178</f>
        <v>0</v>
      </c>
      <c r="Q178" s="200">
        <v>0</v>
      </c>
      <c r="R178" s="200">
        <f>Q178*H178</f>
        <v>0</v>
      </c>
      <c r="S178" s="200">
        <v>0</v>
      </c>
      <c r="T178" s="201">
        <f>S178*H178</f>
        <v>0</v>
      </c>
      <c r="AR178" s="23" t="s">
        <v>132</v>
      </c>
      <c r="AT178" s="23" t="s">
        <v>127</v>
      </c>
      <c r="AU178" s="23" t="s">
        <v>82</v>
      </c>
      <c r="AY178" s="23" t="s">
        <v>124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23" t="s">
        <v>80</v>
      </c>
      <c r="BK178" s="202">
        <f>ROUND(I178*H178,2)</f>
        <v>0</v>
      </c>
      <c r="BL178" s="23" t="s">
        <v>132</v>
      </c>
      <c r="BM178" s="23" t="s">
        <v>1335</v>
      </c>
    </row>
    <row r="179" spans="2:65" s="12" customFormat="1" ht="13.5">
      <c r="B179" s="214"/>
      <c r="C179" s="215"/>
      <c r="D179" s="205" t="s">
        <v>134</v>
      </c>
      <c r="E179" s="216" t="s">
        <v>21</v>
      </c>
      <c r="F179" s="217" t="s">
        <v>82</v>
      </c>
      <c r="G179" s="215"/>
      <c r="H179" s="218">
        <v>2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134</v>
      </c>
      <c r="AU179" s="224" t="s">
        <v>82</v>
      </c>
      <c r="AV179" s="12" t="s">
        <v>82</v>
      </c>
      <c r="AW179" s="12" t="s">
        <v>35</v>
      </c>
      <c r="AX179" s="12" t="s">
        <v>80</v>
      </c>
      <c r="AY179" s="224" t="s">
        <v>124</v>
      </c>
    </row>
    <row r="180" spans="2:65" s="1" customFormat="1" ht="25.5" customHeight="1">
      <c r="B180" s="40"/>
      <c r="C180" s="191" t="s">
        <v>362</v>
      </c>
      <c r="D180" s="191" t="s">
        <v>127</v>
      </c>
      <c r="E180" s="192" t="s">
        <v>359</v>
      </c>
      <c r="F180" s="193" t="s">
        <v>360</v>
      </c>
      <c r="G180" s="194" t="s">
        <v>130</v>
      </c>
      <c r="H180" s="195">
        <v>1</v>
      </c>
      <c r="I180" s="196"/>
      <c r="J180" s="197">
        <f>ROUND(I180*H180,2)</f>
        <v>0</v>
      </c>
      <c r="K180" s="193" t="s">
        <v>131</v>
      </c>
      <c r="L180" s="60"/>
      <c r="M180" s="198" t="s">
        <v>21</v>
      </c>
      <c r="N180" s="199" t="s">
        <v>43</v>
      </c>
      <c r="O180" s="4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AR180" s="23" t="s">
        <v>132</v>
      </c>
      <c r="AT180" s="23" t="s">
        <v>127</v>
      </c>
      <c r="AU180" s="23" t="s">
        <v>82</v>
      </c>
      <c r="AY180" s="23" t="s">
        <v>124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23" t="s">
        <v>80</v>
      </c>
      <c r="BK180" s="202">
        <f>ROUND(I180*H180,2)</f>
        <v>0</v>
      </c>
      <c r="BL180" s="23" t="s">
        <v>132</v>
      </c>
      <c r="BM180" s="23" t="s">
        <v>1336</v>
      </c>
    </row>
    <row r="181" spans="2:65" s="12" customFormat="1" ht="13.5">
      <c r="B181" s="214"/>
      <c r="C181" s="215"/>
      <c r="D181" s="205" t="s">
        <v>134</v>
      </c>
      <c r="E181" s="216" t="s">
        <v>21</v>
      </c>
      <c r="F181" s="217" t="s">
        <v>80</v>
      </c>
      <c r="G181" s="215"/>
      <c r="H181" s="218">
        <v>1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134</v>
      </c>
      <c r="AU181" s="224" t="s">
        <v>82</v>
      </c>
      <c r="AV181" s="12" t="s">
        <v>82</v>
      </c>
      <c r="AW181" s="12" t="s">
        <v>35</v>
      </c>
      <c r="AX181" s="12" t="s">
        <v>80</v>
      </c>
      <c r="AY181" s="224" t="s">
        <v>124</v>
      </c>
    </row>
    <row r="182" spans="2:65" s="1" customFormat="1" ht="16.5" customHeight="1">
      <c r="B182" s="40"/>
      <c r="C182" s="191" t="s">
        <v>366</v>
      </c>
      <c r="D182" s="191" t="s">
        <v>127</v>
      </c>
      <c r="E182" s="192" t="s">
        <v>1337</v>
      </c>
      <c r="F182" s="193" t="s">
        <v>1338</v>
      </c>
      <c r="G182" s="194" t="s">
        <v>130</v>
      </c>
      <c r="H182" s="195">
        <v>2</v>
      </c>
      <c r="I182" s="196"/>
      <c r="J182" s="197">
        <f>ROUND(I182*H182,2)</f>
        <v>0</v>
      </c>
      <c r="K182" s="193" t="s">
        <v>131</v>
      </c>
      <c r="L182" s="60"/>
      <c r="M182" s="198" t="s">
        <v>21</v>
      </c>
      <c r="N182" s="199" t="s">
        <v>43</v>
      </c>
      <c r="O182" s="41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AR182" s="23" t="s">
        <v>132</v>
      </c>
      <c r="AT182" s="23" t="s">
        <v>127</v>
      </c>
      <c r="AU182" s="23" t="s">
        <v>82</v>
      </c>
      <c r="AY182" s="23" t="s">
        <v>124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23" t="s">
        <v>80</v>
      </c>
      <c r="BK182" s="202">
        <f>ROUND(I182*H182,2)</f>
        <v>0</v>
      </c>
      <c r="BL182" s="23" t="s">
        <v>132</v>
      </c>
      <c r="BM182" s="23" t="s">
        <v>1339</v>
      </c>
    </row>
    <row r="183" spans="2:65" s="12" customFormat="1" ht="13.5">
      <c r="B183" s="214"/>
      <c r="C183" s="215"/>
      <c r="D183" s="205" t="s">
        <v>134</v>
      </c>
      <c r="E183" s="216" t="s">
        <v>21</v>
      </c>
      <c r="F183" s="217" t="s">
        <v>1340</v>
      </c>
      <c r="G183" s="215"/>
      <c r="H183" s="218">
        <v>2</v>
      </c>
      <c r="I183" s="219"/>
      <c r="J183" s="215"/>
      <c r="K183" s="215"/>
      <c r="L183" s="220"/>
      <c r="M183" s="221"/>
      <c r="N183" s="222"/>
      <c r="O183" s="222"/>
      <c r="P183" s="222"/>
      <c r="Q183" s="222"/>
      <c r="R183" s="222"/>
      <c r="S183" s="222"/>
      <c r="T183" s="223"/>
      <c r="AT183" s="224" t="s">
        <v>134</v>
      </c>
      <c r="AU183" s="224" t="s">
        <v>82</v>
      </c>
      <c r="AV183" s="12" t="s">
        <v>82</v>
      </c>
      <c r="AW183" s="12" t="s">
        <v>35</v>
      </c>
      <c r="AX183" s="12" t="s">
        <v>80</v>
      </c>
      <c r="AY183" s="224" t="s">
        <v>124</v>
      </c>
    </row>
    <row r="184" spans="2:65" s="1" customFormat="1" ht="16.5" customHeight="1">
      <c r="B184" s="40"/>
      <c r="C184" s="191" t="s">
        <v>371</v>
      </c>
      <c r="D184" s="191" t="s">
        <v>127</v>
      </c>
      <c r="E184" s="192" t="s">
        <v>367</v>
      </c>
      <c r="F184" s="193" t="s">
        <v>368</v>
      </c>
      <c r="G184" s="194" t="s">
        <v>130</v>
      </c>
      <c r="H184" s="195">
        <v>1</v>
      </c>
      <c r="I184" s="196"/>
      <c r="J184" s="197">
        <f>ROUND(I184*H184,2)</f>
        <v>0</v>
      </c>
      <c r="K184" s="193" t="s">
        <v>131</v>
      </c>
      <c r="L184" s="60"/>
      <c r="M184" s="198" t="s">
        <v>21</v>
      </c>
      <c r="N184" s="199" t="s">
        <v>43</v>
      </c>
      <c r="O184" s="41"/>
      <c r="P184" s="200">
        <f>O184*H184</f>
        <v>0</v>
      </c>
      <c r="Q184" s="200">
        <v>0</v>
      </c>
      <c r="R184" s="200">
        <f>Q184*H184</f>
        <v>0</v>
      </c>
      <c r="S184" s="200">
        <v>0</v>
      </c>
      <c r="T184" s="201">
        <f>S184*H184</f>
        <v>0</v>
      </c>
      <c r="AR184" s="23" t="s">
        <v>132</v>
      </c>
      <c r="AT184" s="23" t="s">
        <v>127</v>
      </c>
      <c r="AU184" s="23" t="s">
        <v>82</v>
      </c>
      <c r="AY184" s="23" t="s">
        <v>124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23" t="s">
        <v>80</v>
      </c>
      <c r="BK184" s="202">
        <f>ROUND(I184*H184,2)</f>
        <v>0</v>
      </c>
      <c r="BL184" s="23" t="s">
        <v>132</v>
      </c>
      <c r="BM184" s="23" t="s">
        <v>1341</v>
      </c>
    </row>
    <row r="185" spans="2:65" s="12" customFormat="1" ht="13.5">
      <c r="B185" s="214"/>
      <c r="C185" s="215"/>
      <c r="D185" s="205" t="s">
        <v>134</v>
      </c>
      <c r="E185" s="216" t="s">
        <v>21</v>
      </c>
      <c r="F185" s="217" t="s">
        <v>1342</v>
      </c>
      <c r="G185" s="215"/>
      <c r="H185" s="218">
        <v>1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134</v>
      </c>
      <c r="AU185" s="224" t="s">
        <v>82</v>
      </c>
      <c r="AV185" s="12" t="s">
        <v>82</v>
      </c>
      <c r="AW185" s="12" t="s">
        <v>35</v>
      </c>
      <c r="AX185" s="12" t="s">
        <v>80</v>
      </c>
      <c r="AY185" s="224" t="s">
        <v>124</v>
      </c>
    </row>
    <row r="186" spans="2:65" s="1" customFormat="1" ht="16.5" customHeight="1">
      <c r="B186" s="40"/>
      <c r="C186" s="191" t="s">
        <v>376</v>
      </c>
      <c r="D186" s="191" t="s">
        <v>127</v>
      </c>
      <c r="E186" s="192" t="s">
        <v>377</v>
      </c>
      <c r="F186" s="193" t="s">
        <v>378</v>
      </c>
      <c r="G186" s="194" t="s">
        <v>272</v>
      </c>
      <c r="H186" s="195">
        <v>1365.1179999999999</v>
      </c>
      <c r="I186" s="196"/>
      <c r="J186" s="197">
        <f>ROUND(I186*H186,2)</f>
        <v>0</v>
      </c>
      <c r="K186" s="193" t="s">
        <v>131</v>
      </c>
      <c r="L186" s="60"/>
      <c r="M186" s="198" t="s">
        <v>21</v>
      </c>
      <c r="N186" s="199" t="s">
        <v>43</v>
      </c>
      <c r="O186" s="41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AR186" s="23" t="s">
        <v>132</v>
      </c>
      <c r="AT186" s="23" t="s">
        <v>127</v>
      </c>
      <c r="AU186" s="23" t="s">
        <v>82</v>
      </c>
      <c r="AY186" s="23" t="s">
        <v>124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23" t="s">
        <v>80</v>
      </c>
      <c r="BK186" s="202">
        <f>ROUND(I186*H186,2)</f>
        <v>0</v>
      </c>
      <c r="BL186" s="23" t="s">
        <v>132</v>
      </c>
      <c r="BM186" s="23" t="s">
        <v>1343</v>
      </c>
    </row>
    <row r="187" spans="2:65" s="11" customFormat="1" ht="13.5">
      <c r="B187" s="203"/>
      <c r="C187" s="204"/>
      <c r="D187" s="205" t="s">
        <v>134</v>
      </c>
      <c r="E187" s="206" t="s">
        <v>21</v>
      </c>
      <c r="F187" s="207" t="s">
        <v>380</v>
      </c>
      <c r="G187" s="204"/>
      <c r="H187" s="206" t="s">
        <v>21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134</v>
      </c>
      <c r="AU187" s="213" t="s">
        <v>82</v>
      </c>
      <c r="AV187" s="11" t="s">
        <v>80</v>
      </c>
      <c r="AW187" s="11" t="s">
        <v>35</v>
      </c>
      <c r="AX187" s="11" t="s">
        <v>72</v>
      </c>
      <c r="AY187" s="213" t="s">
        <v>124</v>
      </c>
    </row>
    <row r="188" spans="2:65" s="12" customFormat="1" ht="13.5">
      <c r="B188" s="214"/>
      <c r="C188" s="215"/>
      <c r="D188" s="205" t="s">
        <v>134</v>
      </c>
      <c r="E188" s="216" t="s">
        <v>21</v>
      </c>
      <c r="F188" s="217" t="s">
        <v>1344</v>
      </c>
      <c r="G188" s="215"/>
      <c r="H188" s="218">
        <v>42.3</v>
      </c>
      <c r="I188" s="219"/>
      <c r="J188" s="215"/>
      <c r="K188" s="215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134</v>
      </c>
      <c r="AU188" s="224" t="s">
        <v>82</v>
      </c>
      <c r="AV188" s="12" t="s">
        <v>82</v>
      </c>
      <c r="AW188" s="12" t="s">
        <v>35</v>
      </c>
      <c r="AX188" s="12" t="s">
        <v>72</v>
      </c>
      <c r="AY188" s="224" t="s">
        <v>124</v>
      </c>
    </row>
    <row r="189" spans="2:65" s="12" customFormat="1" ht="13.5">
      <c r="B189" s="214"/>
      <c r="C189" s="215"/>
      <c r="D189" s="205" t="s">
        <v>134</v>
      </c>
      <c r="E189" s="216" t="s">
        <v>21</v>
      </c>
      <c r="F189" s="217" t="s">
        <v>1345</v>
      </c>
      <c r="G189" s="215"/>
      <c r="H189" s="218">
        <v>176.458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134</v>
      </c>
      <c r="AU189" s="224" t="s">
        <v>82</v>
      </c>
      <c r="AV189" s="12" t="s">
        <v>82</v>
      </c>
      <c r="AW189" s="12" t="s">
        <v>35</v>
      </c>
      <c r="AX189" s="12" t="s">
        <v>72</v>
      </c>
      <c r="AY189" s="224" t="s">
        <v>124</v>
      </c>
    </row>
    <row r="190" spans="2:65" s="12" customFormat="1" ht="13.5">
      <c r="B190" s="214"/>
      <c r="C190" s="215"/>
      <c r="D190" s="205" t="s">
        <v>134</v>
      </c>
      <c r="E190" s="216" t="s">
        <v>21</v>
      </c>
      <c r="F190" s="217" t="s">
        <v>1346</v>
      </c>
      <c r="G190" s="215"/>
      <c r="H190" s="218">
        <v>463.80099999999999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134</v>
      </c>
      <c r="AU190" s="224" t="s">
        <v>82</v>
      </c>
      <c r="AV190" s="12" t="s">
        <v>82</v>
      </c>
      <c r="AW190" s="12" t="s">
        <v>35</v>
      </c>
      <c r="AX190" s="12" t="s">
        <v>72</v>
      </c>
      <c r="AY190" s="224" t="s">
        <v>124</v>
      </c>
    </row>
    <row r="191" spans="2:65" s="14" customFormat="1" ht="13.5">
      <c r="B191" s="249"/>
      <c r="C191" s="250"/>
      <c r="D191" s="205" t="s">
        <v>134</v>
      </c>
      <c r="E191" s="251" t="s">
        <v>21</v>
      </c>
      <c r="F191" s="252" t="s">
        <v>384</v>
      </c>
      <c r="G191" s="250"/>
      <c r="H191" s="253">
        <v>682.55899999999997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AT191" s="259" t="s">
        <v>134</v>
      </c>
      <c r="AU191" s="259" t="s">
        <v>82</v>
      </c>
      <c r="AV191" s="14" t="s">
        <v>141</v>
      </c>
      <c r="AW191" s="14" t="s">
        <v>35</v>
      </c>
      <c r="AX191" s="14" t="s">
        <v>72</v>
      </c>
      <c r="AY191" s="259" t="s">
        <v>124</v>
      </c>
    </row>
    <row r="192" spans="2:65" s="12" customFormat="1" ht="13.5">
      <c r="B192" s="214"/>
      <c r="C192" s="215"/>
      <c r="D192" s="205" t="s">
        <v>134</v>
      </c>
      <c r="E192" s="216" t="s">
        <v>21</v>
      </c>
      <c r="F192" s="217" t="s">
        <v>1347</v>
      </c>
      <c r="G192" s="215"/>
      <c r="H192" s="218">
        <v>682.55899999999997</v>
      </c>
      <c r="I192" s="219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134</v>
      </c>
      <c r="AU192" s="224" t="s">
        <v>82</v>
      </c>
      <c r="AV192" s="12" t="s">
        <v>82</v>
      </c>
      <c r="AW192" s="12" t="s">
        <v>35</v>
      </c>
      <c r="AX192" s="12" t="s">
        <v>72</v>
      </c>
      <c r="AY192" s="224" t="s">
        <v>124</v>
      </c>
    </row>
    <row r="193" spans="2:65" s="13" customFormat="1" ht="13.5">
      <c r="B193" s="228"/>
      <c r="C193" s="229"/>
      <c r="D193" s="205" t="s">
        <v>134</v>
      </c>
      <c r="E193" s="230" t="s">
        <v>21</v>
      </c>
      <c r="F193" s="231" t="s">
        <v>230</v>
      </c>
      <c r="G193" s="229"/>
      <c r="H193" s="232">
        <v>1365.1179999999999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134</v>
      </c>
      <c r="AU193" s="238" t="s">
        <v>82</v>
      </c>
      <c r="AV193" s="13" t="s">
        <v>132</v>
      </c>
      <c r="AW193" s="13" t="s">
        <v>35</v>
      </c>
      <c r="AX193" s="13" t="s">
        <v>80</v>
      </c>
      <c r="AY193" s="238" t="s">
        <v>124</v>
      </c>
    </row>
    <row r="194" spans="2:65" s="1" customFormat="1" ht="16.5" customHeight="1">
      <c r="B194" s="40"/>
      <c r="C194" s="191" t="s">
        <v>386</v>
      </c>
      <c r="D194" s="191" t="s">
        <v>127</v>
      </c>
      <c r="E194" s="192" t="s">
        <v>387</v>
      </c>
      <c r="F194" s="193" t="s">
        <v>388</v>
      </c>
      <c r="G194" s="194" t="s">
        <v>272</v>
      </c>
      <c r="H194" s="195">
        <v>184.012</v>
      </c>
      <c r="I194" s="196"/>
      <c r="J194" s="197">
        <f>ROUND(I194*H194,2)</f>
        <v>0</v>
      </c>
      <c r="K194" s="193" t="s">
        <v>131</v>
      </c>
      <c r="L194" s="60"/>
      <c r="M194" s="198" t="s">
        <v>21</v>
      </c>
      <c r="N194" s="199" t="s">
        <v>43</v>
      </c>
      <c r="O194" s="41"/>
      <c r="P194" s="200">
        <f>O194*H194</f>
        <v>0</v>
      </c>
      <c r="Q194" s="200">
        <v>0</v>
      </c>
      <c r="R194" s="200">
        <f>Q194*H194</f>
        <v>0</v>
      </c>
      <c r="S194" s="200">
        <v>0</v>
      </c>
      <c r="T194" s="201">
        <f>S194*H194</f>
        <v>0</v>
      </c>
      <c r="AR194" s="23" t="s">
        <v>132</v>
      </c>
      <c r="AT194" s="23" t="s">
        <v>127</v>
      </c>
      <c r="AU194" s="23" t="s">
        <v>82</v>
      </c>
      <c r="AY194" s="23" t="s">
        <v>124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23" t="s">
        <v>80</v>
      </c>
      <c r="BK194" s="202">
        <f>ROUND(I194*H194,2)</f>
        <v>0</v>
      </c>
      <c r="BL194" s="23" t="s">
        <v>132</v>
      </c>
      <c r="BM194" s="23" t="s">
        <v>1348</v>
      </c>
    </row>
    <row r="195" spans="2:65" s="12" customFormat="1" ht="13.5">
      <c r="B195" s="214"/>
      <c r="C195" s="215"/>
      <c r="D195" s="205" t="s">
        <v>134</v>
      </c>
      <c r="E195" s="216" t="s">
        <v>21</v>
      </c>
      <c r="F195" s="217" t="s">
        <v>1349</v>
      </c>
      <c r="G195" s="215"/>
      <c r="H195" s="218">
        <v>812.31100000000004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134</v>
      </c>
      <c r="AU195" s="224" t="s">
        <v>82</v>
      </c>
      <c r="AV195" s="12" t="s">
        <v>82</v>
      </c>
      <c r="AW195" s="12" t="s">
        <v>35</v>
      </c>
      <c r="AX195" s="12" t="s">
        <v>72</v>
      </c>
      <c r="AY195" s="224" t="s">
        <v>124</v>
      </c>
    </row>
    <row r="196" spans="2:65" s="12" customFormat="1" ht="13.5">
      <c r="B196" s="214"/>
      <c r="C196" s="215"/>
      <c r="D196" s="205" t="s">
        <v>134</v>
      </c>
      <c r="E196" s="216" t="s">
        <v>21</v>
      </c>
      <c r="F196" s="217" t="s">
        <v>1350</v>
      </c>
      <c r="G196" s="215"/>
      <c r="H196" s="218">
        <v>-682.55899999999997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134</v>
      </c>
      <c r="AU196" s="224" t="s">
        <v>82</v>
      </c>
      <c r="AV196" s="12" t="s">
        <v>82</v>
      </c>
      <c r="AW196" s="12" t="s">
        <v>35</v>
      </c>
      <c r="AX196" s="12" t="s">
        <v>72</v>
      </c>
      <c r="AY196" s="224" t="s">
        <v>124</v>
      </c>
    </row>
    <row r="197" spans="2:65" s="12" customFormat="1" ht="13.5">
      <c r="B197" s="214"/>
      <c r="C197" s="215"/>
      <c r="D197" s="205" t="s">
        <v>134</v>
      </c>
      <c r="E197" s="216" t="s">
        <v>21</v>
      </c>
      <c r="F197" s="217" t="s">
        <v>1351</v>
      </c>
      <c r="G197" s="215"/>
      <c r="H197" s="218">
        <v>25</v>
      </c>
      <c r="I197" s="219"/>
      <c r="J197" s="215"/>
      <c r="K197" s="215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134</v>
      </c>
      <c r="AU197" s="224" t="s">
        <v>82</v>
      </c>
      <c r="AV197" s="12" t="s">
        <v>82</v>
      </c>
      <c r="AW197" s="12" t="s">
        <v>35</v>
      </c>
      <c r="AX197" s="12" t="s">
        <v>72</v>
      </c>
      <c r="AY197" s="224" t="s">
        <v>124</v>
      </c>
    </row>
    <row r="198" spans="2:65" s="12" customFormat="1" ht="13.5">
      <c r="B198" s="214"/>
      <c r="C198" s="215"/>
      <c r="D198" s="205" t="s">
        <v>134</v>
      </c>
      <c r="E198" s="216" t="s">
        <v>21</v>
      </c>
      <c r="F198" s="217" t="s">
        <v>1352</v>
      </c>
      <c r="G198" s="215"/>
      <c r="H198" s="218">
        <v>29.26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134</v>
      </c>
      <c r="AU198" s="224" t="s">
        <v>82</v>
      </c>
      <c r="AV198" s="12" t="s">
        <v>82</v>
      </c>
      <c r="AW198" s="12" t="s">
        <v>35</v>
      </c>
      <c r="AX198" s="12" t="s">
        <v>72</v>
      </c>
      <c r="AY198" s="224" t="s">
        <v>124</v>
      </c>
    </row>
    <row r="199" spans="2:65" s="13" customFormat="1" ht="13.5">
      <c r="B199" s="228"/>
      <c r="C199" s="229"/>
      <c r="D199" s="205" t="s">
        <v>134</v>
      </c>
      <c r="E199" s="230" t="s">
        <v>21</v>
      </c>
      <c r="F199" s="231" t="s">
        <v>230</v>
      </c>
      <c r="G199" s="229"/>
      <c r="H199" s="232">
        <v>184.012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134</v>
      </c>
      <c r="AU199" s="238" t="s">
        <v>82</v>
      </c>
      <c r="AV199" s="13" t="s">
        <v>132</v>
      </c>
      <c r="AW199" s="13" t="s">
        <v>35</v>
      </c>
      <c r="AX199" s="13" t="s">
        <v>80</v>
      </c>
      <c r="AY199" s="238" t="s">
        <v>124</v>
      </c>
    </row>
    <row r="200" spans="2:65" s="1" customFormat="1" ht="25.5" customHeight="1">
      <c r="B200" s="40"/>
      <c r="C200" s="191" t="s">
        <v>394</v>
      </c>
      <c r="D200" s="191" t="s">
        <v>127</v>
      </c>
      <c r="E200" s="192" t="s">
        <v>395</v>
      </c>
      <c r="F200" s="193" t="s">
        <v>396</v>
      </c>
      <c r="G200" s="194" t="s">
        <v>272</v>
      </c>
      <c r="H200" s="195">
        <v>1840.12</v>
      </c>
      <c r="I200" s="196"/>
      <c r="J200" s="197">
        <f>ROUND(I200*H200,2)</f>
        <v>0</v>
      </c>
      <c r="K200" s="193" t="s">
        <v>131</v>
      </c>
      <c r="L200" s="60"/>
      <c r="M200" s="198" t="s">
        <v>21</v>
      </c>
      <c r="N200" s="199" t="s">
        <v>43</v>
      </c>
      <c r="O200" s="41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AR200" s="23" t="s">
        <v>132</v>
      </c>
      <c r="AT200" s="23" t="s">
        <v>127</v>
      </c>
      <c r="AU200" s="23" t="s">
        <v>82</v>
      </c>
      <c r="AY200" s="23" t="s">
        <v>124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3" t="s">
        <v>80</v>
      </c>
      <c r="BK200" s="202">
        <f>ROUND(I200*H200,2)</f>
        <v>0</v>
      </c>
      <c r="BL200" s="23" t="s">
        <v>132</v>
      </c>
      <c r="BM200" s="23" t="s">
        <v>1353</v>
      </c>
    </row>
    <row r="201" spans="2:65" s="11" customFormat="1" ht="27">
      <c r="B201" s="203"/>
      <c r="C201" s="204"/>
      <c r="D201" s="205" t="s">
        <v>134</v>
      </c>
      <c r="E201" s="206" t="s">
        <v>21</v>
      </c>
      <c r="F201" s="207" t="s">
        <v>398</v>
      </c>
      <c r="G201" s="204"/>
      <c r="H201" s="206" t="s">
        <v>21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134</v>
      </c>
      <c r="AU201" s="213" t="s">
        <v>82</v>
      </c>
      <c r="AV201" s="11" t="s">
        <v>80</v>
      </c>
      <c r="AW201" s="11" t="s">
        <v>35</v>
      </c>
      <c r="AX201" s="11" t="s">
        <v>72</v>
      </c>
      <c r="AY201" s="213" t="s">
        <v>124</v>
      </c>
    </row>
    <row r="202" spans="2:65" s="12" customFormat="1" ht="13.5">
      <c r="B202" s="214"/>
      <c r="C202" s="215"/>
      <c r="D202" s="205" t="s">
        <v>134</v>
      </c>
      <c r="E202" s="216" t="s">
        <v>21</v>
      </c>
      <c r="F202" s="217" t="s">
        <v>1354</v>
      </c>
      <c r="G202" s="215"/>
      <c r="H202" s="218">
        <v>1840.12</v>
      </c>
      <c r="I202" s="219"/>
      <c r="J202" s="215"/>
      <c r="K202" s="215"/>
      <c r="L202" s="220"/>
      <c r="M202" s="221"/>
      <c r="N202" s="222"/>
      <c r="O202" s="222"/>
      <c r="P202" s="222"/>
      <c r="Q202" s="222"/>
      <c r="R202" s="222"/>
      <c r="S202" s="222"/>
      <c r="T202" s="223"/>
      <c r="AT202" s="224" t="s">
        <v>134</v>
      </c>
      <c r="AU202" s="224" t="s">
        <v>82</v>
      </c>
      <c r="AV202" s="12" t="s">
        <v>82</v>
      </c>
      <c r="AW202" s="12" t="s">
        <v>35</v>
      </c>
      <c r="AX202" s="12" t="s">
        <v>80</v>
      </c>
      <c r="AY202" s="224" t="s">
        <v>124</v>
      </c>
    </row>
    <row r="203" spans="2:65" s="1" customFormat="1" ht="16.5" customHeight="1">
      <c r="B203" s="40"/>
      <c r="C203" s="191" t="s">
        <v>400</v>
      </c>
      <c r="D203" s="191" t="s">
        <v>127</v>
      </c>
      <c r="E203" s="192" t="s">
        <v>401</v>
      </c>
      <c r="F203" s="193" t="s">
        <v>402</v>
      </c>
      <c r="G203" s="194" t="s">
        <v>272</v>
      </c>
      <c r="H203" s="195">
        <v>682.55899999999997</v>
      </c>
      <c r="I203" s="196"/>
      <c r="J203" s="197">
        <f>ROUND(I203*H203,2)</f>
        <v>0</v>
      </c>
      <c r="K203" s="193" t="s">
        <v>131</v>
      </c>
      <c r="L203" s="60"/>
      <c r="M203" s="198" t="s">
        <v>21</v>
      </c>
      <c r="N203" s="199" t="s">
        <v>43</v>
      </c>
      <c r="O203" s="41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AR203" s="23" t="s">
        <v>132</v>
      </c>
      <c r="AT203" s="23" t="s">
        <v>127</v>
      </c>
      <c r="AU203" s="23" t="s">
        <v>82</v>
      </c>
      <c r="AY203" s="23" t="s">
        <v>124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23" t="s">
        <v>80</v>
      </c>
      <c r="BK203" s="202">
        <f>ROUND(I203*H203,2)</f>
        <v>0</v>
      </c>
      <c r="BL203" s="23" t="s">
        <v>132</v>
      </c>
      <c r="BM203" s="23" t="s">
        <v>1355</v>
      </c>
    </row>
    <row r="204" spans="2:65" s="11" customFormat="1" ht="13.5">
      <c r="B204" s="203"/>
      <c r="C204" s="204"/>
      <c r="D204" s="205" t="s">
        <v>134</v>
      </c>
      <c r="E204" s="206" t="s">
        <v>21</v>
      </c>
      <c r="F204" s="207" t="s">
        <v>404</v>
      </c>
      <c r="G204" s="204"/>
      <c r="H204" s="206" t="s">
        <v>21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134</v>
      </c>
      <c r="AU204" s="213" t="s">
        <v>82</v>
      </c>
      <c r="AV204" s="11" t="s">
        <v>80</v>
      </c>
      <c r="AW204" s="11" t="s">
        <v>35</v>
      </c>
      <c r="AX204" s="11" t="s">
        <v>72</v>
      </c>
      <c r="AY204" s="213" t="s">
        <v>124</v>
      </c>
    </row>
    <row r="205" spans="2:65" s="12" customFormat="1" ht="13.5">
      <c r="B205" s="214"/>
      <c r="C205" s="215"/>
      <c r="D205" s="205" t="s">
        <v>134</v>
      </c>
      <c r="E205" s="216" t="s">
        <v>21</v>
      </c>
      <c r="F205" s="217" t="s">
        <v>1344</v>
      </c>
      <c r="G205" s="215"/>
      <c r="H205" s="218">
        <v>42.3</v>
      </c>
      <c r="I205" s="219"/>
      <c r="J205" s="215"/>
      <c r="K205" s="215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134</v>
      </c>
      <c r="AU205" s="224" t="s">
        <v>82</v>
      </c>
      <c r="AV205" s="12" t="s">
        <v>82</v>
      </c>
      <c r="AW205" s="12" t="s">
        <v>35</v>
      </c>
      <c r="AX205" s="12" t="s">
        <v>72</v>
      </c>
      <c r="AY205" s="224" t="s">
        <v>124</v>
      </c>
    </row>
    <row r="206" spans="2:65" s="12" customFormat="1" ht="13.5">
      <c r="B206" s="214"/>
      <c r="C206" s="215"/>
      <c r="D206" s="205" t="s">
        <v>134</v>
      </c>
      <c r="E206" s="216" t="s">
        <v>21</v>
      </c>
      <c r="F206" s="217" t="s">
        <v>1345</v>
      </c>
      <c r="G206" s="215"/>
      <c r="H206" s="218">
        <v>176.458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134</v>
      </c>
      <c r="AU206" s="224" t="s">
        <v>82</v>
      </c>
      <c r="AV206" s="12" t="s">
        <v>82</v>
      </c>
      <c r="AW206" s="12" t="s">
        <v>35</v>
      </c>
      <c r="AX206" s="12" t="s">
        <v>72</v>
      </c>
      <c r="AY206" s="224" t="s">
        <v>124</v>
      </c>
    </row>
    <row r="207" spans="2:65" s="12" customFormat="1" ht="13.5">
      <c r="B207" s="214"/>
      <c r="C207" s="215"/>
      <c r="D207" s="205" t="s">
        <v>134</v>
      </c>
      <c r="E207" s="216" t="s">
        <v>21</v>
      </c>
      <c r="F207" s="217" t="s">
        <v>1346</v>
      </c>
      <c r="G207" s="215"/>
      <c r="H207" s="218">
        <v>463.80099999999999</v>
      </c>
      <c r="I207" s="219"/>
      <c r="J207" s="215"/>
      <c r="K207" s="215"/>
      <c r="L207" s="220"/>
      <c r="M207" s="221"/>
      <c r="N207" s="222"/>
      <c r="O207" s="222"/>
      <c r="P207" s="222"/>
      <c r="Q207" s="222"/>
      <c r="R207" s="222"/>
      <c r="S207" s="222"/>
      <c r="T207" s="223"/>
      <c r="AT207" s="224" t="s">
        <v>134</v>
      </c>
      <c r="AU207" s="224" t="s">
        <v>82</v>
      </c>
      <c r="AV207" s="12" t="s">
        <v>82</v>
      </c>
      <c r="AW207" s="12" t="s">
        <v>35</v>
      </c>
      <c r="AX207" s="12" t="s">
        <v>72</v>
      </c>
      <c r="AY207" s="224" t="s">
        <v>124</v>
      </c>
    </row>
    <row r="208" spans="2:65" s="13" customFormat="1" ht="13.5">
      <c r="B208" s="228"/>
      <c r="C208" s="229"/>
      <c r="D208" s="205" t="s">
        <v>134</v>
      </c>
      <c r="E208" s="230" t="s">
        <v>21</v>
      </c>
      <c r="F208" s="231" t="s">
        <v>230</v>
      </c>
      <c r="G208" s="229"/>
      <c r="H208" s="232">
        <v>682.55899999999997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134</v>
      </c>
      <c r="AU208" s="238" t="s">
        <v>82</v>
      </c>
      <c r="AV208" s="13" t="s">
        <v>132</v>
      </c>
      <c r="AW208" s="13" t="s">
        <v>35</v>
      </c>
      <c r="AX208" s="13" t="s">
        <v>80</v>
      </c>
      <c r="AY208" s="238" t="s">
        <v>124</v>
      </c>
    </row>
    <row r="209" spans="2:65" s="1" customFormat="1" ht="16.5" customHeight="1">
      <c r="B209" s="40"/>
      <c r="C209" s="191" t="s">
        <v>405</v>
      </c>
      <c r="D209" s="191" t="s">
        <v>127</v>
      </c>
      <c r="E209" s="192" t="s">
        <v>406</v>
      </c>
      <c r="F209" s="193" t="s">
        <v>407</v>
      </c>
      <c r="G209" s="194" t="s">
        <v>272</v>
      </c>
      <c r="H209" s="195">
        <v>42.3</v>
      </c>
      <c r="I209" s="196"/>
      <c r="J209" s="197">
        <f>ROUND(I209*H209,2)</f>
        <v>0</v>
      </c>
      <c r="K209" s="193" t="s">
        <v>131</v>
      </c>
      <c r="L209" s="60"/>
      <c r="M209" s="198" t="s">
        <v>21</v>
      </c>
      <c r="N209" s="199" t="s">
        <v>43</v>
      </c>
      <c r="O209" s="41"/>
      <c r="P209" s="200">
        <f>O209*H209</f>
        <v>0</v>
      </c>
      <c r="Q209" s="200">
        <v>0</v>
      </c>
      <c r="R209" s="200">
        <f>Q209*H209</f>
        <v>0</v>
      </c>
      <c r="S209" s="200">
        <v>0</v>
      </c>
      <c r="T209" s="201">
        <f>S209*H209</f>
        <v>0</v>
      </c>
      <c r="AR209" s="23" t="s">
        <v>132</v>
      </c>
      <c r="AT209" s="23" t="s">
        <v>127</v>
      </c>
      <c r="AU209" s="23" t="s">
        <v>82</v>
      </c>
      <c r="AY209" s="23" t="s">
        <v>124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23" t="s">
        <v>80</v>
      </c>
      <c r="BK209" s="202">
        <f>ROUND(I209*H209,2)</f>
        <v>0</v>
      </c>
      <c r="BL209" s="23" t="s">
        <v>132</v>
      </c>
      <c r="BM209" s="23" t="s">
        <v>1356</v>
      </c>
    </row>
    <row r="210" spans="2:65" s="12" customFormat="1" ht="13.5">
      <c r="B210" s="214"/>
      <c r="C210" s="215"/>
      <c r="D210" s="205" t="s">
        <v>134</v>
      </c>
      <c r="E210" s="216" t="s">
        <v>21</v>
      </c>
      <c r="F210" s="217" t="s">
        <v>1357</v>
      </c>
      <c r="G210" s="215"/>
      <c r="H210" s="218">
        <v>27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134</v>
      </c>
      <c r="AU210" s="224" t="s">
        <v>82</v>
      </c>
      <c r="AV210" s="12" t="s">
        <v>82</v>
      </c>
      <c r="AW210" s="12" t="s">
        <v>35</v>
      </c>
      <c r="AX210" s="12" t="s">
        <v>72</v>
      </c>
      <c r="AY210" s="224" t="s">
        <v>124</v>
      </c>
    </row>
    <row r="211" spans="2:65" s="14" customFormat="1" ht="13.5">
      <c r="B211" s="249"/>
      <c r="C211" s="250"/>
      <c r="D211" s="205" t="s">
        <v>134</v>
      </c>
      <c r="E211" s="251" t="s">
        <v>21</v>
      </c>
      <c r="F211" s="252" t="s">
        <v>384</v>
      </c>
      <c r="G211" s="250"/>
      <c r="H211" s="253">
        <v>27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AT211" s="259" t="s">
        <v>134</v>
      </c>
      <c r="AU211" s="259" t="s">
        <v>82</v>
      </c>
      <c r="AV211" s="14" t="s">
        <v>141</v>
      </c>
      <c r="AW211" s="14" t="s">
        <v>35</v>
      </c>
      <c r="AX211" s="14" t="s">
        <v>72</v>
      </c>
      <c r="AY211" s="259" t="s">
        <v>124</v>
      </c>
    </row>
    <row r="212" spans="2:65" s="12" customFormat="1" ht="13.5">
      <c r="B212" s="214"/>
      <c r="C212" s="215"/>
      <c r="D212" s="205" t="s">
        <v>134</v>
      </c>
      <c r="E212" s="216" t="s">
        <v>21</v>
      </c>
      <c r="F212" s="217" t="s">
        <v>1358</v>
      </c>
      <c r="G212" s="215"/>
      <c r="H212" s="218">
        <v>8.1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134</v>
      </c>
      <c r="AU212" s="224" t="s">
        <v>82</v>
      </c>
      <c r="AV212" s="12" t="s">
        <v>82</v>
      </c>
      <c r="AW212" s="12" t="s">
        <v>35</v>
      </c>
      <c r="AX212" s="12" t="s">
        <v>72</v>
      </c>
      <c r="AY212" s="224" t="s">
        <v>124</v>
      </c>
    </row>
    <row r="213" spans="2:65" s="12" customFormat="1" ht="13.5">
      <c r="B213" s="214"/>
      <c r="C213" s="215"/>
      <c r="D213" s="205" t="s">
        <v>134</v>
      </c>
      <c r="E213" s="216" t="s">
        <v>21</v>
      </c>
      <c r="F213" s="217" t="s">
        <v>1359</v>
      </c>
      <c r="G213" s="215"/>
      <c r="H213" s="218">
        <v>7.2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134</v>
      </c>
      <c r="AU213" s="224" t="s">
        <v>82</v>
      </c>
      <c r="AV213" s="12" t="s">
        <v>82</v>
      </c>
      <c r="AW213" s="12" t="s">
        <v>35</v>
      </c>
      <c r="AX213" s="12" t="s">
        <v>72</v>
      </c>
      <c r="AY213" s="224" t="s">
        <v>124</v>
      </c>
    </row>
    <row r="214" spans="2:65" s="14" customFormat="1" ht="13.5">
      <c r="B214" s="249"/>
      <c r="C214" s="250"/>
      <c r="D214" s="205" t="s">
        <v>134</v>
      </c>
      <c r="E214" s="251" t="s">
        <v>21</v>
      </c>
      <c r="F214" s="252" t="s">
        <v>384</v>
      </c>
      <c r="G214" s="250"/>
      <c r="H214" s="253">
        <v>15.3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AT214" s="259" t="s">
        <v>134</v>
      </c>
      <c r="AU214" s="259" t="s">
        <v>82</v>
      </c>
      <c r="AV214" s="14" t="s">
        <v>141</v>
      </c>
      <c r="AW214" s="14" t="s">
        <v>35</v>
      </c>
      <c r="AX214" s="14" t="s">
        <v>72</v>
      </c>
      <c r="AY214" s="259" t="s">
        <v>124</v>
      </c>
    </row>
    <row r="215" spans="2:65" s="13" customFormat="1" ht="13.5">
      <c r="B215" s="228"/>
      <c r="C215" s="229"/>
      <c r="D215" s="205" t="s">
        <v>134</v>
      </c>
      <c r="E215" s="230" t="s">
        <v>21</v>
      </c>
      <c r="F215" s="231" t="s">
        <v>230</v>
      </c>
      <c r="G215" s="229"/>
      <c r="H215" s="232">
        <v>42.3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134</v>
      </c>
      <c r="AU215" s="238" t="s">
        <v>82</v>
      </c>
      <c r="AV215" s="13" t="s">
        <v>132</v>
      </c>
      <c r="AW215" s="13" t="s">
        <v>35</v>
      </c>
      <c r="AX215" s="13" t="s">
        <v>80</v>
      </c>
      <c r="AY215" s="238" t="s">
        <v>124</v>
      </c>
    </row>
    <row r="216" spans="2:65" s="1" customFormat="1" ht="16.5" customHeight="1">
      <c r="B216" s="40"/>
      <c r="C216" s="191" t="s">
        <v>412</v>
      </c>
      <c r="D216" s="191" t="s">
        <v>127</v>
      </c>
      <c r="E216" s="192" t="s">
        <v>413</v>
      </c>
      <c r="F216" s="193" t="s">
        <v>414</v>
      </c>
      <c r="G216" s="194" t="s">
        <v>272</v>
      </c>
      <c r="H216" s="195">
        <v>14.4</v>
      </c>
      <c r="I216" s="196"/>
      <c r="J216" s="197">
        <f>ROUND(I216*H216,2)</f>
        <v>0</v>
      </c>
      <c r="K216" s="193" t="s">
        <v>1360</v>
      </c>
      <c r="L216" s="60"/>
      <c r="M216" s="198" t="s">
        <v>21</v>
      </c>
      <c r="N216" s="199" t="s">
        <v>43</v>
      </c>
      <c r="O216" s="41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AR216" s="23" t="s">
        <v>132</v>
      </c>
      <c r="AT216" s="23" t="s">
        <v>127</v>
      </c>
      <c r="AU216" s="23" t="s">
        <v>82</v>
      </c>
      <c r="AY216" s="23" t="s">
        <v>124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23" t="s">
        <v>80</v>
      </c>
      <c r="BK216" s="202">
        <f>ROUND(I216*H216,2)</f>
        <v>0</v>
      </c>
      <c r="BL216" s="23" t="s">
        <v>132</v>
      </c>
      <c r="BM216" s="23" t="s">
        <v>1361</v>
      </c>
    </row>
    <row r="217" spans="2:65" s="12" customFormat="1" ht="13.5">
      <c r="B217" s="214"/>
      <c r="C217" s="215"/>
      <c r="D217" s="205" t="s">
        <v>134</v>
      </c>
      <c r="E217" s="216" t="s">
        <v>21</v>
      </c>
      <c r="F217" s="217" t="s">
        <v>416</v>
      </c>
      <c r="G217" s="215"/>
      <c r="H217" s="218">
        <v>14.4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134</v>
      </c>
      <c r="AU217" s="224" t="s">
        <v>82</v>
      </c>
      <c r="AV217" s="12" t="s">
        <v>82</v>
      </c>
      <c r="AW217" s="12" t="s">
        <v>35</v>
      </c>
      <c r="AX217" s="12" t="s">
        <v>80</v>
      </c>
      <c r="AY217" s="224" t="s">
        <v>124</v>
      </c>
    </row>
    <row r="218" spans="2:65" s="1" customFormat="1" ht="16.5" customHeight="1">
      <c r="B218" s="40"/>
      <c r="C218" s="191" t="s">
        <v>417</v>
      </c>
      <c r="D218" s="191" t="s">
        <v>127</v>
      </c>
      <c r="E218" s="192" t="s">
        <v>418</v>
      </c>
      <c r="F218" s="193" t="s">
        <v>419</v>
      </c>
      <c r="G218" s="194" t="s">
        <v>272</v>
      </c>
      <c r="H218" s="195">
        <v>866.57100000000003</v>
      </c>
      <c r="I218" s="196"/>
      <c r="J218" s="197">
        <f>ROUND(I218*H218,2)</f>
        <v>0</v>
      </c>
      <c r="K218" s="193" t="s">
        <v>131</v>
      </c>
      <c r="L218" s="60"/>
      <c r="M218" s="198" t="s">
        <v>21</v>
      </c>
      <c r="N218" s="199" t="s">
        <v>43</v>
      </c>
      <c r="O218" s="41"/>
      <c r="P218" s="200">
        <f>O218*H218</f>
        <v>0</v>
      </c>
      <c r="Q218" s="200">
        <v>0</v>
      </c>
      <c r="R218" s="200">
        <f>Q218*H218</f>
        <v>0</v>
      </c>
      <c r="S218" s="200">
        <v>0</v>
      </c>
      <c r="T218" s="201">
        <f>S218*H218</f>
        <v>0</v>
      </c>
      <c r="AR218" s="23" t="s">
        <v>132</v>
      </c>
      <c r="AT218" s="23" t="s">
        <v>127</v>
      </c>
      <c r="AU218" s="23" t="s">
        <v>82</v>
      </c>
      <c r="AY218" s="23" t="s">
        <v>124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23" t="s">
        <v>80</v>
      </c>
      <c r="BK218" s="202">
        <f>ROUND(I218*H218,2)</f>
        <v>0</v>
      </c>
      <c r="BL218" s="23" t="s">
        <v>132</v>
      </c>
      <c r="BM218" s="23" t="s">
        <v>1362</v>
      </c>
    </row>
    <row r="219" spans="2:65" s="12" customFormat="1" ht="13.5">
      <c r="B219" s="214"/>
      <c r="C219" s="215"/>
      <c r="D219" s="205" t="s">
        <v>134</v>
      </c>
      <c r="E219" s="216" t="s">
        <v>21</v>
      </c>
      <c r="F219" s="217" t="s">
        <v>1363</v>
      </c>
      <c r="G219" s="215"/>
      <c r="H219" s="218">
        <v>682.55899999999997</v>
      </c>
      <c r="I219" s="219"/>
      <c r="J219" s="215"/>
      <c r="K219" s="215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134</v>
      </c>
      <c r="AU219" s="224" t="s">
        <v>82</v>
      </c>
      <c r="AV219" s="12" t="s">
        <v>82</v>
      </c>
      <c r="AW219" s="12" t="s">
        <v>35</v>
      </c>
      <c r="AX219" s="12" t="s">
        <v>72</v>
      </c>
      <c r="AY219" s="224" t="s">
        <v>124</v>
      </c>
    </row>
    <row r="220" spans="2:65" s="12" customFormat="1" ht="13.5">
      <c r="B220" s="214"/>
      <c r="C220" s="215"/>
      <c r="D220" s="205" t="s">
        <v>134</v>
      </c>
      <c r="E220" s="216" t="s">
        <v>21</v>
      </c>
      <c r="F220" s="217" t="s">
        <v>1364</v>
      </c>
      <c r="G220" s="215"/>
      <c r="H220" s="218">
        <v>184.012</v>
      </c>
      <c r="I220" s="219"/>
      <c r="J220" s="215"/>
      <c r="K220" s="215"/>
      <c r="L220" s="220"/>
      <c r="M220" s="221"/>
      <c r="N220" s="222"/>
      <c r="O220" s="222"/>
      <c r="P220" s="222"/>
      <c r="Q220" s="222"/>
      <c r="R220" s="222"/>
      <c r="S220" s="222"/>
      <c r="T220" s="223"/>
      <c r="AT220" s="224" t="s">
        <v>134</v>
      </c>
      <c r="AU220" s="224" t="s">
        <v>82</v>
      </c>
      <c r="AV220" s="12" t="s">
        <v>82</v>
      </c>
      <c r="AW220" s="12" t="s">
        <v>35</v>
      </c>
      <c r="AX220" s="12" t="s">
        <v>72</v>
      </c>
      <c r="AY220" s="224" t="s">
        <v>124</v>
      </c>
    </row>
    <row r="221" spans="2:65" s="13" customFormat="1" ht="13.5">
      <c r="B221" s="228"/>
      <c r="C221" s="229"/>
      <c r="D221" s="205" t="s">
        <v>134</v>
      </c>
      <c r="E221" s="230" t="s">
        <v>21</v>
      </c>
      <c r="F221" s="231" t="s">
        <v>230</v>
      </c>
      <c r="G221" s="229"/>
      <c r="H221" s="232">
        <v>866.57100000000003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134</v>
      </c>
      <c r="AU221" s="238" t="s">
        <v>82</v>
      </c>
      <c r="AV221" s="13" t="s">
        <v>132</v>
      </c>
      <c r="AW221" s="13" t="s">
        <v>35</v>
      </c>
      <c r="AX221" s="13" t="s">
        <v>80</v>
      </c>
      <c r="AY221" s="238" t="s">
        <v>124</v>
      </c>
    </row>
    <row r="222" spans="2:65" s="1" customFormat="1" ht="16.5" customHeight="1">
      <c r="B222" s="40"/>
      <c r="C222" s="191" t="s">
        <v>423</v>
      </c>
      <c r="D222" s="191" t="s">
        <v>127</v>
      </c>
      <c r="E222" s="192" t="s">
        <v>424</v>
      </c>
      <c r="F222" s="193" t="s">
        <v>1365</v>
      </c>
      <c r="G222" s="194" t="s">
        <v>315</v>
      </c>
      <c r="H222" s="195">
        <v>331.22199999999998</v>
      </c>
      <c r="I222" s="196"/>
      <c r="J222" s="197">
        <f>ROUND(I222*H222,2)</f>
        <v>0</v>
      </c>
      <c r="K222" s="193" t="s">
        <v>131</v>
      </c>
      <c r="L222" s="60"/>
      <c r="M222" s="198" t="s">
        <v>21</v>
      </c>
      <c r="N222" s="199" t="s">
        <v>43</v>
      </c>
      <c r="O222" s="4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AR222" s="23" t="s">
        <v>132</v>
      </c>
      <c r="AT222" s="23" t="s">
        <v>127</v>
      </c>
      <c r="AU222" s="23" t="s">
        <v>82</v>
      </c>
      <c r="AY222" s="23" t="s">
        <v>124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23" t="s">
        <v>80</v>
      </c>
      <c r="BK222" s="202">
        <f>ROUND(I222*H222,2)</f>
        <v>0</v>
      </c>
      <c r="BL222" s="23" t="s">
        <v>132</v>
      </c>
      <c r="BM222" s="23" t="s">
        <v>1366</v>
      </c>
    </row>
    <row r="223" spans="2:65" s="12" customFormat="1" ht="13.5">
      <c r="B223" s="214"/>
      <c r="C223" s="215"/>
      <c r="D223" s="205" t="s">
        <v>134</v>
      </c>
      <c r="E223" s="216" t="s">
        <v>21</v>
      </c>
      <c r="F223" s="217" t="s">
        <v>1367</v>
      </c>
      <c r="G223" s="215"/>
      <c r="H223" s="218">
        <v>331.22199999999998</v>
      </c>
      <c r="I223" s="219"/>
      <c r="J223" s="215"/>
      <c r="K223" s="215"/>
      <c r="L223" s="220"/>
      <c r="M223" s="221"/>
      <c r="N223" s="222"/>
      <c r="O223" s="222"/>
      <c r="P223" s="222"/>
      <c r="Q223" s="222"/>
      <c r="R223" s="222"/>
      <c r="S223" s="222"/>
      <c r="T223" s="223"/>
      <c r="AT223" s="224" t="s">
        <v>134</v>
      </c>
      <c r="AU223" s="224" t="s">
        <v>82</v>
      </c>
      <c r="AV223" s="12" t="s">
        <v>82</v>
      </c>
      <c r="AW223" s="12" t="s">
        <v>35</v>
      </c>
      <c r="AX223" s="12" t="s">
        <v>80</v>
      </c>
      <c r="AY223" s="224" t="s">
        <v>124</v>
      </c>
    </row>
    <row r="224" spans="2:65" s="1" customFormat="1" ht="16.5" customHeight="1">
      <c r="B224" s="40"/>
      <c r="C224" s="191" t="s">
        <v>428</v>
      </c>
      <c r="D224" s="191" t="s">
        <v>127</v>
      </c>
      <c r="E224" s="192" t="s">
        <v>429</v>
      </c>
      <c r="F224" s="193" t="s">
        <v>430</v>
      </c>
      <c r="G224" s="194" t="s">
        <v>272</v>
      </c>
      <c r="H224" s="195">
        <v>258.14999999999998</v>
      </c>
      <c r="I224" s="196"/>
      <c r="J224" s="197">
        <f>ROUND(I224*H224,2)</f>
        <v>0</v>
      </c>
      <c r="K224" s="193" t="s">
        <v>131</v>
      </c>
      <c r="L224" s="60"/>
      <c r="M224" s="198" t="s">
        <v>21</v>
      </c>
      <c r="N224" s="199" t="s">
        <v>43</v>
      </c>
      <c r="O224" s="41"/>
      <c r="P224" s="200">
        <f>O224*H224</f>
        <v>0</v>
      </c>
      <c r="Q224" s="200">
        <v>0</v>
      </c>
      <c r="R224" s="200">
        <f>Q224*H224</f>
        <v>0</v>
      </c>
      <c r="S224" s="200">
        <v>0</v>
      </c>
      <c r="T224" s="201">
        <f>S224*H224</f>
        <v>0</v>
      </c>
      <c r="AR224" s="23" t="s">
        <v>132</v>
      </c>
      <c r="AT224" s="23" t="s">
        <v>127</v>
      </c>
      <c r="AU224" s="23" t="s">
        <v>82</v>
      </c>
      <c r="AY224" s="23" t="s">
        <v>124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23" t="s">
        <v>80</v>
      </c>
      <c r="BK224" s="202">
        <f>ROUND(I224*H224,2)</f>
        <v>0</v>
      </c>
      <c r="BL224" s="23" t="s">
        <v>132</v>
      </c>
      <c r="BM224" s="23" t="s">
        <v>1368</v>
      </c>
    </row>
    <row r="225" spans="2:65" s="11" customFormat="1" ht="13.5">
      <c r="B225" s="203"/>
      <c r="C225" s="204"/>
      <c r="D225" s="205" t="s">
        <v>134</v>
      </c>
      <c r="E225" s="206" t="s">
        <v>21</v>
      </c>
      <c r="F225" s="207" t="s">
        <v>432</v>
      </c>
      <c r="G225" s="204"/>
      <c r="H225" s="206" t="s">
        <v>21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134</v>
      </c>
      <c r="AU225" s="213" t="s">
        <v>82</v>
      </c>
      <c r="AV225" s="11" t="s">
        <v>80</v>
      </c>
      <c r="AW225" s="11" t="s">
        <v>35</v>
      </c>
      <c r="AX225" s="11" t="s">
        <v>72</v>
      </c>
      <c r="AY225" s="213" t="s">
        <v>124</v>
      </c>
    </row>
    <row r="226" spans="2:65" s="12" customFormat="1" ht="13.5">
      <c r="B226" s="214"/>
      <c r="C226" s="215"/>
      <c r="D226" s="205" t="s">
        <v>134</v>
      </c>
      <c r="E226" s="216" t="s">
        <v>21</v>
      </c>
      <c r="F226" s="217" t="s">
        <v>1369</v>
      </c>
      <c r="G226" s="215"/>
      <c r="H226" s="218">
        <v>81.691999999999993</v>
      </c>
      <c r="I226" s="219"/>
      <c r="J226" s="215"/>
      <c r="K226" s="215"/>
      <c r="L226" s="220"/>
      <c r="M226" s="221"/>
      <c r="N226" s="222"/>
      <c r="O226" s="222"/>
      <c r="P226" s="222"/>
      <c r="Q226" s="222"/>
      <c r="R226" s="222"/>
      <c r="S226" s="222"/>
      <c r="T226" s="223"/>
      <c r="AT226" s="224" t="s">
        <v>134</v>
      </c>
      <c r="AU226" s="224" t="s">
        <v>82</v>
      </c>
      <c r="AV226" s="12" t="s">
        <v>82</v>
      </c>
      <c r="AW226" s="12" t="s">
        <v>35</v>
      </c>
      <c r="AX226" s="12" t="s">
        <v>72</v>
      </c>
      <c r="AY226" s="224" t="s">
        <v>124</v>
      </c>
    </row>
    <row r="227" spans="2:65" s="14" customFormat="1" ht="13.5">
      <c r="B227" s="249"/>
      <c r="C227" s="250"/>
      <c r="D227" s="205" t="s">
        <v>134</v>
      </c>
      <c r="E227" s="251" t="s">
        <v>21</v>
      </c>
      <c r="F227" s="252" t="s">
        <v>384</v>
      </c>
      <c r="G227" s="250"/>
      <c r="H227" s="253">
        <v>81.691999999999993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AT227" s="259" t="s">
        <v>134</v>
      </c>
      <c r="AU227" s="259" t="s">
        <v>82</v>
      </c>
      <c r="AV227" s="14" t="s">
        <v>141</v>
      </c>
      <c r="AW227" s="14" t="s">
        <v>35</v>
      </c>
      <c r="AX227" s="14" t="s">
        <v>72</v>
      </c>
      <c r="AY227" s="259" t="s">
        <v>124</v>
      </c>
    </row>
    <row r="228" spans="2:65" s="11" customFormat="1" ht="13.5">
      <c r="B228" s="203"/>
      <c r="C228" s="204"/>
      <c r="D228" s="205" t="s">
        <v>134</v>
      </c>
      <c r="E228" s="206" t="s">
        <v>21</v>
      </c>
      <c r="F228" s="207" t="s">
        <v>434</v>
      </c>
      <c r="G228" s="204"/>
      <c r="H228" s="206" t="s">
        <v>21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134</v>
      </c>
      <c r="AU228" s="213" t="s">
        <v>82</v>
      </c>
      <c r="AV228" s="11" t="s">
        <v>80</v>
      </c>
      <c r="AW228" s="11" t="s">
        <v>35</v>
      </c>
      <c r="AX228" s="11" t="s">
        <v>72</v>
      </c>
      <c r="AY228" s="213" t="s">
        <v>124</v>
      </c>
    </row>
    <row r="229" spans="2:65" s="12" customFormat="1" ht="13.5">
      <c r="B229" s="214"/>
      <c r="C229" s="215"/>
      <c r="D229" s="205" t="s">
        <v>134</v>
      </c>
      <c r="E229" s="216" t="s">
        <v>21</v>
      </c>
      <c r="F229" s="217" t="s">
        <v>1370</v>
      </c>
      <c r="G229" s="215"/>
      <c r="H229" s="218">
        <v>84.32</v>
      </c>
      <c r="I229" s="219"/>
      <c r="J229" s="215"/>
      <c r="K229" s="215"/>
      <c r="L229" s="220"/>
      <c r="M229" s="221"/>
      <c r="N229" s="222"/>
      <c r="O229" s="222"/>
      <c r="P229" s="222"/>
      <c r="Q229" s="222"/>
      <c r="R229" s="222"/>
      <c r="S229" s="222"/>
      <c r="T229" s="223"/>
      <c r="AT229" s="224" t="s">
        <v>134</v>
      </c>
      <c r="AU229" s="224" t="s">
        <v>82</v>
      </c>
      <c r="AV229" s="12" t="s">
        <v>82</v>
      </c>
      <c r="AW229" s="12" t="s">
        <v>35</v>
      </c>
      <c r="AX229" s="12" t="s">
        <v>72</v>
      </c>
      <c r="AY229" s="224" t="s">
        <v>124</v>
      </c>
    </row>
    <row r="230" spans="2:65" s="12" customFormat="1" ht="13.5">
      <c r="B230" s="214"/>
      <c r="C230" s="215"/>
      <c r="D230" s="205" t="s">
        <v>134</v>
      </c>
      <c r="E230" s="216" t="s">
        <v>21</v>
      </c>
      <c r="F230" s="217" t="s">
        <v>1371</v>
      </c>
      <c r="G230" s="215"/>
      <c r="H230" s="218">
        <v>71.89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134</v>
      </c>
      <c r="AU230" s="224" t="s">
        <v>82</v>
      </c>
      <c r="AV230" s="12" t="s">
        <v>82</v>
      </c>
      <c r="AW230" s="12" t="s">
        <v>35</v>
      </c>
      <c r="AX230" s="12" t="s">
        <v>72</v>
      </c>
      <c r="AY230" s="224" t="s">
        <v>124</v>
      </c>
    </row>
    <row r="231" spans="2:65" s="12" customFormat="1" ht="13.5">
      <c r="B231" s="214"/>
      <c r="C231" s="215"/>
      <c r="D231" s="205" t="s">
        <v>134</v>
      </c>
      <c r="E231" s="216" t="s">
        <v>21</v>
      </c>
      <c r="F231" s="217" t="s">
        <v>1372</v>
      </c>
      <c r="G231" s="215"/>
      <c r="H231" s="218">
        <v>13.247999999999999</v>
      </c>
      <c r="I231" s="219"/>
      <c r="J231" s="215"/>
      <c r="K231" s="215"/>
      <c r="L231" s="220"/>
      <c r="M231" s="221"/>
      <c r="N231" s="222"/>
      <c r="O231" s="222"/>
      <c r="P231" s="222"/>
      <c r="Q231" s="222"/>
      <c r="R231" s="222"/>
      <c r="S231" s="222"/>
      <c r="T231" s="223"/>
      <c r="AT231" s="224" t="s">
        <v>134</v>
      </c>
      <c r="AU231" s="224" t="s">
        <v>82</v>
      </c>
      <c r="AV231" s="12" t="s">
        <v>82</v>
      </c>
      <c r="AW231" s="12" t="s">
        <v>35</v>
      </c>
      <c r="AX231" s="12" t="s">
        <v>72</v>
      </c>
      <c r="AY231" s="224" t="s">
        <v>124</v>
      </c>
    </row>
    <row r="232" spans="2:65" s="12" customFormat="1" ht="13.5">
      <c r="B232" s="214"/>
      <c r="C232" s="215"/>
      <c r="D232" s="205" t="s">
        <v>134</v>
      </c>
      <c r="E232" s="216" t="s">
        <v>21</v>
      </c>
      <c r="F232" s="217" t="s">
        <v>1373</v>
      </c>
      <c r="G232" s="215"/>
      <c r="H232" s="218">
        <v>7</v>
      </c>
      <c r="I232" s="219"/>
      <c r="J232" s="215"/>
      <c r="K232" s="215"/>
      <c r="L232" s="220"/>
      <c r="M232" s="221"/>
      <c r="N232" s="222"/>
      <c r="O232" s="222"/>
      <c r="P232" s="222"/>
      <c r="Q232" s="222"/>
      <c r="R232" s="222"/>
      <c r="S232" s="222"/>
      <c r="T232" s="223"/>
      <c r="AT232" s="224" t="s">
        <v>134</v>
      </c>
      <c r="AU232" s="224" t="s">
        <v>82</v>
      </c>
      <c r="AV232" s="12" t="s">
        <v>82</v>
      </c>
      <c r="AW232" s="12" t="s">
        <v>35</v>
      </c>
      <c r="AX232" s="12" t="s">
        <v>72</v>
      </c>
      <c r="AY232" s="224" t="s">
        <v>124</v>
      </c>
    </row>
    <row r="233" spans="2:65" s="14" customFormat="1" ht="13.5">
      <c r="B233" s="249"/>
      <c r="C233" s="250"/>
      <c r="D233" s="205" t="s">
        <v>134</v>
      </c>
      <c r="E233" s="251" t="s">
        <v>21</v>
      </c>
      <c r="F233" s="252" t="s">
        <v>384</v>
      </c>
      <c r="G233" s="250"/>
      <c r="H233" s="253">
        <v>176.458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AT233" s="259" t="s">
        <v>134</v>
      </c>
      <c r="AU233" s="259" t="s">
        <v>82</v>
      </c>
      <c r="AV233" s="14" t="s">
        <v>141</v>
      </c>
      <c r="AW233" s="14" t="s">
        <v>35</v>
      </c>
      <c r="AX233" s="14" t="s">
        <v>72</v>
      </c>
      <c r="AY233" s="259" t="s">
        <v>124</v>
      </c>
    </row>
    <row r="234" spans="2:65" s="13" customFormat="1" ht="13.5">
      <c r="B234" s="228"/>
      <c r="C234" s="229"/>
      <c r="D234" s="205" t="s">
        <v>134</v>
      </c>
      <c r="E234" s="230" t="s">
        <v>21</v>
      </c>
      <c r="F234" s="231" t="s">
        <v>230</v>
      </c>
      <c r="G234" s="229"/>
      <c r="H234" s="232">
        <v>258.14999999999998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134</v>
      </c>
      <c r="AU234" s="238" t="s">
        <v>82</v>
      </c>
      <c r="AV234" s="13" t="s">
        <v>132</v>
      </c>
      <c r="AW234" s="13" t="s">
        <v>35</v>
      </c>
      <c r="AX234" s="13" t="s">
        <v>80</v>
      </c>
      <c r="AY234" s="238" t="s">
        <v>124</v>
      </c>
    </row>
    <row r="235" spans="2:65" s="1" customFormat="1" ht="16.5" customHeight="1">
      <c r="B235" s="40"/>
      <c r="C235" s="239" t="s">
        <v>439</v>
      </c>
      <c r="D235" s="239" t="s">
        <v>312</v>
      </c>
      <c r="E235" s="240" t="s">
        <v>440</v>
      </c>
      <c r="F235" s="241" t="s">
        <v>441</v>
      </c>
      <c r="G235" s="242" t="s">
        <v>315</v>
      </c>
      <c r="H235" s="243">
        <v>184.285</v>
      </c>
      <c r="I235" s="244"/>
      <c r="J235" s="245">
        <f>ROUND(I235*H235,2)</f>
        <v>0</v>
      </c>
      <c r="K235" s="241" t="s">
        <v>131</v>
      </c>
      <c r="L235" s="246"/>
      <c r="M235" s="247" t="s">
        <v>21</v>
      </c>
      <c r="N235" s="248" t="s">
        <v>43</v>
      </c>
      <c r="O235" s="41"/>
      <c r="P235" s="200">
        <f>O235*H235</f>
        <v>0</v>
      </c>
      <c r="Q235" s="200">
        <v>1</v>
      </c>
      <c r="R235" s="200">
        <f>Q235*H235</f>
        <v>184.285</v>
      </c>
      <c r="S235" s="200">
        <v>0</v>
      </c>
      <c r="T235" s="201">
        <f>S235*H235</f>
        <v>0</v>
      </c>
      <c r="AR235" s="23" t="s">
        <v>169</v>
      </c>
      <c r="AT235" s="23" t="s">
        <v>312</v>
      </c>
      <c r="AU235" s="23" t="s">
        <v>82</v>
      </c>
      <c r="AY235" s="23" t="s">
        <v>124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23" t="s">
        <v>80</v>
      </c>
      <c r="BK235" s="202">
        <f>ROUND(I235*H235,2)</f>
        <v>0</v>
      </c>
      <c r="BL235" s="23" t="s">
        <v>132</v>
      </c>
      <c r="BM235" s="23" t="s">
        <v>1374</v>
      </c>
    </row>
    <row r="236" spans="2:65" s="11" customFormat="1" ht="13.5">
      <c r="B236" s="203"/>
      <c r="C236" s="204"/>
      <c r="D236" s="205" t="s">
        <v>134</v>
      </c>
      <c r="E236" s="206" t="s">
        <v>21</v>
      </c>
      <c r="F236" s="207" t="s">
        <v>443</v>
      </c>
      <c r="G236" s="204"/>
      <c r="H236" s="206" t="s">
        <v>21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134</v>
      </c>
      <c r="AU236" s="213" t="s">
        <v>82</v>
      </c>
      <c r="AV236" s="11" t="s">
        <v>80</v>
      </c>
      <c r="AW236" s="11" t="s">
        <v>35</v>
      </c>
      <c r="AX236" s="11" t="s">
        <v>72</v>
      </c>
      <c r="AY236" s="213" t="s">
        <v>124</v>
      </c>
    </row>
    <row r="237" spans="2:65" s="12" customFormat="1" ht="13.5">
      <c r="B237" s="214"/>
      <c r="C237" s="215"/>
      <c r="D237" s="205" t="s">
        <v>134</v>
      </c>
      <c r="E237" s="216" t="s">
        <v>21</v>
      </c>
      <c r="F237" s="217" t="s">
        <v>1375</v>
      </c>
      <c r="G237" s="215"/>
      <c r="H237" s="218">
        <v>29.07</v>
      </c>
      <c r="I237" s="219"/>
      <c r="J237" s="215"/>
      <c r="K237" s="215"/>
      <c r="L237" s="220"/>
      <c r="M237" s="221"/>
      <c r="N237" s="222"/>
      <c r="O237" s="222"/>
      <c r="P237" s="222"/>
      <c r="Q237" s="222"/>
      <c r="R237" s="222"/>
      <c r="S237" s="222"/>
      <c r="T237" s="223"/>
      <c r="AT237" s="224" t="s">
        <v>134</v>
      </c>
      <c r="AU237" s="224" t="s">
        <v>82</v>
      </c>
      <c r="AV237" s="12" t="s">
        <v>82</v>
      </c>
      <c r="AW237" s="12" t="s">
        <v>35</v>
      </c>
      <c r="AX237" s="12" t="s">
        <v>72</v>
      </c>
      <c r="AY237" s="224" t="s">
        <v>124</v>
      </c>
    </row>
    <row r="238" spans="2:65" s="12" customFormat="1" ht="13.5">
      <c r="B238" s="214"/>
      <c r="C238" s="215"/>
      <c r="D238" s="205" t="s">
        <v>134</v>
      </c>
      <c r="E238" s="216" t="s">
        <v>21</v>
      </c>
      <c r="F238" s="217" t="s">
        <v>1376</v>
      </c>
      <c r="G238" s="215"/>
      <c r="H238" s="218">
        <v>155.215</v>
      </c>
      <c r="I238" s="219"/>
      <c r="J238" s="215"/>
      <c r="K238" s="215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134</v>
      </c>
      <c r="AU238" s="224" t="s">
        <v>82</v>
      </c>
      <c r="AV238" s="12" t="s">
        <v>82</v>
      </c>
      <c r="AW238" s="12" t="s">
        <v>35</v>
      </c>
      <c r="AX238" s="12" t="s">
        <v>72</v>
      </c>
      <c r="AY238" s="224" t="s">
        <v>124</v>
      </c>
    </row>
    <row r="239" spans="2:65" s="13" customFormat="1" ht="13.5">
      <c r="B239" s="228"/>
      <c r="C239" s="229"/>
      <c r="D239" s="205" t="s">
        <v>134</v>
      </c>
      <c r="E239" s="230" t="s">
        <v>21</v>
      </c>
      <c r="F239" s="231" t="s">
        <v>230</v>
      </c>
      <c r="G239" s="229"/>
      <c r="H239" s="232">
        <v>184.285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134</v>
      </c>
      <c r="AU239" s="238" t="s">
        <v>82</v>
      </c>
      <c r="AV239" s="13" t="s">
        <v>132</v>
      </c>
      <c r="AW239" s="13" t="s">
        <v>35</v>
      </c>
      <c r="AX239" s="13" t="s">
        <v>80</v>
      </c>
      <c r="AY239" s="238" t="s">
        <v>124</v>
      </c>
    </row>
    <row r="240" spans="2:65" s="1" customFormat="1" ht="25.5" customHeight="1">
      <c r="B240" s="40"/>
      <c r="C240" s="191" t="s">
        <v>446</v>
      </c>
      <c r="D240" s="191" t="s">
        <v>127</v>
      </c>
      <c r="E240" s="192" t="s">
        <v>447</v>
      </c>
      <c r="F240" s="193" t="s">
        <v>1377</v>
      </c>
      <c r="G240" s="194" t="s">
        <v>272</v>
      </c>
      <c r="H240" s="195">
        <v>463.80099999999999</v>
      </c>
      <c r="I240" s="196"/>
      <c r="J240" s="197">
        <f>ROUND(I240*H240,2)</f>
        <v>0</v>
      </c>
      <c r="K240" s="193" t="s">
        <v>131</v>
      </c>
      <c r="L240" s="60"/>
      <c r="M240" s="198" t="s">
        <v>21</v>
      </c>
      <c r="N240" s="199" t="s">
        <v>43</v>
      </c>
      <c r="O240" s="41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AR240" s="23" t="s">
        <v>132</v>
      </c>
      <c r="AT240" s="23" t="s">
        <v>127</v>
      </c>
      <c r="AU240" s="23" t="s">
        <v>82</v>
      </c>
      <c r="AY240" s="23" t="s">
        <v>124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23" t="s">
        <v>80</v>
      </c>
      <c r="BK240" s="202">
        <f>ROUND(I240*H240,2)</f>
        <v>0</v>
      </c>
      <c r="BL240" s="23" t="s">
        <v>132</v>
      </c>
      <c r="BM240" s="23" t="s">
        <v>1378</v>
      </c>
    </row>
    <row r="241" spans="2:65" s="11" customFormat="1" ht="13.5">
      <c r="B241" s="203"/>
      <c r="C241" s="204"/>
      <c r="D241" s="205" t="s">
        <v>134</v>
      </c>
      <c r="E241" s="206" t="s">
        <v>21</v>
      </c>
      <c r="F241" s="207" t="s">
        <v>450</v>
      </c>
      <c r="G241" s="204"/>
      <c r="H241" s="206" t="s">
        <v>21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134</v>
      </c>
      <c r="AU241" s="213" t="s">
        <v>82</v>
      </c>
      <c r="AV241" s="11" t="s">
        <v>80</v>
      </c>
      <c r="AW241" s="11" t="s">
        <v>35</v>
      </c>
      <c r="AX241" s="11" t="s">
        <v>72</v>
      </c>
      <c r="AY241" s="213" t="s">
        <v>124</v>
      </c>
    </row>
    <row r="242" spans="2:65" s="12" customFormat="1" ht="13.5">
      <c r="B242" s="214"/>
      <c r="C242" s="215"/>
      <c r="D242" s="205" t="s">
        <v>134</v>
      </c>
      <c r="E242" s="216" t="s">
        <v>21</v>
      </c>
      <c r="F242" s="217" t="s">
        <v>1379</v>
      </c>
      <c r="G242" s="215"/>
      <c r="H242" s="218">
        <v>195.6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134</v>
      </c>
      <c r="AU242" s="224" t="s">
        <v>82</v>
      </c>
      <c r="AV242" s="12" t="s">
        <v>82</v>
      </c>
      <c r="AW242" s="12" t="s">
        <v>35</v>
      </c>
      <c r="AX242" s="12" t="s">
        <v>72</v>
      </c>
      <c r="AY242" s="224" t="s">
        <v>124</v>
      </c>
    </row>
    <row r="243" spans="2:65" s="11" customFormat="1" ht="13.5">
      <c r="B243" s="203"/>
      <c r="C243" s="204"/>
      <c r="D243" s="205" t="s">
        <v>134</v>
      </c>
      <c r="E243" s="206" t="s">
        <v>21</v>
      </c>
      <c r="F243" s="207" t="s">
        <v>452</v>
      </c>
      <c r="G243" s="204"/>
      <c r="H243" s="206" t="s">
        <v>21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134</v>
      </c>
      <c r="AU243" s="213" t="s">
        <v>82</v>
      </c>
      <c r="AV243" s="11" t="s">
        <v>80</v>
      </c>
      <c r="AW243" s="11" t="s">
        <v>35</v>
      </c>
      <c r="AX243" s="11" t="s">
        <v>72</v>
      </c>
      <c r="AY243" s="213" t="s">
        <v>124</v>
      </c>
    </row>
    <row r="244" spans="2:65" s="12" customFormat="1" ht="13.5">
      <c r="B244" s="214"/>
      <c r="C244" s="215"/>
      <c r="D244" s="205" t="s">
        <v>134</v>
      </c>
      <c r="E244" s="216" t="s">
        <v>21</v>
      </c>
      <c r="F244" s="217" t="s">
        <v>1380</v>
      </c>
      <c r="G244" s="215"/>
      <c r="H244" s="218">
        <v>62.070999999999998</v>
      </c>
      <c r="I244" s="219"/>
      <c r="J244" s="215"/>
      <c r="K244" s="215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134</v>
      </c>
      <c r="AU244" s="224" t="s">
        <v>82</v>
      </c>
      <c r="AV244" s="12" t="s">
        <v>82</v>
      </c>
      <c r="AW244" s="12" t="s">
        <v>35</v>
      </c>
      <c r="AX244" s="12" t="s">
        <v>72</v>
      </c>
      <c r="AY244" s="224" t="s">
        <v>124</v>
      </c>
    </row>
    <row r="245" spans="2:65" s="12" customFormat="1" ht="13.5">
      <c r="B245" s="214"/>
      <c r="C245" s="215"/>
      <c r="D245" s="205" t="s">
        <v>134</v>
      </c>
      <c r="E245" s="216" t="s">
        <v>21</v>
      </c>
      <c r="F245" s="217" t="s">
        <v>1381</v>
      </c>
      <c r="G245" s="215"/>
      <c r="H245" s="218">
        <v>62.070999999999998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134</v>
      </c>
      <c r="AU245" s="224" t="s">
        <v>82</v>
      </c>
      <c r="AV245" s="12" t="s">
        <v>82</v>
      </c>
      <c r="AW245" s="12" t="s">
        <v>35</v>
      </c>
      <c r="AX245" s="12" t="s">
        <v>72</v>
      </c>
      <c r="AY245" s="224" t="s">
        <v>124</v>
      </c>
    </row>
    <row r="246" spans="2:65" s="11" customFormat="1" ht="13.5">
      <c r="B246" s="203"/>
      <c r="C246" s="204"/>
      <c r="D246" s="205" t="s">
        <v>134</v>
      </c>
      <c r="E246" s="206" t="s">
        <v>21</v>
      </c>
      <c r="F246" s="207" t="s">
        <v>1382</v>
      </c>
      <c r="G246" s="204"/>
      <c r="H246" s="206" t="s">
        <v>21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134</v>
      </c>
      <c r="AU246" s="213" t="s">
        <v>82</v>
      </c>
      <c r="AV246" s="11" t="s">
        <v>80</v>
      </c>
      <c r="AW246" s="11" t="s">
        <v>35</v>
      </c>
      <c r="AX246" s="11" t="s">
        <v>72</v>
      </c>
      <c r="AY246" s="213" t="s">
        <v>124</v>
      </c>
    </row>
    <row r="247" spans="2:65" s="12" customFormat="1" ht="13.5">
      <c r="B247" s="214"/>
      <c r="C247" s="215"/>
      <c r="D247" s="205" t="s">
        <v>134</v>
      </c>
      <c r="E247" s="216" t="s">
        <v>21</v>
      </c>
      <c r="F247" s="217" t="s">
        <v>1383</v>
      </c>
      <c r="G247" s="215"/>
      <c r="H247" s="218">
        <v>35.671999999999997</v>
      </c>
      <c r="I247" s="219"/>
      <c r="J247" s="215"/>
      <c r="K247" s="215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134</v>
      </c>
      <c r="AU247" s="224" t="s">
        <v>82</v>
      </c>
      <c r="AV247" s="12" t="s">
        <v>82</v>
      </c>
      <c r="AW247" s="12" t="s">
        <v>35</v>
      </c>
      <c r="AX247" s="12" t="s">
        <v>72</v>
      </c>
      <c r="AY247" s="224" t="s">
        <v>124</v>
      </c>
    </row>
    <row r="248" spans="2:65" s="11" customFormat="1" ht="13.5">
      <c r="B248" s="203"/>
      <c r="C248" s="204"/>
      <c r="D248" s="205" t="s">
        <v>134</v>
      </c>
      <c r="E248" s="206" t="s">
        <v>21</v>
      </c>
      <c r="F248" s="207" t="s">
        <v>455</v>
      </c>
      <c r="G248" s="204"/>
      <c r="H248" s="206" t="s">
        <v>21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134</v>
      </c>
      <c r="AU248" s="213" t="s">
        <v>82</v>
      </c>
      <c r="AV248" s="11" t="s">
        <v>80</v>
      </c>
      <c r="AW248" s="11" t="s">
        <v>35</v>
      </c>
      <c r="AX248" s="11" t="s">
        <v>72</v>
      </c>
      <c r="AY248" s="213" t="s">
        <v>124</v>
      </c>
    </row>
    <row r="249" spans="2:65" s="12" customFormat="1" ht="13.5">
      <c r="B249" s="214"/>
      <c r="C249" s="215"/>
      <c r="D249" s="205" t="s">
        <v>134</v>
      </c>
      <c r="E249" s="216" t="s">
        <v>21</v>
      </c>
      <c r="F249" s="217" t="s">
        <v>1384</v>
      </c>
      <c r="G249" s="215"/>
      <c r="H249" s="218">
        <v>53.277000000000001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134</v>
      </c>
      <c r="AU249" s="224" t="s">
        <v>82</v>
      </c>
      <c r="AV249" s="12" t="s">
        <v>82</v>
      </c>
      <c r="AW249" s="12" t="s">
        <v>35</v>
      </c>
      <c r="AX249" s="12" t="s">
        <v>72</v>
      </c>
      <c r="AY249" s="224" t="s">
        <v>124</v>
      </c>
    </row>
    <row r="250" spans="2:65" s="12" customFormat="1" ht="13.5">
      <c r="B250" s="214"/>
      <c r="C250" s="215"/>
      <c r="D250" s="205" t="s">
        <v>134</v>
      </c>
      <c r="E250" s="216" t="s">
        <v>21</v>
      </c>
      <c r="F250" s="217" t="s">
        <v>1385</v>
      </c>
      <c r="G250" s="215"/>
      <c r="H250" s="218">
        <v>55.11</v>
      </c>
      <c r="I250" s="219"/>
      <c r="J250" s="215"/>
      <c r="K250" s="215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134</v>
      </c>
      <c r="AU250" s="224" t="s">
        <v>82</v>
      </c>
      <c r="AV250" s="12" t="s">
        <v>82</v>
      </c>
      <c r="AW250" s="12" t="s">
        <v>35</v>
      </c>
      <c r="AX250" s="12" t="s">
        <v>72</v>
      </c>
      <c r="AY250" s="224" t="s">
        <v>124</v>
      </c>
    </row>
    <row r="251" spans="2:65" s="13" customFormat="1" ht="13.5">
      <c r="B251" s="228"/>
      <c r="C251" s="229"/>
      <c r="D251" s="205" t="s">
        <v>134</v>
      </c>
      <c r="E251" s="230" t="s">
        <v>21</v>
      </c>
      <c r="F251" s="231" t="s">
        <v>230</v>
      </c>
      <c r="G251" s="229"/>
      <c r="H251" s="232">
        <v>463.80099999999999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134</v>
      </c>
      <c r="AU251" s="238" t="s">
        <v>82</v>
      </c>
      <c r="AV251" s="13" t="s">
        <v>132</v>
      </c>
      <c r="AW251" s="13" t="s">
        <v>35</v>
      </c>
      <c r="AX251" s="13" t="s">
        <v>80</v>
      </c>
      <c r="AY251" s="238" t="s">
        <v>124</v>
      </c>
    </row>
    <row r="252" spans="2:65" s="1" customFormat="1" ht="16.5" customHeight="1">
      <c r="B252" s="40"/>
      <c r="C252" s="191" t="s">
        <v>458</v>
      </c>
      <c r="D252" s="191" t="s">
        <v>127</v>
      </c>
      <c r="E252" s="192" t="s">
        <v>459</v>
      </c>
      <c r="F252" s="193" t="s">
        <v>460</v>
      </c>
      <c r="G252" s="194" t="s">
        <v>221</v>
      </c>
      <c r="H252" s="195">
        <v>21.8</v>
      </c>
      <c r="I252" s="196"/>
      <c r="J252" s="197">
        <f>ROUND(I252*H252,2)</f>
        <v>0</v>
      </c>
      <c r="K252" s="193" t="s">
        <v>131</v>
      </c>
      <c r="L252" s="60"/>
      <c r="M252" s="198" t="s">
        <v>21</v>
      </c>
      <c r="N252" s="199" t="s">
        <v>43</v>
      </c>
      <c r="O252" s="41"/>
      <c r="P252" s="200">
        <f>O252*H252</f>
        <v>0</v>
      </c>
      <c r="Q252" s="200">
        <v>0</v>
      </c>
      <c r="R252" s="200">
        <f>Q252*H252</f>
        <v>0</v>
      </c>
      <c r="S252" s="200">
        <v>0</v>
      </c>
      <c r="T252" s="201">
        <f>S252*H252</f>
        <v>0</v>
      </c>
      <c r="AR252" s="23" t="s">
        <v>132</v>
      </c>
      <c r="AT252" s="23" t="s">
        <v>127</v>
      </c>
      <c r="AU252" s="23" t="s">
        <v>82</v>
      </c>
      <c r="AY252" s="23" t="s">
        <v>124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23" t="s">
        <v>80</v>
      </c>
      <c r="BK252" s="202">
        <f>ROUND(I252*H252,2)</f>
        <v>0</v>
      </c>
      <c r="BL252" s="23" t="s">
        <v>132</v>
      </c>
      <c r="BM252" s="23" t="s">
        <v>1386</v>
      </c>
    </row>
    <row r="253" spans="2:65" s="11" customFormat="1" ht="13.5">
      <c r="B253" s="203"/>
      <c r="C253" s="204"/>
      <c r="D253" s="205" t="s">
        <v>134</v>
      </c>
      <c r="E253" s="206" t="s">
        <v>21</v>
      </c>
      <c r="F253" s="207" t="s">
        <v>462</v>
      </c>
      <c r="G253" s="204"/>
      <c r="H253" s="206" t="s">
        <v>21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134</v>
      </c>
      <c r="AU253" s="213" t="s">
        <v>82</v>
      </c>
      <c r="AV253" s="11" t="s">
        <v>80</v>
      </c>
      <c r="AW253" s="11" t="s">
        <v>35</v>
      </c>
      <c r="AX253" s="11" t="s">
        <v>72</v>
      </c>
      <c r="AY253" s="213" t="s">
        <v>124</v>
      </c>
    </row>
    <row r="254" spans="2:65" s="12" customFormat="1" ht="13.5">
      <c r="B254" s="214"/>
      <c r="C254" s="215"/>
      <c r="D254" s="205" t="s">
        <v>134</v>
      </c>
      <c r="E254" s="216" t="s">
        <v>21</v>
      </c>
      <c r="F254" s="217" t="s">
        <v>1387</v>
      </c>
      <c r="G254" s="215"/>
      <c r="H254" s="218">
        <v>21.8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134</v>
      </c>
      <c r="AU254" s="224" t="s">
        <v>82</v>
      </c>
      <c r="AV254" s="12" t="s">
        <v>82</v>
      </c>
      <c r="AW254" s="12" t="s">
        <v>35</v>
      </c>
      <c r="AX254" s="12" t="s">
        <v>80</v>
      </c>
      <c r="AY254" s="224" t="s">
        <v>124</v>
      </c>
    </row>
    <row r="255" spans="2:65" s="1" customFormat="1" ht="25.5" customHeight="1">
      <c r="B255" s="40"/>
      <c r="C255" s="191" t="s">
        <v>464</v>
      </c>
      <c r="D255" s="191" t="s">
        <v>127</v>
      </c>
      <c r="E255" s="192" t="s">
        <v>465</v>
      </c>
      <c r="F255" s="193" t="s">
        <v>466</v>
      </c>
      <c r="G255" s="194" t="s">
        <v>221</v>
      </c>
      <c r="H255" s="195">
        <v>54.6</v>
      </c>
      <c r="I255" s="196"/>
      <c r="J255" s="197">
        <f>ROUND(I255*H255,2)</f>
        <v>0</v>
      </c>
      <c r="K255" s="193" t="s">
        <v>131</v>
      </c>
      <c r="L255" s="60"/>
      <c r="M255" s="198" t="s">
        <v>21</v>
      </c>
      <c r="N255" s="199" t="s">
        <v>43</v>
      </c>
      <c r="O255" s="41"/>
      <c r="P255" s="200">
        <f>O255*H255</f>
        <v>0</v>
      </c>
      <c r="Q255" s="200">
        <v>0</v>
      </c>
      <c r="R255" s="200">
        <f>Q255*H255</f>
        <v>0</v>
      </c>
      <c r="S255" s="200">
        <v>0</v>
      </c>
      <c r="T255" s="201">
        <f>S255*H255</f>
        <v>0</v>
      </c>
      <c r="AR255" s="23" t="s">
        <v>132</v>
      </c>
      <c r="AT255" s="23" t="s">
        <v>127</v>
      </c>
      <c r="AU255" s="23" t="s">
        <v>82</v>
      </c>
      <c r="AY255" s="23" t="s">
        <v>124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23" t="s">
        <v>80</v>
      </c>
      <c r="BK255" s="202">
        <f>ROUND(I255*H255,2)</f>
        <v>0</v>
      </c>
      <c r="BL255" s="23" t="s">
        <v>132</v>
      </c>
      <c r="BM255" s="23" t="s">
        <v>1388</v>
      </c>
    </row>
    <row r="256" spans="2:65" s="11" customFormat="1" ht="13.5">
      <c r="B256" s="203"/>
      <c r="C256" s="204"/>
      <c r="D256" s="205" t="s">
        <v>134</v>
      </c>
      <c r="E256" s="206" t="s">
        <v>21</v>
      </c>
      <c r="F256" s="207" t="s">
        <v>468</v>
      </c>
      <c r="G256" s="204"/>
      <c r="H256" s="206" t="s">
        <v>21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134</v>
      </c>
      <c r="AU256" s="213" t="s">
        <v>82</v>
      </c>
      <c r="AV256" s="11" t="s">
        <v>80</v>
      </c>
      <c r="AW256" s="11" t="s">
        <v>35</v>
      </c>
      <c r="AX256" s="11" t="s">
        <v>72</v>
      </c>
      <c r="AY256" s="213" t="s">
        <v>124</v>
      </c>
    </row>
    <row r="257" spans="2:65" s="12" customFormat="1" ht="13.5">
      <c r="B257" s="214"/>
      <c r="C257" s="215"/>
      <c r="D257" s="205" t="s">
        <v>134</v>
      </c>
      <c r="E257" s="216" t="s">
        <v>21</v>
      </c>
      <c r="F257" s="217" t="s">
        <v>1389</v>
      </c>
      <c r="G257" s="215"/>
      <c r="H257" s="218">
        <v>21.4</v>
      </c>
      <c r="I257" s="219"/>
      <c r="J257" s="215"/>
      <c r="K257" s="215"/>
      <c r="L257" s="220"/>
      <c r="M257" s="221"/>
      <c r="N257" s="222"/>
      <c r="O257" s="222"/>
      <c r="P257" s="222"/>
      <c r="Q257" s="222"/>
      <c r="R257" s="222"/>
      <c r="S257" s="222"/>
      <c r="T257" s="223"/>
      <c r="AT257" s="224" t="s">
        <v>134</v>
      </c>
      <c r="AU257" s="224" t="s">
        <v>82</v>
      </c>
      <c r="AV257" s="12" t="s">
        <v>82</v>
      </c>
      <c r="AW257" s="12" t="s">
        <v>35</v>
      </c>
      <c r="AX257" s="12" t="s">
        <v>72</v>
      </c>
      <c r="AY257" s="224" t="s">
        <v>124</v>
      </c>
    </row>
    <row r="258" spans="2:65" s="12" customFormat="1" ht="13.5">
      <c r="B258" s="214"/>
      <c r="C258" s="215"/>
      <c r="D258" s="205" t="s">
        <v>134</v>
      </c>
      <c r="E258" s="216" t="s">
        <v>21</v>
      </c>
      <c r="F258" s="217" t="s">
        <v>1390</v>
      </c>
      <c r="G258" s="215"/>
      <c r="H258" s="218">
        <v>33.200000000000003</v>
      </c>
      <c r="I258" s="219"/>
      <c r="J258" s="215"/>
      <c r="K258" s="215"/>
      <c r="L258" s="220"/>
      <c r="M258" s="221"/>
      <c r="N258" s="222"/>
      <c r="O258" s="222"/>
      <c r="P258" s="222"/>
      <c r="Q258" s="222"/>
      <c r="R258" s="222"/>
      <c r="S258" s="222"/>
      <c r="T258" s="223"/>
      <c r="AT258" s="224" t="s">
        <v>134</v>
      </c>
      <c r="AU258" s="224" t="s">
        <v>82</v>
      </c>
      <c r="AV258" s="12" t="s">
        <v>82</v>
      </c>
      <c r="AW258" s="12" t="s">
        <v>35</v>
      </c>
      <c r="AX258" s="12" t="s">
        <v>72</v>
      </c>
      <c r="AY258" s="224" t="s">
        <v>124</v>
      </c>
    </row>
    <row r="259" spans="2:65" s="13" customFormat="1" ht="13.5">
      <c r="B259" s="228"/>
      <c r="C259" s="229"/>
      <c r="D259" s="205" t="s">
        <v>134</v>
      </c>
      <c r="E259" s="230" t="s">
        <v>21</v>
      </c>
      <c r="F259" s="231" t="s">
        <v>230</v>
      </c>
      <c r="G259" s="229"/>
      <c r="H259" s="232">
        <v>54.6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134</v>
      </c>
      <c r="AU259" s="238" t="s">
        <v>82</v>
      </c>
      <c r="AV259" s="13" t="s">
        <v>132</v>
      </c>
      <c r="AW259" s="13" t="s">
        <v>35</v>
      </c>
      <c r="AX259" s="13" t="s">
        <v>80</v>
      </c>
      <c r="AY259" s="238" t="s">
        <v>124</v>
      </c>
    </row>
    <row r="260" spans="2:65" s="1" customFormat="1" ht="16.5" customHeight="1">
      <c r="B260" s="40"/>
      <c r="C260" s="191" t="s">
        <v>471</v>
      </c>
      <c r="D260" s="191" t="s">
        <v>127</v>
      </c>
      <c r="E260" s="192" t="s">
        <v>472</v>
      </c>
      <c r="F260" s="193" t="s">
        <v>473</v>
      </c>
      <c r="G260" s="194" t="s">
        <v>221</v>
      </c>
      <c r="H260" s="195">
        <v>135.72</v>
      </c>
      <c r="I260" s="196"/>
      <c r="J260" s="197">
        <f>ROUND(I260*H260,2)</f>
        <v>0</v>
      </c>
      <c r="K260" s="193" t="s">
        <v>131</v>
      </c>
      <c r="L260" s="60"/>
      <c r="M260" s="198" t="s">
        <v>21</v>
      </c>
      <c r="N260" s="199" t="s">
        <v>43</v>
      </c>
      <c r="O260" s="41"/>
      <c r="P260" s="200">
        <f>O260*H260</f>
        <v>0</v>
      </c>
      <c r="Q260" s="200">
        <v>0</v>
      </c>
      <c r="R260" s="200">
        <f>Q260*H260</f>
        <v>0</v>
      </c>
      <c r="S260" s="200">
        <v>0</v>
      </c>
      <c r="T260" s="201">
        <f>S260*H260</f>
        <v>0</v>
      </c>
      <c r="AR260" s="23" t="s">
        <v>132</v>
      </c>
      <c r="AT260" s="23" t="s">
        <v>127</v>
      </c>
      <c r="AU260" s="23" t="s">
        <v>82</v>
      </c>
      <c r="AY260" s="23" t="s">
        <v>124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23" t="s">
        <v>80</v>
      </c>
      <c r="BK260" s="202">
        <f>ROUND(I260*H260,2)</f>
        <v>0</v>
      </c>
      <c r="BL260" s="23" t="s">
        <v>132</v>
      </c>
      <c r="BM260" s="23" t="s">
        <v>1391</v>
      </c>
    </row>
    <row r="261" spans="2:65" s="12" customFormat="1" ht="13.5">
      <c r="B261" s="214"/>
      <c r="C261" s="215"/>
      <c r="D261" s="205" t="s">
        <v>134</v>
      </c>
      <c r="E261" s="216" t="s">
        <v>21</v>
      </c>
      <c r="F261" s="217" t="s">
        <v>1392</v>
      </c>
      <c r="G261" s="215"/>
      <c r="H261" s="218">
        <v>135.72</v>
      </c>
      <c r="I261" s="219"/>
      <c r="J261" s="215"/>
      <c r="K261" s="215"/>
      <c r="L261" s="220"/>
      <c r="M261" s="221"/>
      <c r="N261" s="222"/>
      <c r="O261" s="222"/>
      <c r="P261" s="222"/>
      <c r="Q261" s="222"/>
      <c r="R261" s="222"/>
      <c r="S261" s="222"/>
      <c r="T261" s="223"/>
      <c r="AT261" s="224" t="s">
        <v>134</v>
      </c>
      <c r="AU261" s="224" t="s">
        <v>82</v>
      </c>
      <c r="AV261" s="12" t="s">
        <v>82</v>
      </c>
      <c r="AW261" s="12" t="s">
        <v>35</v>
      </c>
      <c r="AX261" s="12" t="s">
        <v>80</v>
      </c>
      <c r="AY261" s="224" t="s">
        <v>124</v>
      </c>
    </row>
    <row r="262" spans="2:65" s="1" customFormat="1" ht="16.5" customHeight="1">
      <c r="B262" s="40"/>
      <c r="C262" s="239" t="s">
        <v>476</v>
      </c>
      <c r="D262" s="239" t="s">
        <v>312</v>
      </c>
      <c r="E262" s="240" t="s">
        <v>477</v>
      </c>
      <c r="F262" s="241" t="s">
        <v>478</v>
      </c>
      <c r="G262" s="242" t="s">
        <v>479</v>
      </c>
      <c r="H262" s="243">
        <v>5.4290000000000003</v>
      </c>
      <c r="I262" s="244"/>
      <c r="J262" s="245">
        <f>ROUND(I262*H262,2)</f>
        <v>0</v>
      </c>
      <c r="K262" s="241" t="s">
        <v>131</v>
      </c>
      <c r="L262" s="246"/>
      <c r="M262" s="247" t="s">
        <v>21</v>
      </c>
      <c r="N262" s="248" t="s">
        <v>43</v>
      </c>
      <c r="O262" s="41"/>
      <c r="P262" s="200">
        <f>O262*H262</f>
        <v>0</v>
      </c>
      <c r="Q262" s="200">
        <v>1E-3</v>
      </c>
      <c r="R262" s="200">
        <f>Q262*H262</f>
        <v>5.4290000000000007E-3</v>
      </c>
      <c r="S262" s="200">
        <v>0</v>
      </c>
      <c r="T262" s="201">
        <f>S262*H262</f>
        <v>0</v>
      </c>
      <c r="AR262" s="23" t="s">
        <v>169</v>
      </c>
      <c r="AT262" s="23" t="s">
        <v>312</v>
      </c>
      <c r="AU262" s="23" t="s">
        <v>82</v>
      </c>
      <c r="AY262" s="23" t="s">
        <v>124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23" t="s">
        <v>80</v>
      </c>
      <c r="BK262" s="202">
        <f>ROUND(I262*H262,2)</f>
        <v>0</v>
      </c>
      <c r="BL262" s="23" t="s">
        <v>132</v>
      </c>
      <c r="BM262" s="23" t="s">
        <v>1393</v>
      </c>
    </row>
    <row r="263" spans="2:65" s="11" customFormat="1" ht="13.5">
      <c r="B263" s="203"/>
      <c r="C263" s="204"/>
      <c r="D263" s="205" t="s">
        <v>134</v>
      </c>
      <c r="E263" s="206" t="s">
        <v>21</v>
      </c>
      <c r="F263" s="207" t="s">
        <v>481</v>
      </c>
      <c r="G263" s="204"/>
      <c r="H263" s="206" t="s">
        <v>21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134</v>
      </c>
      <c r="AU263" s="213" t="s">
        <v>82</v>
      </c>
      <c r="AV263" s="11" t="s">
        <v>80</v>
      </c>
      <c r="AW263" s="11" t="s">
        <v>35</v>
      </c>
      <c r="AX263" s="11" t="s">
        <v>72</v>
      </c>
      <c r="AY263" s="213" t="s">
        <v>124</v>
      </c>
    </row>
    <row r="264" spans="2:65" s="12" customFormat="1" ht="13.5">
      <c r="B264" s="214"/>
      <c r="C264" s="215"/>
      <c r="D264" s="205" t="s">
        <v>134</v>
      </c>
      <c r="E264" s="216" t="s">
        <v>21</v>
      </c>
      <c r="F264" s="217" t="s">
        <v>1394</v>
      </c>
      <c r="G264" s="215"/>
      <c r="H264" s="218">
        <v>5.4290000000000003</v>
      </c>
      <c r="I264" s="219"/>
      <c r="J264" s="215"/>
      <c r="K264" s="215"/>
      <c r="L264" s="220"/>
      <c r="M264" s="221"/>
      <c r="N264" s="222"/>
      <c r="O264" s="222"/>
      <c r="P264" s="222"/>
      <c r="Q264" s="222"/>
      <c r="R264" s="222"/>
      <c r="S264" s="222"/>
      <c r="T264" s="223"/>
      <c r="AT264" s="224" t="s">
        <v>134</v>
      </c>
      <c r="AU264" s="224" t="s">
        <v>82</v>
      </c>
      <c r="AV264" s="12" t="s">
        <v>82</v>
      </c>
      <c r="AW264" s="12" t="s">
        <v>35</v>
      </c>
      <c r="AX264" s="12" t="s">
        <v>80</v>
      </c>
      <c r="AY264" s="224" t="s">
        <v>124</v>
      </c>
    </row>
    <row r="265" spans="2:65" s="1" customFormat="1" ht="16.5" customHeight="1">
      <c r="B265" s="40"/>
      <c r="C265" s="191" t="s">
        <v>483</v>
      </c>
      <c r="D265" s="191" t="s">
        <v>127</v>
      </c>
      <c r="E265" s="192" t="s">
        <v>484</v>
      </c>
      <c r="F265" s="193" t="s">
        <v>485</v>
      </c>
      <c r="G265" s="194" t="s">
        <v>221</v>
      </c>
      <c r="H265" s="195">
        <v>135.72</v>
      </c>
      <c r="I265" s="196"/>
      <c r="J265" s="197">
        <f>ROUND(I265*H265,2)</f>
        <v>0</v>
      </c>
      <c r="K265" s="193" t="s">
        <v>1360</v>
      </c>
      <c r="L265" s="60"/>
      <c r="M265" s="198" t="s">
        <v>21</v>
      </c>
      <c r="N265" s="199" t="s">
        <v>43</v>
      </c>
      <c r="O265" s="41"/>
      <c r="P265" s="200">
        <f>O265*H265</f>
        <v>0</v>
      </c>
      <c r="Q265" s="200">
        <v>0</v>
      </c>
      <c r="R265" s="200">
        <f>Q265*H265</f>
        <v>0</v>
      </c>
      <c r="S265" s="200">
        <v>0</v>
      </c>
      <c r="T265" s="201">
        <f>S265*H265</f>
        <v>0</v>
      </c>
      <c r="AR265" s="23" t="s">
        <v>132</v>
      </c>
      <c r="AT265" s="23" t="s">
        <v>127</v>
      </c>
      <c r="AU265" s="23" t="s">
        <v>82</v>
      </c>
      <c r="AY265" s="23" t="s">
        <v>124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23" t="s">
        <v>80</v>
      </c>
      <c r="BK265" s="202">
        <f>ROUND(I265*H265,2)</f>
        <v>0</v>
      </c>
      <c r="BL265" s="23" t="s">
        <v>132</v>
      </c>
      <c r="BM265" s="23" t="s">
        <v>1395</v>
      </c>
    </row>
    <row r="266" spans="2:65" s="12" customFormat="1" ht="13.5">
      <c r="B266" s="214"/>
      <c r="C266" s="215"/>
      <c r="D266" s="205" t="s">
        <v>134</v>
      </c>
      <c r="E266" s="216" t="s">
        <v>21</v>
      </c>
      <c r="F266" s="217" t="s">
        <v>1396</v>
      </c>
      <c r="G266" s="215"/>
      <c r="H266" s="218">
        <v>135.72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134</v>
      </c>
      <c r="AU266" s="224" t="s">
        <v>82</v>
      </c>
      <c r="AV266" s="12" t="s">
        <v>82</v>
      </c>
      <c r="AW266" s="12" t="s">
        <v>35</v>
      </c>
      <c r="AX266" s="12" t="s">
        <v>80</v>
      </c>
      <c r="AY266" s="224" t="s">
        <v>124</v>
      </c>
    </row>
    <row r="267" spans="2:65" s="1" customFormat="1" ht="16.5" customHeight="1">
      <c r="B267" s="40"/>
      <c r="C267" s="191" t="s">
        <v>488</v>
      </c>
      <c r="D267" s="191" t="s">
        <v>127</v>
      </c>
      <c r="E267" s="192" t="s">
        <v>489</v>
      </c>
      <c r="F267" s="193" t="s">
        <v>490</v>
      </c>
      <c r="G267" s="194" t="s">
        <v>221</v>
      </c>
      <c r="H267" s="195">
        <v>81.12</v>
      </c>
      <c r="I267" s="196"/>
      <c r="J267" s="197">
        <f>ROUND(I267*H267,2)</f>
        <v>0</v>
      </c>
      <c r="K267" s="193" t="s">
        <v>1360</v>
      </c>
      <c r="L267" s="60"/>
      <c r="M267" s="198" t="s">
        <v>21</v>
      </c>
      <c r="N267" s="199" t="s">
        <v>43</v>
      </c>
      <c r="O267" s="41"/>
      <c r="P267" s="200">
        <f>O267*H267</f>
        <v>0</v>
      </c>
      <c r="Q267" s="200">
        <v>0</v>
      </c>
      <c r="R267" s="200">
        <f>Q267*H267</f>
        <v>0</v>
      </c>
      <c r="S267" s="200">
        <v>0</v>
      </c>
      <c r="T267" s="201">
        <f>S267*H267</f>
        <v>0</v>
      </c>
      <c r="AR267" s="23" t="s">
        <v>132</v>
      </c>
      <c r="AT267" s="23" t="s">
        <v>127</v>
      </c>
      <c r="AU267" s="23" t="s">
        <v>82</v>
      </c>
      <c r="AY267" s="23" t="s">
        <v>124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23" t="s">
        <v>80</v>
      </c>
      <c r="BK267" s="202">
        <f>ROUND(I267*H267,2)</f>
        <v>0</v>
      </c>
      <c r="BL267" s="23" t="s">
        <v>132</v>
      </c>
      <c r="BM267" s="23" t="s">
        <v>1397</v>
      </c>
    </row>
    <row r="268" spans="2:65" s="11" customFormat="1" ht="13.5">
      <c r="B268" s="203"/>
      <c r="C268" s="204"/>
      <c r="D268" s="205" t="s">
        <v>134</v>
      </c>
      <c r="E268" s="206" t="s">
        <v>21</v>
      </c>
      <c r="F268" s="207" t="s">
        <v>492</v>
      </c>
      <c r="G268" s="204"/>
      <c r="H268" s="206" t="s">
        <v>21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134</v>
      </c>
      <c r="AU268" s="213" t="s">
        <v>82</v>
      </c>
      <c r="AV268" s="11" t="s">
        <v>80</v>
      </c>
      <c r="AW268" s="11" t="s">
        <v>35</v>
      </c>
      <c r="AX268" s="11" t="s">
        <v>72</v>
      </c>
      <c r="AY268" s="213" t="s">
        <v>124</v>
      </c>
    </row>
    <row r="269" spans="2:65" s="12" customFormat="1" ht="13.5">
      <c r="B269" s="214"/>
      <c r="C269" s="215"/>
      <c r="D269" s="205" t="s">
        <v>134</v>
      </c>
      <c r="E269" s="216" t="s">
        <v>21</v>
      </c>
      <c r="F269" s="217" t="s">
        <v>1398</v>
      </c>
      <c r="G269" s="215"/>
      <c r="H269" s="218">
        <v>35.229999999999997</v>
      </c>
      <c r="I269" s="219"/>
      <c r="J269" s="215"/>
      <c r="K269" s="215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134</v>
      </c>
      <c r="AU269" s="224" t="s">
        <v>82</v>
      </c>
      <c r="AV269" s="12" t="s">
        <v>82</v>
      </c>
      <c r="AW269" s="12" t="s">
        <v>35</v>
      </c>
      <c r="AX269" s="12" t="s">
        <v>72</v>
      </c>
      <c r="AY269" s="224" t="s">
        <v>124</v>
      </c>
    </row>
    <row r="270" spans="2:65" s="12" customFormat="1" ht="13.5">
      <c r="B270" s="214"/>
      <c r="C270" s="215"/>
      <c r="D270" s="205" t="s">
        <v>134</v>
      </c>
      <c r="E270" s="216" t="s">
        <v>21</v>
      </c>
      <c r="F270" s="217" t="s">
        <v>1399</v>
      </c>
      <c r="G270" s="215"/>
      <c r="H270" s="218">
        <v>45.89</v>
      </c>
      <c r="I270" s="219"/>
      <c r="J270" s="215"/>
      <c r="K270" s="215"/>
      <c r="L270" s="220"/>
      <c r="M270" s="221"/>
      <c r="N270" s="222"/>
      <c r="O270" s="222"/>
      <c r="P270" s="222"/>
      <c r="Q270" s="222"/>
      <c r="R270" s="222"/>
      <c r="S270" s="222"/>
      <c r="T270" s="223"/>
      <c r="AT270" s="224" t="s">
        <v>134</v>
      </c>
      <c r="AU270" s="224" t="s">
        <v>82</v>
      </c>
      <c r="AV270" s="12" t="s">
        <v>82</v>
      </c>
      <c r="AW270" s="12" t="s">
        <v>35</v>
      </c>
      <c r="AX270" s="12" t="s">
        <v>72</v>
      </c>
      <c r="AY270" s="224" t="s">
        <v>124</v>
      </c>
    </row>
    <row r="271" spans="2:65" s="13" customFormat="1" ht="13.5">
      <c r="B271" s="228"/>
      <c r="C271" s="229"/>
      <c r="D271" s="205" t="s">
        <v>134</v>
      </c>
      <c r="E271" s="230" t="s">
        <v>21</v>
      </c>
      <c r="F271" s="231" t="s">
        <v>230</v>
      </c>
      <c r="G271" s="229"/>
      <c r="H271" s="232">
        <v>81.12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134</v>
      </c>
      <c r="AU271" s="238" t="s">
        <v>82</v>
      </c>
      <c r="AV271" s="13" t="s">
        <v>132</v>
      </c>
      <c r="AW271" s="13" t="s">
        <v>35</v>
      </c>
      <c r="AX271" s="13" t="s">
        <v>80</v>
      </c>
      <c r="AY271" s="238" t="s">
        <v>124</v>
      </c>
    </row>
    <row r="272" spans="2:65" s="1" customFormat="1" ht="16.5" customHeight="1">
      <c r="B272" s="40"/>
      <c r="C272" s="239" t="s">
        <v>495</v>
      </c>
      <c r="D272" s="239" t="s">
        <v>312</v>
      </c>
      <c r="E272" s="240" t="s">
        <v>496</v>
      </c>
      <c r="F272" s="241" t="s">
        <v>497</v>
      </c>
      <c r="G272" s="242" t="s">
        <v>315</v>
      </c>
      <c r="H272" s="243">
        <v>36.643999999999998</v>
      </c>
      <c r="I272" s="244"/>
      <c r="J272" s="245">
        <f>ROUND(I272*H272,2)</f>
        <v>0</v>
      </c>
      <c r="K272" s="241" t="s">
        <v>131</v>
      </c>
      <c r="L272" s="246"/>
      <c r="M272" s="247" t="s">
        <v>21</v>
      </c>
      <c r="N272" s="248" t="s">
        <v>43</v>
      </c>
      <c r="O272" s="41"/>
      <c r="P272" s="200">
        <f>O272*H272</f>
        <v>0</v>
      </c>
      <c r="Q272" s="200">
        <v>1</v>
      </c>
      <c r="R272" s="200">
        <f>Q272*H272</f>
        <v>36.643999999999998</v>
      </c>
      <c r="S272" s="200">
        <v>0</v>
      </c>
      <c r="T272" s="201">
        <f>S272*H272</f>
        <v>0</v>
      </c>
      <c r="AR272" s="23" t="s">
        <v>169</v>
      </c>
      <c r="AT272" s="23" t="s">
        <v>312</v>
      </c>
      <c r="AU272" s="23" t="s">
        <v>82</v>
      </c>
      <c r="AY272" s="23" t="s">
        <v>124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23" t="s">
        <v>80</v>
      </c>
      <c r="BK272" s="202">
        <f>ROUND(I272*H272,2)</f>
        <v>0</v>
      </c>
      <c r="BL272" s="23" t="s">
        <v>132</v>
      </c>
      <c r="BM272" s="23" t="s">
        <v>1400</v>
      </c>
    </row>
    <row r="273" spans="2:65" s="11" customFormat="1" ht="13.5">
      <c r="B273" s="203"/>
      <c r="C273" s="204"/>
      <c r="D273" s="205" t="s">
        <v>134</v>
      </c>
      <c r="E273" s="206" t="s">
        <v>21</v>
      </c>
      <c r="F273" s="207" t="s">
        <v>499</v>
      </c>
      <c r="G273" s="204"/>
      <c r="H273" s="206" t="s">
        <v>21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134</v>
      </c>
      <c r="AU273" s="213" t="s">
        <v>82</v>
      </c>
      <c r="AV273" s="11" t="s">
        <v>80</v>
      </c>
      <c r="AW273" s="11" t="s">
        <v>35</v>
      </c>
      <c r="AX273" s="11" t="s">
        <v>72</v>
      </c>
      <c r="AY273" s="213" t="s">
        <v>124</v>
      </c>
    </row>
    <row r="274" spans="2:65" s="12" customFormat="1" ht="13.5">
      <c r="B274" s="214"/>
      <c r="C274" s="215"/>
      <c r="D274" s="205" t="s">
        <v>134</v>
      </c>
      <c r="E274" s="216" t="s">
        <v>21</v>
      </c>
      <c r="F274" s="217" t="s">
        <v>1401</v>
      </c>
      <c r="G274" s="215"/>
      <c r="H274" s="218">
        <v>36.643999999999998</v>
      </c>
      <c r="I274" s="219"/>
      <c r="J274" s="215"/>
      <c r="K274" s="215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134</v>
      </c>
      <c r="AU274" s="224" t="s">
        <v>82</v>
      </c>
      <c r="AV274" s="12" t="s">
        <v>82</v>
      </c>
      <c r="AW274" s="12" t="s">
        <v>35</v>
      </c>
      <c r="AX274" s="12" t="s">
        <v>80</v>
      </c>
      <c r="AY274" s="224" t="s">
        <v>124</v>
      </c>
    </row>
    <row r="275" spans="2:65" s="1" customFormat="1" ht="25.5" customHeight="1">
      <c r="B275" s="40"/>
      <c r="C275" s="191" t="s">
        <v>501</v>
      </c>
      <c r="D275" s="191" t="s">
        <v>127</v>
      </c>
      <c r="E275" s="192" t="s">
        <v>502</v>
      </c>
      <c r="F275" s="193" t="s">
        <v>503</v>
      </c>
      <c r="G275" s="194" t="s">
        <v>221</v>
      </c>
      <c r="H275" s="195">
        <v>135.72</v>
      </c>
      <c r="I275" s="196"/>
      <c r="J275" s="197">
        <f>ROUND(I275*H275,2)</f>
        <v>0</v>
      </c>
      <c r="K275" s="193" t="s">
        <v>131</v>
      </c>
      <c r="L275" s="60"/>
      <c r="M275" s="198" t="s">
        <v>21</v>
      </c>
      <c r="N275" s="199" t="s">
        <v>43</v>
      </c>
      <c r="O275" s="41"/>
      <c r="P275" s="200">
        <f>O275*H275</f>
        <v>0</v>
      </c>
      <c r="Q275" s="200">
        <v>0</v>
      </c>
      <c r="R275" s="200">
        <f>Q275*H275</f>
        <v>0</v>
      </c>
      <c r="S275" s="200">
        <v>0</v>
      </c>
      <c r="T275" s="201">
        <f>S275*H275</f>
        <v>0</v>
      </c>
      <c r="AR275" s="23" t="s">
        <v>132</v>
      </c>
      <c r="AT275" s="23" t="s">
        <v>127</v>
      </c>
      <c r="AU275" s="23" t="s">
        <v>82</v>
      </c>
      <c r="AY275" s="23" t="s">
        <v>124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23" t="s">
        <v>80</v>
      </c>
      <c r="BK275" s="202">
        <f>ROUND(I275*H275,2)</f>
        <v>0</v>
      </c>
      <c r="BL275" s="23" t="s">
        <v>132</v>
      </c>
      <c r="BM275" s="23" t="s">
        <v>1402</v>
      </c>
    </row>
    <row r="276" spans="2:65" s="12" customFormat="1" ht="13.5">
      <c r="B276" s="214"/>
      <c r="C276" s="215"/>
      <c r="D276" s="205" t="s">
        <v>134</v>
      </c>
      <c r="E276" s="216" t="s">
        <v>21</v>
      </c>
      <c r="F276" s="217" t="s">
        <v>1392</v>
      </c>
      <c r="G276" s="215"/>
      <c r="H276" s="218">
        <v>135.72</v>
      </c>
      <c r="I276" s="219"/>
      <c r="J276" s="215"/>
      <c r="K276" s="215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134</v>
      </c>
      <c r="AU276" s="224" t="s">
        <v>82</v>
      </c>
      <c r="AV276" s="12" t="s">
        <v>82</v>
      </c>
      <c r="AW276" s="12" t="s">
        <v>35</v>
      </c>
      <c r="AX276" s="12" t="s">
        <v>80</v>
      </c>
      <c r="AY276" s="224" t="s">
        <v>124</v>
      </c>
    </row>
    <row r="277" spans="2:65" s="1" customFormat="1" ht="16.5" customHeight="1">
      <c r="B277" s="40"/>
      <c r="C277" s="191" t="s">
        <v>505</v>
      </c>
      <c r="D277" s="191" t="s">
        <v>127</v>
      </c>
      <c r="E277" s="192" t="s">
        <v>506</v>
      </c>
      <c r="F277" s="193" t="s">
        <v>507</v>
      </c>
      <c r="G277" s="194" t="s">
        <v>221</v>
      </c>
      <c r="H277" s="195">
        <v>135.72</v>
      </c>
      <c r="I277" s="196"/>
      <c r="J277" s="197">
        <f>ROUND(I277*H277,2)</f>
        <v>0</v>
      </c>
      <c r="K277" s="193" t="s">
        <v>131</v>
      </c>
      <c r="L277" s="60"/>
      <c r="M277" s="198" t="s">
        <v>21</v>
      </c>
      <c r="N277" s="199" t="s">
        <v>43</v>
      </c>
      <c r="O277" s="41"/>
      <c r="P277" s="200">
        <f>O277*H277</f>
        <v>0</v>
      </c>
      <c r="Q277" s="200">
        <v>0</v>
      </c>
      <c r="R277" s="200">
        <f>Q277*H277</f>
        <v>0</v>
      </c>
      <c r="S277" s="200">
        <v>0</v>
      </c>
      <c r="T277" s="201">
        <f>S277*H277</f>
        <v>0</v>
      </c>
      <c r="AR277" s="23" t="s">
        <v>132</v>
      </c>
      <c r="AT277" s="23" t="s">
        <v>127</v>
      </c>
      <c r="AU277" s="23" t="s">
        <v>82</v>
      </c>
      <c r="AY277" s="23" t="s">
        <v>124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23" t="s">
        <v>80</v>
      </c>
      <c r="BK277" s="202">
        <f>ROUND(I277*H277,2)</f>
        <v>0</v>
      </c>
      <c r="BL277" s="23" t="s">
        <v>132</v>
      </c>
      <c r="BM277" s="23" t="s">
        <v>1403</v>
      </c>
    </row>
    <row r="278" spans="2:65" s="12" customFormat="1" ht="13.5">
      <c r="B278" s="214"/>
      <c r="C278" s="215"/>
      <c r="D278" s="205" t="s">
        <v>134</v>
      </c>
      <c r="E278" s="216" t="s">
        <v>21</v>
      </c>
      <c r="F278" s="217" t="s">
        <v>1392</v>
      </c>
      <c r="G278" s="215"/>
      <c r="H278" s="218">
        <v>135.72</v>
      </c>
      <c r="I278" s="219"/>
      <c r="J278" s="215"/>
      <c r="K278" s="215"/>
      <c r="L278" s="220"/>
      <c r="M278" s="221"/>
      <c r="N278" s="222"/>
      <c r="O278" s="222"/>
      <c r="P278" s="222"/>
      <c r="Q278" s="222"/>
      <c r="R278" s="222"/>
      <c r="S278" s="222"/>
      <c r="T278" s="223"/>
      <c r="AT278" s="224" t="s">
        <v>134</v>
      </c>
      <c r="AU278" s="224" t="s">
        <v>82</v>
      </c>
      <c r="AV278" s="12" t="s">
        <v>82</v>
      </c>
      <c r="AW278" s="12" t="s">
        <v>35</v>
      </c>
      <c r="AX278" s="12" t="s">
        <v>80</v>
      </c>
      <c r="AY278" s="224" t="s">
        <v>124</v>
      </c>
    </row>
    <row r="279" spans="2:65" s="1" customFormat="1" ht="16.5" customHeight="1">
      <c r="B279" s="40"/>
      <c r="C279" s="191" t="s">
        <v>509</v>
      </c>
      <c r="D279" s="191" t="s">
        <v>127</v>
      </c>
      <c r="E279" s="192" t="s">
        <v>510</v>
      </c>
      <c r="F279" s="193" t="s">
        <v>511</v>
      </c>
      <c r="G279" s="194" t="s">
        <v>272</v>
      </c>
      <c r="H279" s="195">
        <v>6.7859999999999996</v>
      </c>
      <c r="I279" s="196"/>
      <c r="J279" s="197">
        <f>ROUND(I279*H279,2)</f>
        <v>0</v>
      </c>
      <c r="K279" s="193" t="s">
        <v>131</v>
      </c>
      <c r="L279" s="60"/>
      <c r="M279" s="198" t="s">
        <v>21</v>
      </c>
      <c r="N279" s="199" t="s">
        <v>43</v>
      </c>
      <c r="O279" s="41"/>
      <c r="P279" s="200">
        <f>O279*H279</f>
        <v>0</v>
      </c>
      <c r="Q279" s="200">
        <v>0</v>
      </c>
      <c r="R279" s="200">
        <f>Q279*H279</f>
        <v>0</v>
      </c>
      <c r="S279" s="200">
        <v>0</v>
      </c>
      <c r="T279" s="201">
        <f>S279*H279</f>
        <v>0</v>
      </c>
      <c r="AR279" s="23" t="s">
        <v>132</v>
      </c>
      <c r="AT279" s="23" t="s">
        <v>127</v>
      </c>
      <c r="AU279" s="23" t="s">
        <v>82</v>
      </c>
      <c r="AY279" s="23" t="s">
        <v>124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23" t="s">
        <v>80</v>
      </c>
      <c r="BK279" s="202">
        <f>ROUND(I279*H279,2)</f>
        <v>0</v>
      </c>
      <c r="BL279" s="23" t="s">
        <v>132</v>
      </c>
      <c r="BM279" s="23" t="s">
        <v>1404</v>
      </c>
    </row>
    <row r="280" spans="2:65" s="12" customFormat="1" ht="13.5">
      <c r="B280" s="214"/>
      <c r="C280" s="215"/>
      <c r="D280" s="205" t="s">
        <v>134</v>
      </c>
      <c r="E280" s="216" t="s">
        <v>21</v>
      </c>
      <c r="F280" s="217" t="s">
        <v>1405</v>
      </c>
      <c r="G280" s="215"/>
      <c r="H280" s="218">
        <v>6.7859999999999996</v>
      </c>
      <c r="I280" s="219"/>
      <c r="J280" s="215"/>
      <c r="K280" s="215"/>
      <c r="L280" s="220"/>
      <c r="M280" s="221"/>
      <c r="N280" s="222"/>
      <c r="O280" s="222"/>
      <c r="P280" s="222"/>
      <c r="Q280" s="222"/>
      <c r="R280" s="222"/>
      <c r="S280" s="222"/>
      <c r="T280" s="223"/>
      <c r="AT280" s="224" t="s">
        <v>134</v>
      </c>
      <c r="AU280" s="224" t="s">
        <v>82</v>
      </c>
      <c r="AV280" s="12" t="s">
        <v>82</v>
      </c>
      <c r="AW280" s="12" t="s">
        <v>35</v>
      </c>
      <c r="AX280" s="12" t="s">
        <v>80</v>
      </c>
      <c r="AY280" s="224" t="s">
        <v>124</v>
      </c>
    </row>
    <row r="281" spans="2:65" s="1" customFormat="1" ht="16.5" customHeight="1">
      <c r="B281" s="40"/>
      <c r="C281" s="191" t="s">
        <v>514</v>
      </c>
      <c r="D281" s="191" t="s">
        <v>127</v>
      </c>
      <c r="E281" s="192" t="s">
        <v>515</v>
      </c>
      <c r="F281" s="193" t="s">
        <v>516</v>
      </c>
      <c r="G281" s="194" t="s">
        <v>272</v>
      </c>
      <c r="H281" s="195">
        <v>6.7859999999999996</v>
      </c>
      <c r="I281" s="196"/>
      <c r="J281" s="197">
        <f>ROUND(I281*H281,2)</f>
        <v>0</v>
      </c>
      <c r="K281" s="193" t="s">
        <v>131</v>
      </c>
      <c r="L281" s="60"/>
      <c r="M281" s="198" t="s">
        <v>21</v>
      </c>
      <c r="N281" s="199" t="s">
        <v>43</v>
      </c>
      <c r="O281" s="41"/>
      <c r="P281" s="200">
        <f>O281*H281</f>
        <v>0</v>
      </c>
      <c r="Q281" s="200">
        <v>0</v>
      </c>
      <c r="R281" s="200">
        <f>Q281*H281</f>
        <v>0</v>
      </c>
      <c r="S281" s="200">
        <v>0</v>
      </c>
      <c r="T281" s="201">
        <f>S281*H281</f>
        <v>0</v>
      </c>
      <c r="AR281" s="23" t="s">
        <v>132</v>
      </c>
      <c r="AT281" s="23" t="s">
        <v>127</v>
      </c>
      <c r="AU281" s="23" t="s">
        <v>82</v>
      </c>
      <c r="AY281" s="23" t="s">
        <v>124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23" t="s">
        <v>80</v>
      </c>
      <c r="BK281" s="202">
        <f>ROUND(I281*H281,2)</f>
        <v>0</v>
      </c>
      <c r="BL281" s="23" t="s">
        <v>132</v>
      </c>
      <c r="BM281" s="23" t="s">
        <v>1406</v>
      </c>
    </row>
    <row r="282" spans="2:65" s="12" customFormat="1" ht="13.5">
      <c r="B282" s="214"/>
      <c r="C282" s="215"/>
      <c r="D282" s="205" t="s">
        <v>134</v>
      </c>
      <c r="E282" s="216" t="s">
        <v>21</v>
      </c>
      <c r="F282" s="217" t="s">
        <v>1405</v>
      </c>
      <c r="G282" s="215"/>
      <c r="H282" s="218">
        <v>6.7859999999999996</v>
      </c>
      <c r="I282" s="219"/>
      <c r="J282" s="215"/>
      <c r="K282" s="215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134</v>
      </c>
      <c r="AU282" s="224" t="s">
        <v>82</v>
      </c>
      <c r="AV282" s="12" t="s">
        <v>82</v>
      </c>
      <c r="AW282" s="12" t="s">
        <v>35</v>
      </c>
      <c r="AX282" s="12" t="s">
        <v>80</v>
      </c>
      <c r="AY282" s="224" t="s">
        <v>124</v>
      </c>
    </row>
    <row r="283" spans="2:65" s="10" customFormat="1" ht="29.85" customHeight="1">
      <c r="B283" s="175"/>
      <c r="C283" s="176"/>
      <c r="D283" s="177" t="s">
        <v>71</v>
      </c>
      <c r="E283" s="189" t="s">
        <v>82</v>
      </c>
      <c r="F283" s="189" t="s">
        <v>518</v>
      </c>
      <c r="G283" s="176"/>
      <c r="H283" s="176"/>
      <c r="I283" s="179"/>
      <c r="J283" s="190">
        <f>BK283</f>
        <v>0</v>
      </c>
      <c r="K283" s="176"/>
      <c r="L283" s="181"/>
      <c r="M283" s="182"/>
      <c r="N283" s="183"/>
      <c r="O283" s="183"/>
      <c r="P283" s="184">
        <f>SUM(P284:P313)</f>
        <v>0</v>
      </c>
      <c r="Q283" s="183"/>
      <c r="R283" s="184">
        <f>SUM(R284:R313)</f>
        <v>116.1152452</v>
      </c>
      <c r="S283" s="183"/>
      <c r="T283" s="185">
        <f>SUM(T284:T313)</f>
        <v>11.893000000000001</v>
      </c>
      <c r="AR283" s="186" t="s">
        <v>80</v>
      </c>
      <c r="AT283" s="187" t="s">
        <v>71</v>
      </c>
      <c r="AU283" s="187" t="s">
        <v>80</v>
      </c>
      <c r="AY283" s="186" t="s">
        <v>124</v>
      </c>
      <c r="BK283" s="188">
        <f>SUM(BK284:BK313)</f>
        <v>0</v>
      </c>
    </row>
    <row r="284" spans="2:65" s="1" customFormat="1" ht="16.5" customHeight="1">
      <c r="B284" s="40"/>
      <c r="C284" s="191" t="s">
        <v>519</v>
      </c>
      <c r="D284" s="191" t="s">
        <v>127</v>
      </c>
      <c r="E284" s="192" t="s">
        <v>520</v>
      </c>
      <c r="F284" s="193" t="s">
        <v>521</v>
      </c>
      <c r="G284" s="194" t="s">
        <v>261</v>
      </c>
      <c r="H284" s="195">
        <v>16</v>
      </c>
      <c r="I284" s="196"/>
      <c r="J284" s="197">
        <f>ROUND(I284*H284,2)</f>
        <v>0</v>
      </c>
      <c r="K284" s="193" t="s">
        <v>131</v>
      </c>
      <c r="L284" s="60"/>
      <c r="M284" s="198" t="s">
        <v>21</v>
      </c>
      <c r="N284" s="199" t="s">
        <v>43</v>
      </c>
      <c r="O284" s="41"/>
      <c r="P284" s="200">
        <f>O284*H284</f>
        <v>0</v>
      </c>
      <c r="Q284" s="200">
        <v>1.14E-3</v>
      </c>
      <c r="R284" s="200">
        <f>Q284*H284</f>
        <v>1.8239999999999999E-2</v>
      </c>
      <c r="S284" s="200">
        <v>0</v>
      </c>
      <c r="T284" s="201">
        <f>S284*H284</f>
        <v>0</v>
      </c>
      <c r="AR284" s="23" t="s">
        <v>132</v>
      </c>
      <c r="AT284" s="23" t="s">
        <v>127</v>
      </c>
      <c r="AU284" s="23" t="s">
        <v>82</v>
      </c>
      <c r="AY284" s="23" t="s">
        <v>124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23" t="s">
        <v>80</v>
      </c>
      <c r="BK284" s="202">
        <f>ROUND(I284*H284,2)</f>
        <v>0</v>
      </c>
      <c r="BL284" s="23" t="s">
        <v>132</v>
      </c>
      <c r="BM284" s="23" t="s">
        <v>1407</v>
      </c>
    </row>
    <row r="285" spans="2:65" s="11" customFormat="1" ht="27">
      <c r="B285" s="203"/>
      <c r="C285" s="204"/>
      <c r="D285" s="205" t="s">
        <v>134</v>
      </c>
      <c r="E285" s="206" t="s">
        <v>21</v>
      </c>
      <c r="F285" s="207" t="s">
        <v>523</v>
      </c>
      <c r="G285" s="204"/>
      <c r="H285" s="206" t="s">
        <v>21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134</v>
      </c>
      <c r="AU285" s="213" t="s">
        <v>82</v>
      </c>
      <c r="AV285" s="11" t="s">
        <v>80</v>
      </c>
      <c r="AW285" s="11" t="s">
        <v>35</v>
      </c>
      <c r="AX285" s="11" t="s">
        <v>72</v>
      </c>
      <c r="AY285" s="213" t="s">
        <v>124</v>
      </c>
    </row>
    <row r="286" spans="2:65" s="12" customFormat="1" ht="13.5">
      <c r="B286" s="214"/>
      <c r="C286" s="215"/>
      <c r="D286" s="205" t="s">
        <v>134</v>
      </c>
      <c r="E286" s="216" t="s">
        <v>21</v>
      </c>
      <c r="F286" s="217" t="s">
        <v>524</v>
      </c>
      <c r="G286" s="215"/>
      <c r="H286" s="218">
        <v>16</v>
      </c>
      <c r="I286" s="219"/>
      <c r="J286" s="215"/>
      <c r="K286" s="215"/>
      <c r="L286" s="220"/>
      <c r="M286" s="221"/>
      <c r="N286" s="222"/>
      <c r="O286" s="222"/>
      <c r="P286" s="222"/>
      <c r="Q286" s="222"/>
      <c r="R286" s="222"/>
      <c r="S286" s="222"/>
      <c r="T286" s="223"/>
      <c r="AT286" s="224" t="s">
        <v>134</v>
      </c>
      <c r="AU286" s="224" t="s">
        <v>82</v>
      </c>
      <c r="AV286" s="12" t="s">
        <v>82</v>
      </c>
      <c r="AW286" s="12" t="s">
        <v>35</v>
      </c>
      <c r="AX286" s="12" t="s">
        <v>80</v>
      </c>
      <c r="AY286" s="224" t="s">
        <v>124</v>
      </c>
    </row>
    <row r="287" spans="2:65" s="1" customFormat="1" ht="16.5" customHeight="1">
      <c r="B287" s="40"/>
      <c r="C287" s="191" t="s">
        <v>525</v>
      </c>
      <c r="D287" s="191" t="s">
        <v>127</v>
      </c>
      <c r="E287" s="192" t="s">
        <v>526</v>
      </c>
      <c r="F287" s="193" t="s">
        <v>527</v>
      </c>
      <c r="G287" s="194" t="s">
        <v>261</v>
      </c>
      <c r="H287" s="195">
        <v>64.400000000000006</v>
      </c>
      <c r="I287" s="196"/>
      <c r="J287" s="197">
        <f>ROUND(I287*H287,2)</f>
        <v>0</v>
      </c>
      <c r="K287" s="193" t="s">
        <v>131</v>
      </c>
      <c r="L287" s="60"/>
      <c r="M287" s="198" t="s">
        <v>21</v>
      </c>
      <c r="N287" s="199" t="s">
        <v>43</v>
      </c>
      <c r="O287" s="41"/>
      <c r="P287" s="200">
        <f>O287*H287</f>
        <v>0</v>
      </c>
      <c r="Q287" s="200">
        <v>1.3999999999999999E-4</v>
      </c>
      <c r="R287" s="200">
        <f>Q287*H287</f>
        <v>9.0159999999999997E-3</v>
      </c>
      <c r="S287" s="200">
        <v>0</v>
      </c>
      <c r="T287" s="201">
        <f>S287*H287</f>
        <v>0</v>
      </c>
      <c r="AR287" s="23" t="s">
        <v>132</v>
      </c>
      <c r="AT287" s="23" t="s">
        <v>127</v>
      </c>
      <c r="AU287" s="23" t="s">
        <v>82</v>
      </c>
      <c r="AY287" s="23" t="s">
        <v>124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23" t="s">
        <v>80</v>
      </c>
      <c r="BK287" s="202">
        <f>ROUND(I287*H287,2)</f>
        <v>0</v>
      </c>
      <c r="BL287" s="23" t="s">
        <v>132</v>
      </c>
      <c r="BM287" s="23" t="s">
        <v>1408</v>
      </c>
    </row>
    <row r="288" spans="2:65" s="12" customFormat="1" ht="13.5">
      <c r="B288" s="214"/>
      <c r="C288" s="215"/>
      <c r="D288" s="205" t="s">
        <v>134</v>
      </c>
      <c r="E288" s="216" t="s">
        <v>21</v>
      </c>
      <c r="F288" s="217" t="s">
        <v>1409</v>
      </c>
      <c r="G288" s="215"/>
      <c r="H288" s="218">
        <v>64.400000000000006</v>
      </c>
      <c r="I288" s="219"/>
      <c r="J288" s="215"/>
      <c r="K288" s="215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134</v>
      </c>
      <c r="AU288" s="224" t="s">
        <v>82</v>
      </c>
      <c r="AV288" s="12" t="s">
        <v>82</v>
      </c>
      <c r="AW288" s="12" t="s">
        <v>35</v>
      </c>
      <c r="AX288" s="12" t="s">
        <v>80</v>
      </c>
      <c r="AY288" s="224" t="s">
        <v>124</v>
      </c>
    </row>
    <row r="289" spans="2:65" s="1" customFormat="1" ht="16.5" customHeight="1">
      <c r="B289" s="40"/>
      <c r="C289" s="191" t="s">
        <v>530</v>
      </c>
      <c r="D289" s="191" t="s">
        <v>127</v>
      </c>
      <c r="E289" s="192" t="s">
        <v>531</v>
      </c>
      <c r="F289" s="193" t="s">
        <v>532</v>
      </c>
      <c r="G289" s="194" t="s">
        <v>261</v>
      </c>
      <c r="H289" s="195">
        <v>26.6</v>
      </c>
      <c r="I289" s="196"/>
      <c r="J289" s="197">
        <f>ROUND(I289*H289,2)</f>
        <v>0</v>
      </c>
      <c r="K289" s="193" t="s">
        <v>131</v>
      </c>
      <c r="L289" s="60"/>
      <c r="M289" s="198" t="s">
        <v>21</v>
      </c>
      <c r="N289" s="199" t="s">
        <v>43</v>
      </c>
      <c r="O289" s="41"/>
      <c r="P289" s="200">
        <f>O289*H289</f>
        <v>0</v>
      </c>
      <c r="Q289" s="200">
        <v>1.3999999999999999E-4</v>
      </c>
      <c r="R289" s="200">
        <f>Q289*H289</f>
        <v>3.7239999999999999E-3</v>
      </c>
      <c r="S289" s="200">
        <v>0</v>
      </c>
      <c r="T289" s="201">
        <f>S289*H289</f>
        <v>0</v>
      </c>
      <c r="AR289" s="23" t="s">
        <v>132</v>
      </c>
      <c r="AT289" s="23" t="s">
        <v>127</v>
      </c>
      <c r="AU289" s="23" t="s">
        <v>82</v>
      </c>
      <c r="AY289" s="23" t="s">
        <v>124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23" t="s">
        <v>80</v>
      </c>
      <c r="BK289" s="202">
        <f>ROUND(I289*H289,2)</f>
        <v>0</v>
      </c>
      <c r="BL289" s="23" t="s">
        <v>132</v>
      </c>
      <c r="BM289" s="23" t="s">
        <v>1410</v>
      </c>
    </row>
    <row r="290" spans="2:65" s="12" customFormat="1" ht="13.5">
      <c r="B290" s="214"/>
      <c r="C290" s="215"/>
      <c r="D290" s="205" t="s">
        <v>134</v>
      </c>
      <c r="E290" s="216" t="s">
        <v>21</v>
      </c>
      <c r="F290" s="217" t="s">
        <v>1411</v>
      </c>
      <c r="G290" s="215"/>
      <c r="H290" s="218">
        <v>26.6</v>
      </c>
      <c r="I290" s="219"/>
      <c r="J290" s="215"/>
      <c r="K290" s="215"/>
      <c r="L290" s="220"/>
      <c r="M290" s="221"/>
      <c r="N290" s="222"/>
      <c r="O290" s="222"/>
      <c r="P290" s="222"/>
      <c r="Q290" s="222"/>
      <c r="R290" s="222"/>
      <c r="S290" s="222"/>
      <c r="T290" s="223"/>
      <c r="AT290" s="224" t="s">
        <v>134</v>
      </c>
      <c r="AU290" s="224" t="s">
        <v>82</v>
      </c>
      <c r="AV290" s="12" t="s">
        <v>82</v>
      </c>
      <c r="AW290" s="12" t="s">
        <v>35</v>
      </c>
      <c r="AX290" s="12" t="s">
        <v>80</v>
      </c>
      <c r="AY290" s="224" t="s">
        <v>124</v>
      </c>
    </row>
    <row r="291" spans="2:65" s="1" customFormat="1" ht="16.5" customHeight="1">
      <c r="B291" s="40"/>
      <c r="C291" s="191" t="s">
        <v>535</v>
      </c>
      <c r="D291" s="191" t="s">
        <v>127</v>
      </c>
      <c r="E291" s="192" t="s">
        <v>536</v>
      </c>
      <c r="F291" s="193" t="s">
        <v>537</v>
      </c>
      <c r="G291" s="194" t="s">
        <v>261</v>
      </c>
      <c r="H291" s="195">
        <v>19.600000000000001</v>
      </c>
      <c r="I291" s="196"/>
      <c r="J291" s="197">
        <f>ROUND(I291*H291,2)</f>
        <v>0</v>
      </c>
      <c r="K291" s="193" t="s">
        <v>131</v>
      </c>
      <c r="L291" s="60"/>
      <c r="M291" s="198" t="s">
        <v>21</v>
      </c>
      <c r="N291" s="199" t="s">
        <v>43</v>
      </c>
      <c r="O291" s="41"/>
      <c r="P291" s="200">
        <f>O291*H291</f>
        <v>0</v>
      </c>
      <c r="Q291" s="200">
        <v>1.6000000000000001E-4</v>
      </c>
      <c r="R291" s="200">
        <f>Q291*H291</f>
        <v>3.1360000000000003E-3</v>
      </c>
      <c r="S291" s="200">
        <v>0</v>
      </c>
      <c r="T291" s="201">
        <f>S291*H291</f>
        <v>0</v>
      </c>
      <c r="AR291" s="23" t="s">
        <v>132</v>
      </c>
      <c r="AT291" s="23" t="s">
        <v>127</v>
      </c>
      <c r="AU291" s="23" t="s">
        <v>82</v>
      </c>
      <c r="AY291" s="23" t="s">
        <v>124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23" t="s">
        <v>80</v>
      </c>
      <c r="BK291" s="202">
        <f>ROUND(I291*H291,2)</f>
        <v>0</v>
      </c>
      <c r="BL291" s="23" t="s">
        <v>132</v>
      </c>
      <c r="BM291" s="23" t="s">
        <v>1412</v>
      </c>
    </row>
    <row r="292" spans="2:65" s="12" customFormat="1" ht="13.5">
      <c r="B292" s="214"/>
      <c r="C292" s="215"/>
      <c r="D292" s="205" t="s">
        <v>134</v>
      </c>
      <c r="E292" s="216" t="s">
        <v>21</v>
      </c>
      <c r="F292" s="217" t="s">
        <v>1413</v>
      </c>
      <c r="G292" s="215"/>
      <c r="H292" s="218">
        <v>19.600000000000001</v>
      </c>
      <c r="I292" s="219"/>
      <c r="J292" s="215"/>
      <c r="K292" s="215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134</v>
      </c>
      <c r="AU292" s="224" t="s">
        <v>82</v>
      </c>
      <c r="AV292" s="12" t="s">
        <v>82</v>
      </c>
      <c r="AW292" s="12" t="s">
        <v>35</v>
      </c>
      <c r="AX292" s="12" t="s">
        <v>80</v>
      </c>
      <c r="AY292" s="224" t="s">
        <v>124</v>
      </c>
    </row>
    <row r="293" spans="2:65" s="1" customFormat="1" ht="25.5" customHeight="1">
      <c r="B293" s="40"/>
      <c r="C293" s="191" t="s">
        <v>540</v>
      </c>
      <c r="D293" s="191" t="s">
        <v>127</v>
      </c>
      <c r="E293" s="192" t="s">
        <v>541</v>
      </c>
      <c r="F293" s="193" t="s">
        <v>542</v>
      </c>
      <c r="G293" s="194" t="s">
        <v>261</v>
      </c>
      <c r="H293" s="195">
        <v>91</v>
      </c>
      <c r="I293" s="196"/>
      <c r="J293" s="197">
        <f>ROUND(I293*H293,2)</f>
        <v>0</v>
      </c>
      <c r="K293" s="193" t="s">
        <v>131</v>
      </c>
      <c r="L293" s="60"/>
      <c r="M293" s="198" t="s">
        <v>21</v>
      </c>
      <c r="N293" s="199" t="s">
        <v>43</v>
      </c>
      <c r="O293" s="41"/>
      <c r="P293" s="200">
        <f>O293*H293</f>
        <v>0</v>
      </c>
      <c r="Q293" s="200">
        <v>0</v>
      </c>
      <c r="R293" s="200">
        <f>Q293*H293</f>
        <v>0</v>
      </c>
      <c r="S293" s="200">
        <v>0</v>
      </c>
      <c r="T293" s="201">
        <f>S293*H293</f>
        <v>0</v>
      </c>
      <c r="AR293" s="23" t="s">
        <v>132</v>
      </c>
      <c r="AT293" s="23" t="s">
        <v>127</v>
      </c>
      <c r="AU293" s="23" t="s">
        <v>82</v>
      </c>
      <c r="AY293" s="23" t="s">
        <v>124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23" t="s">
        <v>80</v>
      </c>
      <c r="BK293" s="202">
        <f>ROUND(I293*H293,2)</f>
        <v>0</v>
      </c>
      <c r="BL293" s="23" t="s">
        <v>132</v>
      </c>
      <c r="BM293" s="23" t="s">
        <v>1414</v>
      </c>
    </row>
    <row r="294" spans="2:65" s="12" customFormat="1" ht="13.5">
      <c r="B294" s="214"/>
      <c r="C294" s="215"/>
      <c r="D294" s="205" t="s">
        <v>134</v>
      </c>
      <c r="E294" s="216" t="s">
        <v>21</v>
      </c>
      <c r="F294" s="217" t="s">
        <v>1415</v>
      </c>
      <c r="G294" s="215"/>
      <c r="H294" s="218">
        <v>91</v>
      </c>
      <c r="I294" s="219"/>
      <c r="J294" s="215"/>
      <c r="K294" s="215"/>
      <c r="L294" s="220"/>
      <c r="M294" s="221"/>
      <c r="N294" s="222"/>
      <c r="O294" s="222"/>
      <c r="P294" s="222"/>
      <c r="Q294" s="222"/>
      <c r="R294" s="222"/>
      <c r="S294" s="222"/>
      <c r="T294" s="223"/>
      <c r="AT294" s="224" t="s">
        <v>134</v>
      </c>
      <c r="AU294" s="224" t="s">
        <v>82</v>
      </c>
      <c r="AV294" s="12" t="s">
        <v>82</v>
      </c>
      <c r="AW294" s="12" t="s">
        <v>35</v>
      </c>
      <c r="AX294" s="12" t="s">
        <v>80</v>
      </c>
      <c r="AY294" s="224" t="s">
        <v>124</v>
      </c>
    </row>
    <row r="295" spans="2:65" s="1" customFormat="1" ht="16.5" customHeight="1">
      <c r="B295" s="40"/>
      <c r="C295" s="239" t="s">
        <v>545</v>
      </c>
      <c r="D295" s="239" t="s">
        <v>312</v>
      </c>
      <c r="E295" s="240" t="s">
        <v>546</v>
      </c>
      <c r="F295" s="241" t="s">
        <v>1416</v>
      </c>
      <c r="G295" s="242" t="s">
        <v>272</v>
      </c>
      <c r="H295" s="243">
        <v>29.26</v>
      </c>
      <c r="I295" s="244"/>
      <c r="J295" s="245">
        <f>ROUND(I295*H295,2)</f>
        <v>0</v>
      </c>
      <c r="K295" s="241" t="s">
        <v>1360</v>
      </c>
      <c r="L295" s="246"/>
      <c r="M295" s="247" t="s">
        <v>21</v>
      </c>
      <c r="N295" s="248" t="s">
        <v>43</v>
      </c>
      <c r="O295" s="41"/>
      <c r="P295" s="200">
        <f>O295*H295</f>
        <v>0</v>
      </c>
      <c r="Q295" s="200">
        <v>2.4289999999999998</v>
      </c>
      <c r="R295" s="200">
        <f>Q295*H295</f>
        <v>71.072540000000004</v>
      </c>
      <c r="S295" s="200">
        <v>0</v>
      </c>
      <c r="T295" s="201">
        <f>S295*H295</f>
        <v>0</v>
      </c>
      <c r="AR295" s="23" t="s">
        <v>169</v>
      </c>
      <c r="AT295" s="23" t="s">
        <v>312</v>
      </c>
      <c r="AU295" s="23" t="s">
        <v>82</v>
      </c>
      <c r="AY295" s="23" t="s">
        <v>124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23" t="s">
        <v>80</v>
      </c>
      <c r="BK295" s="202">
        <f>ROUND(I295*H295,2)</f>
        <v>0</v>
      </c>
      <c r="BL295" s="23" t="s">
        <v>132</v>
      </c>
      <c r="BM295" s="23" t="s">
        <v>1417</v>
      </c>
    </row>
    <row r="296" spans="2:65" s="12" customFormat="1" ht="13.5">
      <c r="B296" s="214"/>
      <c r="C296" s="215"/>
      <c r="D296" s="205" t="s">
        <v>134</v>
      </c>
      <c r="E296" s="216" t="s">
        <v>21</v>
      </c>
      <c r="F296" s="217" t="s">
        <v>1418</v>
      </c>
      <c r="G296" s="215"/>
      <c r="H296" s="218">
        <v>29.26</v>
      </c>
      <c r="I296" s="219"/>
      <c r="J296" s="215"/>
      <c r="K296" s="215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134</v>
      </c>
      <c r="AU296" s="224" t="s">
        <v>82</v>
      </c>
      <c r="AV296" s="12" t="s">
        <v>82</v>
      </c>
      <c r="AW296" s="12" t="s">
        <v>35</v>
      </c>
      <c r="AX296" s="12" t="s">
        <v>80</v>
      </c>
      <c r="AY296" s="224" t="s">
        <v>124</v>
      </c>
    </row>
    <row r="297" spans="2:65" s="1" customFormat="1" ht="16.5" customHeight="1">
      <c r="B297" s="40"/>
      <c r="C297" s="191" t="s">
        <v>550</v>
      </c>
      <c r="D297" s="191" t="s">
        <v>127</v>
      </c>
      <c r="E297" s="192" t="s">
        <v>551</v>
      </c>
      <c r="F297" s="193" t="s">
        <v>552</v>
      </c>
      <c r="G297" s="194" t="s">
        <v>315</v>
      </c>
      <c r="H297" s="195">
        <v>4.9740000000000002</v>
      </c>
      <c r="I297" s="196"/>
      <c r="J297" s="197">
        <f>ROUND(I297*H297,2)</f>
        <v>0</v>
      </c>
      <c r="K297" s="193" t="s">
        <v>131</v>
      </c>
      <c r="L297" s="60"/>
      <c r="M297" s="198" t="s">
        <v>21</v>
      </c>
      <c r="N297" s="199" t="s">
        <v>43</v>
      </c>
      <c r="O297" s="41"/>
      <c r="P297" s="200">
        <f>O297*H297</f>
        <v>0</v>
      </c>
      <c r="Q297" s="200">
        <v>1.1133200000000001</v>
      </c>
      <c r="R297" s="200">
        <f>Q297*H297</f>
        <v>5.5376536800000009</v>
      </c>
      <c r="S297" s="200">
        <v>0</v>
      </c>
      <c r="T297" s="201">
        <f>S297*H297</f>
        <v>0</v>
      </c>
      <c r="AR297" s="23" t="s">
        <v>132</v>
      </c>
      <c r="AT297" s="23" t="s">
        <v>127</v>
      </c>
      <c r="AU297" s="23" t="s">
        <v>82</v>
      </c>
      <c r="AY297" s="23" t="s">
        <v>124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23" t="s">
        <v>80</v>
      </c>
      <c r="BK297" s="202">
        <f>ROUND(I297*H297,2)</f>
        <v>0</v>
      </c>
      <c r="BL297" s="23" t="s">
        <v>132</v>
      </c>
      <c r="BM297" s="23" t="s">
        <v>1419</v>
      </c>
    </row>
    <row r="298" spans="2:65" s="11" customFormat="1" ht="13.5">
      <c r="B298" s="203"/>
      <c r="C298" s="204"/>
      <c r="D298" s="205" t="s">
        <v>134</v>
      </c>
      <c r="E298" s="206" t="s">
        <v>21</v>
      </c>
      <c r="F298" s="207" t="s">
        <v>554</v>
      </c>
      <c r="G298" s="204"/>
      <c r="H298" s="206" t="s">
        <v>21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134</v>
      </c>
      <c r="AU298" s="213" t="s">
        <v>82</v>
      </c>
      <c r="AV298" s="11" t="s">
        <v>80</v>
      </c>
      <c r="AW298" s="11" t="s">
        <v>35</v>
      </c>
      <c r="AX298" s="11" t="s">
        <v>72</v>
      </c>
      <c r="AY298" s="213" t="s">
        <v>124</v>
      </c>
    </row>
    <row r="299" spans="2:65" s="12" customFormat="1" ht="13.5">
      <c r="B299" s="214"/>
      <c r="C299" s="215"/>
      <c r="D299" s="205" t="s">
        <v>134</v>
      </c>
      <c r="E299" s="216" t="s">
        <v>21</v>
      </c>
      <c r="F299" s="217" t="s">
        <v>1420</v>
      </c>
      <c r="G299" s="215"/>
      <c r="H299" s="218">
        <v>4.9740000000000002</v>
      </c>
      <c r="I299" s="219"/>
      <c r="J299" s="215"/>
      <c r="K299" s="215"/>
      <c r="L299" s="220"/>
      <c r="M299" s="221"/>
      <c r="N299" s="222"/>
      <c r="O299" s="222"/>
      <c r="P299" s="222"/>
      <c r="Q299" s="222"/>
      <c r="R299" s="222"/>
      <c r="S299" s="222"/>
      <c r="T299" s="223"/>
      <c r="AT299" s="224" t="s">
        <v>134</v>
      </c>
      <c r="AU299" s="224" t="s">
        <v>82</v>
      </c>
      <c r="AV299" s="12" t="s">
        <v>82</v>
      </c>
      <c r="AW299" s="12" t="s">
        <v>35</v>
      </c>
      <c r="AX299" s="12" t="s">
        <v>80</v>
      </c>
      <c r="AY299" s="224" t="s">
        <v>124</v>
      </c>
    </row>
    <row r="300" spans="2:65" s="1" customFormat="1" ht="16.5" customHeight="1">
      <c r="B300" s="40"/>
      <c r="C300" s="191" t="s">
        <v>556</v>
      </c>
      <c r="D300" s="191" t="s">
        <v>127</v>
      </c>
      <c r="E300" s="192" t="s">
        <v>557</v>
      </c>
      <c r="F300" s="193" t="s">
        <v>558</v>
      </c>
      <c r="G300" s="194" t="s">
        <v>261</v>
      </c>
      <c r="H300" s="195">
        <v>7</v>
      </c>
      <c r="I300" s="196"/>
      <c r="J300" s="197">
        <f>ROUND(I300*H300,2)</f>
        <v>0</v>
      </c>
      <c r="K300" s="193" t="s">
        <v>131</v>
      </c>
      <c r="L300" s="60"/>
      <c r="M300" s="198" t="s">
        <v>21</v>
      </c>
      <c r="N300" s="199" t="s">
        <v>43</v>
      </c>
      <c r="O300" s="41"/>
      <c r="P300" s="200">
        <f>O300*H300</f>
        <v>0</v>
      </c>
      <c r="Q300" s="200">
        <v>0</v>
      </c>
      <c r="R300" s="200">
        <f>Q300*H300</f>
        <v>0</v>
      </c>
      <c r="S300" s="200">
        <v>1.6990000000000001</v>
      </c>
      <c r="T300" s="201">
        <f>S300*H300</f>
        <v>11.893000000000001</v>
      </c>
      <c r="AR300" s="23" t="s">
        <v>132</v>
      </c>
      <c r="AT300" s="23" t="s">
        <v>127</v>
      </c>
      <c r="AU300" s="23" t="s">
        <v>82</v>
      </c>
      <c r="AY300" s="23" t="s">
        <v>124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23" t="s">
        <v>80</v>
      </c>
      <c r="BK300" s="202">
        <f>ROUND(I300*H300,2)</f>
        <v>0</v>
      </c>
      <c r="BL300" s="23" t="s">
        <v>132</v>
      </c>
      <c r="BM300" s="23" t="s">
        <v>1421</v>
      </c>
    </row>
    <row r="301" spans="2:65" s="12" customFormat="1" ht="13.5">
      <c r="B301" s="214"/>
      <c r="C301" s="215"/>
      <c r="D301" s="205" t="s">
        <v>134</v>
      </c>
      <c r="E301" s="216" t="s">
        <v>21</v>
      </c>
      <c r="F301" s="217" t="s">
        <v>560</v>
      </c>
      <c r="G301" s="215"/>
      <c r="H301" s="218">
        <v>7</v>
      </c>
      <c r="I301" s="219"/>
      <c r="J301" s="215"/>
      <c r="K301" s="215"/>
      <c r="L301" s="220"/>
      <c r="M301" s="221"/>
      <c r="N301" s="222"/>
      <c r="O301" s="222"/>
      <c r="P301" s="222"/>
      <c r="Q301" s="222"/>
      <c r="R301" s="222"/>
      <c r="S301" s="222"/>
      <c r="T301" s="223"/>
      <c r="AT301" s="224" t="s">
        <v>134</v>
      </c>
      <c r="AU301" s="224" t="s">
        <v>82</v>
      </c>
      <c r="AV301" s="12" t="s">
        <v>82</v>
      </c>
      <c r="AW301" s="12" t="s">
        <v>35</v>
      </c>
      <c r="AX301" s="12" t="s">
        <v>80</v>
      </c>
      <c r="AY301" s="224" t="s">
        <v>124</v>
      </c>
    </row>
    <row r="302" spans="2:65" s="1" customFormat="1" ht="16.5" customHeight="1">
      <c r="B302" s="40"/>
      <c r="C302" s="191" t="s">
        <v>561</v>
      </c>
      <c r="D302" s="191" t="s">
        <v>127</v>
      </c>
      <c r="E302" s="192" t="s">
        <v>562</v>
      </c>
      <c r="F302" s="193" t="s">
        <v>563</v>
      </c>
      <c r="G302" s="194" t="s">
        <v>272</v>
      </c>
      <c r="H302" s="195">
        <v>14.1</v>
      </c>
      <c r="I302" s="196"/>
      <c r="J302" s="197">
        <f>ROUND(I302*H302,2)</f>
        <v>0</v>
      </c>
      <c r="K302" s="193" t="s">
        <v>131</v>
      </c>
      <c r="L302" s="60"/>
      <c r="M302" s="198" t="s">
        <v>21</v>
      </c>
      <c r="N302" s="199" t="s">
        <v>43</v>
      </c>
      <c r="O302" s="41"/>
      <c r="P302" s="200">
        <f>O302*H302</f>
        <v>0</v>
      </c>
      <c r="Q302" s="200">
        <v>2.5262500000000001</v>
      </c>
      <c r="R302" s="200">
        <f>Q302*H302</f>
        <v>35.620125000000002</v>
      </c>
      <c r="S302" s="200">
        <v>0</v>
      </c>
      <c r="T302" s="201">
        <f>S302*H302</f>
        <v>0</v>
      </c>
      <c r="AR302" s="23" t="s">
        <v>132</v>
      </c>
      <c r="AT302" s="23" t="s">
        <v>127</v>
      </c>
      <c r="AU302" s="23" t="s">
        <v>82</v>
      </c>
      <c r="AY302" s="23" t="s">
        <v>124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23" t="s">
        <v>80</v>
      </c>
      <c r="BK302" s="202">
        <f>ROUND(I302*H302,2)</f>
        <v>0</v>
      </c>
      <c r="BL302" s="23" t="s">
        <v>132</v>
      </c>
      <c r="BM302" s="23" t="s">
        <v>1422</v>
      </c>
    </row>
    <row r="303" spans="2:65" s="11" customFormat="1" ht="13.5">
      <c r="B303" s="203"/>
      <c r="C303" s="204"/>
      <c r="D303" s="205" t="s">
        <v>134</v>
      </c>
      <c r="E303" s="206" t="s">
        <v>21</v>
      </c>
      <c r="F303" s="207" t="s">
        <v>565</v>
      </c>
      <c r="G303" s="204"/>
      <c r="H303" s="206" t="s">
        <v>21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134</v>
      </c>
      <c r="AU303" s="213" t="s">
        <v>82</v>
      </c>
      <c r="AV303" s="11" t="s">
        <v>80</v>
      </c>
      <c r="AW303" s="11" t="s">
        <v>35</v>
      </c>
      <c r="AX303" s="11" t="s">
        <v>72</v>
      </c>
      <c r="AY303" s="213" t="s">
        <v>124</v>
      </c>
    </row>
    <row r="304" spans="2:65" s="12" customFormat="1" ht="13.5">
      <c r="B304" s="214"/>
      <c r="C304" s="215"/>
      <c r="D304" s="205" t="s">
        <v>134</v>
      </c>
      <c r="E304" s="216" t="s">
        <v>21</v>
      </c>
      <c r="F304" s="217" t="s">
        <v>1423</v>
      </c>
      <c r="G304" s="215"/>
      <c r="H304" s="218">
        <v>14.1</v>
      </c>
      <c r="I304" s="219"/>
      <c r="J304" s="215"/>
      <c r="K304" s="215"/>
      <c r="L304" s="220"/>
      <c r="M304" s="221"/>
      <c r="N304" s="222"/>
      <c r="O304" s="222"/>
      <c r="P304" s="222"/>
      <c r="Q304" s="222"/>
      <c r="R304" s="222"/>
      <c r="S304" s="222"/>
      <c r="T304" s="223"/>
      <c r="AT304" s="224" t="s">
        <v>134</v>
      </c>
      <c r="AU304" s="224" t="s">
        <v>82</v>
      </c>
      <c r="AV304" s="12" t="s">
        <v>82</v>
      </c>
      <c r="AW304" s="12" t="s">
        <v>35</v>
      </c>
      <c r="AX304" s="12" t="s">
        <v>80</v>
      </c>
      <c r="AY304" s="224" t="s">
        <v>124</v>
      </c>
    </row>
    <row r="305" spans="2:65" s="1" customFormat="1" ht="16.5" customHeight="1">
      <c r="B305" s="40"/>
      <c r="C305" s="191" t="s">
        <v>567</v>
      </c>
      <c r="D305" s="191" t="s">
        <v>127</v>
      </c>
      <c r="E305" s="192" t="s">
        <v>568</v>
      </c>
      <c r="F305" s="193" t="s">
        <v>569</v>
      </c>
      <c r="G305" s="194" t="s">
        <v>221</v>
      </c>
      <c r="H305" s="195">
        <v>30.2</v>
      </c>
      <c r="I305" s="196"/>
      <c r="J305" s="197">
        <f>ROUND(I305*H305,2)</f>
        <v>0</v>
      </c>
      <c r="K305" s="193" t="s">
        <v>131</v>
      </c>
      <c r="L305" s="60"/>
      <c r="M305" s="198" t="s">
        <v>21</v>
      </c>
      <c r="N305" s="199" t="s">
        <v>43</v>
      </c>
      <c r="O305" s="41"/>
      <c r="P305" s="200">
        <f>O305*H305</f>
        <v>0</v>
      </c>
      <c r="Q305" s="200">
        <v>1.4400000000000001E-3</v>
      </c>
      <c r="R305" s="200">
        <f>Q305*H305</f>
        <v>4.3487999999999999E-2</v>
      </c>
      <c r="S305" s="200">
        <v>0</v>
      </c>
      <c r="T305" s="201">
        <f>S305*H305</f>
        <v>0</v>
      </c>
      <c r="AR305" s="23" t="s">
        <v>132</v>
      </c>
      <c r="AT305" s="23" t="s">
        <v>127</v>
      </c>
      <c r="AU305" s="23" t="s">
        <v>82</v>
      </c>
      <c r="AY305" s="23" t="s">
        <v>124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23" t="s">
        <v>80</v>
      </c>
      <c r="BK305" s="202">
        <f>ROUND(I305*H305,2)</f>
        <v>0</v>
      </c>
      <c r="BL305" s="23" t="s">
        <v>132</v>
      </c>
      <c r="BM305" s="23" t="s">
        <v>1424</v>
      </c>
    </row>
    <row r="306" spans="2:65" s="11" customFormat="1" ht="13.5">
      <c r="B306" s="203"/>
      <c r="C306" s="204"/>
      <c r="D306" s="205" t="s">
        <v>134</v>
      </c>
      <c r="E306" s="206" t="s">
        <v>21</v>
      </c>
      <c r="F306" s="207" t="s">
        <v>569</v>
      </c>
      <c r="G306" s="204"/>
      <c r="H306" s="206" t="s">
        <v>21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134</v>
      </c>
      <c r="AU306" s="213" t="s">
        <v>82</v>
      </c>
      <c r="AV306" s="11" t="s">
        <v>80</v>
      </c>
      <c r="AW306" s="11" t="s">
        <v>35</v>
      </c>
      <c r="AX306" s="11" t="s">
        <v>72</v>
      </c>
      <c r="AY306" s="213" t="s">
        <v>124</v>
      </c>
    </row>
    <row r="307" spans="2:65" s="11" customFormat="1" ht="13.5">
      <c r="B307" s="203"/>
      <c r="C307" s="204"/>
      <c r="D307" s="205" t="s">
        <v>134</v>
      </c>
      <c r="E307" s="206" t="s">
        <v>21</v>
      </c>
      <c r="F307" s="207" t="s">
        <v>571</v>
      </c>
      <c r="G307" s="204"/>
      <c r="H307" s="206" t="s">
        <v>21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134</v>
      </c>
      <c r="AU307" s="213" t="s">
        <v>82</v>
      </c>
      <c r="AV307" s="11" t="s">
        <v>80</v>
      </c>
      <c r="AW307" s="11" t="s">
        <v>35</v>
      </c>
      <c r="AX307" s="11" t="s">
        <v>72</v>
      </c>
      <c r="AY307" s="213" t="s">
        <v>124</v>
      </c>
    </row>
    <row r="308" spans="2:65" s="12" customFormat="1" ht="13.5">
      <c r="B308" s="214"/>
      <c r="C308" s="215"/>
      <c r="D308" s="205" t="s">
        <v>134</v>
      </c>
      <c r="E308" s="216" t="s">
        <v>21</v>
      </c>
      <c r="F308" s="217" t="s">
        <v>572</v>
      </c>
      <c r="G308" s="215"/>
      <c r="H308" s="218">
        <v>30.2</v>
      </c>
      <c r="I308" s="219"/>
      <c r="J308" s="215"/>
      <c r="K308" s="215"/>
      <c r="L308" s="220"/>
      <c r="M308" s="221"/>
      <c r="N308" s="222"/>
      <c r="O308" s="222"/>
      <c r="P308" s="222"/>
      <c r="Q308" s="222"/>
      <c r="R308" s="222"/>
      <c r="S308" s="222"/>
      <c r="T308" s="223"/>
      <c r="AT308" s="224" t="s">
        <v>134</v>
      </c>
      <c r="AU308" s="224" t="s">
        <v>82</v>
      </c>
      <c r="AV308" s="12" t="s">
        <v>82</v>
      </c>
      <c r="AW308" s="12" t="s">
        <v>35</v>
      </c>
      <c r="AX308" s="12" t="s">
        <v>80</v>
      </c>
      <c r="AY308" s="224" t="s">
        <v>124</v>
      </c>
    </row>
    <row r="309" spans="2:65" s="1" customFormat="1" ht="16.5" customHeight="1">
      <c r="B309" s="40"/>
      <c r="C309" s="191" t="s">
        <v>573</v>
      </c>
      <c r="D309" s="191" t="s">
        <v>127</v>
      </c>
      <c r="E309" s="192" t="s">
        <v>574</v>
      </c>
      <c r="F309" s="193" t="s">
        <v>575</v>
      </c>
      <c r="G309" s="194" t="s">
        <v>221</v>
      </c>
      <c r="H309" s="195">
        <v>30.2</v>
      </c>
      <c r="I309" s="196"/>
      <c r="J309" s="197">
        <f>ROUND(I309*H309,2)</f>
        <v>0</v>
      </c>
      <c r="K309" s="193" t="s">
        <v>131</v>
      </c>
      <c r="L309" s="60"/>
      <c r="M309" s="198" t="s">
        <v>21</v>
      </c>
      <c r="N309" s="199" t="s">
        <v>43</v>
      </c>
      <c r="O309" s="41"/>
      <c r="P309" s="200">
        <f>O309*H309</f>
        <v>0</v>
      </c>
      <c r="Q309" s="200">
        <v>4.0000000000000003E-5</v>
      </c>
      <c r="R309" s="200">
        <f>Q309*H309</f>
        <v>1.2080000000000001E-3</v>
      </c>
      <c r="S309" s="200">
        <v>0</v>
      </c>
      <c r="T309" s="201">
        <f>S309*H309</f>
        <v>0</v>
      </c>
      <c r="AR309" s="23" t="s">
        <v>132</v>
      </c>
      <c r="AT309" s="23" t="s">
        <v>127</v>
      </c>
      <c r="AU309" s="23" t="s">
        <v>82</v>
      </c>
      <c r="AY309" s="23" t="s">
        <v>124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23" t="s">
        <v>80</v>
      </c>
      <c r="BK309" s="202">
        <f>ROUND(I309*H309,2)</f>
        <v>0</v>
      </c>
      <c r="BL309" s="23" t="s">
        <v>132</v>
      </c>
      <c r="BM309" s="23" t="s">
        <v>1425</v>
      </c>
    </row>
    <row r="310" spans="2:65" s="12" customFormat="1" ht="13.5">
      <c r="B310" s="214"/>
      <c r="C310" s="215"/>
      <c r="D310" s="205" t="s">
        <v>134</v>
      </c>
      <c r="E310" s="216" t="s">
        <v>21</v>
      </c>
      <c r="F310" s="217" t="s">
        <v>577</v>
      </c>
      <c r="G310" s="215"/>
      <c r="H310" s="218">
        <v>30.2</v>
      </c>
      <c r="I310" s="219"/>
      <c r="J310" s="215"/>
      <c r="K310" s="215"/>
      <c r="L310" s="220"/>
      <c r="M310" s="221"/>
      <c r="N310" s="222"/>
      <c r="O310" s="222"/>
      <c r="P310" s="222"/>
      <c r="Q310" s="222"/>
      <c r="R310" s="222"/>
      <c r="S310" s="222"/>
      <c r="T310" s="223"/>
      <c r="AT310" s="224" t="s">
        <v>134</v>
      </c>
      <c r="AU310" s="224" t="s">
        <v>82</v>
      </c>
      <c r="AV310" s="12" t="s">
        <v>82</v>
      </c>
      <c r="AW310" s="12" t="s">
        <v>35</v>
      </c>
      <c r="AX310" s="12" t="s">
        <v>80</v>
      </c>
      <c r="AY310" s="224" t="s">
        <v>124</v>
      </c>
    </row>
    <row r="311" spans="2:65" s="1" customFormat="1" ht="16.5" customHeight="1">
      <c r="B311" s="40"/>
      <c r="C311" s="191" t="s">
        <v>578</v>
      </c>
      <c r="D311" s="191" t="s">
        <v>127</v>
      </c>
      <c r="E311" s="192" t="s">
        <v>579</v>
      </c>
      <c r="F311" s="193" t="s">
        <v>580</v>
      </c>
      <c r="G311" s="194" t="s">
        <v>315</v>
      </c>
      <c r="H311" s="195">
        <v>3.6659999999999999</v>
      </c>
      <c r="I311" s="196"/>
      <c r="J311" s="197">
        <f>ROUND(I311*H311,2)</f>
        <v>0</v>
      </c>
      <c r="K311" s="193" t="s">
        <v>131</v>
      </c>
      <c r="L311" s="60"/>
      <c r="M311" s="198" t="s">
        <v>21</v>
      </c>
      <c r="N311" s="199" t="s">
        <v>43</v>
      </c>
      <c r="O311" s="41"/>
      <c r="P311" s="200">
        <f>O311*H311</f>
        <v>0</v>
      </c>
      <c r="Q311" s="200">
        <v>1.0382199999999999</v>
      </c>
      <c r="R311" s="200">
        <f>Q311*H311</f>
        <v>3.8061145199999995</v>
      </c>
      <c r="S311" s="200">
        <v>0</v>
      </c>
      <c r="T311" s="201">
        <f>S311*H311</f>
        <v>0</v>
      </c>
      <c r="AR311" s="23" t="s">
        <v>132</v>
      </c>
      <c r="AT311" s="23" t="s">
        <v>127</v>
      </c>
      <c r="AU311" s="23" t="s">
        <v>82</v>
      </c>
      <c r="AY311" s="23" t="s">
        <v>124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23" t="s">
        <v>80</v>
      </c>
      <c r="BK311" s="202">
        <f>ROUND(I311*H311,2)</f>
        <v>0</v>
      </c>
      <c r="BL311" s="23" t="s">
        <v>132</v>
      </c>
      <c r="BM311" s="23" t="s">
        <v>1426</v>
      </c>
    </row>
    <row r="312" spans="2:65" s="11" customFormat="1" ht="13.5">
      <c r="B312" s="203"/>
      <c r="C312" s="204"/>
      <c r="D312" s="205" t="s">
        <v>134</v>
      </c>
      <c r="E312" s="206" t="s">
        <v>21</v>
      </c>
      <c r="F312" s="207" t="s">
        <v>582</v>
      </c>
      <c r="G312" s="204"/>
      <c r="H312" s="206" t="s">
        <v>21</v>
      </c>
      <c r="I312" s="208"/>
      <c r="J312" s="204"/>
      <c r="K312" s="204"/>
      <c r="L312" s="209"/>
      <c r="M312" s="210"/>
      <c r="N312" s="211"/>
      <c r="O312" s="211"/>
      <c r="P312" s="211"/>
      <c r="Q312" s="211"/>
      <c r="R312" s="211"/>
      <c r="S312" s="211"/>
      <c r="T312" s="212"/>
      <c r="AT312" s="213" t="s">
        <v>134</v>
      </c>
      <c r="AU312" s="213" t="s">
        <v>82</v>
      </c>
      <c r="AV312" s="11" t="s">
        <v>80</v>
      </c>
      <c r="AW312" s="11" t="s">
        <v>35</v>
      </c>
      <c r="AX312" s="11" t="s">
        <v>72</v>
      </c>
      <c r="AY312" s="213" t="s">
        <v>124</v>
      </c>
    </row>
    <row r="313" spans="2:65" s="12" customFormat="1" ht="13.5">
      <c r="B313" s="214"/>
      <c r="C313" s="215"/>
      <c r="D313" s="205" t="s">
        <v>134</v>
      </c>
      <c r="E313" s="216" t="s">
        <v>21</v>
      </c>
      <c r="F313" s="217" t="s">
        <v>583</v>
      </c>
      <c r="G313" s="215"/>
      <c r="H313" s="218">
        <v>3.6659999999999999</v>
      </c>
      <c r="I313" s="219"/>
      <c r="J313" s="215"/>
      <c r="K313" s="215"/>
      <c r="L313" s="220"/>
      <c r="M313" s="221"/>
      <c r="N313" s="222"/>
      <c r="O313" s="222"/>
      <c r="P313" s="222"/>
      <c r="Q313" s="222"/>
      <c r="R313" s="222"/>
      <c r="S313" s="222"/>
      <c r="T313" s="223"/>
      <c r="AT313" s="224" t="s">
        <v>134</v>
      </c>
      <c r="AU313" s="224" t="s">
        <v>82</v>
      </c>
      <c r="AV313" s="12" t="s">
        <v>82</v>
      </c>
      <c r="AW313" s="12" t="s">
        <v>35</v>
      </c>
      <c r="AX313" s="12" t="s">
        <v>80</v>
      </c>
      <c r="AY313" s="224" t="s">
        <v>124</v>
      </c>
    </row>
    <row r="314" spans="2:65" s="10" customFormat="1" ht="29.85" customHeight="1">
      <c r="B314" s="175"/>
      <c r="C314" s="176"/>
      <c r="D314" s="177" t="s">
        <v>71</v>
      </c>
      <c r="E314" s="189" t="s">
        <v>141</v>
      </c>
      <c r="F314" s="189" t="s">
        <v>584</v>
      </c>
      <c r="G314" s="176"/>
      <c r="H314" s="176"/>
      <c r="I314" s="179"/>
      <c r="J314" s="190">
        <f>BK314</f>
        <v>0</v>
      </c>
      <c r="K314" s="176"/>
      <c r="L314" s="181"/>
      <c r="M314" s="182"/>
      <c r="N314" s="183"/>
      <c r="O314" s="183"/>
      <c r="P314" s="184">
        <f>SUM(P315:P347)</f>
        <v>0</v>
      </c>
      <c r="Q314" s="183"/>
      <c r="R314" s="184">
        <f>SUM(R315:R347)</f>
        <v>172.89272144</v>
      </c>
      <c r="S314" s="183"/>
      <c r="T314" s="185">
        <f>SUM(T315:T347)</f>
        <v>0</v>
      </c>
      <c r="AR314" s="186" t="s">
        <v>80</v>
      </c>
      <c r="AT314" s="187" t="s">
        <v>71</v>
      </c>
      <c r="AU314" s="187" t="s">
        <v>80</v>
      </c>
      <c r="AY314" s="186" t="s">
        <v>124</v>
      </c>
      <c r="BK314" s="188">
        <f>SUM(BK315:BK347)</f>
        <v>0</v>
      </c>
    </row>
    <row r="315" spans="2:65" s="1" customFormat="1" ht="16.5" customHeight="1">
      <c r="B315" s="40"/>
      <c r="C315" s="191" t="s">
        <v>585</v>
      </c>
      <c r="D315" s="191" t="s">
        <v>127</v>
      </c>
      <c r="E315" s="192" t="s">
        <v>586</v>
      </c>
      <c r="F315" s="193" t="s">
        <v>587</v>
      </c>
      <c r="G315" s="194" t="s">
        <v>272</v>
      </c>
      <c r="H315" s="195">
        <v>9.375</v>
      </c>
      <c r="I315" s="196"/>
      <c r="J315" s="197">
        <f>ROUND(I315*H315,2)</f>
        <v>0</v>
      </c>
      <c r="K315" s="193" t="s">
        <v>131</v>
      </c>
      <c r="L315" s="60"/>
      <c r="M315" s="198" t="s">
        <v>21</v>
      </c>
      <c r="N315" s="199" t="s">
        <v>43</v>
      </c>
      <c r="O315" s="41"/>
      <c r="P315" s="200">
        <f>O315*H315</f>
        <v>0</v>
      </c>
      <c r="Q315" s="200">
        <v>2.4778600000000002</v>
      </c>
      <c r="R315" s="200">
        <f>Q315*H315</f>
        <v>23.229937500000002</v>
      </c>
      <c r="S315" s="200">
        <v>0</v>
      </c>
      <c r="T315" s="201">
        <f>S315*H315</f>
        <v>0</v>
      </c>
      <c r="AR315" s="23" t="s">
        <v>132</v>
      </c>
      <c r="AT315" s="23" t="s">
        <v>127</v>
      </c>
      <c r="AU315" s="23" t="s">
        <v>82</v>
      </c>
      <c r="AY315" s="23" t="s">
        <v>124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23" t="s">
        <v>80</v>
      </c>
      <c r="BK315" s="202">
        <f>ROUND(I315*H315,2)</f>
        <v>0</v>
      </c>
      <c r="BL315" s="23" t="s">
        <v>132</v>
      </c>
      <c r="BM315" s="23" t="s">
        <v>1427</v>
      </c>
    </row>
    <row r="316" spans="2:65" s="11" customFormat="1" ht="13.5">
      <c r="B316" s="203"/>
      <c r="C316" s="204"/>
      <c r="D316" s="205" t="s">
        <v>134</v>
      </c>
      <c r="E316" s="206" t="s">
        <v>21</v>
      </c>
      <c r="F316" s="207" t="s">
        <v>589</v>
      </c>
      <c r="G316" s="204"/>
      <c r="H316" s="206" t="s">
        <v>21</v>
      </c>
      <c r="I316" s="208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134</v>
      </c>
      <c r="AU316" s="213" t="s">
        <v>82</v>
      </c>
      <c r="AV316" s="11" t="s">
        <v>80</v>
      </c>
      <c r="AW316" s="11" t="s">
        <v>35</v>
      </c>
      <c r="AX316" s="11" t="s">
        <v>72</v>
      </c>
      <c r="AY316" s="213" t="s">
        <v>124</v>
      </c>
    </row>
    <row r="317" spans="2:65" s="12" customFormat="1" ht="13.5">
      <c r="B317" s="214"/>
      <c r="C317" s="215"/>
      <c r="D317" s="205" t="s">
        <v>134</v>
      </c>
      <c r="E317" s="216" t="s">
        <v>21</v>
      </c>
      <c r="F317" s="217" t="s">
        <v>1428</v>
      </c>
      <c r="G317" s="215"/>
      <c r="H317" s="218">
        <v>9.375</v>
      </c>
      <c r="I317" s="219"/>
      <c r="J317" s="215"/>
      <c r="K317" s="215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134</v>
      </c>
      <c r="AU317" s="224" t="s">
        <v>82</v>
      </c>
      <c r="AV317" s="12" t="s">
        <v>82</v>
      </c>
      <c r="AW317" s="12" t="s">
        <v>35</v>
      </c>
      <c r="AX317" s="12" t="s">
        <v>80</v>
      </c>
      <c r="AY317" s="224" t="s">
        <v>124</v>
      </c>
    </row>
    <row r="318" spans="2:65" s="1" customFormat="1" ht="16.5" customHeight="1">
      <c r="B318" s="40"/>
      <c r="C318" s="191" t="s">
        <v>591</v>
      </c>
      <c r="D318" s="191" t="s">
        <v>127</v>
      </c>
      <c r="E318" s="192" t="s">
        <v>592</v>
      </c>
      <c r="F318" s="193" t="s">
        <v>593</v>
      </c>
      <c r="G318" s="194" t="s">
        <v>221</v>
      </c>
      <c r="H318" s="195">
        <v>36.049999999999997</v>
      </c>
      <c r="I318" s="196"/>
      <c r="J318" s="197">
        <f>ROUND(I318*H318,2)</f>
        <v>0</v>
      </c>
      <c r="K318" s="193" t="s">
        <v>131</v>
      </c>
      <c r="L318" s="60"/>
      <c r="M318" s="198" t="s">
        <v>21</v>
      </c>
      <c r="N318" s="199" t="s">
        <v>43</v>
      </c>
      <c r="O318" s="41"/>
      <c r="P318" s="200">
        <f>O318*H318</f>
        <v>0</v>
      </c>
      <c r="Q318" s="200">
        <v>4.1739999999999999E-2</v>
      </c>
      <c r="R318" s="200">
        <f>Q318*H318</f>
        <v>1.5047269999999999</v>
      </c>
      <c r="S318" s="200">
        <v>0</v>
      </c>
      <c r="T318" s="201">
        <f>S318*H318</f>
        <v>0</v>
      </c>
      <c r="AR318" s="23" t="s">
        <v>132</v>
      </c>
      <c r="AT318" s="23" t="s">
        <v>127</v>
      </c>
      <c r="AU318" s="23" t="s">
        <v>82</v>
      </c>
      <c r="AY318" s="23" t="s">
        <v>124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23" t="s">
        <v>80</v>
      </c>
      <c r="BK318" s="202">
        <f>ROUND(I318*H318,2)</f>
        <v>0</v>
      </c>
      <c r="BL318" s="23" t="s">
        <v>132</v>
      </c>
      <c r="BM318" s="23" t="s">
        <v>1429</v>
      </c>
    </row>
    <row r="319" spans="2:65" s="11" customFormat="1" ht="27">
      <c r="B319" s="203"/>
      <c r="C319" s="204"/>
      <c r="D319" s="205" t="s">
        <v>134</v>
      </c>
      <c r="E319" s="206" t="s">
        <v>21</v>
      </c>
      <c r="F319" s="207" t="s">
        <v>595</v>
      </c>
      <c r="G319" s="204"/>
      <c r="H319" s="206" t="s">
        <v>21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134</v>
      </c>
      <c r="AU319" s="213" t="s">
        <v>82</v>
      </c>
      <c r="AV319" s="11" t="s">
        <v>80</v>
      </c>
      <c r="AW319" s="11" t="s">
        <v>35</v>
      </c>
      <c r="AX319" s="11" t="s">
        <v>72</v>
      </c>
      <c r="AY319" s="213" t="s">
        <v>124</v>
      </c>
    </row>
    <row r="320" spans="2:65" s="12" customFormat="1" ht="13.5">
      <c r="B320" s="214"/>
      <c r="C320" s="215"/>
      <c r="D320" s="205" t="s">
        <v>134</v>
      </c>
      <c r="E320" s="216" t="s">
        <v>21</v>
      </c>
      <c r="F320" s="217" t="s">
        <v>1430</v>
      </c>
      <c r="G320" s="215"/>
      <c r="H320" s="218">
        <v>36.049999999999997</v>
      </c>
      <c r="I320" s="219"/>
      <c r="J320" s="215"/>
      <c r="K320" s="215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134</v>
      </c>
      <c r="AU320" s="224" t="s">
        <v>82</v>
      </c>
      <c r="AV320" s="12" t="s">
        <v>82</v>
      </c>
      <c r="AW320" s="12" t="s">
        <v>35</v>
      </c>
      <c r="AX320" s="12" t="s">
        <v>80</v>
      </c>
      <c r="AY320" s="224" t="s">
        <v>124</v>
      </c>
    </row>
    <row r="321" spans="2:65" s="1" customFormat="1" ht="16.5" customHeight="1">
      <c r="B321" s="40"/>
      <c r="C321" s="191" t="s">
        <v>597</v>
      </c>
      <c r="D321" s="191" t="s">
        <v>127</v>
      </c>
      <c r="E321" s="192" t="s">
        <v>598</v>
      </c>
      <c r="F321" s="193" t="s">
        <v>599</v>
      </c>
      <c r="G321" s="194" t="s">
        <v>221</v>
      </c>
      <c r="H321" s="195">
        <v>36.049999999999997</v>
      </c>
      <c r="I321" s="196"/>
      <c r="J321" s="197">
        <f>ROUND(I321*H321,2)</f>
        <v>0</v>
      </c>
      <c r="K321" s="193" t="s">
        <v>131</v>
      </c>
      <c r="L321" s="60"/>
      <c r="M321" s="198" t="s">
        <v>21</v>
      </c>
      <c r="N321" s="199" t="s">
        <v>43</v>
      </c>
      <c r="O321" s="41"/>
      <c r="P321" s="200">
        <f>O321*H321</f>
        <v>0</v>
      </c>
      <c r="Q321" s="200">
        <v>2.0000000000000002E-5</v>
      </c>
      <c r="R321" s="200">
        <f>Q321*H321</f>
        <v>7.2099999999999996E-4</v>
      </c>
      <c r="S321" s="200">
        <v>0</v>
      </c>
      <c r="T321" s="201">
        <f>S321*H321</f>
        <v>0</v>
      </c>
      <c r="AR321" s="23" t="s">
        <v>132</v>
      </c>
      <c r="AT321" s="23" t="s">
        <v>127</v>
      </c>
      <c r="AU321" s="23" t="s">
        <v>82</v>
      </c>
      <c r="AY321" s="23" t="s">
        <v>124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23" t="s">
        <v>80</v>
      </c>
      <c r="BK321" s="202">
        <f>ROUND(I321*H321,2)</f>
        <v>0</v>
      </c>
      <c r="BL321" s="23" t="s">
        <v>132</v>
      </c>
      <c r="BM321" s="23" t="s">
        <v>1431</v>
      </c>
    </row>
    <row r="322" spans="2:65" s="12" customFormat="1" ht="13.5">
      <c r="B322" s="214"/>
      <c r="C322" s="215"/>
      <c r="D322" s="205" t="s">
        <v>134</v>
      </c>
      <c r="E322" s="216" t="s">
        <v>21</v>
      </c>
      <c r="F322" s="217" t="s">
        <v>1432</v>
      </c>
      <c r="G322" s="215"/>
      <c r="H322" s="218">
        <v>36.049999999999997</v>
      </c>
      <c r="I322" s="219"/>
      <c r="J322" s="215"/>
      <c r="K322" s="215"/>
      <c r="L322" s="220"/>
      <c r="M322" s="221"/>
      <c r="N322" s="222"/>
      <c r="O322" s="222"/>
      <c r="P322" s="222"/>
      <c r="Q322" s="222"/>
      <c r="R322" s="222"/>
      <c r="S322" s="222"/>
      <c r="T322" s="223"/>
      <c r="AT322" s="224" t="s">
        <v>134</v>
      </c>
      <c r="AU322" s="224" t="s">
        <v>82</v>
      </c>
      <c r="AV322" s="12" t="s">
        <v>82</v>
      </c>
      <c r="AW322" s="12" t="s">
        <v>35</v>
      </c>
      <c r="AX322" s="12" t="s">
        <v>80</v>
      </c>
      <c r="AY322" s="224" t="s">
        <v>124</v>
      </c>
    </row>
    <row r="323" spans="2:65" s="1" customFormat="1" ht="16.5" customHeight="1">
      <c r="B323" s="40"/>
      <c r="C323" s="191" t="s">
        <v>602</v>
      </c>
      <c r="D323" s="191" t="s">
        <v>127</v>
      </c>
      <c r="E323" s="192" t="s">
        <v>603</v>
      </c>
      <c r="F323" s="193" t="s">
        <v>604</v>
      </c>
      <c r="G323" s="194" t="s">
        <v>315</v>
      </c>
      <c r="H323" s="195">
        <v>1.2190000000000001</v>
      </c>
      <c r="I323" s="196"/>
      <c r="J323" s="197">
        <f>ROUND(I323*H323,2)</f>
        <v>0</v>
      </c>
      <c r="K323" s="193" t="s">
        <v>131</v>
      </c>
      <c r="L323" s="60"/>
      <c r="M323" s="198" t="s">
        <v>21</v>
      </c>
      <c r="N323" s="199" t="s">
        <v>43</v>
      </c>
      <c r="O323" s="41"/>
      <c r="P323" s="200">
        <f>O323*H323</f>
        <v>0</v>
      </c>
      <c r="Q323" s="200">
        <v>1.04877</v>
      </c>
      <c r="R323" s="200">
        <f>Q323*H323</f>
        <v>1.27845063</v>
      </c>
      <c r="S323" s="200">
        <v>0</v>
      </c>
      <c r="T323" s="201">
        <f>S323*H323</f>
        <v>0</v>
      </c>
      <c r="AR323" s="23" t="s">
        <v>132</v>
      </c>
      <c r="AT323" s="23" t="s">
        <v>127</v>
      </c>
      <c r="AU323" s="23" t="s">
        <v>82</v>
      </c>
      <c r="AY323" s="23" t="s">
        <v>124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23" t="s">
        <v>80</v>
      </c>
      <c r="BK323" s="202">
        <f>ROUND(I323*H323,2)</f>
        <v>0</v>
      </c>
      <c r="BL323" s="23" t="s">
        <v>132</v>
      </c>
      <c r="BM323" s="23" t="s">
        <v>1433</v>
      </c>
    </row>
    <row r="324" spans="2:65" s="11" customFormat="1" ht="13.5">
      <c r="B324" s="203"/>
      <c r="C324" s="204"/>
      <c r="D324" s="205" t="s">
        <v>134</v>
      </c>
      <c r="E324" s="206" t="s">
        <v>21</v>
      </c>
      <c r="F324" s="207" t="s">
        <v>606</v>
      </c>
      <c r="G324" s="204"/>
      <c r="H324" s="206" t="s">
        <v>21</v>
      </c>
      <c r="I324" s="208"/>
      <c r="J324" s="204"/>
      <c r="K324" s="204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134</v>
      </c>
      <c r="AU324" s="213" t="s">
        <v>82</v>
      </c>
      <c r="AV324" s="11" t="s">
        <v>80</v>
      </c>
      <c r="AW324" s="11" t="s">
        <v>35</v>
      </c>
      <c r="AX324" s="11" t="s">
        <v>72</v>
      </c>
      <c r="AY324" s="213" t="s">
        <v>124</v>
      </c>
    </row>
    <row r="325" spans="2:65" s="12" customFormat="1" ht="13.5">
      <c r="B325" s="214"/>
      <c r="C325" s="215"/>
      <c r="D325" s="205" t="s">
        <v>134</v>
      </c>
      <c r="E325" s="216" t="s">
        <v>21</v>
      </c>
      <c r="F325" s="217" t="s">
        <v>1434</v>
      </c>
      <c r="G325" s="215"/>
      <c r="H325" s="218">
        <v>1.2190000000000001</v>
      </c>
      <c r="I325" s="219"/>
      <c r="J325" s="215"/>
      <c r="K325" s="215"/>
      <c r="L325" s="220"/>
      <c r="M325" s="221"/>
      <c r="N325" s="222"/>
      <c r="O325" s="222"/>
      <c r="P325" s="222"/>
      <c r="Q325" s="222"/>
      <c r="R325" s="222"/>
      <c r="S325" s="222"/>
      <c r="T325" s="223"/>
      <c r="AT325" s="224" t="s">
        <v>134</v>
      </c>
      <c r="AU325" s="224" t="s">
        <v>82</v>
      </c>
      <c r="AV325" s="12" t="s">
        <v>82</v>
      </c>
      <c r="AW325" s="12" t="s">
        <v>35</v>
      </c>
      <c r="AX325" s="12" t="s">
        <v>80</v>
      </c>
      <c r="AY325" s="224" t="s">
        <v>124</v>
      </c>
    </row>
    <row r="326" spans="2:65" s="1" customFormat="1" ht="16.5" customHeight="1">
      <c r="B326" s="40"/>
      <c r="C326" s="191" t="s">
        <v>608</v>
      </c>
      <c r="D326" s="191" t="s">
        <v>127</v>
      </c>
      <c r="E326" s="192" t="s">
        <v>609</v>
      </c>
      <c r="F326" s="193" t="s">
        <v>610</v>
      </c>
      <c r="G326" s="194" t="s">
        <v>272</v>
      </c>
      <c r="H326" s="195">
        <v>38.000999999999998</v>
      </c>
      <c r="I326" s="196"/>
      <c r="J326" s="197">
        <f>ROUND(I326*H326,2)</f>
        <v>0</v>
      </c>
      <c r="K326" s="193" t="s">
        <v>131</v>
      </c>
      <c r="L326" s="60"/>
      <c r="M326" s="198" t="s">
        <v>21</v>
      </c>
      <c r="N326" s="199" t="s">
        <v>43</v>
      </c>
      <c r="O326" s="41"/>
      <c r="P326" s="200">
        <f>O326*H326</f>
        <v>0</v>
      </c>
      <c r="Q326" s="200">
        <v>2.4535100000000001</v>
      </c>
      <c r="R326" s="200">
        <f>Q326*H326</f>
        <v>93.235833509999992</v>
      </c>
      <c r="S326" s="200">
        <v>0</v>
      </c>
      <c r="T326" s="201">
        <f>S326*H326</f>
        <v>0</v>
      </c>
      <c r="AR326" s="23" t="s">
        <v>132</v>
      </c>
      <c r="AT326" s="23" t="s">
        <v>127</v>
      </c>
      <c r="AU326" s="23" t="s">
        <v>82</v>
      </c>
      <c r="AY326" s="23" t="s">
        <v>124</v>
      </c>
      <c r="BE326" s="202">
        <f>IF(N326="základní",J326,0)</f>
        <v>0</v>
      </c>
      <c r="BF326" s="202">
        <f>IF(N326="snížená",J326,0)</f>
        <v>0</v>
      </c>
      <c r="BG326" s="202">
        <f>IF(N326="zákl. přenesená",J326,0)</f>
        <v>0</v>
      </c>
      <c r="BH326" s="202">
        <f>IF(N326="sníž. přenesená",J326,0)</f>
        <v>0</v>
      </c>
      <c r="BI326" s="202">
        <f>IF(N326="nulová",J326,0)</f>
        <v>0</v>
      </c>
      <c r="BJ326" s="23" t="s">
        <v>80</v>
      </c>
      <c r="BK326" s="202">
        <f>ROUND(I326*H326,2)</f>
        <v>0</v>
      </c>
      <c r="BL326" s="23" t="s">
        <v>132</v>
      </c>
      <c r="BM326" s="23" t="s">
        <v>1435</v>
      </c>
    </row>
    <row r="327" spans="2:65" s="11" customFormat="1" ht="13.5">
      <c r="B327" s="203"/>
      <c r="C327" s="204"/>
      <c r="D327" s="205" t="s">
        <v>134</v>
      </c>
      <c r="E327" s="206" t="s">
        <v>21</v>
      </c>
      <c r="F327" s="207" t="s">
        <v>612</v>
      </c>
      <c r="G327" s="204"/>
      <c r="H327" s="206" t="s">
        <v>21</v>
      </c>
      <c r="I327" s="208"/>
      <c r="J327" s="204"/>
      <c r="K327" s="204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134</v>
      </c>
      <c r="AU327" s="213" t="s">
        <v>82</v>
      </c>
      <c r="AV327" s="11" t="s">
        <v>80</v>
      </c>
      <c r="AW327" s="11" t="s">
        <v>35</v>
      </c>
      <c r="AX327" s="11" t="s">
        <v>72</v>
      </c>
      <c r="AY327" s="213" t="s">
        <v>124</v>
      </c>
    </row>
    <row r="328" spans="2:65" s="12" customFormat="1" ht="13.5">
      <c r="B328" s="214"/>
      <c r="C328" s="215"/>
      <c r="D328" s="205" t="s">
        <v>134</v>
      </c>
      <c r="E328" s="216" t="s">
        <v>21</v>
      </c>
      <c r="F328" s="217" t="s">
        <v>1436</v>
      </c>
      <c r="G328" s="215"/>
      <c r="H328" s="218">
        <v>18.66</v>
      </c>
      <c r="I328" s="219"/>
      <c r="J328" s="215"/>
      <c r="K328" s="215"/>
      <c r="L328" s="220"/>
      <c r="M328" s="221"/>
      <c r="N328" s="222"/>
      <c r="O328" s="222"/>
      <c r="P328" s="222"/>
      <c r="Q328" s="222"/>
      <c r="R328" s="222"/>
      <c r="S328" s="222"/>
      <c r="T328" s="223"/>
      <c r="AT328" s="224" t="s">
        <v>134</v>
      </c>
      <c r="AU328" s="224" t="s">
        <v>82</v>
      </c>
      <c r="AV328" s="12" t="s">
        <v>82</v>
      </c>
      <c r="AW328" s="12" t="s">
        <v>35</v>
      </c>
      <c r="AX328" s="12" t="s">
        <v>72</v>
      </c>
      <c r="AY328" s="224" t="s">
        <v>124</v>
      </c>
    </row>
    <row r="329" spans="2:65" s="12" customFormat="1" ht="13.5">
      <c r="B329" s="214"/>
      <c r="C329" s="215"/>
      <c r="D329" s="205" t="s">
        <v>134</v>
      </c>
      <c r="E329" s="216" t="s">
        <v>21</v>
      </c>
      <c r="F329" s="217" t="s">
        <v>1437</v>
      </c>
      <c r="G329" s="215"/>
      <c r="H329" s="218">
        <v>19.341000000000001</v>
      </c>
      <c r="I329" s="219"/>
      <c r="J329" s="215"/>
      <c r="K329" s="215"/>
      <c r="L329" s="220"/>
      <c r="M329" s="221"/>
      <c r="N329" s="222"/>
      <c r="O329" s="222"/>
      <c r="P329" s="222"/>
      <c r="Q329" s="222"/>
      <c r="R329" s="222"/>
      <c r="S329" s="222"/>
      <c r="T329" s="223"/>
      <c r="AT329" s="224" t="s">
        <v>134</v>
      </c>
      <c r="AU329" s="224" t="s">
        <v>82</v>
      </c>
      <c r="AV329" s="12" t="s">
        <v>82</v>
      </c>
      <c r="AW329" s="12" t="s">
        <v>35</v>
      </c>
      <c r="AX329" s="12" t="s">
        <v>72</v>
      </c>
      <c r="AY329" s="224" t="s">
        <v>124</v>
      </c>
    </row>
    <row r="330" spans="2:65" s="13" customFormat="1" ht="13.5">
      <c r="B330" s="228"/>
      <c r="C330" s="229"/>
      <c r="D330" s="205" t="s">
        <v>134</v>
      </c>
      <c r="E330" s="230" t="s">
        <v>21</v>
      </c>
      <c r="F330" s="231" t="s">
        <v>230</v>
      </c>
      <c r="G330" s="229"/>
      <c r="H330" s="232">
        <v>38.000999999999998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AT330" s="238" t="s">
        <v>134</v>
      </c>
      <c r="AU330" s="238" t="s">
        <v>82</v>
      </c>
      <c r="AV330" s="13" t="s">
        <v>132</v>
      </c>
      <c r="AW330" s="13" t="s">
        <v>35</v>
      </c>
      <c r="AX330" s="13" t="s">
        <v>80</v>
      </c>
      <c r="AY330" s="238" t="s">
        <v>124</v>
      </c>
    </row>
    <row r="331" spans="2:65" s="1" customFormat="1" ht="25.5" customHeight="1">
      <c r="B331" s="40"/>
      <c r="C331" s="191" t="s">
        <v>615</v>
      </c>
      <c r="D331" s="191" t="s">
        <v>127</v>
      </c>
      <c r="E331" s="192" t="s">
        <v>616</v>
      </c>
      <c r="F331" s="193" t="s">
        <v>617</v>
      </c>
      <c r="G331" s="194" t="s">
        <v>221</v>
      </c>
      <c r="H331" s="195">
        <v>156.59</v>
      </c>
      <c r="I331" s="196"/>
      <c r="J331" s="197">
        <f>ROUND(I331*H331,2)</f>
        <v>0</v>
      </c>
      <c r="K331" s="193" t="s">
        <v>131</v>
      </c>
      <c r="L331" s="60"/>
      <c r="M331" s="198" t="s">
        <v>21</v>
      </c>
      <c r="N331" s="199" t="s">
        <v>43</v>
      </c>
      <c r="O331" s="41"/>
      <c r="P331" s="200">
        <f>O331*H331</f>
        <v>0</v>
      </c>
      <c r="Q331" s="200">
        <v>1.82E-3</v>
      </c>
      <c r="R331" s="200">
        <f>Q331*H331</f>
        <v>0.28499380000000002</v>
      </c>
      <c r="S331" s="200">
        <v>0</v>
      </c>
      <c r="T331" s="201">
        <f>S331*H331</f>
        <v>0</v>
      </c>
      <c r="AR331" s="23" t="s">
        <v>132</v>
      </c>
      <c r="AT331" s="23" t="s">
        <v>127</v>
      </c>
      <c r="AU331" s="23" t="s">
        <v>82</v>
      </c>
      <c r="AY331" s="23" t="s">
        <v>124</v>
      </c>
      <c r="BE331" s="202">
        <f>IF(N331="základní",J331,0)</f>
        <v>0</v>
      </c>
      <c r="BF331" s="202">
        <f>IF(N331="snížená",J331,0)</f>
        <v>0</v>
      </c>
      <c r="BG331" s="202">
        <f>IF(N331="zákl. přenesená",J331,0)</f>
        <v>0</v>
      </c>
      <c r="BH331" s="202">
        <f>IF(N331="sníž. přenesená",J331,0)</f>
        <v>0</v>
      </c>
      <c r="BI331" s="202">
        <f>IF(N331="nulová",J331,0)</f>
        <v>0</v>
      </c>
      <c r="BJ331" s="23" t="s">
        <v>80</v>
      </c>
      <c r="BK331" s="202">
        <f>ROUND(I331*H331,2)</f>
        <v>0</v>
      </c>
      <c r="BL331" s="23" t="s">
        <v>132</v>
      </c>
      <c r="BM331" s="23" t="s">
        <v>1438</v>
      </c>
    </row>
    <row r="332" spans="2:65" s="11" customFormat="1" ht="27">
      <c r="B332" s="203"/>
      <c r="C332" s="204"/>
      <c r="D332" s="205" t="s">
        <v>134</v>
      </c>
      <c r="E332" s="206" t="s">
        <v>21</v>
      </c>
      <c r="F332" s="207" t="s">
        <v>619</v>
      </c>
      <c r="G332" s="204"/>
      <c r="H332" s="206" t="s">
        <v>21</v>
      </c>
      <c r="I332" s="208"/>
      <c r="J332" s="204"/>
      <c r="K332" s="204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134</v>
      </c>
      <c r="AU332" s="213" t="s">
        <v>82</v>
      </c>
      <c r="AV332" s="11" t="s">
        <v>80</v>
      </c>
      <c r="AW332" s="11" t="s">
        <v>35</v>
      </c>
      <c r="AX332" s="11" t="s">
        <v>72</v>
      </c>
      <c r="AY332" s="213" t="s">
        <v>124</v>
      </c>
    </row>
    <row r="333" spans="2:65" s="12" customFormat="1" ht="27">
      <c r="B333" s="214"/>
      <c r="C333" s="215"/>
      <c r="D333" s="205" t="s">
        <v>134</v>
      </c>
      <c r="E333" s="216" t="s">
        <v>21</v>
      </c>
      <c r="F333" s="217" t="s">
        <v>1439</v>
      </c>
      <c r="G333" s="215"/>
      <c r="H333" s="218">
        <v>77.055999999999997</v>
      </c>
      <c r="I333" s="219"/>
      <c r="J333" s="215"/>
      <c r="K333" s="215"/>
      <c r="L333" s="220"/>
      <c r="M333" s="221"/>
      <c r="N333" s="222"/>
      <c r="O333" s="222"/>
      <c r="P333" s="222"/>
      <c r="Q333" s="222"/>
      <c r="R333" s="222"/>
      <c r="S333" s="222"/>
      <c r="T333" s="223"/>
      <c r="AT333" s="224" t="s">
        <v>134</v>
      </c>
      <c r="AU333" s="224" t="s">
        <v>82</v>
      </c>
      <c r="AV333" s="12" t="s">
        <v>82</v>
      </c>
      <c r="AW333" s="12" t="s">
        <v>35</v>
      </c>
      <c r="AX333" s="12" t="s">
        <v>72</v>
      </c>
      <c r="AY333" s="224" t="s">
        <v>124</v>
      </c>
    </row>
    <row r="334" spans="2:65" s="12" customFormat="1" ht="27">
      <c r="B334" s="214"/>
      <c r="C334" s="215"/>
      <c r="D334" s="205" t="s">
        <v>134</v>
      </c>
      <c r="E334" s="216" t="s">
        <v>21</v>
      </c>
      <c r="F334" s="217" t="s">
        <v>1440</v>
      </c>
      <c r="G334" s="215"/>
      <c r="H334" s="218">
        <v>79.534000000000006</v>
      </c>
      <c r="I334" s="219"/>
      <c r="J334" s="215"/>
      <c r="K334" s="215"/>
      <c r="L334" s="220"/>
      <c r="M334" s="221"/>
      <c r="N334" s="222"/>
      <c r="O334" s="222"/>
      <c r="P334" s="222"/>
      <c r="Q334" s="222"/>
      <c r="R334" s="222"/>
      <c r="S334" s="222"/>
      <c r="T334" s="223"/>
      <c r="AT334" s="224" t="s">
        <v>134</v>
      </c>
      <c r="AU334" s="224" t="s">
        <v>82</v>
      </c>
      <c r="AV334" s="12" t="s">
        <v>82</v>
      </c>
      <c r="AW334" s="12" t="s">
        <v>35</v>
      </c>
      <c r="AX334" s="12" t="s">
        <v>72</v>
      </c>
      <c r="AY334" s="224" t="s">
        <v>124</v>
      </c>
    </row>
    <row r="335" spans="2:65" s="13" customFormat="1" ht="13.5">
      <c r="B335" s="228"/>
      <c r="C335" s="229"/>
      <c r="D335" s="205" t="s">
        <v>134</v>
      </c>
      <c r="E335" s="230" t="s">
        <v>21</v>
      </c>
      <c r="F335" s="231" t="s">
        <v>230</v>
      </c>
      <c r="G335" s="229"/>
      <c r="H335" s="232">
        <v>156.59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134</v>
      </c>
      <c r="AU335" s="238" t="s">
        <v>82</v>
      </c>
      <c r="AV335" s="13" t="s">
        <v>132</v>
      </c>
      <c r="AW335" s="13" t="s">
        <v>35</v>
      </c>
      <c r="AX335" s="13" t="s">
        <v>80</v>
      </c>
      <c r="AY335" s="238" t="s">
        <v>124</v>
      </c>
    </row>
    <row r="336" spans="2:65" s="1" customFormat="1" ht="16.5" customHeight="1">
      <c r="B336" s="40"/>
      <c r="C336" s="191" t="s">
        <v>622</v>
      </c>
      <c r="D336" s="191" t="s">
        <v>127</v>
      </c>
      <c r="E336" s="192" t="s">
        <v>623</v>
      </c>
      <c r="F336" s="193" t="s">
        <v>624</v>
      </c>
      <c r="G336" s="194" t="s">
        <v>221</v>
      </c>
      <c r="H336" s="195">
        <v>156.59</v>
      </c>
      <c r="I336" s="196"/>
      <c r="J336" s="197">
        <f>ROUND(I336*H336,2)</f>
        <v>0</v>
      </c>
      <c r="K336" s="193" t="s">
        <v>131</v>
      </c>
      <c r="L336" s="60"/>
      <c r="M336" s="198" t="s">
        <v>21</v>
      </c>
      <c r="N336" s="199" t="s">
        <v>43</v>
      </c>
      <c r="O336" s="41"/>
      <c r="P336" s="200">
        <f>O336*H336</f>
        <v>0</v>
      </c>
      <c r="Q336" s="200">
        <v>4.0000000000000003E-5</v>
      </c>
      <c r="R336" s="200">
        <f>Q336*H336</f>
        <v>6.2636000000000002E-3</v>
      </c>
      <c r="S336" s="200">
        <v>0</v>
      </c>
      <c r="T336" s="201">
        <f>S336*H336</f>
        <v>0</v>
      </c>
      <c r="AR336" s="23" t="s">
        <v>132</v>
      </c>
      <c r="AT336" s="23" t="s">
        <v>127</v>
      </c>
      <c r="AU336" s="23" t="s">
        <v>82</v>
      </c>
      <c r="AY336" s="23" t="s">
        <v>124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23" t="s">
        <v>80</v>
      </c>
      <c r="BK336" s="202">
        <f>ROUND(I336*H336,2)</f>
        <v>0</v>
      </c>
      <c r="BL336" s="23" t="s">
        <v>132</v>
      </c>
      <c r="BM336" s="23" t="s">
        <v>1441</v>
      </c>
    </row>
    <row r="337" spans="2:65" s="12" customFormat="1" ht="13.5">
      <c r="B337" s="214"/>
      <c r="C337" s="215"/>
      <c r="D337" s="205" t="s">
        <v>134</v>
      </c>
      <c r="E337" s="216" t="s">
        <v>21</v>
      </c>
      <c r="F337" s="217" t="s">
        <v>1442</v>
      </c>
      <c r="G337" s="215"/>
      <c r="H337" s="218">
        <v>156.59</v>
      </c>
      <c r="I337" s="219"/>
      <c r="J337" s="215"/>
      <c r="K337" s="215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134</v>
      </c>
      <c r="AU337" s="224" t="s">
        <v>82</v>
      </c>
      <c r="AV337" s="12" t="s">
        <v>82</v>
      </c>
      <c r="AW337" s="12" t="s">
        <v>35</v>
      </c>
      <c r="AX337" s="12" t="s">
        <v>80</v>
      </c>
      <c r="AY337" s="224" t="s">
        <v>124</v>
      </c>
    </row>
    <row r="338" spans="2:65" s="1" customFormat="1" ht="16.5" customHeight="1">
      <c r="B338" s="40"/>
      <c r="C338" s="191" t="s">
        <v>627</v>
      </c>
      <c r="D338" s="191" t="s">
        <v>127</v>
      </c>
      <c r="E338" s="192" t="s">
        <v>628</v>
      </c>
      <c r="F338" s="193" t="s">
        <v>629</v>
      </c>
      <c r="G338" s="194" t="s">
        <v>315</v>
      </c>
      <c r="H338" s="195">
        <v>9.1199999999999992</v>
      </c>
      <c r="I338" s="196"/>
      <c r="J338" s="197">
        <f>ROUND(I338*H338,2)</f>
        <v>0</v>
      </c>
      <c r="K338" s="193" t="s">
        <v>131</v>
      </c>
      <c r="L338" s="60"/>
      <c r="M338" s="198" t="s">
        <v>21</v>
      </c>
      <c r="N338" s="199" t="s">
        <v>43</v>
      </c>
      <c r="O338" s="41"/>
      <c r="P338" s="200">
        <f>O338*H338</f>
        <v>0</v>
      </c>
      <c r="Q338" s="200">
        <v>1.07637</v>
      </c>
      <c r="R338" s="200">
        <f>Q338*H338</f>
        <v>9.8164943999999998</v>
      </c>
      <c r="S338" s="200">
        <v>0</v>
      </c>
      <c r="T338" s="201">
        <f>S338*H338</f>
        <v>0</v>
      </c>
      <c r="AR338" s="23" t="s">
        <v>132</v>
      </c>
      <c r="AT338" s="23" t="s">
        <v>127</v>
      </c>
      <c r="AU338" s="23" t="s">
        <v>82</v>
      </c>
      <c r="AY338" s="23" t="s">
        <v>124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23" t="s">
        <v>80</v>
      </c>
      <c r="BK338" s="202">
        <f>ROUND(I338*H338,2)</f>
        <v>0</v>
      </c>
      <c r="BL338" s="23" t="s">
        <v>132</v>
      </c>
      <c r="BM338" s="23" t="s">
        <v>1443</v>
      </c>
    </row>
    <row r="339" spans="2:65" s="11" customFormat="1" ht="13.5">
      <c r="B339" s="203"/>
      <c r="C339" s="204"/>
      <c r="D339" s="205" t="s">
        <v>134</v>
      </c>
      <c r="E339" s="206" t="s">
        <v>21</v>
      </c>
      <c r="F339" s="207" t="s">
        <v>631</v>
      </c>
      <c r="G339" s="204"/>
      <c r="H339" s="206" t="s">
        <v>21</v>
      </c>
      <c r="I339" s="208"/>
      <c r="J339" s="204"/>
      <c r="K339" s="204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134</v>
      </c>
      <c r="AU339" s="213" t="s">
        <v>82</v>
      </c>
      <c r="AV339" s="11" t="s">
        <v>80</v>
      </c>
      <c r="AW339" s="11" t="s">
        <v>35</v>
      </c>
      <c r="AX339" s="11" t="s">
        <v>72</v>
      </c>
      <c r="AY339" s="213" t="s">
        <v>124</v>
      </c>
    </row>
    <row r="340" spans="2:65" s="12" customFormat="1" ht="13.5">
      <c r="B340" s="214"/>
      <c r="C340" s="215"/>
      <c r="D340" s="205" t="s">
        <v>134</v>
      </c>
      <c r="E340" s="216" t="s">
        <v>21</v>
      </c>
      <c r="F340" s="217" t="s">
        <v>1444</v>
      </c>
      <c r="G340" s="215"/>
      <c r="H340" s="218">
        <v>9.1199999999999992</v>
      </c>
      <c r="I340" s="219"/>
      <c r="J340" s="215"/>
      <c r="K340" s="215"/>
      <c r="L340" s="220"/>
      <c r="M340" s="221"/>
      <c r="N340" s="222"/>
      <c r="O340" s="222"/>
      <c r="P340" s="222"/>
      <c r="Q340" s="222"/>
      <c r="R340" s="222"/>
      <c r="S340" s="222"/>
      <c r="T340" s="223"/>
      <c r="AT340" s="224" t="s">
        <v>134</v>
      </c>
      <c r="AU340" s="224" t="s">
        <v>82</v>
      </c>
      <c r="AV340" s="12" t="s">
        <v>82</v>
      </c>
      <c r="AW340" s="12" t="s">
        <v>35</v>
      </c>
      <c r="AX340" s="12" t="s">
        <v>80</v>
      </c>
      <c r="AY340" s="224" t="s">
        <v>124</v>
      </c>
    </row>
    <row r="341" spans="2:65" s="1" customFormat="1" ht="16.5" customHeight="1">
      <c r="B341" s="40"/>
      <c r="C341" s="191" t="s">
        <v>633</v>
      </c>
      <c r="D341" s="191" t="s">
        <v>127</v>
      </c>
      <c r="E341" s="192" t="s">
        <v>634</v>
      </c>
      <c r="F341" s="193" t="s">
        <v>635</v>
      </c>
      <c r="G341" s="194" t="s">
        <v>130</v>
      </c>
      <c r="H341" s="195">
        <v>6</v>
      </c>
      <c r="I341" s="196"/>
      <c r="J341" s="197">
        <f>ROUND(I341*H341,2)</f>
        <v>0</v>
      </c>
      <c r="K341" s="193" t="s">
        <v>131</v>
      </c>
      <c r="L341" s="60"/>
      <c r="M341" s="198" t="s">
        <v>21</v>
      </c>
      <c r="N341" s="199" t="s">
        <v>43</v>
      </c>
      <c r="O341" s="41"/>
      <c r="P341" s="200">
        <f>O341*H341</f>
        <v>0</v>
      </c>
      <c r="Q341" s="200">
        <v>0.34076000000000001</v>
      </c>
      <c r="R341" s="200">
        <f>Q341*H341</f>
        <v>2.0445600000000002</v>
      </c>
      <c r="S341" s="200">
        <v>0</v>
      </c>
      <c r="T341" s="201">
        <f>S341*H341</f>
        <v>0</v>
      </c>
      <c r="AR341" s="23" t="s">
        <v>132</v>
      </c>
      <c r="AT341" s="23" t="s">
        <v>127</v>
      </c>
      <c r="AU341" s="23" t="s">
        <v>82</v>
      </c>
      <c r="AY341" s="23" t="s">
        <v>124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23" t="s">
        <v>80</v>
      </c>
      <c r="BK341" s="202">
        <f>ROUND(I341*H341,2)</f>
        <v>0</v>
      </c>
      <c r="BL341" s="23" t="s">
        <v>132</v>
      </c>
      <c r="BM341" s="23" t="s">
        <v>1445</v>
      </c>
    </row>
    <row r="342" spans="2:65" s="12" customFormat="1" ht="13.5">
      <c r="B342" s="214"/>
      <c r="C342" s="215"/>
      <c r="D342" s="205" t="s">
        <v>134</v>
      </c>
      <c r="E342" s="216" t="s">
        <v>21</v>
      </c>
      <c r="F342" s="217" t="s">
        <v>637</v>
      </c>
      <c r="G342" s="215"/>
      <c r="H342" s="218">
        <v>6</v>
      </c>
      <c r="I342" s="219"/>
      <c r="J342" s="215"/>
      <c r="K342" s="215"/>
      <c r="L342" s="220"/>
      <c r="M342" s="221"/>
      <c r="N342" s="222"/>
      <c r="O342" s="222"/>
      <c r="P342" s="222"/>
      <c r="Q342" s="222"/>
      <c r="R342" s="222"/>
      <c r="S342" s="222"/>
      <c r="T342" s="223"/>
      <c r="AT342" s="224" t="s">
        <v>134</v>
      </c>
      <c r="AU342" s="224" t="s">
        <v>82</v>
      </c>
      <c r="AV342" s="12" t="s">
        <v>82</v>
      </c>
      <c r="AW342" s="12" t="s">
        <v>35</v>
      </c>
      <c r="AX342" s="12" t="s">
        <v>80</v>
      </c>
      <c r="AY342" s="224" t="s">
        <v>124</v>
      </c>
    </row>
    <row r="343" spans="2:65" s="11" customFormat="1" ht="27">
      <c r="B343" s="203"/>
      <c r="C343" s="204"/>
      <c r="D343" s="205" t="s">
        <v>134</v>
      </c>
      <c r="E343" s="206" t="s">
        <v>21</v>
      </c>
      <c r="F343" s="207" t="s">
        <v>638</v>
      </c>
      <c r="G343" s="204"/>
      <c r="H343" s="206" t="s">
        <v>21</v>
      </c>
      <c r="I343" s="208"/>
      <c r="J343" s="204"/>
      <c r="K343" s="204"/>
      <c r="L343" s="209"/>
      <c r="M343" s="210"/>
      <c r="N343" s="211"/>
      <c r="O343" s="211"/>
      <c r="P343" s="211"/>
      <c r="Q343" s="211"/>
      <c r="R343" s="211"/>
      <c r="S343" s="211"/>
      <c r="T343" s="212"/>
      <c r="AT343" s="213" t="s">
        <v>134</v>
      </c>
      <c r="AU343" s="213" t="s">
        <v>82</v>
      </c>
      <c r="AV343" s="11" t="s">
        <v>80</v>
      </c>
      <c r="AW343" s="11" t="s">
        <v>35</v>
      </c>
      <c r="AX343" s="11" t="s">
        <v>72</v>
      </c>
      <c r="AY343" s="213" t="s">
        <v>124</v>
      </c>
    </row>
    <row r="344" spans="2:65" s="1" customFormat="1" ht="16.5" customHeight="1">
      <c r="B344" s="40"/>
      <c r="C344" s="239" t="s">
        <v>639</v>
      </c>
      <c r="D344" s="239" t="s">
        <v>312</v>
      </c>
      <c r="E344" s="240" t="s">
        <v>1446</v>
      </c>
      <c r="F344" s="241" t="s">
        <v>1447</v>
      </c>
      <c r="G344" s="242" t="s">
        <v>130</v>
      </c>
      <c r="H344" s="243">
        <v>5.3330000000000002</v>
      </c>
      <c r="I344" s="244"/>
      <c r="J344" s="245">
        <f>ROUND(I344*H344,2)</f>
        <v>0</v>
      </c>
      <c r="K344" s="241" t="s">
        <v>131</v>
      </c>
      <c r="L344" s="246"/>
      <c r="M344" s="247" t="s">
        <v>21</v>
      </c>
      <c r="N344" s="248" t="s">
        <v>43</v>
      </c>
      <c r="O344" s="41"/>
      <c r="P344" s="200">
        <f>O344*H344</f>
        <v>0</v>
      </c>
      <c r="Q344" s="200">
        <v>7.78</v>
      </c>
      <c r="R344" s="200">
        <f>Q344*H344</f>
        <v>41.490740000000002</v>
      </c>
      <c r="S344" s="200">
        <v>0</v>
      </c>
      <c r="T344" s="201">
        <f>S344*H344</f>
        <v>0</v>
      </c>
      <c r="AR344" s="23" t="s">
        <v>169</v>
      </c>
      <c r="AT344" s="23" t="s">
        <v>312</v>
      </c>
      <c r="AU344" s="23" t="s">
        <v>82</v>
      </c>
      <c r="AY344" s="23" t="s">
        <v>124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23" t="s">
        <v>80</v>
      </c>
      <c r="BK344" s="202">
        <f>ROUND(I344*H344,2)</f>
        <v>0</v>
      </c>
      <c r="BL344" s="23" t="s">
        <v>132</v>
      </c>
      <c r="BM344" s="23" t="s">
        <v>1448</v>
      </c>
    </row>
    <row r="345" spans="2:65" s="11" customFormat="1" ht="27">
      <c r="B345" s="203"/>
      <c r="C345" s="204"/>
      <c r="D345" s="205" t="s">
        <v>134</v>
      </c>
      <c r="E345" s="206" t="s">
        <v>21</v>
      </c>
      <c r="F345" s="207" t="s">
        <v>643</v>
      </c>
      <c r="G345" s="204"/>
      <c r="H345" s="206" t="s">
        <v>21</v>
      </c>
      <c r="I345" s="208"/>
      <c r="J345" s="204"/>
      <c r="K345" s="204"/>
      <c r="L345" s="209"/>
      <c r="M345" s="210"/>
      <c r="N345" s="211"/>
      <c r="O345" s="211"/>
      <c r="P345" s="211"/>
      <c r="Q345" s="211"/>
      <c r="R345" s="211"/>
      <c r="S345" s="211"/>
      <c r="T345" s="212"/>
      <c r="AT345" s="213" t="s">
        <v>134</v>
      </c>
      <c r="AU345" s="213" t="s">
        <v>82</v>
      </c>
      <c r="AV345" s="11" t="s">
        <v>80</v>
      </c>
      <c r="AW345" s="11" t="s">
        <v>35</v>
      </c>
      <c r="AX345" s="11" t="s">
        <v>72</v>
      </c>
      <c r="AY345" s="213" t="s">
        <v>124</v>
      </c>
    </row>
    <row r="346" spans="2:65" s="12" customFormat="1" ht="13.5">
      <c r="B346" s="214"/>
      <c r="C346" s="215"/>
      <c r="D346" s="205" t="s">
        <v>134</v>
      </c>
      <c r="E346" s="216" t="s">
        <v>21</v>
      </c>
      <c r="F346" s="217" t="s">
        <v>644</v>
      </c>
      <c r="G346" s="215"/>
      <c r="H346" s="218">
        <v>5.3330000000000002</v>
      </c>
      <c r="I346" s="219"/>
      <c r="J346" s="215"/>
      <c r="K346" s="215"/>
      <c r="L346" s="220"/>
      <c r="M346" s="221"/>
      <c r="N346" s="222"/>
      <c r="O346" s="222"/>
      <c r="P346" s="222"/>
      <c r="Q346" s="222"/>
      <c r="R346" s="222"/>
      <c r="S346" s="222"/>
      <c r="T346" s="223"/>
      <c r="AT346" s="224" t="s">
        <v>134</v>
      </c>
      <c r="AU346" s="224" t="s">
        <v>82</v>
      </c>
      <c r="AV346" s="12" t="s">
        <v>82</v>
      </c>
      <c r="AW346" s="12" t="s">
        <v>35</v>
      </c>
      <c r="AX346" s="12" t="s">
        <v>80</v>
      </c>
      <c r="AY346" s="224" t="s">
        <v>124</v>
      </c>
    </row>
    <row r="347" spans="2:65" s="11" customFormat="1" ht="27">
      <c r="B347" s="203"/>
      <c r="C347" s="204"/>
      <c r="D347" s="205" t="s">
        <v>134</v>
      </c>
      <c r="E347" s="206" t="s">
        <v>21</v>
      </c>
      <c r="F347" s="207" t="s">
        <v>645</v>
      </c>
      <c r="G347" s="204"/>
      <c r="H347" s="206" t="s">
        <v>21</v>
      </c>
      <c r="I347" s="208"/>
      <c r="J347" s="204"/>
      <c r="K347" s="204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134</v>
      </c>
      <c r="AU347" s="213" t="s">
        <v>82</v>
      </c>
      <c r="AV347" s="11" t="s">
        <v>80</v>
      </c>
      <c r="AW347" s="11" t="s">
        <v>35</v>
      </c>
      <c r="AX347" s="11" t="s">
        <v>72</v>
      </c>
      <c r="AY347" s="213" t="s">
        <v>124</v>
      </c>
    </row>
    <row r="348" spans="2:65" s="10" customFormat="1" ht="29.85" customHeight="1">
      <c r="B348" s="175"/>
      <c r="C348" s="176"/>
      <c r="D348" s="177" t="s">
        <v>71</v>
      </c>
      <c r="E348" s="189" t="s">
        <v>132</v>
      </c>
      <c r="F348" s="189" t="s">
        <v>646</v>
      </c>
      <c r="G348" s="176"/>
      <c r="H348" s="176"/>
      <c r="I348" s="179"/>
      <c r="J348" s="190">
        <f>BK348</f>
        <v>0</v>
      </c>
      <c r="K348" s="176"/>
      <c r="L348" s="181"/>
      <c r="M348" s="182"/>
      <c r="N348" s="183"/>
      <c r="O348" s="183"/>
      <c r="P348" s="184">
        <f>SUM(P349:P412)</f>
        <v>0</v>
      </c>
      <c r="Q348" s="183"/>
      <c r="R348" s="184">
        <f>SUM(R349:R412)</f>
        <v>276.45178736000003</v>
      </c>
      <c r="S348" s="183"/>
      <c r="T348" s="185">
        <f>SUM(T349:T412)</f>
        <v>0</v>
      </c>
      <c r="AR348" s="186" t="s">
        <v>80</v>
      </c>
      <c r="AT348" s="187" t="s">
        <v>71</v>
      </c>
      <c r="AU348" s="187" t="s">
        <v>80</v>
      </c>
      <c r="AY348" s="186" t="s">
        <v>124</v>
      </c>
      <c r="BK348" s="188">
        <f>SUM(BK349:BK412)</f>
        <v>0</v>
      </c>
    </row>
    <row r="349" spans="2:65" s="1" customFormat="1" ht="16.5" customHeight="1">
      <c r="B349" s="40"/>
      <c r="C349" s="191" t="s">
        <v>647</v>
      </c>
      <c r="D349" s="191" t="s">
        <v>127</v>
      </c>
      <c r="E349" s="192" t="s">
        <v>648</v>
      </c>
      <c r="F349" s="193" t="s">
        <v>649</v>
      </c>
      <c r="G349" s="194" t="s">
        <v>221</v>
      </c>
      <c r="H349" s="195">
        <v>192</v>
      </c>
      <c r="I349" s="196"/>
      <c r="J349" s="197">
        <f>ROUND(I349*H349,2)</f>
        <v>0</v>
      </c>
      <c r="K349" s="193" t="s">
        <v>131</v>
      </c>
      <c r="L349" s="60"/>
      <c r="M349" s="198" t="s">
        <v>21</v>
      </c>
      <c r="N349" s="199" t="s">
        <v>43</v>
      </c>
      <c r="O349" s="41"/>
      <c r="P349" s="200">
        <f>O349*H349</f>
        <v>0</v>
      </c>
      <c r="Q349" s="200">
        <v>0.31879000000000002</v>
      </c>
      <c r="R349" s="200">
        <f>Q349*H349</f>
        <v>61.207680000000003</v>
      </c>
      <c r="S349" s="200">
        <v>0</v>
      </c>
      <c r="T349" s="201">
        <f>S349*H349</f>
        <v>0</v>
      </c>
      <c r="AR349" s="23" t="s">
        <v>132</v>
      </c>
      <c r="AT349" s="23" t="s">
        <v>127</v>
      </c>
      <c r="AU349" s="23" t="s">
        <v>82</v>
      </c>
      <c r="AY349" s="23" t="s">
        <v>124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23" t="s">
        <v>80</v>
      </c>
      <c r="BK349" s="202">
        <f>ROUND(I349*H349,2)</f>
        <v>0</v>
      </c>
      <c r="BL349" s="23" t="s">
        <v>132</v>
      </c>
      <c r="BM349" s="23" t="s">
        <v>1449</v>
      </c>
    </row>
    <row r="350" spans="2:65" s="11" customFormat="1" ht="13.5">
      <c r="B350" s="203"/>
      <c r="C350" s="204"/>
      <c r="D350" s="205" t="s">
        <v>134</v>
      </c>
      <c r="E350" s="206" t="s">
        <v>21</v>
      </c>
      <c r="F350" s="207" t="s">
        <v>651</v>
      </c>
      <c r="G350" s="204"/>
      <c r="H350" s="206" t="s">
        <v>21</v>
      </c>
      <c r="I350" s="208"/>
      <c r="J350" s="204"/>
      <c r="K350" s="204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134</v>
      </c>
      <c r="AU350" s="213" t="s">
        <v>82</v>
      </c>
      <c r="AV350" s="11" t="s">
        <v>80</v>
      </c>
      <c r="AW350" s="11" t="s">
        <v>35</v>
      </c>
      <c r="AX350" s="11" t="s">
        <v>72</v>
      </c>
      <c r="AY350" s="213" t="s">
        <v>124</v>
      </c>
    </row>
    <row r="351" spans="2:65" s="12" customFormat="1" ht="13.5">
      <c r="B351" s="214"/>
      <c r="C351" s="215"/>
      <c r="D351" s="205" t="s">
        <v>134</v>
      </c>
      <c r="E351" s="216" t="s">
        <v>21</v>
      </c>
      <c r="F351" s="217" t="s">
        <v>1450</v>
      </c>
      <c r="G351" s="215"/>
      <c r="H351" s="218">
        <v>192</v>
      </c>
      <c r="I351" s="219"/>
      <c r="J351" s="215"/>
      <c r="K351" s="215"/>
      <c r="L351" s="220"/>
      <c r="M351" s="221"/>
      <c r="N351" s="222"/>
      <c r="O351" s="222"/>
      <c r="P351" s="222"/>
      <c r="Q351" s="222"/>
      <c r="R351" s="222"/>
      <c r="S351" s="222"/>
      <c r="T351" s="223"/>
      <c r="AT351" s="224" t="s">
        <v>134</v>
      </c>
      <c r="AU351" s="224" t="s">
        <v>82</v>
      </c>
      <c r="AV351" s="12" t="s">
        <v>82</v>
      </c>
      <c r="AW351" s="12" t="s">
        <v>35</v>
      </c>
      <c r="AX351" s="12" t="s">
        <v>80</v>
      </c>
      <c r="AY351" s="224" t="s">
        <v>124</v>
      </c>
    </row>
    <row r="352" spans="2:65" s="1" customFormat="1" ht="16.5" customHeight="1">
      <c r="B352" s="40"/>
      <c r="C352" s="191" t="s">
        <v>653</v>
      </c>
      <c r="D352" s="191" t="s">
        <v>127</v>
      </c>
      <c r="E352" s="192" t="s">
        <v>654</v>
      </c>
      <c r="F352" s="193" t="s">
        <v>655</v>
      </c>
      <c r="G352" s="194" t="s">
        <v>221</v>
      </c>
      <c r="H352" s="195">
        <v>71.028000000000006</v>
      </c>
      <c r="I352" s="196"/>
      <c r="J352" s="197">
        <f>ROUND(I352*H352,2)</f>
        <v>0</v>
      </c>
      <c r="K352" s="193" t="s">
        <v>131</v>
      </c>
      <c r="L352" s="60"/>
      <c r="M352" s="198" t="s">
        <v>21</v>
      </c>
      <c r="N352" s="199" t="s">
        <v>43</v>
      </c>
      <c r="O352" s="41"/>
      <c r="P352" s="200">
        <f>O352*H352</f>
        <v>0</v>
      </c>
      <c r="Q352" s="200">
        <v>0.21251999999999999</v>
      </c>
      <c r="R352" s="200">
        <f>Q352*H352</f>
        <v>15.09487056</v>
      </c>
      <c r="S352" s="200">
        <v>0</v>
      </c>
      <c r="T352" s="201">
        <f>S352*H352</f>
        <v>0</v>
      </c>
      <c r="AR352" s="23" t="s">
        <v>132</v>
      </c>
      <c r="AT352" s="23" t="s">
        <v>127</v>
      </c>
      <c r="AU352" s="23" t="s">
        <v>82</v>
      </c>
      <c r="AY352" s="23" t="s">
        <v>124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23" t="s">
        <v>80</v>
      </c>
      <c r="BK352" s="202">
        <f>ROUND(I352*H352,2)</f>
        <v>0</v>
      </c>
      <c r="BL352" s="23" t="s">
        <v>132</v>
      </c>
      <c r="BM352" s="23" t="s">
        <v>1451</v>
      </c>
    </row>
    <row r="353" spans="2:65" s="11" customFormat="1" ht="13.5">
      <c r="B353" s="203"/>
      <c r="C353" s="204"/>
      <c r="D353" s="205" t="s">
        <v>134</v>
      </c>
      <c r="E353" s="206" t="s">
        <v>21</v>
      </c>
      <c r="F353" s="207" t="s">
        <v>657</v>
      </c>
      <c r="G353" s="204"/>
      <c r="H353" s="206" t="s">
        <v>21</v>
      </c>
      <c r="I353" s="208"/>
      <c r="J353" s="204"/>
      <c r="K353" s="204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134</v>
      </c>
      <c r="AU353" s="213" t="s">
        <v>82</v>
      </c>
      <c r="AV353" s="11" t="s">
        <v>80</v>
      </c>
      <c r="AW353" s="11" t="s">
        <v>35</v>
      </c>
      <c r="AX353" s="11" t="s">
        <v>72</v>
      </c>
      <c r="AY353" s="213" t="s">
        <v>124</v>
      </c>
    </row>
    <row r="354" spans="2:65" s="12" customFormat="1" ht="13.5">
      <c r="B354" s="214"/>
      <c r="C354" s="215"/>
      <c r="D354" s="205" t="s">
        <v>134</v>
      </c>
      <c r="E354" s="216" t="s">
        <v>21</v>
      </c>
      <c r="F354" s="217" t="s">
        <v>658</v>
      </c>
      <c r="G354" s="215"/>
      <c r="H354" s="218">
        <v>9.6</v>
      </c>
      <c r="I354" s="219"/>
      <c r="J354" s="215"/>
      <c r="K354" s="215"/>
      <c r="L354" s="220"/>
      <c r="M354" s="221"/>
      <c r="N354" s="222"/>
      <c r="O354" s="222"/>
      <c r="P354" s="222"/>
      <c r="Q354" s="222"/>
      <c r="R354" s="222"/>
      <c r="S354" s="222"/>
      <c r="T354" s="223"/>
      <c r="AT354" s="224" t="s">
        <v>134</v>
      </c>
      <c r="AU354" s="224" t="s">
        <v>82</v>
      </c>
      <c r="AV354" s="12" t="s">
        <v>82</v>
      </c>
      <c r="AW354" s="12" t="s">
        <v>35</v>
      </c>
      <c r="AX354" s="12" t="s">
        <v>72</v>
      </c>
      <c r="AY354" s="224" t="s">
        <v>124</v>
      </c>
    </row>
    <row r="355" spans="2:65" s="12" customFormat="1" ht="13.5">
      <c r="B355" s="214"/>
      <c r="C355" s="215"/>
      <c r="D355" s="205" t="s">
        <v>134</v>
      </c>
      <c r="E355" s="216" t="s">
        <v>21</v>
      </c>
      <c r="F355" s="217" t="s">
        <v>1452</v>
      </c>
      <c r="G355" s="215"/>
      <c r="H355" s="218">
        <v>31.17</v>
      </c>
      <c r="I355" s="219"/>
      <c r="J355" s="215"/>
      <c r="K355" s="215"/>
      <c r="L355" s="220"/>
      <c r="M355" s="221"/>
      <c r="N355" s="222"/>
      <c r="O355" s="222"/>
      <c r="P355" s="222"/>
      <c r="Q355" s="222"/>
      <c r="R355" s="222"/>
      <c r="S355" s="222"/>
      <c r="T355" s="223"/>
      <c r="AT355" s="224" t="s">
        <v>134</v>
      </c>
      <c r="AU355" s="224" t="s">
        <v>82</v>
      </c>
      <c r="AV355" s="12" t="s">
        <v>82</v>
      </c>
      <c r="AW355" s="12" t="s">
        <v>35</v>
      </c>
      <c r="AX355" s="12" t="s">
        <v>72</v>
      </c>
      <c r="AY355" s="224" t="s">
        <v>124</v>
      </c>
    </row>
    <row r="356" spans="2:65" s="12" customFormat="1" ht="13.5">
      <c r="B356" s="214"/>
      <c r="C356" s="215"/>
      <c r="D356" s="205" t="s">
        <v>134</v>
      </c>
      <c r="E356" s="216" t="s">
        <v>21</v>
      </c>
      <c r="F356" s="217" t="s">
        <v>1453</v>
      </c>
      <c r="G356" s="215"/>
      <c r="H356" s="218">
        <v>14.04</v>
      </c>
      <c r="I356" s="219"/>
      <c r="J356" s="215"/>
      <c r="K356" s="215"/>
      <c r="L356" s="220"/>
      <c r="M356" s="221"/>
      <c r="N356" s="222"/>
      <c r="O356" s="222"/>
      <c r="P356" s="222"/>
      <c r="Q356" s="222"/>
      <c r="R356" s="222"/>
      <c r="S356" s="222"/>
      <c r="T356" s="223"/>
      <c r="AT356" s="224" t="s">
        <v>134</v>
      </c>
      <c r="AU356" s="224" t="s">
        <v>82</v>
      </c>
      <c r="AV356" s="12" t="s">
        <v>82</v>
      </c>
      <c r="AW356" s="12" t="s">
        <v>35</v>
      </c>
      <c r="AX356" s="12" t="s">
        <v>72</v>
      </c>
      <c r="AY356" s="224" t="s">
        <v>124</v>
      </c>
    </row>
    <row r="357" spans="2:65" s="12" customFormat="1" ht="13.5">
      <c r="B357" s="214"/>
      <c r="C357" s="215"/>
      <c r="D357" s="205" t="s">
        <v>134</v>
      </c>
      <c r="E357" s="216" t="s">
        <v>21</v>
      </c>
      <c r="F357" s="217" t="s">
        <v>1454</v>
      </c>
      <c r="G357" s="215"/>
      <c r="H357" s="218">
        <v>4.05</v>
      </c>
      <c r="I357" s="219"/>
      <c r="J357" s="215"/>
      <c r="K357" s="215"/>
      <c r="L357" s="220"/>
      <c r="M357" s="221"/>
      <c r="N357" s="222"/>
      <c r="O357" s="222"/>
      <c r="P357" s="222"/>
      <c r="Q357" s="222"/>
      <c r="R357" s="222"/>
      <c r="S357" s="222"/>
      <c r="T357" s="223"/>
      <c r="AT357" s="224" t="s">
        <v>134</v>
      </c>
      <c r="AU357" s="224" t="s">
        <v>82</v>
      </c>
      <c r="AV357" s="12" t="s">
        <v>82</v>
      </c>
      <c r="AW357" s="12" t="s">
        <v>35</v>
      </c>
      <c r="AX357" s="12" t="s">
        <v>72</v>
      </c>
      <c r="AY357" s="224" t="s">
        <v>124</v>
      </c>
    </row>
    <row r="358" spans="2:65" s="12" customFormat="1" ht="13.5">
      <c r="B358" s="214"/>
      <c r="C358" s="215"/>
      <c r="D358" s="205" t="s">
        <v>134</v>
      </c>
      <c r="E358" s="216" t="s">
        <v>21</v>
      </c>
      <c r="F358" s="217" t="s">
        <v>1455</v>
      </c>
      <c r="G358" s="215"/>
      <c r="H358" s="218">
        <v>12.167999999999999</v>
      </c>
      <c r="I358" s="219"/>
      <c r="J358" s="215"/>
      <c r="K358" s="215"/>
      <c r="L358" s="220"/>
      <c r="M358" s="221"/>
      <c r="N358" s="222"/>
      <c r="O358" s="222"/>
      <c r="P358" s="222"/>
      <c r="Q358" s="222"/>
      <c r="R358" s="222"/>
      <c r="S358" s="222"/>
      <c r="T358" s="223"/>
      <c r="AT358" s="224" t="s">
        <v>134</v>
      </c>
      <c r="AU358" s="224" t="s">
        <v>82</v>
      </c>
      <c r="AV358" s="12" t="s">
        <v>82</v>
      </c>
      <c r="AW358" s="12" t="s">
        <v>35</v>
      </c>
      <c r="AX358" s="12" t="s">
        <v>72</v>
      </c>
      <c r="AY358" s="224" t="s">
        <v>124</v>
      </c>
    </row>
    <row r="359" spans="2:65" s="13" customFormat="1" ht="13.5">
      <c r="B359" s="228"/>
      <c r="C359" s="229"/>
      <c r="D359" s="205" t="s">
        <v>134</v>
      </c>
      <c r="E359" s="230" t="s">
        <v>21</v>
      </c>
      <c r="F359" s="231" t="s">
        <v>230</v>
      </c>
      <c r="G359" s="229"/>
      <c r="H359" s="232">
        <v>71.028000000000006</v>
      </c>
      <c r="I359" s="233"/>
      <c r="J359" s="229"/>
      <c r="K359" s="229"/>
      <c r="L359" s="234"/>
      <c r="M359" s="235"/>
      <c r="N359" s="236"/>
      <c r="O359" s="236"/>
      <c r="P359" s="236"/>
      <c r="Q359" s="236"/>
      <c r="R359" s="236"/>
      <c r="S359" s="236"/>
      <c r="T359" s="237"/>
      <c r="AT359" s="238" t="s">
        <v>134</v>
      </c>
      <c r="AU359" s="238" t="s">
        <v>82</v>
      </c>
      <c r="AV359" s="13" t="s">
        <v>132</v>
      </c>
      <c r="AW359" s="13" t="s">
        <v>35</v>
      </c>
      <c r="AX359" s="13" t="s">
        <v>80</v>
      </c>
      <c r="AY359" s="238" t="s">
        <v>124</v>
      </c>
    </row>
    <row r="360" spans="2:65" s="1" customFormat="1" ht="16.5" customHeight="1">
      <c r="B360" s="40"/>
      <c r="C360" s="191" t="s">
        <v>661</v>
      </c>
      <c r="D360" s="191" t="s">
        <v>127</v>
      </c>
      <c r="E360" s="192" t="s">
        <v>662</v>
      </c>
      <c r="F360" s="193" t="s">
        <v>663</v>
      </c>
      <c r="G360" s="194" t="s">
        <v>272</v>
      </c>
      <c r="H360" s="195">
        <v>7.98</v>
      </c>
      <c r="I360" s="196"/>
      <c r="J360" s="197">
        <f>ROUND(I360*H360,2)</f>
        <v>0</v>
      </c>
      <c r="K360" s="193" t="s">
        <v>131</v>
      </c>
      <c r="L360" s="60"/>
      <c r="M360" s="198" t="s">
        <v>21</v>
      </c>
      <c r="N360" s="199" t="s">
        <v>43</v>
      </c>
      <c r="O360" s="41"/>
      <c r="P360" s="200">
        <f>O360*H360</f>
        <v>0</v>
      </c>
      <c r="Q360" s="200">
        <v>2.234</v>
      </c>
      <c r="R360" s="200">
        <f>Q360*H360</f>
        <v>17.82732</v>
      </c>
      <c r="S360" s="200">
        <v>0</v>
      </c>
      <c r="T360" s="201">
        <f>S360*H360</f>
        <v>0</v>
      </c>
      <c r="AR360" s="23" t="s">
        <v>132</v>
      </c>
      <c r="AT360" s="23" t="s">
        <v>127</v>
      </c>
      <c r="AU360" s="23" t="s">
        <v>82</v>
      </c>
      <c r="AY360" s="23" t="s">
        <v>124</v>
      </c>
      <c r="BE360" s="202">
        <f>IF(N360="základní",J360,0)</f>
        <v>0</v>
      </c>
      <c r="BF360" s="202">
        <f>IF(N360="snížená",J360,0)</f>
        <v>0</v>
      </c>
      <c r="BG360" s="202">
        <f>IF(N360="zákl. přenesená",J360,0)</f>
        <v>0</v>
      </c>
      <c r="BH360" s="202">
        <f>IF(N360="sníž. přenesená",J360,0)</f>
        <v>0</v>
      </c>
      <c r="BI360" s="202">
        <f>IF(N360="nulová",J360,0)</f>
        <v>0</v>
      </c>
      <c r="BJ360" s="23" t="s">
        <v>80</v>
      </c>
      <c r="BK360" s="202">
        <f>ROUND(I360*H360,2)</f>
        <v>0</v>
      </c>
      <c r="BL360" s="23" t="s">
        <v>132</v>
      </c>
      <c r="BM360" s="23" t="s">
        <v>1456</v>
      </c>
    </row>
    <row r="361" spans="2:65" s="11" customFormat="1" ht="13.5">
      <c r="B361" s="203"/>
      <c r="C361" s="204"/>
      <c r="D361" s="205" t="s">
        <v>134</v>
      </c>
      <c r="E361" s="206" t="s">
        <v>21</v>
      </c>
      <c r="F361" s="207" t="s">
        <v>665</v>
      </c>
      <c r="G361" s="204"/>
      <c r="H361" s="206" t="s">
        <v>21</v>
      </c>
      <c r="I361" s="208"/>
      <c r="J361" s="204"/>
      <c r="K361" s="204"/>
      <c r="L361" s="209"/>
      <c r="M361" s="210"/>
      <c r="N361" s="211"/>
      <c r="O361" s="211"/>
      <c r="P361" s="211"/>
      <c r="Q361" s="211"/>
      <c r="R361" s="211"/>
      <c r="S361" s="211"/>
      <c r="T361" s="212"/>
      <c r="AT361" s="213" t="s">
        <v>134</v>
      </c>
      <c r="AU361" s="213" t="s">
        <v>82</v>
      </c>
      <c r="AV361" s="11" t="s">
        <v>80</v>
      </c>
      <c r="AW361" s="11" t="s">
        <v>35</v>
      </c>
      <c r="AX361" s="11" t="s">
        <v>72</v>
      </c>
      <c r="AY361" s="213" t="s">
        <v>124</v>
      </c>
    </row>
    <row r="362" spans="2:65" s="12" customFormat="1" ht="13.5">
      <c r="B362" s="214"/>
      <c r="C362" s="215"/>
      <c r="D362" s="205" t="s">
        <v>134</v>
      </c>
      <c r="E362" s="216" t="s">
        <v>21</v>
      </c>
      <c r="F362" s="217" t="s">
        <v>666</v>
      </c>
      <c r="G362" s="215"/>
      <c r="H362" s="218">
        <v>4.0599999999999996</v>
      </c>
      <c r="I362" s="219"/>
      <c r="J362" s="215"/>
      <c r="K362" s="215"/>
      <c r="L362" s="220"/>
      <c r="M362" s="221"/>
      <c r="N362" s="222"/>
      <c r="O362" s="222"/>
      <c r="P362" s="222"/>
      <c r="Q362" s="222"/>
      <c r="R362" s="222"/>
      <c r="S362" s="222"/>
      <c r="T362" s="223"/>
      <c r="AT362" s="224" t="s">
        <v>134</v>
      </c>
      <c r="AU362" s="224" t="s">
        <v>82</v>
      </c>
      <c r="AV362" s="12" t="s">
        <v>82</v>
      </c>
      <c r="AW362" s="12" t="s">
        <v>35</v>
      </c>
      <c r="AX362" s="12" t="s">
        <v>72</v>
      </c>
      <c r="AY362" s="224" t="s">
        <v>124</v>
      </c>
    </row>
    <row r="363" spans="2:65" s="12" customFormat="1" ht="13.5">
      <c r="B363" s="214"/>
      <c r="C363" s="215"/>
      <c r="D363" s="205" t="s">
        <v>134</v>
      </c>
      <c r="E363" s="216" t="s">
        <v>21</v>
      </c>
      <c r="F363" s="217" t="s">
        <v>1457</v>
      </c>
      <c r="G363" s="215"/>
      <c r="H363" s="218">
        <v>3.92</v>
      </c>
      <c r="I363" s="219"/>
      <c r="J363" s="215"/>
      <c r="K363" s="215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134</v>
      </c>
      <c r="AU363" s="224" t="s">
        <v>82</v>
      </c>
      <c r="AV363" s="12" t="s">
        <v>82</v>
      </c>
      <c r="AW363" s="12" t="s">
        <v>35</v>
      </c>
      <c r="AX363" s="12" t="s">
        <v>72</v>
      </c>
      <c r="AY363" s="224" t="s">
        <v>124</v>
      </c>
    </row>
    <row r="364" spans="2:65" s="13" customFormat="1" ht="13.5">
      <c r="B364" s="228"/>
      <c r="C364" s="229"/>
      <c r="D364" s="205" t="s">
        <v>134</v>
      </c>
      <c r="E364" s="230" t="s">
        <v>21</v>
      </c>
      <c r="F364" s="231" t="s">
        <v>230</v>
      </c>
      <c r="G364" s="229"/>
      <c r="H364" s="232">
        <v>7.98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AT364" s="238" t="s">
        <v>134</v>
      </c>
      <c r="AU364" s="238" t="s">
        <v>82</v>
      </c>
      <c r="AV364" s="13" t="s">
        <v>132</v>
      </c>
      <c r="AW364" s="13" t="s">
        <v>35</v>
      </c>
      <c r="AX364" s="13" t="s">
        <v>80</v>
      </c>
      <c r="AY364" s="238" t="s">
        <v>124</v>
      </c>
    </row>
    <row r="365" spans="2:65" s="1" customFormat="1" ht="16.5" customHeight="1">
      <c r="B365" s="40"/>
      <c r="C365" s="191" t="s">
        <v>668</v>
      </c>
      <c r="D365" s="191" t="s">
        <v>127</v>
      </c>
      <c r="E365" s="192" t="s">
        <v>669</v>
      </c>
      <c r="F365" s="193" t="s">
        <v>670</v>
      </c>
      <c r="G365" s="194" t="s">
        <v>272</v>
      </c>
      <c r="H365" s="195">
        <v>16.039000000000001</v>
      </c>
      <c r="I365" s="196"/>
      <c r="J365" s="197">
        <f>ROUND(I365*H365,2)</f>
        <v>0</v>
      </c>
      <c r="K365" s="193" t="s">
        <v>131</v>
      </c>
      <c r="L365" s="60"/>
      <c r="M365" s="198" t="s">
        <v>21</v>
      </c>
      <c r="N365" s="199" t="s">
        <v>43</v>
      </c>
      <c r="O365" s="41"/>
      <c r="P365" s="200">
        <f>O365*H365</f>
        <v>0</v>
      </c>
      <c r="Q365" s="200">
        <v>2.4289999999999998</v>
      </c>
      <c r="R365" s="200">
        <f>Q365*H365</f>
        <v>38.958731</v>
      </c>
      <c r="S365" s="200">
        <v>0</v>
      </c>
      <c r="T365" s="201">
        <f>S365*H365</f>
        <v>0</v>
      </c>
      <c r="AR365" s="23" t="s">
        <v>132</v>
      </c>
      <c r="AT365" s="23" t="s">
        <v>127</v>
      </c>
      <c r="AU365" s="23" t="s">
        <v>82</v>
      </c>
      <c r="AY365" s="23" t="s">
        <v>124</v>
      </c>
      <c r="BE365" s="202">
        <f>IF(N365="základní",J365,0)</f>
        <v>0</v>
      </c>
      <c r="BF365" s="202">
        <f>IF(N365="snížená",J365,0)</f>
        <v>0</v>
      </c>
      <c r="BG365" s="202">
        <f>IF(N365="zákl. přenesená",J365,0)</f>
        <v>0</v>
      </c>
      <c r="BH365" s="202">
        <f>IF(N365="sníž. přenesená",J365,0)</f>
        <v>0</v>
      </c>
      <c r="BI365" s="202">
        <f>IF(N365="nulová",J365,0)</f>
        <v>0</v>
      </c>
      <c r="BJ365" s="23" t="s">
        <v>80</v>
      </c>
      <c r="BK365" s="202">
        <f>ROUND(I365*H365,2)</f>
        <v>0</v>
      </c>
      <c r="BL365" s="23" t="s">
        <v>132</v>
      </c>
      <c r="BM365" s="23" t="s">
        <v>1458</v>
      </c>
    </row>
    <row r="366" spans="2:65" s="11" customFormat="1" ht="13.5">
      <c r="B366" s="203"/>
      <c r="C366" s="204"/>
      <c r="D366" s="205" t="s">
        <v>134</v>
      </c>
      <c r="E366" s="206" t="s">
        <v>21</v>
      </c>
      <c r="F366" s="207" t="s">
        <v>672</v>
      </c>
      <c r="G366" s="204"/>
      <c r="H366" s="206" t="s">
        <v>21</v>
      </c>
      <c r="I366" s="208"/>
      <c r="J366" s="204"/>
      <c r="K366" s="204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134</v>
      </c>
      <c r="AU366" s="213" t="s">
        <v>82</v>
      </c>
      <c r="AV366" s="11" t="s">
        <v>80</v>
      </c>
      <c r="AW366" s="11" t="s">
        <v>35</v>
      </c>
      <c r="AX366" s="11" t="s">
        <v>72</v>
      </c>
      <c r="AY366" s="213" t="s">
        <v>124</v>
      </c>
    </row>
    <row r="367" spans="2:65" s="12" customFormat="1" ht="13.5">
      <c r="B367" s="214"/>
      <c r="C367" s="215"/>
      <c r="D367" s="205" t="s">
        <v>134</v>
      </c>
      <c r="E367" s="216" t="s">
        <v>21</v>
      </c>
      <c r="F367" s="217" t="s">
        <v>673</v>
      </c>
      <c r="G367" s="215"/>
      <c r="H367" s="218">
        <v>0.96</v>
      </c>
      <c r="I367" s="219"/>
      <c r="J367" s="215"/>
      <c r="K367" s="215"/>
      <c r="L367" s="220"/>
      <c r="M367" s="221"/>
      <c r="N367" s="222"/>
      <c r="O367" s="222"/>
      <c r="P367" s="222"/>
      <c r="Q367" s="222"/>
      <c r="R367" s="222"/>
      <c r="S367" s="222"/>
      <c r="T367" s="223"/>
      <c r="AT367" s="224" t="s">
        <v>134</v>
      </c>
      <c r="AU367" s="224" t="s">
        <v>82</v>
      </c>
      <c r="AV367" s="12" t="s">
        <v>82</v>
      </c>
      <c r="AW367" s="12" t="s">
        <v>35</v>
      </c>
      <c r="AX367" s="12" t="s">
        <v>72</v>
      </c>
      <c r="AY367" s="224" t="s">
        <v>124</v>
      </c>
    </row>
    <row r="368" spans="2:65" s="12" customFormat="1" ht="13.5">
      <c r="B368" s="214"/>
      <c r="C368" s="215"/>
      <c r="D368" s="205" t="s">
        <v>134</v>
      </c>
      <c r="E368" s="216" t="s">
        <v>21</v>
      </c>
      <c r="F368" s="217" t="s">
        <v>1459</v>
      </c>
      <c r="G368" s="215"/>
      <c r="H368" s="218">
        <v>3.117</v>
      </c>
      <c r="I368" s="219"/>
      <c r="J368" s="215"/>
      <c r="K368" s="215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134</v>
      </c>
      <c r="AU368" s="224" t="s">
        <v>82</v>
      </c>
      <c r="AV368" s="12" t="s">
        <v>82</v>
      </c>
      <c r="AW368" s="12" t="s">
        <v>35</v>
      </c>
      <c r="AX368" s="12" t="s">
        <v>72</v>
      </c>
      <c r="AY368" s="224" t="s">
        <v>124</v>
      </c>
    </row>
    <row r="369" spans="2:65" s="12" customFormat="1" ht="13.5">
      <c r="B369" s="214"/>
      <c r="C369" s="215"/>
      <c r="D369" s="205" t="s">
        <v>134</v>
      </c>
      <c r="E369" s="216" t="s">
        <v>21</v>
      </c>
      <c r="F369" s="217" t="s">
        <v>1460</v>
      </c>
      <c r="G369" s="215"/>
      <c r="H369" s="218">
        <v>10.34</v>
      </c>
      <c r="I369" s="219"/>
      <c r="J369" s="215"/>
      <c r="K369" s="215"/>
      <c r="L369" s="220"/>
      <c r="M369" s="221"/>
      <c r="N369" s="222"/>
      <c r="O369" s="222"/>
      <c r="P369" s="222"/>
      <c r="Q369" s="222"/>
      <c r="R369" s="222"/>
      <c r="S369" s="222"/>
      <c r="T369" s="223"/>
      <c r="AT369" s="224" t="s">
        <v>134</v>
      </c>
      <c r="AU369" s="224" t="s">
        <v>82</v>
      </c>
      <c r="AV369" s="12" t="s">
        <v>82</v>
      </c>
      <c r="AW369" s="12" t="s">
        <v>35</v>
      </c>
      <c r="AX369" s="12" t="s">
        <v>72</v>
      </c>
      <c r="AY369" s="224" t="s">
        <v>124</v>
      </c>
    </row>
    <row r="370" spans="2:65" s="12" customFormat="1" ht="13.5">
      <c r="B370" s="214"/>
      <c r="C370" s="215"/>
      <c r="D370" s="205" t="s">
        <v>134</v>
      </c>
      <c r="E370" s="216" t="s">
        <v>21</v>
      </c>
      <c r="F370" s="217" t="s">
        <v>1461</v>
      </c>
      <c r="G370" s="215"/>
      <c r="H370" s="218">
        <v>0.40500000000000003</v>
      </c>
      <c r="I370" s="219"/>
      <c r="J370" s="215"/>
      <c r="K370" s="215"/>
      <c r="L370" s="220"/>
      <c r="M370" s="221"/>
      <c r="N370" s="222"/>
      <c r="O370" s="222"/>
      <c r="P370" s="222"/>
      <c r="Q370" s="222"/>
      <c r="R370" s="222"/>
      <c r="S370" s="222"/>
      <c r="T370" s="223"/>
      <c r="AT370" s="224" t="s">
        <v>134</v>
      </c>
      <c r="AU370" s="224" t="s">
        <v>82</v>
      </c>
      <c r="AV370" s="12" t="s">
        <v>82</v>
      </c>
      <c r="AW370" s="12" t="s">
        <v>35</v>
      </c>
      <c r="AX370" s="12" t="s">
        <v>72</v>
      </c>
      <c r="AY370" s="224" t="s">
        <v>124</v>
      </c>
    </row>
    <row r="371" spans="2:65" s="12" customFormat="1" ht="13.5">
      <c r="B371" s="214"/>
      <c r="C371" s="215"/>
      <c r="D371" s="205" t="s">
        <v>134</v>
      </c>
      <c r="E371" s="216" t="s">
        <v>21</v>
      </c>
      <c r="F371" s="217" t="s">
        <v>1462</v>
      </c>
      <c r="G371" s="215"/>
      <c r="H371" s="218">
        <v>1.2170000000000001</v>
      </c>
      <c r="I371" s="219"/>
      <c r="J371" s="215"/>
      <c r="K371" s="215"/>
      <c r="L371" s="220"/>
      <c r="M371" s="221"/>
      <c r="N371" s="222"/>
      <c r="O371" s="222"/>
      <c r="P371" s="222"/>
      <c r="Q371" s="222"/>
      <c r="R371" s="222"/>
      <c r="S371" s="222"/>
      <c r="T371" s="223"/>
      <c r="AT371" s="224" t="s">
        <v>134</v>
      </c>
      <c r="AU371" s="224" t="s">
        <v>82</v>
      </c>
      <c r="AV371" s="12" t="s">
        <v>82</v>
      </c>
      <c r="AW371" s="12" t="s">
        <v>35</v>
      </c>
      <c r="AX371" s="12" t="s">
        <v>72</v>
      </c>
      <c r="AY371" s="224" t="s">
        <v>124</v>
      </c>
    </row>
    <row r="372" spans="2:65" s="13" customFormat="1" ht="13.5">
      <c r="B372" s="228"/>
      <c r="C372" s="229"/>
      <c r="D372" s="205" t="s">
        <v>134</v>
      </c>
      <c r="E372" s="230" t="s">
        <v>21</v>
      </c>
      <c r="F372" s="231" t="s">
        <v>230</v>
      </c>
      <c r="G372" s="229"/>
      <c r="H372" s="232">
        <v>16.039000000000001</v>
      </c>
      <c r="I372" s="233"/>
      <c r="J372" s="229"/>
      <c r="K372" s="229"/>
      <c r="L372" s="234"/>
      <c r="M372" s="235"/>
      <c r="N372" s="236"/>
      <c r="O372" s="236"/>
      <c r="P372" s="236"/>
      <c r="Q372" s="236"/>
      <c r="R372" s="236"/>
      <c r="S372" s="236"/>
      <c r="T372" s="237"/>
      <c r="AT372" s="238" t="s">
        <v>134</v>
      </c>
      <c r="AU372" s="238" t="s">
        <v>82</v>
      </c>
      <c r="AV372" s="13" t="s">
        <v>132</v>
      </c>
      <c r="AW372" s="13" t="s">
        <v>35</v>
      </c>
      <c r="AX372" s="13" t="s">
        <v>80</v>
      </c>
      <c r="AY372" s="238" t="s">
        <v>124</v>
      </c>
    </row>
    <row r="373" spans="2:65" s="1" customFormat="1" ht="16.5" customHeight="1">
      <c r="B373" s="40"/>
      <c r="C373" s="191" t="s">
        <v>676</v>
      </c>
      <c r="D373" s="191" t="s">
        <v>127</v>
      </c>
      <c r="E373" s="192" t="s">
        <v>677</v>
      </c>
      <c r="F373" s="193" t="s">
        <v>678</v>
      </c>
      <c r="G373" s="194" t="s">
        <v>272</v>
      </c>
      <c r="H373" s="195">
        <v>14.952</v>
      </c>
      <c r="I373" s="196"/>
      <c r="J373" s="197">
        <f>ROUND(I373*H373,2)</f>
        <v>0</v>
      </c>
      <c r="K373" s="193" t="s">
        <v>1360</v>
      </c>
      <c r="L373" s="60"/>
      <c r="M373" s="198" t="s">
        <v>21</v>
      </c>
      <c r="N373" s="199" t="s">
        <v>43</v>
      </c>
      <c r="O373" s="41"/>
      <c r="P373" s="200">
        <f>O373*H373</f>
        <v>0</v>
      </c>
      <c r="Q373" s="200">
        <v>2.49255</v>
      </c>
      <c r="R373" s="200">
        <f>Q373*H373</f>
        <v>37.268607600000003</v>
      </c>
      <c r="S373" s="200">
        <v>0</v>
      </c>
      <c r="T373" s="201">
        <f>S373*H373</f>
        <v>0</v>
      </c>
      <c r="AR373" s="23" t="s">
        <v>132</v>
      </c>
      <c r="AT373" s="23" t="s">
        <v>127</v>
      </c>
      <c r="AU373" s="23" t="s">
        <v>82</v>
      </c>
      <c r="AY373" s="23" t="s">
        <v>124</v>
      </c>
      <c r="BE373" s="202">
        <f>IF(N373="základní",J373,0)</f>
        <v>0</v>
      </c>
      <c r="BF373" s="202">
        <f>IF(N373="snížená",J373,0)</f>
        <v>0</v>
      </c>
      <c r="BG373" s="202">
        <f>IF(N373="zákl. přenesená",J373,0)</f>
        <v>0</v>
      </c>
      <c r="BH373" s="202">
        <f>IF(N373="sníž. přenesená",J373,0)</f>
        <v>0</v>
      </c>
      <c r="BI373" s="202">
        <f>IF(N373="nulová",J373,0)</f>
        <v>0</v>
      </c>
      <c r="BJ373" s="23" t="s">
        <v>80</v>
      </c>
      <c r="BK373" s="202">
        <f>ROUND(I373*H373,2)</f>
        <v>0</v>
      </c>
      <c r="BL373" s="23" t="s">
        <v>132</v>
      </c>
      <c r="BM373" s="23" t="s">
        <v>1463</v>
      </c>
    </row>
    <row r="374" spans="2:65" s="11" customFormat="1" ht="13.5">
      <c r="B374" s="203"/>
      <c r="C374" s="204"/>
      <c r="D374" s="205" t="s">
        <v>134</v>
      </c>
      <c r="E374" s="206" t="s">
        <v>21</v>
      </c>
      <c r="F374" s="207" t="s">
        <v>680</v>
      </c>
      <c r="G374" s="204"/>
      <c r="H374" s="206" t="s">
        <v>21</v>
      </c>
      <c r="I374" s="208"/>
      <c r="J374" s="204"/>
      <c r="K374" s="204"/>
      <c r="L374" s="209"/>
      <c r="M374" s="210"/>
      <c r="N374" s="211"/>
      <c r="O374" s="211"/>
      <c r="P374" s="211"/>
      <c r="Q374" s="211"/>
      <c r="R374" s="211"/>
      <c r="S374" s="211"/>
      <c r="T374" s="212"/>
      <c r="AT374" s="213" t="s">
        <v>134</v>
      </c>
      <c r="AU374" s="213" t="s">
        <v>82</v>
      </c>
      <c r="AV374" s="11" t="s">
        <v>80</v>
      </c>
      <c r="AW374" s="11" t="s">
        <v>35</v>
      </c>
      <c r="AX374" s="11" t="s">
        <v>72</v>
      </c>
      <c r="AY374" s="213" t="s">
        <v>124</v>
      </c>
    </row>
    <row r="375" spans="2:65" s="12" customFormat="1" ht="13.5">
      <c r="B375" s="214"/>
      <c r="C375" s="215"/>
      <c r="D375" s="205" t="s">
        <v>134</v>
      </c>
      <c r="E375" s="216" t="s">
        <v>21</v>
      </c>
      <c r="F375" s="217" t="s">
        <v>1464</v>
      </c>
      <c r="G375" s="215"/>
      <c r="H375" s="218">
        <v>5.4720000000000004</v>
      </c>
      <c r="I375" s="219"/>
      <c r="J375" s="215"/>
      <c r="K375" s="215"/>
      <c r="L375" s="220"/>
      <c r="M375" s="221"/>
      <c r="N375" s="222"/>
      <c r="O375" s="222"/>
      <c r="P375" s="222"/>
      <c r="Q375" s="222"/>
      <c r="R375" s="222"/>
      <c r="S375" s="222"/>
      <c r="T375" s="223"/>
      <c r="AT375" s="224" t="s">
        <v>134</v>
      </c>
      <c r="AU375" s="224" t="s">
        <v>82</v>
      </c>
      <c r="AV375" s="12" t="s">
        <v>82</v>
      </c>
      <c r="AW375" s="12" t="s">
        <v>35</v>
      </c>
      <c r="AX375" s="12" t="s">
        <v>72</v>
      </c>
      <c r="AY375" s="224" t="s">
        <v>124</v>
      </c>
    </row>
    <row r="376" spans="2:65" s="12" customFormat="1" ht="13.5">
      <c r="B376" s="214"/>
      <c r="C376" s="215"/>
      <c r="D376" s="205" t="s">
        <v>134</v>
      </c>
      <c r="E376" s="216" t="s">
        <v>21</v>
      </c>
      <c r="F376" s="217" t="s">
        <v>1465</v>
      </c>
      <c r="G376" s="215"/>
      <c r="H376" s="218">
        <v>7</v>
      </c>
      <c r="I376" s="219"/>
      <c r="J376" s="215"/>
      <c r="K376" s="215"/>
      <c r="L376" s="220"/>
      <c r="M376" s="221"/>
      <c r="N376" s="222"/>
      <c r="O376" s="222"/>
      <c r="P376" s="222"/>
      <c r="Q376" s="222"/>
      <c r="R376" s="222"/>
      <c r="S376" s="222"/>
      <c r="T376" s="223"/>
      <c r="AT376" s="224" t="s">
        <v>134</v>
      </c>
      <c r="AU376" s="224" t="s">
        <v>82</v>
      </c>
      <c r="AV376" s="12" t="s">
        <v>82</v>
      </c>
      <c r="AW376" s="12" t="s">
        <v>35</v>
      </c>
      <c r="AX376" s="12" t="s">
        <v>72</v>
      </c>
      <c r="AY376" s="224" t="s">
        <v>124</v>
      </c>
    </row>
    <row r="377" spans="2:65" s="12" customFormat="1" ht="13.5">
      <c r="B377" s="214"/>
      <c r="C377" s="215"/>
      <c r="D377" s="205" t="s">
        <v>134</v>
      </c>
      <c r="E377" s="216" t="s">
        <v>21</v>
      </c>
      <c r="F377" s="217" t="s">
        <v>1309</v>
      </c>
      <c r="G377" s="215"/>
      <c r="H377" s="218">
        <v>2.48</v>
      </c>
      <c r="I377" s="219"/>
      <c r="J377" s="215"/>
      <c r="K377" s="215"/>
      <c r="L377" s="220"/>
      <c r="M377" s="221"/>
      <c r="N377" s="222"/>
      <c r="O377" s="222"/>
      <c r="P377" s="222"/>
      <c r="Q377" s="222"/>
      <c r="R377" s="222"/>
      <c r="S377" s="222"/>
      <c r="T377" s="223"/>
      <c r="AT377" s="224" t="s">
        <v>134</v>
      </c>
      <c r="AU377" s="224" t="s">
        <v>82</v>
      </c>
      <c r="AV377" s="12" t="s">
        <v>82</v>
      </c>
      <c r="AW377" s="12" t="s">
        <v>35</v>
      </c>
      <c r="AX377" s="12" t="s">
        <v>72</v>
      </c>
      <c r="AY377" s="224" t="s">
        <v>124</v>
      </c>
    </row>
    <row r="378" spans="2:65" s="13" customFormat="1" ht="13.5">
      <c r="B378" s="228"/>
      <c r="C378" s="229"/>
      <c r="D378" s="205" t="s">
        <v>134</v>
      </c>
      <c r="E378" s="230" t="s">
        <v>21</v>
      </c>
      <c r="F378" s="231" t="s">
        <v>230</v>
      </c>
      <c r="G378" s="229"/>
      <c r="H378" s="232">
        <v>14.952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AT378" s="238" t="s">
        <v>134</v>
      </c>
      <c r="AU378" s="238" t="s">
        <v>82</v>
      </c>
      <c r="AV378" s="13" t="s">
        <v>132</v>
      </c>
      <c r="AW378" s="13" t="s">
        <v>35</v>
      </c>
      <c r="AX378" s="13" t="s">
        <v>80</v>
      </c>
      <c r="AY378" s="238" t="s">
        <v>124</v>
      </c>
    </row>
    <row r="379" spans="2:65" s="1" customFormat="1" ht="16.5" customHeight="1">
      <c r="B379" s="40"/>
      <c r="C379" s="191" t="s">
        <v>683</v>
      </c>
      <c r="D379" s="191" t="s">
        <v>127</v>
      </c>
      <c r="E379" s="192" t="s">
        <v>684</v>
      </c>
      <c r="F379" s="193" t="s">
        <v>685</v>
      </c>
      <c r="G379" s="194" t="s">
        <v>221</v>
      </c>
      <c r="H379" s="195">
        <v>25.56</v>
      </c>
      <c r="I379" s="196"/>
      <c r="J379" s="197">
        <f>ROUND(I379*H379,2)</f>
        <v>0</v>
      </c>
      <c r="K379" s="193" t="s">
        <v>131</v>
      </c>
      <c r="L379" s="60"/>
      <c r="M379" s="198" t="s">
        <v>21</v>
      </c>
      <c r="N379" s="199" t="s">
        <v>43</v>
      </c>
      <c r="O379" s="41"/>
      <c r="P379" s="200">
        <f>O379*H379</f>
        <v>0</v>
      </c>
      <c r="Q379" s="200">
        <v>6.3200000000000001E-3</v>
      </c>
      <c r="R379" s="200">
        <f>Q379*H379</f>
        <v>0.16153919999999999</v>
      </c>
      <c r="S379" s="200">
        <v>0</v>
      </c>
      <c r="T379" s="201">
        <f>S379*H379</f>
        <v>0</v>
      </c>
      <c r="AR379" s="23" t="s">
        <v>132</v>
      </c>
      <c r="AT379" s="23" t="s">
        <v>127</v>
      </c>
      <c r="AU379" s="23" t="s">
        <v>82</v>
      </c>
      <c r="AY379" s="23" t="s">
        <v>124</v>
      </c>
      <c r="BE379" s="202">
        <f>IF(N379="základní",J379,0)</f>
        <v>0</v>
      </c>
      <c r="BF379" s="202">
        <f>IF(N379="snížená",J379,0)</f>
        <v>0</v>
      </c>
      <c r="BG379" s="202">
        <f>IF(N379="zákl. přenesená",J379,0)</f>
        <v>0</v>
      </c>
      <c r="BH379" s="202">
        <f>IF(N379="sníž. přenesená",J379,0)</f>
        <v>0</v>
      </c>
      <c r="BI379" s="202">
        <f>IF(N379="nulová",J379,0)</f>
        <v>0</v>
      </c>
      <c r="BJ379" s="23" t="s">
        <v>80</v>
      </c>
      <c r="BK379" s="202">
        <f>ROUND(I379*H379,2)</f>
        <v>0</v>
      </c>
      <c r="BL379" s="23" t="s">
        <v>132</v>
      </c>
      <c r="BM379" s="23" t="s">
        <v>1466</v>
      </c>
    </row>
    <row r="380" spans="2:65" s="11" customFormat="1" ht="13.5">
      <c r="B380" s="203"/>
      <c r="C380" s="204"/>
      <c r="D380" s="205" t="s">
        <v>134</v>
      </c>
      <c r="E380" s="206" t="s">
        <v>21</v>
      </c>
      <c r="F380" s="207" t="s">
        <v>687</v>
      </c>
      <c r="G380" s="204"/>
      <c r="H380" s="206" t="s">
        <v>21</v>
      </c>
      <c r="I380" s="208"/>
      <c r="J380" s="204"/>
      <c r="K380" s="204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134</v>
      </c>
      <c r="AU380" s="213" t="s">
        <v>82</v>
      </c>
      <c r="AV380" s="11" t="s">
        <v>80</v>
      </c>
      <c r="AW380" s="11" t="s">
        <v>35</v>
      </c>
      <c r="AX380" s="11" t="s">
        <v>72</v>
      </c>
      <c r="AY380" s="213" t="s">
        <v>124</v>
      </c>
    </row>
    <row r="381" spans="2:65" s="12" customFormat="1" ht="13.5">
      <c r="B381" s="214"/>
      <c r="C381" s="215"/>
      <c r="D381" s="205" t="s">
        <v>134</v>
      </c>
      <c r="E381" s="216" t="s">
        <v>21</v>
      </c>
      <c r="F381" s="217" t="s">
        <v>1467</v>
      </c>
      <c r="G381" s="215"/>
      <c r="H381" s="218">
        <v>19.2</v>
      </c>
      <c r="I381" s="219"/>
      <c r="J381" s="215"/>
      <c r="K381" s="215"/>
      <c r="L381" s="220"/>
      <c r="M381" s="221"/>
      <c r="N381" s="222"/>
      <c r="O381" s="222"/>
      <c r="P381" s="222"/>
      <c r="Q381" s="222"/>
      <c r="R381" s="222"/>
      <c r="S381" s="222"/>
      <c r="T381" s="223"/>
      <c r="AT381" s="224" t="s">
        <v>134</v>
      </c>
      <c r="AU381" s="224" t="s">
        <v>82</v>
      </c>
      <c r="AV381" s="12" t="s">
        <v>82</v>
      </c>
      <c r="AW381" s="12" t="s">
        <v>35</v>
      </c>
      <c r="AX381" s="12" t="s">
        <v>72</v>
      </c>
      <c r="AY381" s="224" t="s">
        <v>124</v>
      </c>
    </row>
    <row r="382" spans="2:65" s="12" customFormat="1" ht="13.5">
      <c r="B382" s="214"/>
      <c r="C382" s="215"/>
      <c r="D382" s="205" t="s">
        <v>134</v>
      </c>
      <c r="E382" s="216" t="s">
        <v>21</v>
      </c>
      <c r="F382" s="217" t="s">
        <v>1468</v>
      </c>
      <c r="G382" s="215"/>
      <c r="H382" s="218">
        <v>6.36</v>
      </c>
      <c r="I382" s="219"/>
      <c r="J382" s="215"/>
      <c r="K382" s="215"/>
      <c r="L382" s="220"/>
      <c r="M382" s="221"/>
      <c r="N382" s="222"/>
      <c r="O382" s="222"/>
      <c r="P382" s="222"/>
      <c r="Q382" s="222"/>
      <c r="R382" s="222"/>
      <c r="S382" s="222"/>
      <c r="T382" s="223"/>
      <c r="AT382" s="224" t="s">
        <v>134</v>
      </c>
      <c r="AU382" s="224" t="s">
        <v>82</v>
      </c>
      <c r="AV382" s="12" t="s">
        <v>82</v>
      </c>
      <c r="AW382" s="12" t="s">
        <v>35</v>
      </c>
      <c r="AX382" s="12" t="s">
        <v>72</v>
      </c>
      <c r="AY382" s="224" t="s">
        <v>124</v>
      </c>
    </row>
    <row r="383" spans="2:65" s="13" customFormat="1" ht="13.5">
      <c r="B383" s="228"/>
      <c r="C383" s="229"/>
      <c r="D383" s="205" t="s">
        <v>134</v>
      </c>
      <c r="E383" s="230" t="s">
        <v>21</v>
      </c>
      <c r="F383" s="231" t="s">
        <v>230</v>
      </c>
      <c r="G383" s="229"/>
      <c r="H383" s="232">
        <v>25.56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AT383" s="238" t="s">
        <v>134</v>
      </c>
      <c r="AU383" s="238" t="s">
        <v>82</v>
      </c>
      <c r="AV383" s="13" t="s">
        <v>132</v>
      </c>
      <c r="AW383" s="13" t="s">
        <v>35</v>
      </c>
      <c r="AX383" s="13" t="s">
        <v>80</v>
      </c>
      <c r="AY383" s="238" t="s">
        <v>124</v>
      </c>
    </row>
    <row r="384" spans="2:65" s="1" customFormat="1" ht="16.5" customHeight="1">
      <c r="B384" s="40"/>
      <c r="C384" s="191" t="s">
        <v>690</v>
      </c>
      <c r="D384" s="191" t="s">
        <v>127</v>
      </c>
      <c r="E384" s="192" t="s">
        <v>691</v>
      </c>
      <c r="F384" s="193" t="s">
        <v>692</v>
      </c>
      <c r="G384" s="194" t="s">
        <v>272</v>
      </c>
      <c r="H384" s="195">
        <v>5.76</v>
      </c>
      <c r="I384" s="196"/>
      <c r="J384" s="197">
        <f>ROUND(I384*H384,2)</f>
        <v>0</v>
      </c>
      <c r="K384" s="193" t="s">
        <v>131</v>
      </c>
      <c r="L384" s="60"/>
      <c r="M384" s="198" t="s">
        <v>21</v>
      </c>
      <c r="N384" s="199" t="s">
        <v>43</v>
      </c>
      <c r="O384" s="41"/>
      <c r="P384" s="200">
        <f>O384*H384</f>
        <v>0</v>
      </c>
      <c r="Q384" s="200">
        <v>2.28268</v>
      </c>
      <c r="R384" s="200">
        <f>Q384*H384</f>
        <v>13.148236799999999</v>
      </c>
      <c r="S384" s="200">
        <v>0</v>
      </c>
      <c r="T384" s="201">
        <f>S384*H384</f>
        <v>0</v>
      </c>
      <c r="AR384" s="23" t="s">
        <v>132</v>
      </c>
      <c r="AT384" s="23" t="s">
        <v>127</v>
      </c>
      <c r="AU384" s="23" t="s">
        <v>82</v>
      </c>
      <c r="AY384" s="23" t="s">
        <v>124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23" t="s">
        <v>80</v>
      </c>
      <c r="BK384" s="202">
        <f>ROUND(I384*H384,2)</f>
        <v>0</v>
      </c>
      <c r="BL384" s="23" t="s">
        <v>132</v>
      </c>
      <c r="BM384" s="23" t="s">
        <v>1469</v>
      </c>
    </row>
    <row r="385" spans="2:65" s="12" customFormat="1" ht="13.5">
      <c r="B385" s="214"/>
      <c r="C385" s="215"/>
      <c r="D385" s="205" t="s">
        <v>134</v>
      </c>
      <c r="E385" s="216" t="s">
        <v>21</v>
      </c>
      <c r="F385" s="217" t="s">
        <v>1470</v>
      </c>
      <c r="G385" s="215"/>
      <c r="H385" s="218">
        <v>5.76</v>
      </c>
      <c r="I385" s="219"/>
      <c r="J385" s="215"/>
      <c r="K385" s="215"/>
      <c r="L385" s="220"/>
      <c r="M385" s="221"/>
      <c r="N385" s="222"/>
      <c r="O385" s="222"/>
      <c r="P385" s="222"/>
      <c r="Q385" s="222"/>
      <c r="R385" s="222"/>
      <c r="S385" s="222"/>
      <c r="T385" s="223"/>
      <c r="AT385" s="224" t="s">
        <v>134</v>
      </c>
      <c r="AU385" s="224" t="s">
        <v>82</v>
      </c>
      <c r="AV385" s="12" t="s">
        <v>82</v>
      </c>
      <c r="AW385" s="12" t="s">
        <v>35</v>
      </c>
      <c r="AX385" s="12" t="s">
        <v>80</v>
      </c>
      <c r="AY385" s="224" t="s">
        <v>124</v>
      </c>
    </row>
    <row r="386" spans="2:65" s="1" customFormat="1" ht="16.5" customHeight="1">
      <c r="B386" s="40"/>
      <c r="C386" s="191" t="s">
        <v>695</v>
      </c>
      <c r="D386" s="191" t="s">
        <v>127</v>
      </c>
      <c r="E386" s="192" t="s">
        <v>696</v>
      </c>
      <c r="F386" s="193" t="s">
        <v>697</v>
      </c>
      <c r="G386" s="194" t="s">
        <v>272</v>
      </c>
      <c r="H386" s="195">
        <v>2.64</v>
      </c>
      <c r="I386" s="196"/>
      <c r="J386" s="197">
        <f>ROUND(I386*H386,2)</f>
        <v>0</v>
      </c>
      <c r="K386" s="193" t="s">
        <v>131</v>
      </c>
      <c r="L386" s="60"/>
      <c r="M386" s="198" t="s">
        <v>21</v>
      </c>
      <c r="N386" s="199" t="s">
        <v>43</v>
      </c>
      <c r="O386" s="41"/>
      <c r="P386" s="200">
        <f>O386*H386</f>
        <v>0</v>
      </c>
      <c r="Q386" s="200">
        <v>2.4127200000000002</v>
      </c>
      <c r="R386" s="200">
        <f>Q386*H386</f>
        <v>6.3695808000000005</v>
      </c>
      <c r="S386" s="200">
        <v>0</v>
      </c>
      <c r="T386" s="201">
        <f>S386*H386</f>
        <v>0</v>
      </c>
      <c r="AR386" s="23" t="s">
        <v>132</v>
      </c>
      <c r="AT386" s="23" t="s">
        <v>127</v>
      </c>
      <c r="AU386" s="23" t="s">
        <v>82</v>
      </c>
      <c r="AY386" s="23" t="s">
        <v>124</v>
      </c>
      <c r="BE386" s="202">
        <f>IF(N386="základní",J386,0)</f>
        <v>0</v>
      </c>
      <c r="BF386" s="202">
        <f>IF(N386="snížená",J386,0)</f>
        <v>0</v>
      </c>
      <c r="BG386" s="202">
        <f>IF(N386="zákl. přenesená",J386,0)</f>
        <v>0</v>
      </c>
      <c r="BH386" s="202">
        <f>IF(N386="sníž. přenesená",J386,0)</f>
        <v>0</v>
      </c>
      <c r="BI386" s="202">
        <f>IF(N386="nulová",J386,0)</f>
        <v>0</v>
      </c>
      <c r="BJ386" s="23" t="s">
        <v>80</v>
      </c>
      <c r="BK386" s="202">
        <f>ROUND(I386*H386,2)</f>
        <v>0</v>
      </c>
      <c r="BL386" s="23" t="s">
        <v>132</v>
      </c>
      <c r="BM386" s="23" t="s">
        <v>1471</v>
      </c>
    </row>
    <row r="387" spans="2:65" s="11" customFormat="1" ht="13.5">
      <c r="B387" s="203"/>
      <c r="C387" s="204"/>
      <c r="D387" s="205" t="s">
        <v>134</v>
      </c>
      <c r="E387" s="206" t="s">
        <v>21</v>
      </c>
      <c r="F387" s="207" t="s">
        <v>699</v>
      </c>
      <c r="G387" s="204"/>
      <c r="H387" s="206" t="s">
        <v>21</v>
      </c>
      <c r="I387" s="208"/>
      <c r="J387" s="204"/>
      <c r="K387" s="204"/>
      <c r="L387" s="209"/>
      <c r="M387" s="210"/>
      <c r="N387" s="211"/>
      <c r="O387" s="211"/>
      <c r="P387" s="211"/>
      <c r="Q387" s="211"/>
      <c r="R387" s="211"/>
      <c r="S387" s="211"/>
      <c r="T387" s="212"/>
      <c r="AT387" s="213" t="s">
        <v>134</v>
      </c>
      <c r="AU387" s="213" t="s">
        <v>82</v>
      </c>
      <c r="AV387" s="11" t="s">
        <v>80</v>
      </c>
      <c r="AW387" s="11" t="s">
        <v>35</v>
      </c>
      <c r="AX387" s="11" t="s">
        <v>72</v>
      </c>
      <c r="AY387" s="213" t="s">
        <v>124</v>
      </c>
    </row>
    <row r="388" spans="2:65" s="12" customFormat="1" ht="13.5">
      <c r="B388" s="214"/>
      <c r="C388" s="215"/>
      <c r="D388" s="205" t="s">
        <v>134</v>
      </c>
      <c r="E388" s="216" t="s">
        <v>21</v>
      </c>
      <c r="F388" s="217" t="s">
        <v>1472</v>
      </c>
      <c r="G388" s="215"/>
      <c r="H388" s="218">
        <v>2.64</v>
      </c>
      <c r="I388" s="219"/>
      <c r="J388" s="215"/>
      <c r="K388" s="215"/>
      <c r="L388" s="220"/>
      <c r="M388" s="221"/>
      <c r="N388" s="222"/>
      <c r="O388" s="222"/>
      <c r="P388" s="222"/>
      <c r="Q388" s="222"/>
      <c r="R388" s="222"/>
      <c r="S388" s="222"/>
      <c r="T388" s="223"/>
      <c r="AT388" s="224" t="s">
        <v>134</v>
      </c>
      <c r="AU388" s="224" t="s">
        <v>82</v>
      </c>
      <c r="AV388" s="12" t="s">
        <v>82</v>
      </c>
      <c r="AW388" s="12" t="s">
        <v>35</v>
      </c>
      <c r="AX388" s="12" t="s">
        <v>80</v>
      </c>
      <c r="AY388" s="224" t="s">
        <v>124</v>
      </c>
    </row>
    <row r="389" spans="2:65" s="1" customFormat="1" ht="25.5" customHeight="1">
      <c r="B389" s="40"/>
      <c r="C389" s="191" t="s">
        <v>701</v>
      </c>
      <c r="D389" s="191" t="s">
        <v>127</v>
      </c>
      <c r="E389" s="192" t="s">
        <v>702</v>
      </c>
      <c r="F389" s="193" t="s">
        <v>703</v>
      </c>
      <c r="G389" s="194" t="s">
        <v>221</v>
      </c>
      <c r="H389" s="195">
        <v>96</v>
      </c>
      <c r="I389" s="196"/>
      <c r="J389" s="197">
        <f>ROUND(I389*H389,2)</f>
        <v>0</v>
      </c>
      <c r="K389" s="193" t="s">
        <v>131</v>
      </c>
      <c r="L389" s="60"/>
      <c r="M389" s="198" t="s">
        <v>21</v>
      </c>
      <c r="N389" s="199" t="s">
        <v>43</v>
      </c>
      <c r="O389" s="41"/>
      <c r="P389" s="200">
        <f>O389*H389</f>
        <v>0</v>
      </c>
      <c r="Q389" s="200">
        <v>1E-3</v>
      </c>
      <c r="R389" s="200">
        <f>Q389*H389</f>
        <v>9.6000000000000002E-2</v>
      </c>
      <c r="S389" s="200">
        <v>0</v>
      </c>
      <c r="T389" s="201">
        <f>S389*H389</f>
        <v>0</v>
      </c>
      <c r="AR389" s="23" t="s">
        <v>132</v>
      </c>
      <c r="AT389" s="23" t="s">
        <v>127</v>
      </c>
      <c r="AU389" s="23" t="s">
        <v>82</v>
      </c>
      <c r="AY389" s="23" t="s">
        <v>124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23" t="s">
        <v>80</v>
      </c>
      <c r="BK389" s="202">
        <f>ROUND(I389*H389,2)</f>
        <v>0</v>
      </c>
      <c r="BL389" s="23" t="s">
        <v>132</v>
      </c>
      <c r="BM389" s="23" t="s">
        <v>1473</v>
      </c>
    </row>
    <row r="390" spans="2:65" s="11" customFormat="1" ht="27">
      <c r="B390" s="203"/>
      <c r="C390" s="204"/>
      <c r="D390" s="205" t="s">
        <v>134</v>
      </c>
      <c r="E390" s="206" t="s">
        <v>21</v>
      </c>
      <c r="F390" s="207" t="s">
        <v>705</v>
      </c>
      <c r="G390" s="204"/>
      <c r="H390" s="206" t="s">
        <v>21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134</v>
      </c>
      <c r="AU390" s="213" t="s">
        <v>82</v>
      </c>
      <c r="AV390" s="11" t="s">
        <v>80</v>
      </c>
      <c r="AW390" s="11" t="s">
        <v>35</v>
      </c>
      <c r="AX390" s="11" t="s">
        <v>72</v>
      </c>
      <c r="AY390" s="213" t="s">
        <v>124</v>
      </c>
    </row>
    <row r="391" spans="2:65" s="12" customFormat="1" ht="13.5">
      <c r="B391" s="214"/>
      <c r="C391" s="215"/>
      <c r="D391" s="205" t="s">
        <v>134</v>
      </c>
      <c r="E391" s="216" t="s">
        <v>21</v>
      </c>
      <c r="F391" s="217" t="s">
        <v>1474</v>
      </c>
      <c r="G391" s="215"/>
      <c r="H391" s="218">
        <v>96</v>
      </c>
      <c r="I391" s="219"/>
      <c r="J391" s="215"/>
      <c r="K391" s="215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134</v>
      </c>
      <c r="AU391" s="224" t="s">
        <v>82</v>
      </c>
      <c r="AV391" s="12" t="s">
        <v>82</v>
      </c>
      <c r="AW391" s="12" t="s">
        <v>35</v>
      </c>
      <c r="AX391" s="12" t="s">
        <v>80</v>
      </c>
      <c r="AY391" s="224" t="s">
        <v>124</v>
      </c>
    </row>
    <row r="392" spans="2:65" s="1" customFormat="1" ht="16.5" customHeight="1">
      <c r="B392" s="40"/>
      <c r="C392" s="239" t="s">
        <v>707</v>
      </c>
      <c r="D392" s="239" t="s">
        <v>312</v>
      </c>
      <c r="E392" s="240" t="s">
        <v>708</v>
      </c>
      <c r="F392" s="241" t="s">
        <v>709</v>
      </c>
      <c r="G392" s="242" t="s">
        <v>221</v>
      </c>
      <c r="H392" s="243">
        <v>110.4</v>
      </c>
      <c r="I392" s="244"/>
      <c r="J392" s="245">
        <f>ROUND(I392*H392,2)</f>
        <v>0</v>
      </c>
      <c r="K392" s="241" t="s">
        <v>131</v>
      </c>
      <c r="L392" s="246"/>
      <c r="M392" s="247" t="s">
        <v>21</v>
      </c>
      <c r="N392" s="248" t="s">
        <v>43</v>
      </c>
      <c r="O392" s="41"/>
      <c r="P392" s="200">
        <f>O392*H392</f>
        <v>0</v>
      </c>
      <c r="Q392" s="200">
        <v>2.4199999999999998E-3</v>
      </c>
      <c r="R392" s="200">
        <f>Q392*H392</f>
        <v>0.26716800000000002</v>
      </c>
      <c r="S392" s="200">
        <v>0</v>
      </c>
      <c r="T392" s="201">
        <f>S392*H392</f>
        <v>0</v>
      </c>
      <c r="AR392" s="23" t="s">
        <v>169</v>
      </c>
      <c r="AT392" s="23" t="s">
        <v>312</v>
      </c>
      <c r="AU392" s="23" t="s">
        <v>82</v>
      </c>
      <c r="AY392" s="23" t="s">
        <v>124</v>
      </c>
      <c r="BE392" s="202">
        <f>IF(N392="základní",J392,0)</f>
        <v>0</v>
      </c>
      <c r="BF392" s="202">
        <f>IF(N392="snížená",J392,0)</f>
        <v>0</v>
      </c>
      <c r="BG392" s="202">
        <f>IF(N392="zákl. přenesená",J392,0)</f>
        <v>0</v>
      </c>
      <c r="BH392" s="202">
        <f>IF(N392="sníž. přenesená",J392,0)</f>
        <v>0</v>
      </c>
      <c r="BI392" s="202">
        <f>IF(N392="nulová",J392,0)</f>
        <v>0</v>
      </c>
      <c r="BJ392" s="23" t="s">
        <v>80</v>
      </c>
      <c r="BK392" s="202">
        <f>ROUND(I392*H392,2)</f>
        <v>0</v>
      </c>
      <c r="BL392" s="23" t="s">
        <v>132</v>
      </c>
      <c r="BM392" s="23" t="s">
        <v>1475</v>
      </c>
    </row>
    <row r="393" spans="2:65" s="12" customFormat="1" ht="13.5">
      <c r="B393" s="214"/>
      <c r="C393" s="215"/>
      <c r="D393" s="205" t="s">
        <v>134</v>
      </c>
      <c r="E393" s="216" t="s">
        <v>21</v>
      </c>
      <c r="F393" s="217" t="s">
        <v>1476</v>
      </c>
      <c r="G393" s="215"/>
      <c r="H393" s="218">
        <v>110.4</v>
      </c>
      <c r="I393" s="219"/>
      <c r="J393" s="215"/>
      <c r="K393" s="215"/>
      <c r="L393" s="220"/>
      <c r="M393" s="221"/>
      <c r="N393" s="222"/>
      <c r="O393" s="222"/>
      <c r="P393" s="222"/>
      <c r="Q393" s="222"/>
      <c r="R393" s="222"/>
      <c r="S393" s="222"/>
      <c r="T393" s="223"/>
      <c r="AT393" s="224" t="s">
        <v>134</v>
      </c>
      <c r="AU393" s="224" t="s">
        <v>82</v>
      </c>
      <c r="AV393" s="12" t="s">
        <v>82</v>
      </c>
      <c r="AW393" s="12" t="s">
        <v>35</v>
      </c>
      <c r="AX393" s="12" t="s">
        <v>80</v>
      </c>
      <c r="AY393" s="224" t="s">
        <v>124</v>
      </c>
    </row>
    <row r="394" spans="2:65" s="1" customFormat="1" ht="16.5" customHeight="1">
      <c r="B394" s="40"/>
      <c r="C394" s="191" t="s">
        <v>712</v>
      </c>
      <c r="D394" s="191" t="s">
        <v>127</v>
      </c>
      <c r="E394" s="192" t="s">
        <v>713</v>
      </c>
      <c r="F394" s="193" t="s">
        <v>714</v>
      </c>
      <c r="G394" s="194" t="s">
        <v>272</v>
      </c>
      <c r="H394" s="195">
        <v>2.8079999999999998</v>
      </c>
      <c r="I394" s="196"/>
      <c r="J394" s="197">
        <f>ROUND(I394*H394,2)</f>
        <v>0</v>
      </c>
      <c r="K394" s="193" t="s">
        <v>131</v>
      </c>
      <c r="L394" s="60"/>
      <c r="M394" s="198" t="s">
        <v>21</v>
      </c>
      <c r="N394" s="199" t="s">
        <v>43</v>
      </c>
      <c r="O394" s="41"/>
      <c r="P394" s="200">
        <f>O394*H394</f>
        <v>0</v>
      </c>
      <c r="Q394" s="200">
        <v>2.4142999999999999</v>
      </c>
      <c r="R394" s="200">
        <f>Q394*H394</f>
        <v>6.779354399999999</v>
      </c>
      <c r="S394" s="200">
        <v>0</v>
      </c>
      <c r="T394" s="201">
        <f>S394*H394</f>
        <v>0</v>
      </c>
      <c r="AR394" s="23" t="s">
        <v>132</v>
      </c>
      <c r="AT394" s="23" t="s">
        <v>127</v>
      </c>
      <c r="AU394" s="23" t="s">
        <v>82</v>
      </c>
      <c r="AY394" s="23" t="s">
        <v>124</v>
      </c>
      <c r="BE394" s="202">
        <f>IF(N394="základní",J394,0)</f>
        <v>0</v>
      </c>
      <c r="BF394" s="202">
        <f>IF(N394="snížená",J394,0)</f>
        <v>0</v>
      </c>
      <c r="BG394" s="202">
        <f>IF(N394="zákl. přenesená",J394,0)</f>
        <v>0</v>
      </c>
      <c r="BH394" s="202">
        <f>IF(N394="sníž. přenesená",J394,0)</f>
        <v>0</v>
      </c>
      <c r="BI394" s="202">
        <f>IF(N394="nulová",J394,0)</f>
        <v>0</v>
      </c>
      <c r="BJ394" s="23" t="s">
        <v>80</v>
      </c>
      <c r="BK394" s="202">
        <f>ROUND(I394*H394,2)</f>
        <v>0</v>
      </c>
      <c r="BL394" s="23" t="s">
        <v>132</v>
      </c>
      <c r="BM394" s="23" t="s">
        <v>1477</v>
      </c>
    </row>
    <row r="395" spans="2:65" s="11" customFormat="1" ht="13.5">
      <c r="B395" s="203"/>
      <c r="C395" s="204"/>
      <c r="D395" s="205" t="s">
        <v>134</v>
      </c>
      <c r="E395" s="206" t="s">
        <v>21</v>
      </c>
      <c r="F395" s="207" t="s">
        <v>716</v>
      </c>
      <c r="G395" s="204"/>
      <c r="H395" s="206" t="s">
        <v>21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134</v>
      </c>
      <c r="AU395" s="213" t="s">
        <v>82</v>
      </c>
      <c r="AV395" s="11" t="s">
        <v>80</v>
      </c>
      <c r="AW395" s="11" t="s">
        <v>35</v>
      </c>
      <c r="AX395" s="11" t="s">
        <v>72</v>
      </c>
      <c r="AY395" s="213" t="s">
        <v>124</v>
      </c>
    </row>
    <row r="396" spans="2:65" s="12" customFormat="1" ht="13.5">
      <c r="B396" s="214"/>
      <c r="C396" s="215"/>
      <c r="D396" s="205" t="s">
        <v>134</v>
      </c>
      <c r="E396" s="216" t="s">
        <v>21</v>
      </c>
      <c r="F396" s="217" t="s">
        <v>1478</v>
      </c>
      <c r="G396" s="215"/>
      <c r="H396" s="218">
        <v>2.8079999999999998</v>
      </c>
      <c r="I396" s="219"/>
      <c r="J396" s="215"/>
      <c r="K396" s="215"/>
      <c r="L396" s="220"/>
      <c r="M396" s="221"/>
      <c r="N396" s="222"/>
      <c r="O396" s="222"/>
      <c r="P396" s="222"/>
      <c r="Q396" s="222"/>
      <c r="R396" s="222"/>
      <c r="S396" s="222"/>
      <c r="T396" s="223"/>
      <c r="AT396" s="224" t="s">
        <v>134</v>
      </c>
      <c r="AU396" s="224" t="s">
        <v>82</v>
      </c>
      <c r="AV396" s="12" t="s">
        <v>82</v>
      </c>
      <c r="AW396" s="12" t="s">
        <v>35</v>
      </c>
      <c r="AX396" s="12" t="s">
        <v>80</v>
      </c>
      <c r="AY396" s="224" t="s">
        <v>124</v>
      </c>
    </row>
    <row r="397" spans="2:65" s="1" customFormat="1" ht="16.5" customHeight="1">
      <c r="B397" s="40"/>
      <c r="C397" s="191" t="s">
        <v>718</v>
      </c>
      <c r="D397" s="191" t="s">
        <v>127</v>
      </c>
      <c r="E397" s="192" t="s">
        <v>719</v>
      </c>
      <c r="F397" s="193" t="s">
        <v>720</v>
      </c>
      <c r="G397" s="194" t="s">
        <v>221</v>
      </c>
      <c r="H397" s="195">
        <v>14.04</v>
      </c>
      <c r="I397" s="196"/>
      <c r="J397" s="197">
        <f>ROUND(I397*H397,2)</f>
        <v>0</v>
      </c>
      <c r="K397" s="193" t="s">
        <v>131</v>
      </c>
      <c r="L397" s="60"/>
      <c r="M397" s="198" t="s">
        <v>21</v>
      </c>
      <c r="N397" s="199" t="s">
        <v>43</v>
      </c>
      <c r="O397" s="41"/>
      <c r="P397" s="200">
        <f>O397*H397</f>
        <v>0</v>
      </c>
      <c r="Q397" s="200">
        <v>0</v>
      </c>
      <c r="R397" s="200">
        <f>Q397*H397</f>
        <v>0</v>
      </c>
      <c r="S397" s="200">
        <v>0</v>
      </c>
      <c r="T397" s="201">
        <f>S397*H397</f>
        <v>0</v>
      </c>
      <c r="AR397" s="23" t="s">
        <v>132</v>
      </c>
      <c r="AT397" s="23" t="s">
        <v>127</v>
      </c>
      <c r="AU397" s="23" t="s">
        <v>82</v>
      </c>
      <c r="AY397" s="23" t="s">
        <v>124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23" t="s">
        <v>80</v>
      </c>
      <c r="BK397" s="202">
        <f>ROUND(I397*H397,2)</f>
        <v>0</v>
      </c>
      <c r="BL397" s="23" t="s">
        <v>132</v>
      </c>
      <c r="BM397" s="23" t="s">
        <v>1479</v>
      </c>
    </row>
    <row r="398" spans="2:65" s="11" customFormat="1" ht="13.5">
      <c r="B398" s="203"/>
      <c r="C398" s="204"/>
      <c r="D398" s="205" t="s">
        <v>134</v>
      </c>
      <c r="E398" s="206" t="s">
        <v>21</v>
      </c>
      <c r="F398" s="207" t="s">
        <v>716</v>
      </c>
      <c r="G398" s="204"/>
      <c r="H398" s="206" t="s">
        <v>21</v>
      </c>
      <c r="I398" s="208"/>
      <c r="J398" s="204"/>
      <c r="K398" s="204"/>
      <c r="L398" s="209"/>
      <c r="M398" s="210"/>
      <c r="N398" s="211"/>
      <c r="O398" s="211"/>
      <c r="P398" s="211"/>
      <c r="Q398" s="211"/>
      <c r="R398" s="211"/>
      <c r="S398" s="211"/>
      <c r="T398" s="212"/>
      <c r="AT398" s="213" t="s">
        <v>134</v>
      </c>
      <c r="AU398" s="213" t="s">
        <v>82</v>
      </c>
      <c r="AV398" s="11" t="s">
        <v>80</v>
      </c>
      <c r="AW398" s="11" t="s">
        <v>35</v>
      </c>
      <c r="AX398" s="11" t="s">
        <v>72</v>
      </c>
      <c r="AY398" s="213" t="s">
        <v>124</v>
      </c>
    </row>
    <row r="399" spans="2:65" s="12" customFormat="1" ht="13.5">
      <c r="B399" s="214"/>
      <c r="C399" s="215"/>
      <c r="D399" s="205" t="s">
        <v>134</v>
      </c>
      <c r="E399" s="216" t="s">
        <v>21</v>
      </c>
      <c r="F399" s="217" t="s">
        <v>1480</v>
      </c>
      <c r="G399" s="215"/>
      <c r="H399" s="218">
        <v>14.04</v>
      </c>
      <c r="I399" s="219"/>
      <c r="J399" s="215"/>
      <c r="K399" s="215"/>
      <c r="L399" s="220"/>
      <c r="M399" s="221"/>
      <c r="N399" s="222"/>
      <c r="O399" s="222"/>
      <c r="P399" s="222"/>
      <c r="Q399" s="222"/>
      <c r="R399" s="222"/>
      <c r="S399" s="222"/>
      <c r="T399" s="223"/>
      <c r="AT399" s="224" t="s">
        <v>134</v>
      </c>
      <c r="AU399" s="224" t="s">
        <v>82</v>
      </c>
      <c r="AV399" s="12" t="s">
        <v>82</v>
      </c>
      <c r="AW399" s="12" t="s">
        <v>35</v>
      </c>
      <c r="AX399" s="12" t="s">
        <v>80</v>
      </c>
      <c r="AY399" s="224" t="s">
        <v>124</v>
      </c>
    </row>
    <row r="400" spans="2:65" s="1" customFormat="1" ht="25.5" customHeight="1">
      <c r="B400" s="40"/>
      <c r="C400" s="191" t="s">
        <v>723</v>
      </c>
      <c r="D400" s="191" t="s">
        <v>127</v>
      </c>
      <c r="E400" s="192" t="s">
        <v>724</v>
      </c>
      <c r="F400" s="193" t="s">
        <v>725</v>
      </c>
      <c r="G400" s="194" t="s">
        <v>221</v>
      </c>
      <c r="H400" s="195">
        <v>36.82</v>
      </c>
      <c r="I400" s="196"/>
      <c r="J400" s="197">
        <f>ROUND(I400*H400,2)</f>
        <v>0</v>
      </c>
      <c r="K400" s="193" t="s">
        <v>1360</v>
      </c>
      <c r="L400" s="60"/>
      <c r="M400" s="198" t="s">
        <v>21</v>
      </c>
      <c r="N400" s="199" t="s">
        <v>43</v>
      </c>
      <c r="O400" s="41"/>
      <c r="P400" s="200">
        <f>O400*H400</f>
        <v>0</v>
      </c>
      <c r="Q400" s="200">
        <v>1.0311999999999999</v>
      </c>
      <c r="R400" s="200">
        <f>Q400*H400</f>
        <v>37.968783999999999</v>
      </c>
      <c r="S400" s="200">
        <v>0</v>
      </c>
      <c r="T400" s="201">
        <f>S400*H400</f>
        <v>0</v>
      </c>
      <c r="AR400" s="23" t="s">
        <v>132</v>
      </c>
      <c r="AT400" s="23" t="s">
        <v>127</v>
      </c>
      <c r="AU400" s="23" t="s">
        <v>82</v>
      </c>
      <c r="AY400" s="23" t="s">
        <v>124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23" t="s">
        <v>80</v>
      </c>
      <c r="BK400" s="202">
        <f>ROUND(I400*H400,2)</f>
        <v>0</v>
      </c>
      <c r="BL400" s="23" t="s">
        <v>132</v>
      </c>
      <c r="BM400" s="23" t="s">
        <v>1481</v>
      </c>
    </row>
    <row r="401" spans="2:65" s="11" customFormat="1" ht="27">
      <c r="B401" s="203"/>
      <c r="C401" s="204"/>
      <c r="D401" s="205" t="s">
        <v>134</v>
      </c>
      <c r="E401" s="206" t="s">
        <v>21</v>
      </c>
      <c r="F401" s="207" t="s">
        <v>727</v>
      </c>
      <c r="G401" s="204"/>
      <c r="H401" s="206" t="s">
        <v>21</v>
      </c>
      <c r="I401" s="208"/>
      <c r="J401" s="204"/>
      <c r="K401" s="204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134</v>
      </c>
      <c r="AU401" s="213" t="s">
        <v>82</v>
      </c>
      <c r="AV401" s="11" t="s">
        <v>80</v>
      </c>
      <c r="AW401" s="11" t="s">
        <v>35</v>
      </c>
      <c r="AX401" s="11" t="s">
        <v>72</v>
      </c>
      <c r="AY401" s="213" t="s">
        <v>124</v>
      </c>
    </row>
    <row r="402" spans="2:65" s="12" customFormat="1" ht="13.5">
      <c r="B402" s="214"/>
      <c r="C402" s="215"/>
      <c r="D402" s="205" t="s">
        <v>134</v>
      </c>
      <c r="E402" s="216" t="s">
        <v>21</v>
      </c>
      <c r="F402" s="217" t="s">
        <v>728</v>
      </c>
      <c r="G402" s="215"/>
      <c r="H402" s="218">
        <v>6.4</v>
      </c>
      <c r="I402" s="219"/>
      <c r="J402" s="215"/>
      <c r="K402" s="215"/>
      <c r="L402" s="220"/>
      <c r="M402" s="221"/>
      <c r="N402" s="222"/>
      <c r="O402" s="222"/>
      <c r="P402" s="222"/>
      <c r="Q402" s="222"/>
      <c r="R402" s="222"/>
      <c r="S402" s="222"/>
      <c r="T402" s="223"/>
      <c r="AT402" s="224" t="s">
        <v>134</v>
      </c>
      <c r="AU402" s="224" t="s">
        <v>82</v>
      </c>
      <c r="AV402" s="12" t="s">
        <v>82</v>
      </c>
      <c r="AW402" s="12" t="s">
        <v>35</v>
      </c>
      <c r="AX402" s="12" t="s">
        <v>72</v>
      </c>
      <c r="AY402" s="224" t="s">
        <v>124</v>
      </c>
    </row>
    <row r="403" spans="2:65" s="12" customFormat="1" ht="13.5">
      <c r="B403" s="214"/>
      <c r="C403" s="215"/>
      <c r="D403" s="205" t="s">
        <v>134</v>
      </c>
      <c r="E403" s="216" t="s">
        <v>21</v>
      </c>
      <c r="F403" s="217" t="s">
        <v>1482</v>
      </c>
      <c r="G403" s="215"/>
      <c r="H403" s="218">
        <v>30.42</v>
      </c>
      <c r="I403" s="219"/>
      <c r="J403" s="215"/>
      <c r="K403" s="215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134</v>
      </c>
      <c r="AU403" s="224" t="s">
        <v>82</v>
      </c>
      <c r="AV403" s="12" t="s">
        <v>82</v>
      </c>
      <c r="AW403" s="12" t="s">
        <v>35</v>
      </c>
      <c r="AX403" s="12" t="s">
        <v>72</v>
      </c>
      <c r="AY403" s="224" t="s">
        <v>124</v>
      </c>
    </row>
    <row r="404" spans="2:65" s="13" customFormat="1" ht="13.5">
      <c r="B404" s="228"/>
      <c r="C404" s="229"/>
      <c r="D404" s="205" t="s">
        <v>134</v>
      </c>
      <c r="E404" s="230" t="s">
        <v>21</v>
      </c>
      <c r="F404" s="231" t="s">
        <v>230</v>
      </c>
      <c r="G404" s="229"/>
      <c r="H404" s="232">
        <v>36.82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AT404" s="238" t="s">
        <v>134</v>
      </c>
      <c r="AU404" s="238" t="s">
        <v>82</v>
      </c>
      <c r="AV404" s="13" t="s">
        <v>132</v>
      </c>
      <c r="AW404" s="13" t="s">
        <v>35</v>
      </c>
      <c r="AX404" s="13" t="s">
        <v>80</v>
      </c>
      <c r="AY404" s="238" t="s">
        <v>124</v>
      </c>
    </row>
    <row r="405" spans="2:65" s="1" customFormat="1" ht="25.5" customHeight="1">
      <c r="B405" s="40"/>
      <c r="C405" s="191" t="s">
        <v>730</v>
      </c>
      <c r="D405" s="191" t="s">
        <v>127</v>
      </c>
      <c r="E405" s="192" t="s">
        <v>731</v>
      </c>
      <c r="F405" s="193" t="s">
        <v>732</v>
      </c>
      <c r="G405" s="194" t="s">
        <v>221</v>
      </c>
      <c r="H405" s="195">
        <v>55.75</v>
      </c>
      <c r="I405" s="196"/>
      <c r="J405" s="197">
        <f>ROUND(I405*H405,2)</f>
        <v>0</v>
      </c>
      <c r="K405" s="193" t="s">
        <v>131</v>
      </c>
      <c r="L405" s="60"/>
      <c r="M405" s="198" t="s">
        <v>21</v>
      </c>
      <c r="N405" s="199" t="s">
        <v>43</v>
      </c>
      <c r="O405" s="41"/>
      <c r="P405" s="200">
        <f>O405*H405</f>
        <v>0</v>
      </c>
      <c r="Q405" s="200">
        <v>0.40242</v>
      </c>
      <c r="R405" s="200">
        <f>Q405*H405</f>
        <v>22.434915</v>
      </c>
      <c r="S405" s="200">
        <v>0</v>
      </c>
      <c r="T405" s="201">
        <f>S405*H405</f>
        <v>0</v>
      </c>
      <c r="AR405" s="23" t="s">
        <v>132</v>
      </c>
      <c r="AT405" s="23" t="s">
        <v>127</v>
      </c>
      <c r="AU405" s="23" t="s">
        <v>82</v>
      </c>
      <c r="AY405" s="23" t="s">
        <v>124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23" t="s">
        <v>80</v>
      </c>
      <c r="BK405" s="202">
        <f>ROUND(I405*H405,2)</f>
        <v>0</v>
      </c>
      <c r="BL405" s="23" t="s">
        <v>132</v>
      </c>
      <c r="BM405" s="23" t="s">
        <v>1483</v>
      </c>
    </row>
    <row r="406" spans="2:65" s="11" customFormat="1" ht="27">
      <c r="B406" s="203"/>
      <c r="C406" s="204"/>
      <c r="D406" s="205" t="s">
        <v>134</v>
      </c>
      <c r="E406" s="206" t="s">
        <v>21</v>
      </c>
      <c r="F406" s="207" t="s">
        <v>734</v>
      </c>
      <c r="G406" s="204"/>
      <c r="H406" s="206" t="s">
        <v>21</v>
      </c>
      <c r="I406" s="208"/>
      <c r="J406" s="204"/>
      <c r="K406" s="204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134</v>
      </c>
      <c r="AU406" s="213" t="s">
        <v>82</v>
      </c>
      <c r="AV406" s="11" t="s">
        <v>80</v>
      </c>
      <c r="AW406" s="11" t="s">
        <v>35</v>
      </c>
      <c r="AX406" s="11" t="s">
        <v>72</v>
      </c>
      <c r="AY406" s="213" t="s">
        <v>124</v>
      </c>
    </row>
    <row r="407" spans="2:65" s="11" customFormat="1" ht="27">
      <c r="B407" s="203"/>
      <c r="C407" s="204"/>
      <c r="D407" s="205" t="s">
        <v>134</v>
      </c>
      <c r="E407" s="206" t="s">
        <v>21</v>
      </c>
      <c r="F407" s="207" t="s">
        <v>735</v>
      </c>
      <c r="G407" s="204"/>
      <c r="H407" s="206" t="s">
        <v>21</v>
      </c>
      <c r="I407" s="208"/>
      <c r="J407" s="204"/>
      <c r="K407" s="204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134</v>
      </c>
      <c r="AU407" s="213" t="s">
        <v>82</v>
      </c>
      <c r="AV407" s="11" t="s">
        <v>80</v>
      </c>
      <c r="AW407" s="11" t="s">
        <v>35</v>
      </c>
      <c r="AX407" s="11" t="s">
        <v>72</v>
      </c>
      <c r="AY407" s="213" t="s">
        <v>124</v>
      </c>
    </row>
    <row r="408" spans="2:65" s="12" customFormat="1" ht="13.5">
      <c r="B408" s="214"/>
      <c r="C408" s="215"/>
      <c r="D408" s="205" t="s">
        <v>134</v>
      </c>
      <c r="E408" s="216" t="s">
        <v>21</v>
      </c>
      <c r="F408" s="217" t="s">
        <v>1484</v>
      </c>
      <c r="G408" s="215"/>
      <c r="H408" s="218">
        <v>51.7</v>
      </c>
      <c r="I408" s="219"/>
      <c r="J408" s="215"/>
      <c r="K408" s="215"/>
      <c r="L408" s="220"/>
      <c r="M408" s="221"/>
      <c r="N408" s="222"/>
      <c r="O408" s="222"/>
      <c r="P408" s="222"/>
      <c r="Q408" s="222"/>
      <c r="R408" s="222"/>
      <c r="S408" s="222"/>
      <c r="T408" s="223"/>
      <c r="AT408" s="224" t="s">
        <v>134</v>
      </c>
      <c r="AU408" s="224" t="s">
        <v>82</v>
      </c>
      <c r="AV408" s="12" t="s">
        <v>82</v>
      </c>
      <c r="AW408" s="12" t="s">
        <v>35</v>
      </c>
      <c r="AX408" s="12" t="s">
        <v>72</v>
      </c>
      <c r="AY408" s="224" t="s">
        <v>124</v>
      </c>
    </row>
    <row r="409" spans="2:65" s="12" customFormat="1" ht="13.5">
      <c r="B409" s="214"/>
      <c r="C409" s="215"/>
      <c r="D409" s="205" t="s">
        <v>134</v>
      </c>
      <c r="E409" s="216" t="s">
        <v>21</v>
      </c>
      <c r="F409" s="217" t="s">
        <v>1485</v>
      </c>
      <c r="G409" s="215"/>
      <c r="H409" s="218">
        <v>4.05</v>
      </c>
      <c r="I409" s="219"/>
      <c r="J409" s="215"/>
      <c r="K409" s="215"/>
      <c r="L409" s="220"/>
      <c r="M409" s="221"/>
      <c r="N409" s="222"/>
      <c r="O409" s="222"/>
      <c r="P409" s="222"/>
      <c r="Q409" s="222"/>
      <c r="R409" s="222"/>
      <c r="S409" s="222"/>
      <c r="T409" s="223"/>
      <c r="AT409" s="224" t="s">
        <v>134</v>
      </c>
      <c r="AU409" s="224" t="s">
        <v>82</v>
      </c>
      <c r="AV409" s="12" t="s">
        <v>82</v>
      </c>
      <c r="AW409" s="12" t="s">
        <v>35</v>
      </c>
      <c r="AX409" s="12" t="s">
        <v>72</v>
      </c>
      <c r="AY409" s="224" t="s">
        <v>124</v>
      </c>
    </row>
    <row r="410" spans="2:65" s="13" customFormat="1" ht="13.5">
      <c r="B410" s="228"/>
      <c r="C410" s="229"/>
      <c r="D410" s="205" t="s">
        <v>134</v>
      </c>
      <c r="E410" s="230" t="s">
        <v>21</v>
      </c>
      <c r="F410" s="231" t="s">
        <v>230</v>
      </c>
      <c r="G410" s="229"/>
      <c r="H410" s="232">
        <v>55.75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AT410" s="238" t="s">
        <v>134</v>
      </c>
      <c r="AU410" s="238" t="s">
        <v>82</v>
      </c>
      <c r="AV410" s="13" t="s">
        <v>132</v>
      </c>
      <c r="AW410" s="13" t="s">
        <v>35</v>
      </c>
      <c r="AX410" s="13" t="s">
        <v>80</v>
      </c>
      <c r="AY410" s="238" t="s">
        <v>124</v>
      </c>
    </row>
    <row r="411" spans="2:65" s="1" customFormat="1" ht="16.5" customHeight="1">
      <c r="B411" s="40"/>
      <c r="C411" s="239" t="s">
        <v>737</v>
      </c>
      <c r="D411" s="239" t="s">
        <v>312</v>
      </c>
      <c r="E411" s="240" t="s">
        <v>738</v>
      </c>
      <c r="F411" s="241" t="s">
        <v>739</v>
      </c>
      <c r="G411" s="242" t="s">
        <v>315</v>
      </c>
      <c r="H411" s="243">
        <v>18.869</v>
      </c>
      <c r="I411" s="244"/>
      <c r="J411" s="245">
        <f>ROUND(I411*H411,2)</f>
        <v>0</v>
      </c>
      <c r="K411" s="241" t="s">
        <v>131</v>
      </c>
      <c r="L411" s="246"/>
      <c r="M411" s="247" t="s">
        <v>21</v>
      </c>
      <c r="N411" s="248" t="s">
        <v>43</v>
      </c>
      <c r="O411" s="41"/>
      <c r="P411" s="200">
        <f>O411*H411</f>
        <v>0</v>
      </c>
      <c r="Q411" s="200">
        <v>1</v>
      </c>
      <c r="R411" s="200">
        <f>Q411*H411</f>
        <v>18.869</v>
      </c>
      <c r="S411" s="200">
        <v>0</v>
      </c>
      <c r="T411" s="201">
        <f>S411*H411</f>
        <v>0</v>
      </c>
      <c r="AR411" s="23" t="s">
        <v>169</v>
      </c>
      <c r="AT411" s="23" t="s">
        <v>312</v>
      </c>
      <c r="AU411" s="23" t="s">
        <v>82</v>
      </c>
      <c r="AY411" s="23" t="s">
        <v>124</v>
      </c>
      <c r="BE411" s="202">
        <f>IF(N411="základní",J411,0)</f>
        <v>0</v>
      </c>
      <c r="BF411" s="202">
        <f>IF(N411="snížená",J411,0)</f>
        <v>0</v>
      </c>
      <c r="BG411" s="202">
        <f>IF(N411="zákl. přenesená",J411,0)</f>
        <v>0</v>
      </c>
      <c r="BH411" s="202">
        <f>IF(N411="sníž. přenesená",J411,0)</f>
        <v>0</v>
      </c>
      <c r="BI411" s="202">
        <f>IF(N411="nulová",J411,0)</f>
        <v>0</v>
      </c>
      <c r="BJ411" s="23" t="s">
        <v>80</v>
      </c>
      <c r="BK411" s="202">
        <f>ROUND(I411*H411,2)</f>
        <v>0</v>
      </c>
      <c r="BL411" s="23" t="s">
        <v>132</v>
      </c>
      <c r="BM411" s="23" t="s">
        <v>1486</v>
      </c>
    </row>
    <row r="412" spans="2:65" s="12" customFormat="1" ht="13.5">
      <c r="B412" s="214"/>
      <c r="C412" s="215"/>
      <c r="D412" s="205" t="s">
        <v>134</v>
      </c>
      <c r="E412" s="216" t="s">
        <v>21</v>
      </c>
      <c r="F412" s="217" t="s">
        <v>1487</v>
      </c>
      <c r="G412" s="215"/>
      <c r="H412" s="218">
        <v>18.869</v>
      </c>
      <c r="I412" s="219"/>
      <c r="J412" s="215"/>
      <c r="K412" s="215"/>
      <c r="L412" s="220"/>
      <c r="M412" s="221"/>
      <c r="N412" s="222"/>
      <c r="O412" s="222"/>
      <c r="P412" s="222"/>
      <c r="Q412" s="222"/>
      <c r="R412" s="222"/>
      <c r="S412" s="222"/>
      <c r="T412" s="223"/>
      <c r="AT412" s="224" t="s">
        <v>134</v>
      </c>
      <c r="AU412" s="224" t="s">
        <v>82</v>
      </c>
      <c r="AV412" s="12" t="s">
        <v>82</v>
      </c>
      <c r="AW412" s="12" t="s">
        <v>35</v>
      </c>
      <c r="AX412" s="12" t="s">
        <v>80</v>
      </c>
      <c r="AY412" s="224" t="s">
        <v>124</v>
      </c>
    </row>
    <row r="413" spans="2:65" s="10" customFormat="1" ht="29.85" customHeight="1">
      <c r="B413" s="175"/>
      <c r="C413" s="176"/>
      <c r="D413" s="177" t="s">
        <v>71</v>
      </c>
      <c r="E413" s="189" t="s">
        <v>153</v>
      </c>
      <c r="F413" s="189" t="s">
        <v>742</v>
      </c>
      <c r="G413" s="176"/>
      <c r="H413" s="176"/>
      <c r="I413" s="179"/>
      <c r="J413" s="190">
        <f>BK413</f>
        <v>0</v>
      </c>
      <c r="K413" s="176"/>
      <c r="L413" s="181"/>
      <c r="M413" s="182"/>
      <c r="N413" s="183"/>
      <c r="O413" s="183"/>
      <c r="P413" s="184">
        <f>SUM(P414:P457)</f>
        <v>0</v>
      </c>
      <c r="Q413" s="183"/>
      <c r="R413" s="184">
        <f>SUM(R414:R457)</f>
        <v>55.052379200000004</v>
      </c>
      <c r="S413" s="183"/>
      <c r="T413" s="185">
        <f>SUM(T414:T457)</f>
        <v>0</v>
      </c>
      <c r="AR413" s="186" t="s">
        <v>80</v>
      </c>
      <c r="AT413" s="187" t="s">
        <v>71</v>
      </c>
      <c r="AU413" s="187" t="s">
        <v>80</v>
      </c>
      <c r="AY413" s="186" t="s">
        <v>124</v>
      </c>
      <c r="BK413" s="188">
        <f>SUM(BK414:BK457)</f>
        <v>0</v>
      </c>
    </row>
    <row r="414" spans="2:65" s="1" customFormat="1" ht="16.5" customHeight="1">
      <c r="B414" s="40"/>
      <c r="C414" s="191" t="s">
        <v>743</v>
      </c>
      <c r="D414" s="191" t="s">
        <v>127</v>
      </c>
      <c r="E414" s="192" t="s">
        <v>744</v>
      </c>
      <c r="F414" s="193" t="s">
        <v>745</v>
      </c>
      <c r="G414" s="194" t="s">
        <v>221</v>
      </c>
      <c r="H414" s="195">
        <v>176</v>
      </c>
      <c r="I414" s="196"/>
      <c r="J414" s="197">
        <f>ROUND(I414*H414,2)</f>
        <v>0</v>
      </c>
      <c r="K414" s="193" t="s">
        <v>131</v>
      </c>
      <c r="L414" s="60"/>
      <c r="M414" s="198" t="s">
        <v>21</v>
      </c>
      <c r="N414" s="199" t="s">
        <v>43</v>
      </c>
      <c r="O414" s="41"/>
      <c r="P414" s="200">
        <f>O414*H414</f>
        <v>0</v>
      </c>
      <c r="Q414" s="200">
        <v>0.27994000000000002</v>
      </c>
      <c r="R414" s="200">
        <f>Q414*H414</f>
        <v>49.269440000000003</v>
      </c>
      <c r="S414" s="200">
        <v>0</v>
      </c>
      <c r="T414" s="201">
        <f>S414*H414</f>
        <v>0</v>
      </c>
      <c r="AR414" s="23" t="s">
        <v>132</v>
      </c>
      <c r="AT414" s="23" t="s">
        <v>127</v>
      </c>
      <c r="AU414" s="23" t="s">
        <v>82</v>
      </c>
      <c r="AY414" s="23" t="s">
        <v>124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23" t="s">
        <v>80</v>
      </c>
      <c r="BK414" s="202">
        <f>ROUND(I414*H414,2)</f>
        <v>0</v>
      </c>
      <c r="BL414" s="23" t="s">
        <v>132</v>
      </c>
      <c r="BM414" s="23" t="s">
        <v>1488</v>
      </c>
    </row>
    <row r="415" spans="2:65" s="11" customFormat="1" ht="13.5">
      <c r="B415" s="203"/>
      <c r="C415" s="204"/>
      <c r="D415" s="205" t="s">
        <v>134</v>
      </c>
      <c r="E415" s="206" t="s">
        <v>21</v>
      </c>
      <c r="F415" s="207" t="s">
        <v>747</v>
      </c>
      <c r="G415" s="204"/>
      <c r="H415" s="206" t="s">
        <v>21</v>
      </c>
      <c r="I415" s="208"/>
      <c r="J415" s="204"/>
      <c r="K415" s="204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134</v>
      </c>
      <c r="AU415" s="213" t="s">
        <v>82</v>
      </c>
      <c r="AV415" s="11" t="s">
        <v>80</v>
      </c>
      <c r="AW415" s="11" t="s">
        <v>35</v>
      </c>
      <c r="AX415" s="11" t="s">
        <v>72</v>
      </c>
      <c r="AY415" s="213" t="s">
        <v>124</v>
      </c>
    </row>
    <row r="416" spans="2:65" s="12" customFormat="1" ht="13.5">
      <c r="B416" s="214"/>
      <c r="C416" s="215"/>
      <c r="D416" s="205" t="s">
        <v>134</v>
      </c>
      <c r="E416" s="216" t="s">
        <v>21</v>
      </c>
      <c r="F416" s="217" t="s">
        <v>1489</v>
      </c>
      <c r="G416" s="215"/>
      <c r="H416" s="218">
        <v>176</v>
      </c>
      <c r="I416" s="219"/>
      <c r="J416" s="215"/>
      <c r="K416" s="215"/>
      <c r="L416" s="220"/>
      <c r="M416" s="221"/>
      <c r="N416" s="222"/>
      <c r="O416" s="222"/>
      <c r="P416" s="222"/>
      <c r="Q416" s="222"/>
      <c r="R416" s="222"/>
      <c r="S416" s="222"/>
      <c r="T416" s="223"/>
      <c r="AT416" s="224" t="s">
        <v>134</v>
      </c>
      <c r="AU416" s="224" t="s">
        <v>82</v>
      </c>
      <c r="AV416" s="12" t="s">
        <v>82</v>
      </c>
      <c r="AW416" s="12" t="s">
        <v>35</v>
      </c>
      <c r="AX416" s="12" t="s">
        <v>80</v>
      </c>
      <c r="AY416" s="224" t="s">
        <v>124</v>
      </c>
    </row>
    <row r="417" spans="2:65" s="1" customFormat="1" ht="25.5" customHeight="1">
      <c r="B417" s="40"/>
      <c r="C417" s="191" t="s">
        <v>749</v>
      </c>
      <c r="D417" s="191" t="s">
        <v>127</v>
      </c>
      <c r="E417" s="192" t="s">
        <v>750</v>
      </c>
      <c r="F417" s="193" t="s">
        <v>751</v>
      </c>
      <c r="G417" s="194" t="s">
        <v>221</v>
      </c>
      <c r="H417" s="195">
        <v>176</v>
      </c>
      <c r="I417" s="196"/>
      <c r="J417" s="197">
        <f>ROUND(I417*H417,2)</f>
        <v>0</v>
      </c>
      <c r="K417" s="193" t="s">
        <v>131</v>
      </c>
      <c r="L417" s="60"/>
      <c r="M417" s="198" t="s">
        <v>21</v>
      </c>
      <c r="N417" s="199" t="s">
        <v>43</v>
      </c>
      <c r="O417" s="41"/>
      <c r="P417" s="200">
        <f>O417*H417</f>
        <v>0</v>
      </c>
      <c r="Q417" s="200">
        <v>0</v>
      </c>
      <c r="R417" s="200">
        <f>Q417*H417</f>
        <v>0</v>
      </c>
      <c r="S417" s="200">
        <v>0</v>
      </c>
      <c r="T417" s="201">
        <f>S417*H417</f>
        <v>0</v>
      </c>
      <c r="AR417" s="23" t="s">
        <v>132</v>
      </c>
      <c r="AT417" s="23" t="s">
        <v>127</v>
      </c>
      <c r="AU417" s="23" t="s">
        <v>82</v>
      </c>
      <c r="AY417" s="23" t="s">
        <v>124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23" t="s">
        <v>80</v>
      </c>
      <c r="BK417" s="202">
        <f>ROUND(I417*H417,2)</f>
        <v>0</v>
      </c>
      <c r="BL417" s="23" t="s">
        <v>132</v>
      </c>
      <c r="BM417" s="23" t="s">
        <v>1490</v>
      </c>
    </row>
    <row r="418" spans="2:65" s="11" customFormat="1" ht="27">
      <c r="B418" s="203"/>
      <c r="C418" s="204"/>
      <c r="D418" s="205" t="s">
        <v>134</v>
      </c>
      <c r="E418" s="206" t="s">
        <v>21</v>
      </c>
      <c r="F418" s="207" t="s">
        <v>753</v>
      </c>
      <c r="G418" s="204"/>
      <c r="H418" s="206" t="s">
        <v>21</v>
      </c>
      <c r="I418" s="208"/>
      <c r="J418" s="204"/>
      <c r="K418" s="204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134</v>
      </c>
      <c r="AU418" s="213" t="s">
        <v>82</v>
      </c>
      <c r="AV418" s="11" t="s">
        <v>80</v>
      </c>
      <c r="AW418" s="11" t="s">
        <v>35</v>
      </c>
      <c r="AX418" s="11" t="s">
        <v>72</v>
      </c>
      <c r="AY418" s="213" t="s">
        <v>124</v>
      </c>
    </row>
    <row r="419" spans="2:65" s="12" customFormat="1" ht="13.5">
      <c r="B419" s="214"/>
      <c r="C419" s="215"/>
      <c r="D419" s="205" t="s">
        <v>134</v>
      </c>
      <c r="E419" s="216" t="s">
        <v>21</v>
      </c>
      <c r="F419" s="217" t="s">
        <v>1491</v>
      </c>
      <c r="G419" s="215"/>
      <c r="H419" s="218">
        <v>176</v>
      </c>
      <c r="I419" s="219"/>
      <c r="J419" s="215"/>
      <c r="K419" s="215"/>
      <c r="L419" s="220"/>
      <c r="M419" s="221"/>
      <c r="N419" s="222"/>
      <c r="O419" s="222"/>
      <c r="P419" s="222"/>
      <c r="Q419" s="222"/>
      <c r="R419" s="222"/>
      <c r="S419" s="222"/>
      <c r="T419" s="223"/>
      <c r="AT419" s="224" t="s">
        <v>134</v>
      </c>
      <c r="AU419" s="224" t="s">
        <v>82</v>
      </c>
      <c r="AV419" s="12" t="s">
        <v>82</v>
      </c>
      <c r="AW419" s="12" t="s">
        <v>35</v>
      </c>
      <c r="AX419" s="12" t="s">
        <v>80</v>
      </c>
      <c r="AY419" s="224" t="s">
        <v>124</v>
      </c>
    </row>
    <row r="420" spans="2:65" s="1" customFormat="1" ht="25.5" customHeight="1">
      <c r="B420" s="40"/>
      <c r="C420" s="191" t="s">
        <v>755</v>
      </c>
      <c r="D420" s="191" t="s">
        <v>127</v>
      </c>
      <c r="E420" s="192" t="s">
        <v>756</v>
      </c>
      <c r="F420" s="193" t="s">
        <v>757</v>
      </c>
      <c r="G420" s="194" t="s">
        <v>221</v>
      </c>
      <c r="H420" s="195">
        <v>388.12</v>
      </c>
      <c r="I420" s="196"/>
      <c r="J420" s="197">
        <f>ROUND(I420*H420,2)</f>
        <v>0</v>
      </c>
      <c r="K420" s="193" t="s">
        <v>131</v>
      </c>
      <c r="L420" s="60"/>
      <c r="M420" s="198" t="s">
        <v>21</v>
      </c>
      <c r="N420" s="199" t="s">
        <v>43</v>
      </c>
      <c r="O420" s="41"/>
      <c r="P420" s="200">
        <f>O420*H420</f>
        <v>0</v>
      </c>
      <c r="Q420" s="200">
        <v>0</v>
      </c>
      <c r="R420" s="200">
        <f>Q420*H420</f>
        <v>0</v>
      </c>
      <c r="S420" s="200">
        <v>0</v>
      </c>
      <c r="T420" s="201">
        <f>S420*H420</f>
        <v>0</v>
      </c>
      <c r="AR420" s="23" t="s">
        <v>132</v>
      </c>
      <c r="AT420" s="23" t="s">
        <v>127</v>
      </c>
      <c r="AU420" s="23" t="s">
        <v>82</v>
      </c>
      <c r="AY420" s="23" t="s">
        <v>124</v>
      </c>
      <c r="BE420" s="202">
        <f>IF(N420="základní",J420,0)</f>
        <v>0</v>
      </c>
      <c r="BF420" s="202">
        <f>IF(N420="snížená",J420,0)</f>
        <v>0</v>
      </c>
      <c r="BG420" s="202">
        <f>IF(N420="zákl. přenesená",J420,0)</f>
        <v>0</v>
      </c>
      <c r="BH420" s="202">
        <f>IF(N420="sníž. přenesená",J420,0)</f>
        <v>0</v>
      </c>
      <c r="BI420" s="202">
        <f>IF(N420="nulová",J420,0)</f>
        <v>0</v>
      </c>
      <c r="BJ420" s="23" t="s">
        <v>80</v>
      </c>
      <c r="BK420" s="202">
        <f>ROUND(I420*H420,2)</f>
        <v>0</v>
      </c>
      <c r="BL420" s="23" t="s">
        <v>132</v>
      </c>
      <c r="BM420" s="23" t="s">
        <v>1492</v>
      </c>
    </row>
    <row r="421" spans="2:65" s="11" customFormat="1" ht="27">
      <c r="B421" s="203"/>
      <c r="C421" s="204"/>
      <c r="D421" s="205" t="s">
        <v>134</v>
      </c>
      <c r="E421" s="206" t="s">
        <v>21</v>
      </c>
      <c r="F421" s="207" t="s">
        <v>759</v>
      </c>
      <c r="G421" s="204"/>
      <c r="H421" s="206" t="s">
        <v>21</v>
      </c>
      <c r="I421" s="208"/>
      <c r="J421" s="204"/>
      <c r="K421" s="204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134</v>
      </c>
      <c r="AU421" s="213" t="s">
        <v>82</v>
      </c>
      <c r="AV421" s="11" t="s">
        <v>80</v>
      </c>
      <c r="AW421" s="11" t="s">
        <v>35</v>
      </c>
      <c r="AX421" s="11" t="s">
        <v>72</v>
      </c>
      <c r="AY421" s="213" t="s">
        <v>124</v>
      </c>
    </row>
    <row r="422" spans="2:65" s="12" customFormat="1" ht="13.5">
      <c r="B422" s="214"/>
      <c r="C422" s="215"/>
      <c r="D422" s="205" t="s">
        <v>134</v>
      </c>
      <c r="E422" s="216" t="s">
        <v>21</v>
      </c>
      <c r="F422" s="217" t="s">
        <v>1493</v>
      </c>
      <c r="G422" s="215"/>
      <c r="H422" s="218">
        <v>388.12</v>
      </c>
      <c r="I422" s="219"/>
      <c r="J422" s="215"/>
      <c r="K422" s="215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134</v>
      </c>
      <c r="AU422" s="224" t="s">
        <v>82</v>
      </c>
      <c r="AV422" s="12" t="s">
        <v>82</v>
      </c>
      <c r="AW422" s="12" t="s">
        <v>35</v>
      </c>
      <c r="AX422" s="12" t="s">
        <v>80</v>
      </c>
      <c r="AY422" s="224" t="s">
        <v>124</v>
      </c>
    </row>
    <row r="423" spans="2:65" s="1" customFormat="1" ht="16.5" customHeight="1">
      <c r="B423" s="40"/>
      <c r="C423" s="239" t="s">
        <v>761</v>
      </c>
      <c r="D423" s="239" t="s">
        <v>312</v>
      </c>
      <c r="E423" s="240" t="s">
        <v>762</v>
      </c>
      <c r="F423" s="241" t="s">
        <v>763</v>
      </c>
      <c r="G423" s="242" t="s">
        <v>315</v>
      </c>
      <c r="H423" s="243">
        <v>2.6779999999999999</v>
      </c>
      <c r="I423" s="244"/>
      <c r="J423" s="245">
        <f>ROUND(I423*H423,2)</f>
        <v>0</v>
      </c>
      <c r="K423" s="241" t="s">
        <v>131</v>
      </c>
      <c r="L423" s="246"/>
      <c r="M423" s="247" t="s">
        <v>21</v>
      </c>
      <c r="N423" s="248" t="s">
        <v>43</v>
      </c>
      <c r="O423" s="41"/>
      <c r="P423" s="200">
        <f>O423*H423</f>
        <v>0</v>
      </c>
      <c r="Q423" s="200">
        <v>1</v>
      </c>
      <c r="R423" s="200">
        <f>Q423*H423</f>
        <v>2.6779999999999999</v>
      </c>
      <c r="S423" s="200">
        <v>0</v>
      </c>
      <c r="T423" s="201">
        <f>S423*H423</f>
        <v>0</v>
      </c>
      <c r="AR423" s="23" t="s">
        <v>169</v>
      </c>
      <c r="AT423" s="23" t="s">
        <v>312</v>
      </c>
      <c r="AU423" s="23" t="s">
        <v>82</v>
      </c>
      <c r="AY423" s="23" t="s">
        <v>124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23" t="s">
        <v>80</v>
      </c>
      <c r="BK423" s="202">
        <f>ROUND(I423*H423,2)</f>
        <v>0</v>
      </c>
      <c r="BL423" s="23" t="s">
        <v>132</v>
      </c>
      <c r="BM423" s="23" t="s">
        <v>1494</v>
      </c>
    </row>
    <row r="424" spans="2:65" s="11" customFormat="1" ht="13.5">
      <c r="B424" s="203"/>
      <c r="C424" s="204"/>
      <c r="D424" s="205" t="s">
        <v>134</v>
      </c>
      <c r="E424" s="206" t="s">
        <v>21</v>
      </c>
      <c r="F424" s="207" t="s">
        <v>765</v>
      </c>
      <c r="G424" s="204"/>
      <c r="H424" s="206" t="s">
        <v>21</v>
      </c>
      <c r="I424" s="208"/>
      <c r="J424" s="204"/>
      <c r="K424" s="204"/>
      <c r="L424" s="209"/>
      <c r="M424" s="210"/>
      <c r="N424" s="211"/>
      <c r="O424" s="211"/>
      <c r="P424" s="211"/>
      <c r="Q424" s="211"/>
      <c r="R424" s="211"/>
      <c r="S424" s="211"/>
      <c r="T424" s="212"/>
      <c r="AT424" s="213" t="s">
        <v>134</v>
      </c>
      <c r="AU424" s="213" t="s">
        <v>82</v>
      </c>
      <c r="AV424" s="11" t="s">
        <v>80</v>
      </c>
      <c r="AW424" s="11" t="s">
        <v>35</v>
      </c>
      <c r="AX424" s="11" t="s">
        <v>72</v>
      </c>
      <c r="AY424" s="213" t="s">
        <v>124</v>
      </c>
    </row>
    <row r="425" spans="2:65" s="12" customFormat="1" ht="13.5">
      <c r="B425" s="214"/>
      <c r="C425" s="215"/>
      <c r="D425" s="205" t="s">
        <v>134</v>
      </c>
      <c r="E425" s="216" t="s">
        <v>21</v>
      </c>
      <c r="F425" s="217" t="s">
        <v>1495</v>
      </c>
      <c r="G425" s="215"/>
      <c r="H425" s="218">
        <v>2.6779999999999999</v>
      </c>
      <c r="I425" s="219"/>
      <c r="J425" s="215"/>
      <c r="K425" s="215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134</v>
      </c>
      <c r="AU425" s="224" t="s">
        <v>82</v>
      </c>
      <c r="AV425" s="12" t="s">
        <v>82</v>
      </c>
      <c r="AW425" s="12" t="s">
        <v>35</v>
      </c>
      <c r="AX425" s="12" t="s">
        <v>80</v>
      </c>
      <c r="AY425" s="224" t="s">
        <v>124</v>
      </c>
    </row>
    <row r="426" spans="2:65" s="1" customFormat="1" ht="16.5" customHeight="1">
      <c r="B426" s="40"/>
      <c r="C426" s="239" t="s">
        <v>767</v>
      </c>
      <c r="D426" s="239" t="s">
        <v>312</v>
      </c>
      <c r="E426" s="240" t="s">
        <v>768</v>
      </c>
      <c r="F426" s="241" t="s">
        <v>769</v>
      </c>
      <c r="G426" s="242" t="s">
        <v>315</v>
      </c>
      <c r="H426" s="243">
        <v>3.5710000000000002</v>
      </c>
      <c r="I426" s="244"/>
      <c r="J426" s="245">
        <f>ROUND(I426*H426,2)</f>
        <v>0</v>
      </c>
      <c r="K426" s="241" t="s">
        <v>131</v>
      </c>
      <c r="L426" s="246"/>
      <c r="M426" s="247" t="s">
        <v>21</v>
      </c>
      <c r="N426" s="248" t="s">
        <v>43</v>
      </c>
      <c r="O426" s="41"/>
      <c r="P426" s="200">
        <f>O426*H426</f>
        <v>0</v>
      </c>
      <c r="Q426" s="200">
        <v>0</v>
      </c>
      <c r="R426" s="200">
        <f>Q426*H426</f>
        <v>0</v>
      </c>
      <c r="S426" s="200">
        <v>0</v>
      </c>
      <c r="T426" s="201">
        <f>S426*H426</f>
        <v>0</v>
      </c>
      <c r="AR426" s="23" t="s">
        <v>169</v>
      </c>
      <c r="AT426" s="23" t="s">
        <v>312</v>
      </c>
      <c r="AU426" s="23" t="s">
        <v>82</v>
      </c>
      <c r="AY426" s="23" t="s">
        <v>124</v>
      </c>
      <c r="BE426" s="202">
        <f>IF(N426="základní",J426,0)</f>
        <v>0</v>
      </c>
      <c r="BF426" s="202">
        <f>IF(N426="snížená",J426,0)</f>
        <v>0</v>
      </c>
      <c r="BG426" s="202">
        <f>IF(N426="zákl. přenesená",J426,0)</f>
        <v>0</v>
      </c>
      <c r="BH426" s="202">
        <f>IF(N426="sníž. přenesená",J426,0)</f>
        <v>0</v>
      </c>
      <c r="BI426" s="202">
        <f>IF(N426="nulová",J426,0)</f>
        <v>0</v>
      </c>
      <c r="BJ426" s="23" t="s">
        <v>80</v>
      </c>
      <c r="BK426" s="202">
        <f>ROUND(I426*H426,2)</f>
        <v>0</v>
      </c>
      <c r="BL426" s="23" t="s">
        <v>132</v>
      </c>
      <c r="BM426" s="23" t="s">
        <v>1496</v>
      </c>
    </row>
    <row r="427" spans="2:65" s="11" customFormat="1" ht="13.5">
      <c r="B427" s="203"/>
      <c r="C427" s="204"/>
      <c r="D427" s="205" t="s">
        <v>134</v>
      </c>
      <c r="E427" s="206" t="s">
        <v>21</v>
      </c>
      <c r="F427" s="207" t="s">
        <v>771</v>
      </c>
      <c r="G427" s="204"/>
      <c r="H427" s="206" t="s">
        <v>21</v>
      </c>
      <c r="I427" s="208"/>
      <c r="J427" s="204"/>
      <c r="K427" s="204"/>
      <c r="L427" s="209"/>
      <c r="M427" s="210"/>
      <c r="N427" s="211"/>
      <c r="O427" s="211"/>
      <c r="P427" s="211"/>
      <c r="Q427" s="211"/>
      <c r="R427" s="211"/>
      <c r="S427" s="211"/>
      <c r="T427" s="212"/>
      <c r="AT427" s="213" t="s">
        <v>134</v>
      </c>
      <c r="AU427" s="213" t="s">
        <v>82</v>
      </c>
      <c r="AV427" s="11" t="s">
        <v>80</v>
      </c>
      <c r="AW427" s="11" t="s">
        <v>35</v>
      </c>
      <c r="AX427" s="11" t="s">
        <v>72</v>
      </c>
      <c r="AY427" s="213" t="s">
        <v>124</v>
      </c>
    </row>
    <row r="428" spans="2:65" s="12" customFormat="1" ht="13.5">
      <c r="B428" s="214"/>
      <c r="C428" s="215"/>
      <c r="D428" s="205" t="s">
        <v>134</v>
      </c>
      <c r="E428" s="216" t="s">
        <v>21</v>
      </c>
      <c r="F428" s="217" t="s">
        <v>1497</v>
      </c>
      <c r="G428" s="215"/>
      <c r="H428" s="218">
        <v>3.5710000000000002</v>
      </c>
      <c r="I428" s="219"/>
      <c r="J428" s="215"/>
      <c r="K428" s="215"/>
      <c r="L428" s="220"/>
      <c r="M428" s="221"/>
      <c r="N428" s="222"/>
      <c r="O428" s="222"/>
      <c r="P428" s="222"/>
      <c r="Q428" s="222"/>
      <c r="R428" s="222"/>
      <c r="S428" s="222"/>
      <c r="T428" s="223"/>
      <c r="AT428" s="224" t="s">
        <v>134</v>
      </c>
      <c r="AU428" s="224" t="s">
        <v>82</v>
      </c>
      <c r="AV428" s="12" t="s">
        <v>82</v>
      </c>
      <c r="AW428" s="12" t="s">
        <v>35</v>
      </c>
      <c r="AX428" s="12" t="s">
        <v>80</v>
      </c>
      <c r="AY428" s="224" t="s">
        <v>124</v>
      </c>
    </row>
    <row r="429" spans="2:65" s="1" customFormat="1" ht="16.5" customHeight="1">
      <c r="B429" s="40"/>
      <c r="C429" s="191" t="s">
        <v>773</v>
      </c>
      <c r="D429" s="191" t="s">
        <v>127</v>
      </c>
      <c r="E429" s="192" t="s">
        <v>774</v>
      </c>
      <c r="F429" s="193" t="s">
        <v>775</v>
      </c>
      <c r="G429" s="194" t="s">
        <v>221</v>
      </c>
      <c r="H429" s="195">
        <v>4</v>
      </c>
      <c r="I429" s="196"/>
      <c r="J429" s="197">
        <f>ROUND(I429*H429,2)</f>
        <v>0</v>
      </c>
      <c r="K429" s="193" t="s">
        <v>131</v>
      </c>
      <c r="L429" s="60"/>
      <c r="M429" s="198" t="s">
        <v>21</v>
      </c>
      <c r="N429" s="199" t="s">
        <v>43</v>
      </c>
      <c r="O429" s="41"/>
      <c r="P429" s="200">
        <f>O429*H429</f>
        <v>0</v>
      </c>
      <c r="Q429" s="200">
        <v>0.18776000000000001</v>
      </c>
      <c r="R429" s="200">
        <f>Q429*H429</f>
        <v>0.75104000000000004</v>
      </c>
      <c r="S429" s="200">
        <v>0</v>
      </c>
      <c r="T429" s="201">
        <f>S429*H429</f>
        <v>0</v>
      </c>
      <c r="AR429" s="23" t="s">
        <v>132</v>
      </c>
      <c r="AT429" s="23" t="s">
        <v>127</v>
      </c>
      <c r="AU429" s="23" t="s">
        <v>82</v>
      </c>
      <c r="AY429" s="23" t="s">
        <v>124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23" t="s">
        <v>80</v>
      </c>
      <c r="BK429" s="202">
        <f>ROUND(I429*H429,2)</f>
        <v>0</v>
      </c>
      <c r="BL429" s="23" t="s">
        <v>132</v>
      </c>
      <c r="BM429" s="23" t="s">
        <v>1498</v>
      </c>
    </row>
    <row r="430" spans="2:65" s="11" customFormat="1" ht="13.5">
      <c r="B430" s="203"/>
      <c r="C430" s="204"/>
      <c r="D430" s="205" t="s">
        <v>134</v>
      </c>
      <c r="E430" s="206" t="s">
        <v>21</v>
      </c>
      <c r="F430" s="207" t="s">
        <v>777</v>
      </c>
      <c r="G430" s="204"/>
      <c r="H430" s="206" t="s">
        <v>21</v>
      </c>
      <c r="I430" s="208"/>
      <c r="J430" s="204"/>
      <c r="K430" s="204"/>
      <c r="L430" s="209"/>
      <c r="M430" s="210"/>
      <c r="N430" s="211"/>
      <c r="O430" s="211"/>
      <c r="P430" s="211"/>
      <c r="Q430" s="211"/>
      <c r="R430" s="211"/>
      <c r="S430" s="211"/>
      <c r="T430" s="212"/>
      <c r="AT430" s="213" t="s">
        <v>134</v>
      </c>
      <c r="AU430" s="213" t="s">
        <v>82</v>
      </c>
      <c r="AV430" s="11" t="s">
        <v>80</v>
      </c>
      <c r="AW430" s="11" t="s">
        <v>35</v>
      </c>
      <c r="AX430" s="11" t="s">
        <v>72</v>
      </c>
      <c r="AY430" s="213" t="s">
        <v>124</v>
      </c>
    </row>
    <row r="431" spans="2:65" s="12" customFormat="1" ht="13.5">
      <c r="B431" s="214"/>
      <c r="C431" s="215"/>
      <c r="D431" s="205" t="s">
        <v>134</v>
      </c>
      <c r="E431" s="216" t="s">
        <v>21</v>
      </c>
      <c r="F431" s="217" t="s">
        <v>1499</v>
      </c>
      <c r="G431" s="215"/>
      <c r="H431" s="218">
        <v>4</v>
      </c>
      <c r="I431" s="219"/>
      <c r="J431" s="215"/>
      <c r="K431" s="215"/>
      <c r="L431" s="220"/>
      <c r="M431" s="221"/>
      <c r="N431" s="222"/>
      <c r="O431" s="222"/>
      <c r="P431" s="222"/>
      <c r="Q431" s="222"/>
      <c r="R431" s="222"/>
      <c r="S431" s="222"/>
      <c r="T431" s="223"/>
      <c r="AT431" s="224" t="s">
        <v>134</v>
      </c>
      <c r="AU431" s="224" t="s">
        <v>82</v>
      </c>
      <c r="AV431" s="12" t="s">
        <v>82</v>
      </c>
      <c r="AW431" s="12" t="s">
        <v>35</v>
      </c>
      <c r="AX431" s="12" t="s">
        <v>80</v>
      </c>
      <c r="AY431" s="224" t="s">
        <v>124</v>
      </c>
    </row>
    <row r="432" spans="2:65" s="1" customFormat="1" ht="16.5" customHeight="1">
      <c r="B432" s="40"/>
      <c r="C432" s="191" t="s">
        <v>779</v>
      </c>
      <c r="D432" s="191" t="s">
        <v>127</v>
      </c>
      <c r="E432" s="192" t="s">
        <v>780</v>
      </c>
      <c r="F432" s="193" t="s">
        <v>781</v>
      </c>
      <c r="G432" s="194" t="s">
        <v>272</v>
      </c>
      <c r="H432" s="195">
        <v>0.42</v>
      </c>
      <c r="I432" s="196"/>
      <c r="J432" s="197">
        <f>ROUND(I432*H432,2)</f>
        <v>0</v>
      </c>
      <c r="K432" s="193" t="s">
        <v>131</v>
      </c>
      <c r="L432" s="60"/>
      <c r="M432" s="198" t="s">
        <v>21</v>
      </c>
      <c r="N432" s="199" t="s">
        <v>43</v>
      </c>
      <c r="O432" s="41"/>
      <c r="P432" s="200">
        <f>O432*H432</f>
        <v>0</v>
      </c>
      <c r="Q432" s="200">
        <v>0</v>
      </c>
      <c r="R432" s="200">
        <f>Q432*H432</f>
        <v>0</v>
      </c>
      <c r="S432" s="200">
        <v>0</v>
      </c>
      <c r="T432" s="201">
        <f>S432*H432</f>
        <v>0</v>
      </c>
      <c r="AR432" s="23" t="s">
        <v>132</v>
      </c>
      <c r="AT432" s="23" t="s">
        <v>127</v>
      </c>
      <c r="AU432" s="23" t="s">
        <v>82</v>
      </c>
      <c r="AY432" s="23" t="s">
        <v>124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23" t="s">
        <v>80</v>
      </c>
      <c r="BK432" s="202">
        <f>ROUND(I432*H432,2)</f>
        <v>0</v>
      </c>
      <c r="BL432" s="23" t="s">
        <v>132</v>
      </c>
      <c r="BM432" s="23" t="s">
        <v>1500</v>
      </c>
    </row>
    <row r="433" spans="2:65" s="11" customFormat="1" ht="13.5">
      <c r="B433" s="203"/>
      <c r="C433" s="204"/>
      <c r="D433" s="205" t="s">
        <v>134</v>
      </c>
      <c r="E433" s="206" t="s">
        <v>21</v>
      </c>
      <c r="F433" s="207" t="s">
        <v>783</v>
      </c>
      <c r="G433" s="204"/>
      <c r="H433" s="206" t="s">
        <v>21</v>
      </c>
      <c r="I433" s="208"/>
      <c r="J433" s="204"/>
      <c r="K433" s="204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134</v>
      </c>
      <c r="AU433" s="213" t="s">
        <v>82</v>
      </c>
      <c r="AV433" s="11" t="s">
        <v>80</v>
      </c>
      <c r="AW433" s="11" t="s">
        <v>35</v>
      </c>
      <c r="AX433" s="11" t="s">
        <v>72</v>
      </c>
      <c r="AY433" s="213" t="s">
        <v>124</v>
      </c>
    </row>
    <row r="434" spans="2:65" s="12" customFormat="1" ht="13.5">
      <c r="B434" s="214"/>
      <c r="C434" s="215"/>
      <c r="D434" s="205" t="s">
        <v>134</v>
      </c>
      <c r="E434" s="216" t="s">
        <v>21</v>
      </c>
      <c r="F434" s="217" t="s">
        <v>784</v>
      </c>
      <c r="G434" s="215"/>
      <c r="H434" s="218">
        <v>0.42</v>
      </c>
      <c r="I434" s="219"/>
      <c r="J434" s="215"/>
      <c r="K434" s="215"/>
      <c r="L434" s="220"/>
      <c r="M434" s="221"/>
      <c r="N434" s="222"/>
      <c r="O434" s="222"/>
      <c r="P434" s="222"/>
      <c r="Q434" s="222"/>
      <c r="R434" s="222"/>
      <c r="S434" s="222"/>
      <c r="T434" s="223"/>
      <c r="AT434" s="224" t="s">
        <v>134</v>
      </c>
      <c r="AU434" s="224" t="s">
        <v>82</v>
      </c>
      <c r="AV434" s="12" t="s">
        <v>82</v>
      </c>
      <c r="AW434" s="12" t="s">
        <v>35</v>
      </c>
      <c r="AX434" s="12" t="s">
        <v>80</v>
      </c>
      <c r="AY434" s="224" t="s">
        <v>124</v>
      </c>
    </row>
    <row r="435" spans="2:65" s="1" customFormat="1" ht="16.5" customHeight="1">
      <c r="B435" s="40"/>
      <c r="C435" s="239" t="s">
        <v>785</v>
      </c>
      <c r="D435" s="239" t="s">
        <v>312</v>
      </c>
      <c r="E435" s="240" t="s">
        <v>786</v>
      </c>
      <c r="F435" s="241" t="s">
        <v>787</v>
      </c>
      <c r="G435" s="242" t="s">
        <v>315</v>
      </c>
      <c r="H435" s="243">
        <v>0.75600000000000001</v>
      </c>
      <c r="I435" s="244"/>
      <c r="J435" s="245">
        <f>ROUND(I435*H435,2)</f>
        <v>0</v>
      </c>
      <c r="K435" s="241" t="s">
        <v>131</v>
      </c>
      <c r="L435" s="246"/>
      <c r="M435" s="247" t="s">
        <v>21</v>
      </c>
      <c r="N435" s="248" t="s">
        <v>43</v>
      </c>
      <c r="O435" s="41"/>
      <c r="P435" s="200">
        <f>O435*H435</f>
        <v>0</v>
      </c>
      <c r="Q435" s="200">
        <v>1</v>
      </c>
      <c r="R435" s="200">
        <f>Q435*H435</f>
        <v>0.75600000000000001</v>
      </c>
      <c r="S435" s="200">
        <v>0</v>
      </c>
      <c r="T435" s="201">
        <f>S435*H435</f>
        <v>0</v>
      </c>
      <c r="AR435" s="23" t="s">
        <v>169</v>
      </c>
      <c r="AT435" s="23" t="s">
        <v>312</v>
      </c>
      <c r="AU435" s="23" t="s">
        <v>82</v>
      </c>
      <c r="AY435" s="23" t="s">
        <v>124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23" t="s">
        <v>80</v>
      </c>
      <c r="BK435" s="202">
        <f>ROUND(I435*H435,2)</f>
        <v>0</v>
      </c>
      <c r="BL435" s="23" t="s">
        <v>132</v>
      </c>
      <c r="BM435" s="23" t="s">
        <v>1501</v>
      </c>
    </row>
    <row r="436" spans="2:65" s="12" customFormat="1" ht="13.5">
      <c r="B436" s="214"/>
      <c r="C436" s="215"/>
      <c r="D436" s="205" t="s">
        <v>134</v>
      </c>
      <c r="E436" s="216" t="s">
        <v>21</v>
      </c>
      <c r="F436" s="217" t="s">
        <v>789</v>
      </c>
      <c r="G436" s="215"/>
      <c r="H436" s="218">
        <v>0.75600000000000001</v>
      </c>
      <c r="I436" s="219"/>
      <c r="J436" s="215"/>
      <c r="K436" s="215"/>
      <c r="L436" s="220"/>
      <c r="M436" s="221"/>
      <c r="N436" s="222"/>
      <c r="O436" s="222"/>
      <c r="P436" s="222"/>
      <c r="Q436" s="222"/>
      <c r="R436" s="222"/>
      <c r="S436" s="222"/>
      <c r="T436" s="223"/>
      <c r="AT436" s="224" t="s">
        <v>134</v>
      </c>
      <c r="AU436" s="224" t="s">
        <v>82</v>
      </c>
      <c r="AV436" s="12" t="s">
        <v>82</v>
      </c>
      <c r="AW436" s="12" t="s">
        <v>35</v>
      </c>
      <c r="AX436" s="12" t="s">
        <v>80</v>
      </c>
      <c r="AY436" s="224" t="s">
        <v>124</v>
      </c>
    </row>
    <row r="437" spans="2:65" s="1" customFormat="1" ht="16.5" customHeight="1">
      <c r="B437" s="40"/>
      <c r="C437" s="191" t="s">
        <v>790</v>
      </c>
      <c r="D437" s="191" t="s">
        <v>127</v>
      </c>
      <c r="E437" s="192" t="s">
        <v>791</v>
      </c>
      <c r="F437" s="193" t="s">
        <v>792</v>
      </c>
      <c r="G437" s="194" t="s">
        <v>221</v>
      </c>
      <c r="H437" s="195">
        <v>176</v>
      </c>
      <c r="I437" s="196"/>
      <c r="J437" s="197">
        <f>ROUND(I437*H437,2)</f>
        <v>0</v>
      </c>
      <c r="K437" s="193" t="s">
        <v>131</v>
      </c>
      <c r="L437" s="60"/>
      <c r="M437" s="198" t="s">
        <v>21</v>
      </c>
      <c r="N437" s="199" t="s">
        <v>43</v>
      </c>
      <c r="O437" s="41"/>
      <c r="P437" s="200">
        <f>O437*H437</f>
        <v>0</v>
      </c>
      <c r="Q437" s="200">
        <v>0</v>
      </c>
      <c r="R437" s="200">
        <f>Q437*H437</f>
        <v>0</v>
      </c>
      <c r="S437" s="200">
        <v>0</v>
      </c>
      <c r="T437" s="201">
        <f>S437*H437</f>
        <v>0</v>
      </c>
      <c r="AR437" s="23" t="s">
        <v>132</v>
      </c>
      <c r="AT437" s="23" t="s">
        <v>127</v>
      </c>
      <c r="AU437" s="23" t="s">
        <v>82</v>
      </c>
      <c r="AY437" s="23" t="s">
        <v>124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23" t="s">
        <v>80</v>
      </c>
      <c r="BK437" s="202">
        <f>ROUND(I437*H437,2)</f>
        <v>0</v>
      </c>
      <c r="BL437" s="23" t="s">
        <v>132</v>
      </c>
      <c r="BM437" s="23" t="s">
        <v>1502</v>
      </c>
    </row>
    <row r="438" spans="2:65" s="11" customFormat="1" ht="13.5">
      <c r="B438" s="203"/>
      <c r="C438" s="204"/>
      <c r="D438" s="205" t="s">
        <v>134</v>
      </c>
      <c r="E438" s="206" t="s">
        <v>21</v>
      </c>
      <c r="F438" s="207" t="s">
        <v>794</v>
      </c>
      <c r="G438" s="204"/>
      <c r="H438" s="206" t="s">
        <v>21</v>
      </c>
      <c r="I438" s="208"/>
      <c r="J438" s="204"/>
      <c r="K438" s="204"/>
      <c r="L438" s="209"/>
      <c r="M438" s="210"/>
      <c r="N438" s="211"/>
      <c r="O438" s="211"/>
      <c r="P438" s="211"/>
      <c r="Q438" s="211"/>
      <c r="R438" s="211"/>
      <c r="S438" s="211"/>
      <c r="T438" s="212"/>
      <c r="AT438" s="213" t="s">
        <v>134</v>
      </c>
      <c r="AU438" s="213" t="s">
        <v>82</v>
      </c>
      <c r="AV438" s="11" t="s">
        <v>80</v>
      </c>
      <c r="AW438" s="11" t="s">
        <v>35</v>
      </c>
      <c r="AX438" s="11" t="s">
        <v>72</v>
      </c>
      <c r="AY438" s="213" t="s">
        <v>124</v>
      </c>
    </row>
    <row r="439" spans="2:65" s="12" customFormat="1" ht="13.5">
      <c r="B439" s="214"/>
      <c r="C439" s="215"/>
      <c r="D439" s="205" t="s">
        <v>134</v>
      </c>
      <c r="E439" s="216" t="s">
        <v>21</v>
      </c>
      <c r="F439" s="217" t="s">
        <v>1503</v>
      </c>
      <c r="G439" s="215"/>
      <c r="H439" s="218">
        <v>176</v>
      </c>
      <c r="I439" s="219"/>
      <c r="J439" s="215"/>
      <c r="K439" s="215"/>
      <c r="L439" s="220"/>
      <c r="M439" s="221"/>
      <c r="N439" s="222"/>
      <c r="O439" s="222"/>
      <c r="P439" s="222"/>
      <c r="Q439" s="222"/>
      <c r="R439" s="222"/>
      <c r="S439" s="222"/>
      <c r="T439" s="223"/>
      <c r="AT439" s="224" t="s">
        <v>134</v>
      </c>
      <c r="AU439" s="224" t="s">
        <v>82</v>
      </c>
      <c r="AV439" s="12" t="s">
        <v>82</v>
      </c>
      <c r="AW439" s="12" t="s">
        <v>35</v>
      </c>
      <c r="AX439" s="12" t="s">
        <v>80</v>
      </c>
      <c r="AY439" s="224" t="s">
        <v>124</v>
      </c>
    </row>
    <row r="440" spans="2:65" s="1" customFormat="1" ht="16.5" customHeight="1">
      <c r="B440" s="40"/>
      <c r="C440" s="191" t="s">
        <v>796</v>
      </c>
      <c r="D440" s="191" t="s">
        <v>127</v>
      </c>
      <c r="E440" s="192" t="s">
        <v>797</v>
      </c>
      <c r="F440" s="193" t="s">
        <v>798</v>
      </c>
      <c r="G440" s="194" t="s">
        <v>221</v>
      </c>
      <c r="H440" s="195">
        <v>352</v>
      </c>
      <c r="I440" s="196"/>
      <c r="J440" s="197">
        <f>ROUND(I440*H440,2)</f>
        <v>0</v>
      </c>
      <c r="K440" s="193" t="s">
        <v>131</v>
      </c>
      <c r="L440" s="60"/>
      <c r="M440" s="198" t="s">
        <v>21</v>
      </c>
      <c r="N440" s="199" t="s">
        <v>43</v>
      </c>
      <c r="O440" s="41"/>
      <c r="P440" s="200">
        <f>O440*H440</f>
        <v>0</v>
      </c>
      <c r="Q440" s="200">
        <v>0</v>
      </c>
      <c r="R440" s="200">
        <f>Q440*H440</f>
        <v>0</v>
      </c>
      <c r="S440" s="200">
        <v>0</v>
      </c>
      <c r="T440" s="201">
        <f>S440*H440</f>
        <v>0</v>
      </c>
      <c r="AR440" s="23" t="s">
        <v>132</v>
      </c>
      <c r="AT440" s="23" t="s">
        <v>127</v>
      </c>
      <c r="AU440" s="23" t="s">
        <v>82</v>
      </c>
      <c r="AY440" s="23" t="s">
        <v>124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23" t="s">
        <v>80</v>
      </c>
      <c r="BK440" s="202">
        <f>ROUND(I440*H440,2)</f>
        <v>0</v>
      </c>
      <c r="BL440" s="23" t="s">
        <v>132</v>
      </c>
      <c r="BM440" s="23" t="s">
        <v>1504</v>
      </c>
    </row>
    <row r="441" spans="2:65" s="11" customFormat="1" ht="27">
      <c r="B441" s="203"/>
      <c r="C441" s="204"/>
      <c r="D441" s="205" t="s">
        <v>134</v>
      </c>
      <c r="E441" s="206" t="s">
        <v>21</v>
      </c>
      <c r="F441" s="207" t="s">
        <v>800</v>
      </c>
      <c r="G441" s="204"/>
      <c r="H441" s="206" t="s">
        <v>21</v>
      </c>
      <c r="I441" s="208"/>
      <c r="J441" s="204"/>
      <c r="K441" s="204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134</v>
      </c>
      <c r="AU441" s="213" t="s">
        <v>82</v>
      </c>
      <c r="AV441" s="11" t="s">
        <v>80</v>
      </c>
      <c r="AW441" s="11" t="s">
        <v>35</v>
      </c>
      <c r="AX441" s="11" t="s">
        <v>72</v>
      </c>
      <c r="AY441" s="213" t="s">
        <v>124</v>
      </c>
    </row>
    <row r="442" spans="2:65" s="12" customFormat="1" ht="13.5">
      <c r="B442" s="214"/>
      <c r="C442" s="215"/>
      <c r="D442" s="205" t="s">
        <v>134</v>
      </c>
      <c r="E442" s="216" t="s">
        <v>21</v>
      </c>
      <c r="F442" s="217" t="s">
        <v>1505</v>
      </c>
      <c r="G442" s="215"/>
      <c r="H442" s="218">
        <v>352</v>
      </c>
      <c r="I442" s="219"/>
      <c r="J442" s="215"/>
      <c r="K442" s="215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134</v>
      </c>
      <c r="AU442" s="224" t="s">
        <v>82</v>
      </c>
      <c r="AV442" s="12" t="s">
        <v>82</v>
      </c>
      <c r="AW442" s="12" t="s">
        <v>35</v>
      </c>
      <c r="AX442" s="12" t="s">
        <v>80</v>
      </c>
      <c r="AY442" s="224" t="s">
        <v>124</v>
      </c>
    </row>
    <row r="443" spans="2:65" s="1" customFormat="1" ht="25.5" customHeight="1">
      <c r="B443" s="40"/>
      <c r="C443" s="191" t="s">
        <v>802</v>
      </c>
      <c r="D443" s="191" t="s">
        <v>127</v>
      </c>
      <c r="E443" s="192" t="s">
        <v>803</v>
      </c>
      <c r="F443" s="193" t="s">
        <v>804</v>
      </c>
      <c r="G443" s="194" t="s">
        <v>221</v>
      </c>
      <c r="H443" s="195">
        <v>154</v>
      </c>
      <c r="I443" s="196"/>
      <c r="J443" s="197">
        <f>ROUND(I443*H443,2)</f>
        <v>0</v>
      </c>
      <c r="K443" s="193" t="s">
        <v>131</v>
      </c>
      <c r="L443" s="60"/>
      <c r="M443" s="198" t="s">
        <v>21</v>
      </c>
      <c r="N443" s="199" t="s">
        <v>43</v>
      </c>
      <c r="O443" s="41"/>
      <c r="P443" s="200">
        <f>O443*H443</f>
        <v>0</v>
      </c>
      <c r="Q443" s="200">
        <v>0</v>
      </c>
      <c r="R443" s="200">
        <f>Q443*H443</f>
        <v>0</v>
      </c>
      <c r="S443" s="200">
        <v>0</v>
      </c>
      <c r="T443" s="201">
        <f>S443*H443</f>
        <v>0</v>
      </c>
      <c r="AR443" s="23" t="s">
        <v>132</v>
      </c>
      <c r="AT443" s="23" t="s">
        <v>127</v>
      </c>
      <c r="AU443" s="23" t="s">
        <v>82</v>
      </c>
      <c r="AY443" s="23" t="s">
        <v>124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23" t="s">
        <v>80</v>
      </c>
      <c r="BK443" s="202">
        <f>ROUND(I443*H443,2)</f>
        <v>0</v>
      </c>
      <c r="BL443" s="23" t="s">
        <v>132</v>
      </c>
      <c r="BM443" s="23" t="s">
        <v>1506</v>
      </c>
    </row>
    <row r="444" spans="2:65" s="11" customFormat="1" ht="13.5">
      <c r="B444" s="203"/>
      <c r="C444" s="204"/>
      <c r="D444" s="205" t="s">
        <v>134</v>
      </c>
      <c r="E444" s="206" t="s">
        <v>21</v>
      </c>
      <c r="F444" s="207" t="s">
        <v>806</v>
      </c>
      <c r="G444" s="204"/>
      <c r="H444" s="206" t="s">
        <v>21</v>
      </c>
      <c r="I444" s="208"/>
      <c r="J444" s="204"/>
      <c r="K444" s="204"/>
      <c r="L444" s="209"/>
      <c r="M444" s="210"/>
      <c r="N444" s="211"/>
      <c r="O444" s="211"/>
      <c r="P444" s="211"/>
      <c r="Q444" s="211"/>
      <c r="R444" s="211"/>
      <c r="S444" s="211"/>
      <c r="T444" s="212"/>
      <c r="AT444" s="213" t="s">
        <v>134</v>
      </c>
      <c r="AU444" s="213" t="s">
        <v>82</v>
      </c>
      <c r="AV444" s="11" t="s">
        <v>80</v>
      </c>
      <c r="AW444" s="11" t="s">
        <v>35</v>
      </c>
      <c r="AX444" s="11" t="s">
        <v>72</v>
      </c>
      <c r="AY444" s="213" t="s">
        <v>124</v>
      </c>
    </row>
    <row r="445" spans="2:65" s="12" customFormat="1" ht="13.5">
      <c r="B445" s="214"/>
      <c r="C445" s="215"/>
      <c r="D445" s="205" t="s">
        <v>134</v>
      </c>
      <c r="E445" s="216" t="s">
        <v>21</v>
      </c>
      <c r="F445" s="217" t="s">
        <v>1507</v>
      </c>
      <c r="G445" s="215"/>
      <c r="H445" s="218">
        <v>154</v>
      </c>
      <c r="I445" s="219"/>
      <c r="J445" s="215"/>
      <c r="K445" s="215"/>
      <c r="L445" s="220"/>
      <c r="M445" s="221"/>
      <c r="N445" s="222"/>
      <c r="O445" s="222"/>
      <c r="P445" s="222"/>
      <c r="Q445" s="222"/>
      <c r="R445" s="222"/>
      <c r="S445" s="222"/>
      <c r="T445" s="223"/>
      <c r="AT445" s="224" t="s">
        <v>134</v>
      </c>
      <c r="AU445" s="224" t="s">
        <v>82</v>
      </c>
      <c r="AV445" s="12" t="s">
        <v>82</v>
      </c>
      <c r="AW445" s="12" t="s">
        <v>35</v>
      </c>
      <c r="AX445" s="12" t="s">
        <v>80</v>
      </c>
      <c r="AY445" s="224" t="s">
        <v>124</v>
      </c>
    </row>
    <row r="446" spans="2:65" s="1" customFormat="1" ht="25.5" customHeight="1">
      <c r="B446" s="40"/>
      <c r="C446" s="191" t="s">
        <v>808</v>
      </c>
      <c r="D446" s="191" t="s">
        <v>127</v>
      </c>
      <c r="E446" s="192" t="s">
        <v>809</v>
      </c>
      <c r="F446" s="193" t="s">
        <v>810</v>
      </c>
      <c r="G446" s="194" t="s">
        <v>221</v>
      </c>
      <c r="H446" s="195">
        <v>176</v>
      </c>
      <c r="I446" s="196"/>
      <c r="J446" s="197">
        <f>ROUND(I446*H446,2)</f>
        <v>0</v>
      </c>
      <c r="K446" s="193" t="s">
        <v>131</v>
      </c>
      <c r="L446" s="60"/>
      <c r="M446" s="198" t="s">
        <v>21</v>
      </c>
      <c r="N446" s="199" t="s">
        <v>43</v>
      </c>
      <c r="O446" s="41"/>
      <c r="P446" s="200">
        <f>O446*H446</f>
        <v>0</v>
      </c>
      <c r="Q446" s="200">
        <v>0</v>
      </c>
      <c r="R446" s="200">
        <f>Q446*H446</f>
        <v>0</v>
      </c>
      <c r="S446" s="200">
        <v>0</v>
      </c>
      <c r="T446" s="201">
        <f>S446*H446</f>
        <v>0</v>
      </c>
      <c r="AR446" s="23" t="s">
        <v>132</v>
      </c>
      <c r="AT446" s="23" t="s">
        <v>127</v>
      </c>
      <c r="AU446" s="23" t="s">
        <v>82</v>
      </c>
      <c r="AY446" s="23" t="s">
        <v>124</v>
      </c>
      <c r="BE446" s="202">
        <f>IF(N446="základní",J446,0)</f>
        <v>0</v>
      </c>
      <c r="BF446" s="202">
        <f>IF(N446="snížená",J446,0)</f>
        <v>0</v>
      </c>
      <c r="BG446" s="202">
        <f>IF(N446="zákl. přenesená",J446,0)</f>
        <v>0</v>
      </c>
      <c r="BH446" s="202">
        <f>IF(N446="sníž. přenesená",J446,0)</f>
        <v>0</v>
      </c>
      <c r="BI446" s="202">
        <f>IF(N446="nulová",J446,0)</f>
        <v>0</v>
      </c>
      <c r="BJ446" s="23" t="s">
        <v>80</v>
      </c>
      <c r="BK446" s="202">
        <f>ROUND(I446*H446,2)</f>
        <v>0</v>
      </c>
      <c r="BL446" s="23" t="s">
        <v>132</v>
      </c>
      <c r="BM446" s="23" t="s">
        <v>1508</v>
      </c>
    </row>
    <row r="447" spans="2:65" s="11" customFormat="1" ht="27">
      <c r="B447" s="203"/>
      <c r="C447" s="204"/>
      <c r="D447" s="205" t="s">
        <v>134</v>
      </c>
      <c r="E447" s="206" t="s">
        <v>21</v>
      </c>
      <c r="F447" s="207" t="s">
        <v>812</v>
      </c>
      <c r="G447" s="204"/>
      <c r="H447" s="206" t="s">
        <v>21</v>
      </c>
      <c r="I447" s="208"/>
      <c r="J447" s="204"/>
      <c r="K447" s="204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134</v>
      </c>
      <c r="AU447" s="213" t="s">
        <v>82</v>
      </c>
      <c r="AV447" s="11" t="s">
        <v>80</v>
      </c>
      <c r="AW447" s="11" t="s">
        <v>35</v>
      </c>
      <c r="AX447" s="11" t="s">
        <v>72</v>
      </c>
      <c r="AY447" s="213" t="s">
        <v>124</v>
      </c>
    </row>
    <row r="448" spans="2:65" s="12" customFormat="1" ht="13.5">
      <c r="B448" s="214"/>
      <c r="C448" s="215"/>
      <c r="D448" s="205" t="s">
        <v>134</v>
      </c>
      <c r="E448" s="216" t="s">
        <v>21</v>
      </c>
      <c r="F448" s="217" t="s">
        <v>1509</v>
      </c>
      <c r="G448" s="215"/>
      <c r="H448" s="218">
        <v>176</v>
      </c>
      <c r="I448" s="219"/>
      <c r="J448" s="215"/>
      <c r="K448" s="215"/>
      <c r="L448" s="220"/>
      <c r="M448" s="221"/>
      <c r="N448" s="222"/>
      <c r="O448" s="222"/>
      <c r="P448" s="222"/>
      <c r="Q448" s="222"/>
      <c r="R448" s="222"/>
      <c r="S448" s="222"/>
      <c r="T448" s="223"/>
      <c r="AT448" s="224" t="s">
        <v>134</v>
      </c>
      <c r="AU448" s="224" t="s">
        <v>82</v>
      </c>
      <c r="AV448" s="12" t="s">
        <v>82</v>
      </c>
      <c r="AW448" s="12" t="s">
        <v>35</v>
      </c>
      <c r="AX448" s="12" t="s">
        <v>80</v>
      </c>
      <c r="AY448" s="224" t="s">
        <v>124</v>
      </c>
    </row>
    <row r="449" spans="2:65" s="1" customFormat="1" ht="16.5" customHeight="1">
      <c r="B449" s="40"/>
      <c r="C449" s="191" t="s">
        <v>813</v>
      </c>
      <c r="D449" s="191" t="s">
        <v>127</v>
      </c>
      <c r="E449" s="192" t="s">
        <v>1510</v>
      </c>
      <c r="F449" s="193" t="s">
        <v>1511</v>
      </c>
      <c r="G449" s="194" t="s">
        <v>221</v>
      </c>
      <c r="H449" s="195">
        <v>22</v>
      </c>
      <c r="I449" s="196"/>
      <c r="J449" s="197">
        <f>ROUND(I449*H449,2)</f>
        <v>0</v>
      </c>
      <c r="K449" s="193" t="s">
        <v>131</v>
      </c>
      <c r="L449" s="60"/>
      <c r="M449" s="198" t="s">
        <v>21</v>
      </c>
      <c r="N449" s="199" t="s">
        <v>43</v>
      </c>
      <c r="O449" s="41"/>
      <c r="P449" s="200">
        <f>O449*H449</f>
        <v>0</v>
      </c>
      <c r="Q449" s="200">
        <v>0</v>
      </c>
      <c r="R449" s="200">
        <f>Q449*H449</f>
        <v>0</v>
      </c>
      <c r="S449" s="200">
        <v>0</v>
      </c>
      <c r="T449" s="201">
        <f>S449*H449</f>
        <v>0</v>
      </c>
      <c r="AR449" s="23" t="s">
        <v>132</v>
      </c>
      <c r="AT449" s="23" t="s">
        <v>127</v>
      </c>
      <c r="AU449" s="23" t="s">
        <v>82</v>
      </c>
      <c r="AY449" s="23" t="s">
        <v>124</v>
      </c>
      <c r="BE449" s="202">
        <f>IF(N449="základní",J449,0)</f>
        <v>0</v>
      </c>
      <c r="BF449" s="202">
        <f>IF(N449="snížená",J449,0)</f>
        <v>0</v>
      </c>
      <c r="BG449" s="202">
        <f>IF(N449="zákl. přenesená",J449,0)</f>
        <v>0</v>
      </c>
      <c r="BH449" s="202">
        <f>IF(N449="sníž. přenesená",J449,0)</f>
        <v>0</v>
      </c>
      <c r="BI449" s="202">
        <f>IF(N449="nulová",J449,0)</f>
        <v>0</v>
      </c>
      <c r="BJ449" s="23" t="s">
        <v>80</v>
      </c>
      <c r="BK449" s="202">
        <f>ROUND(I449*H449,2)</f>
        <v>0</v>
      </c>
      <c r="BL449" s="23" t="s">
        <v>132</v>
      </c>
      <c r="BM449" s="23" t="s">
        <v>1512</v>
      </c>
    </row>
    <row r="450" spans="2:65" s="11" customFormat="1" ht="13.5">
      <c r="B450" s="203"/>
      <c r="C450" s="204"/>
      <c r="D450" s="205" t="s">
        <v>134</v>
      </c>
      <c r="E450" s="206" t="s">
        <v>21</v>
      </c>
      <c r="F450" s="207" t="s">
        <v>1513</v>
      </c>
      <c r="G450" s="204"/>
      <c r="H450" s="206" t="s">
        <v>21</v>
      </c>
      <c r="I450" s="208"/>
      <c r="J450" s="204"/>
      <c r="K450" s="204"/>
      <c r="L450" s="209"/>
      <c r="M450" s="210"/>
      <c r="N450" s="211"/>
      <c r="O450" s="211"/>
      <c r="P450" s="211"/>
      <c r="Q450" s="211"/>
      <c r="R450" s="211"/>
      <c r="S450" s="211"/>
      <c r="T450" s="212"/>
      <c r="AT450" s="213" t="s">
        <v>134</v>
      </c>
      <c r="AU450" s="213" t="s">
        <v>82</v>
      </c>
      <c r="AV450" s="11" t="s">
        <v>80</v>
      </c>
      <c r="AW450" s="11" t="s">
        <v>35</v>
      </c>
      <c r="AX450" s="11" t="s">
        <v>72</v>
      </c>
      <c r="AY450" s="213" t="s">
        <v>124</v>
      </c>
    </row>
    <row r="451" spans="2:65" s="12" customFormat="1" ht="13.5">
      <c r="B451" s="214"/>
      <c r="C451" s="215"/>
      <c r="D451" s="205" t="s">
        <v>134</v>
      </c>
      <c r="E451" s="216" t="s">
        <v>21</v>
      </c>
      <c r="F451" s="217" t="s">
        <v>1514</v>
      </c>
      <c r="G451" s="215"/>
      <c r="H451" s="218">
        <v>22</v>
      </c>
      <c r="I451" s="219"/>
      <c r="J451" s="215"/>
      <c r="K451" s="215"/>
      <c r="L451" s="220"/>
      <c r="M451" s="221"/>
      <c r="N451" s="222"/>
      <c r="O451" s="222"/>
      <c r="P451" s="222"/>
      <c r="Q451" s="222"/>
      <c r="R451" s="222"/>
      <c r="S451" s="222"/>
      <c r="T451" s="223"/>
      <c r="AT451" s="224" t="s">
        <v>134</v>
      </c>
      <c r="AU451" s="224" t="s">
        <v>82</v>
      </c>
      <c r="AV451" s="12" t="s">
        <v>82</v>
      </c>
      <c r="AW451" s="12" t="s">
        <v>35</v>
      </c>
      <c r="AX451" s="12" t="s">
        <v>80</v>
      </c>
      <c r="AY451" s="224" t="s">
        <v>124</v>
      </c>
    </row>
    <row r="452" spans="2:65" s="1" customFormat="1" ht="16.5" customHeight="1">
      <c r="B452" s="40"/>
      <c r="C452" s="191" t="s">
        <v>819</v>
      </c>
      <c r="D452" s="191" t="s">
        <v>127</v>
      </c>
      <c r="E452" s="192" t="s">
        <v>814</v>
      </c>
      <c r="F452" s="193" t="s">
        <v>815</v>
      </c>
      <c r="G452" s="194" t="s">
        <v>221</v>
      </c>
      <c r="H452" s="195">
        <v>3.47</v>
      </c>
      <c r="I452" s="196"/>
      <c r="J452" s="197">
        <f>ROUND(I452*H452,2)</f>
        <v>0</v>
      </c>
      <c r="K452" s="193" t="s">
        <v>131</v>
      </c>
      <c r="L452" s="60"/>
      <c r="M452" s="198" t="s">
        <v>21</v>
      </c>
      <c r="N452" s="199" t="s">
        <v>43</v>
      </c>
      <c r="O452" s="41"/>
      <c r="P452" s="200">
        <f>O452*H452</f>
        <v>0</v>
      </c>
      <c r="Q452" s="200">
        <v>0.19536000000000001</v>
      </c>
      <c r="R452" s="200">
        <f>Q452*H452</f>
        <v>0.67789920000000004</v>
      </c>
      <c r="S452" s="200">
        <v>0</v>
      </c>
      <c r="T452" s="201">
        <f>S452*H452</f>
        <v>0</v>
      </c>
      <c r="AR452" s="23" t="s">
        <v>132</v>
      </c>
      <c r="AT452" s="23" t="s">
        <v>127</v>
      </c>
      <c r="AU452" s="23" t="s">
        <v>82</v>
      </c>
      <c r="AY452" s="23" t="s">
        <v>124</v>
      </c>
      <c r="BE452" s="202">
        <f>IF(N452="základní",J452,0)</f>
        <v>0</v>
      </c>
      <c r="BF452" s="202">
        <f>IF(N452="snížená",J452,0)</f>
        <v>0</v>
      </c>
      <c r="BG452" s="202">
        <f>IF(N452="zákl. přenesená",J452,0)</f>
        <v>0</v>
      </c>
      <c r="BH452" s="202">
        <f>IF(N452="sníž. přenesená",J452,0)</f>
        <v>0</v>
      </c>
      <c r="BI452" s="202">
        <f>IF(N452="nulová",J452,0)</f>
        <v>0</v>
      </c>
      <c r="BJ452" s="23" t="s">
        <v>80</v>
      </c>
      <c r="BK452" s="202">
        <f>ROUND(I452*H452,2)</f>
        <v>0</v>
      </c>
      <c r="BL452" s="23" t="s">
        <v>132</v>
      </c>
      <c r="BM452" s="23" t="s">
        <v>1515</v>
      </c>
    </row>
    <row r="453" spans="2:65" s="11" customFormat="1" ht="13.5">
      <c r="B453" s="203"/>
      <c r="C453" s="204"/>
      <c r="D453" s="205" t="s">
        <v>134</v>
      </c>
      <c r="E453" s="206" t="s">
        <v>21</v>
      </c>
      <c r="F453" s="207" t="s">
        <v>817</v>
      </c>
      <c r="G453" s="204"/>
      <c r="H453" s="206" t="s">
        <v>21</v>
      </c>
      <c r="I453" s="208"/>
      <c r="J453" s="204"/>
      <c r="K453" s="204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134</v>
      </c>
      <c r="AU453" s="213" t="s">
        <v>82</v>
      </c>
      <c r="AV453" s="11" t="s">
        <v>80</v>
      </c>
      <c r="AW453" s="11" t="s">
        <v>35</v>
      </c>
      <c r="AX453" s="11" t="s">
        <v>72</v>
      </c>
      <c r="AY453" s="213" t="s">
        <v>124</v>
      </c>
    </row>
    <row r="454" spans="2:65" s="12" customFormat="1" ht="13.5">
      <c r="B454" s="214"/>
      <c r="C454" s="215"/>
      <c r="D454" s="205" t="s">
        <v>134</v>
      </c>
      <c r="E454" s="216" t="s">
        <v>21</v>
      </c>
      <c r="F454" s="217" t="s">
        <v>1516</v>
      </c>
      <c r="G454" s="215"/>
      <c r="H454" s="218">
        <v>3.47</v>
      </c>
      <c r="I454" s="219"/>
      <c r="J454" s="215"/>
      <c r="K454" s="215"/>
      <c r="L454" s="220"/>
      <c r="M454" s="221"/>
      <c r="N454" s="222"/>
      <c r="O454" s="222"/>
      <c r="P454" s="222"/>
      <c r="Q454" s="222"/>
      <c r="R454" s="222"/>
      <c r="S454" s="222"/>
      <c r="T454" s="223"/>
      <c r="AT454" s="224" t="s">
        <v>134</v>
      </c>
      <c r="AU454" s="224" t="s">
        <v>82</v>
      </c>
      <c r="AV454" s="12" t="s">
        <v>82</v>
      </c>
      <c r="AW454" s="12" t="s">
        <v>35</v>
      </c>
      <c r="AX454" s="12" t="s">
        <v>80</v>
      </c>
      <c r="AY454" s="224" t="s">
        <v>124</v>
      </c>
    </row>
    <row r="455" spans="2:65" s="1" customFormat="1" ht="16.5" customHeight="1">
      <c r="B455" s="40"/>
      <c r="C455" s="239" t="s">
        <v>826</v>
      </c>
      <c r="D455" s="239" t="s">
        <v>312</v>
      </c>
      <c r="E455" s="240" t="s">
        <v>820</v>
      </c>
      <c r="F455" s="241" t="s">
        <v>821</v>
      </c>
      <c r="G455" s="242" t="s">
        <v>315</v>
      </c>
      <c r="H455" s="243">
        <v>0.92</v>
      </c>
      <c r="I455" s="244"/>
      <c r="J455" s="245">
        <f>ROUND(I455*H455,2)</f>
        <v>0</v>
      </c>
      <c r="K455" s="241" t="s">
        <v>131</v>
      </c>
      <c r="L455" s="246"/>
      <c r="M455" s="247" t="s">
        <v>21</v>
      </c>
      <c r="N455" s="248" t="s">
        <v>43</v>
      </c>
      <c r="O455" s="41"/>
      <c r="P455" s="200">
        <f>O455*H455</f>
        <v>0</v>
      </c>
      <c r="Q455" s="200">
        <v>1</v>
      </c>
      <c r="R455" s="200">
        <f>Q455*H455</f>
        <v>0.92</v>
      </c>
      <c r="S455" s="200">
        <v>0</v>
      </c>
      <c r="T455" s="201">
        <f>S455*H455</f>
        <v>0</v>
      </c>
      <c r="AR455" s="23" t="s">
        <v>169</v>
      </c>
      <c r="AT455" s="23" t="s">
        <v>312</v>
      </c>
      <c r="AU455" s="23" t="s">
        <v>82</v>
      </c>
      <c r="AY455" s="23" t="s">
        <v>124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23" t="s">
        <v>80</v>
      </c>
      <c r="BK455" s="202">
        <f>ROUND(I455*H455,2)</f>
        <v>0</v>
      </c>
      <c r="BL455" s="23" t="s">
        <v>132</v>
      </c>
      <c r="BM455" s="23" t="s">
        <v>1517</v>
      </c>
    </row>
    <row r="456" spans="2:65" s="11" customFormat="1" ht="13.5">
      <c r="B456" s="203"/>
      <c r="C456" s="204"/>
      <c r="D456" s="205" t="s">
        <v>134</v>
      </c>
      <c r="E456" s="206" t="s">
        <v>21</v>
      </c>
      <c r="F456" s="207" t="s">
        <v>823</v>
      </c>
      <c r="G456" s="204"/>
      <c r="H456" s="206" t="s">
        <v>21</v>
      </c>
      <c r="I456" s="208"/>
      <c r="J456" s="204"/>
      <c r="K456" s="204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134</v>
      </c>
      <c r="AU456" s="213" t="s">
        <v>82</v>
      </c>
      <c r="AV456" s="11" t="s">
        <v>80</v>
      </c>
      <c r="AW456" s="11" t="s">
        <v>35</v>
      </c>
      <c r="AX456" s="11" t="s">
        <v>72</v>
      </c>
      <c r="AY456" s="213" t="s">
        <v>124</v>
      </c>
    </row>
    <row r="457" spans="2:65" s="12" customFormat="1" ht="13.5">
      <c r="B457" s="214"/>
      <c r="C457" s="215"/>
      <c r="D457" s="205" t="s">
        <v>134</v>
      </c>
      <c r="E457" s="216" t="s">
        <v>21</v>
      </c>
      <c r="F457" s="217" t="s">
        <v>1518</v>
      </c>
      <c r="G457" s="215"/>
      <c r="H457" s="218">
        <v>0.92</v>
      </c>
      <c r="I457" s="219"/>
      <c r="J457" s="215"/>
      <c r="K457" s="215"/>
      <c r="L457" s="220"/>
      <c r="M457" s="221"/>
      <c r="N457" s="222"/>
      <c r="O457" s="222"/>
      <c r="P457" s="222"/>
      <c r="Q457" s="222"/>
      <c r="R457" s="222"/>
      <c r="S457" s="222"/>
      <c r="T457" s="223"/>
      <c r="AT457" s="224" t="s">
        <v>134</v>
      </c>
      <c r="AU457" s="224" t="s">
        <v>82</v>
      </c>
      <c r="AV457" s="12" t="s">
        <v>82</v>
      </c>
      <c r="AW457" s="12" t="s">
        <v>35</v>
      </c>
      <c r="AX457" s="12" t="s">
        <v>80</v>
      </c>
      <c r="AY457" s="224" t="s">
        <v>124</v>
      </c>
    </row>
    <row r="458" spans="2:65" s="10" customFormat="1" ht="29.85" customHeight="1">
      <c r="B458" s="175"/>
      <c r="C458" s="176"/>
      <c r="D458" s="177" t="s">
        <v>71</v>
      </c>
      <c r="E458" s="189" t="s">
        <v>159</v>
      </c>
      <c r="F458" s="189" t="s">
        <v>825</v>
      </c>
      <c r="G458" s="176"/>
      <c r="H458" s="176"/>
      <c r="I458" s="179"/>
      <c r="J458" s="190">
        <f>BK458</f>
        <v>0</v>
      </c>
      <c r="K458" s="176"/>
      <c r="L458" s="181"/>
      <c r="M458" s="182"/>
      <c r="N458" s="183"/>
      <c r="O458" s="183"/>
      <c r="P458" s="184">
        <f>SUM(P459:P466)</f>
        <v>0</v>
      </c>
      <c r="Q458" s="183"/>
      <c r="R458" s="184">
        <f>SUM(R459:R466)</f>
        <v>2.0985E-2</v>
      </c>
      <c r="S458" s="183"/>
      <c r="T458" s="185">
        <f>SUM(T459:T466)</f>
        <v>0</v>
      </c>
      <c r="AR458" s="186" t="s">
        <v>80</v>
      </c>
      <c r="AT458" s="187" t="s">
        <v>71</v>
      </c>
      <c r="AU458" s="187" t="s">
        <v>80</v>
      </c>
      <c r="AY458" s="186" t="s">
        <v>124</v>
      </c>
      <c r="BK458" s="188">
        <f>SUM(BK459:BK466)</f>
        <v>0</v>
      </c>
    </row>
    <row r="459" spans="2:65" s="1" customFormat="1" ht="16.5" customHeight="1">
      <c r="B459" s="40"/>
      <c r="C459" s="191" t="s">
        <v>832</v>
      </c>
      <c r="D459" s="191" t="s">
        <v>127</v>
      </c>
      <c r="E459" s="192" t="s">
        <v>827</v>
      </c>
      <c r="F459" s="193" t="s">
        <v>828</v>
      </c>
      <c r="G459" s="194" t="s">
        <v>221</v>
      </c>
      <c r="H459" s="195">
        <v>24</v>
      </c>
      <c r="I459" s="196"/>
      <c r="J459" s="197">
        <f>ROUND(I459*H459,2)</f>
        <v>0</v>
      </c>
      <c r="K459" s="193" t="s">
        <v>131</v>
      </c>
      <c r="L459" s="60"/>
      <c r="M459" s="198" t="s">
        <v>21</v>
      </c>
      <c r="N459" s="199" t="s">
        <v>43</v>
      </c>
      <c r="O459" s="41"/>
      <c r="P459" s="200">
        <f>O459*H459</f>
        <v>0</v>
      </c>
      <c r="Q459" s="200">
        <v>4.6000000000000001E-4</v>
      </c>
      <c r="R459" s="200">
        <f>Q459*H459</f>
        <v>1.1040000000000001E-2</v>
      </c>
      <c r="S459" s="200">
        <v>0</v>
      </c>
      <c r="T459" s="201">
        <f>S459*H459</f>
        <v>0</v>
      </c>
      <c r="AR459" s="23" t="s">
        <v>132</v>
      </c>
      <c r="AT459" s="23" t="s">
        <v>127</v>
      </c>
      <c r="AU459" s="23" t="s">
        <v>82</v>
      </c>
      <c r="AY459" s="23" t="s">
        <v>124</v>
      </c>
      <c r="BE459" s="202">
        <f>IF(N459="základní",J459,0)</f>
        <v>0</v>
      </c>
      <c r="BF459" s="202">
        <f>IF(N459="snížená",J459,0)</f>
        <v>0</v>
      </c>
      <c r="BG459" s="202">
        <f>IF(N459="zákl. přenesená",J459,0)</f>
        <v>0</v>
      </c>
      <c r="BH459" s="202">
        <f>IF(N459="sníž. přenesená",J459,0)</f>
        <v>0</v>
      </c>
      <c r="BI459" s="202">
        <f>IF(N459="nulová",J459,0)</f>
        <v>0</v>
      </c>
      <c r="BJ459" s="23" t="s">
        <v>80</v>
      </c>
      <c r="BK459" s="202">
        <f>ROUND(I459*H459,2)</f>
        <v>0</v>
      </c>
      <c r="BL459" s="23" t="s">
        <v>132</v>
      </c>
      <c r="BM459" s="23" t="s">
        <v>1519</v>
      </c>
    </row>
    <row r="460" spans="2:65" s="11" customFormat="1" ht="13.5">
      <c r="B460" s="203"/>
      <c r="C460" s="204"/>
      <c r="D460" s="205" t="s">
        <v>134</v>
      </c>
      <c r="E460" s="206" t="s">
        <v>21</v>
      </c>
      <c r="F460" s="207" t="s">
        <v>830</v>
      </c>
      <c r="G460" s="204"/>
      <c r="H460" s="206" t="s">
        <v>21</v>
      </c>
      <c r="I460" s="208"/>
      <c r="J460" s="204"/>
      <c r="K460" s="204"/>
      <c r="L460" s="209"/>
      <c r="M460" s="210"/>
      <c r="N460" s="211"/>
      <c r="O460" s="211"/>
      <c r="P460" s="211"/>
      <c r="Q460" s="211"/>
      <c r="R460" s="211"/>
      <c r="S460" s="211"/>
      <c r="T460" s="212"/>
      <c r="AT460" s="213" t="s">
        <v>134</v>
      </c>
      <c r="AU460" s="213" t="s">
        <v>82</v>
      </c>
      <c r="AV460" s="11" t="s">
        <v>80</v>
      </c>
      <c r="AW460" s="11" t="s">
        <v>35</v>
      </c>
      <c r="AX460" s="11" t="s">
        <v>72</v>
      </c>
      <c r="AY460" s="213" t="s">
        <v>124</v>
      </c>
    </row>
    <row r="461" spans="2:65" s="12" customFormat="1" ht="13.5">
      <c r="B461" s="214"/>
      <c r="C461" s="215"/>
      <c r="D461" s="205" t="s">
        <v>134</v>
      </c>
      <c r="E461" s="216" t="s">
        <v>21</v>
      </c>
      <c r="F461" s="217" t="s">
        <v>1520</v>
      </c>
      <c r="G461" s="215"/>
      <c r="H461" s="218">
        <v>24</v>
      </c>
      <c r="I461" s="219"/>
      <c r="J461" s="215"/>
      <c r="K461" s="215"/>
      <c r="L461" s="220"/>
      <c r="M461" s="221"/>
      <c r="N461" s="222"/>
      <c r="O461" s="222"/>
      <c r="P461" s="222"/>
      <c r="Q461" s="222"/>
      <c r="R461" s="222"/>
      <c r="S461" s="222"/>
      <c r="T461" s="223"/>
      <c r="AT461" s="224" t="s">
        <v>134</v>
      </c>
      <c r="AU461" s="224" t="s">
        <v>82</v>
      </c>
      <c r="AV461" s="12" t="s">
        <v>82</v>
      </c>
      <c r="AW461" s="12" t="s">
        <v>35</v>
      </c>
      <c r="AX461" s="12" t="s">
        <v>80</v>
      </c>
      <c r="AY461" s="224" t="s">
        <v>124</v>
      </c>
    </row>
    <row r="462" spans="2:65" s="1" customFormat="1" ht="16.5" customHeight="1">
      <c r="B462" s="40"/>
      <c r="C462" s="191" t="s">
        <v>837</v>
      </c>
      <c r="D462" s="191" t="s">
        <v>127</v>
      </c>
      <c r="E462" s="192" t="s">
        <v>833</v>
      </c>
      <c r="F462" s="193" t="s">
        <v>834</v>
      </c>
      <c r="G462" s="194" t="s">
        <v>221</v>
      </c>
      <c r="H462" s="195">
        <v>28.5</v>
      </c>
      <c r="I462" s="196"/>
      <c r="J462" s="197">
        <f>ROUND(I462*H462,2)</f>
        <v>0</v>
      </c>
      <c r="K462" s="193" t="s">
        <v>131</v>
      </c>
      <c r="L462" s="60"/>
      <c r="M462" s="198" t="s">
        <v>21</v>
      </c>
      <c r="N462" s="199" t="s">
        <v>43</v>
      </c>
      <c r="O462" s="41"/>
      <c r="P462" s="200">
        <f>O462*H462</f>
        <v>0</v>
      </c>
      <c r="Q462" s="200">
        <v>1.2999999999999999E-4</v>
      </c>
      <c r="R462" s="200">
        <f>Q462*H462</f>
        <v>3.7049999999999995E-3</v>
      </c>
      <c r="S462" s="200">
        <v>0</v>
      </c>
      <c r="T462" s="201">
        <f>S462*H462</f>
        <v>0</v>
      </c>
      <c r="AR462" s="23" t="s">
        <v>132</v>
      </c>
      <c r="AT462" s="23" t="s">
        <v>127</v>
      </c>
      <c r="AU462" s="23" t="s">
        <v>82</v>
      </c>
      <c r="AY462" s="23" t="s">
        <v>124</v>
      </c>
      <c r="BE462" s="202">
        <f>IF(N462="základní",J462,0)</f>
        <v>0</v>
      </c>
      <c r="BF462" s="202">
        <f>IF(N462="snížená",J462,0)</f>
        <v>0</v>
      </c>
      <c r="BG462" s="202">
        <f>IF(N462="zákl. přenesená",J462,0)</f>
        <v>0</v>
      </c>
      <c r="BH462" s="202">
        <f>IF(N462="sníž. přenesená",J462,0)</f>
        <v>0</v>
      </c>
      <c r="BI462" s="202">
        <f>IF(N462="nulová",J462,0)</f>
        <v>0</v>
      </c>
      <c r="BJ462" s="23" t="s">
        <v>80</v>
      </c>
      <c r="BK462" s="202">
        <f>ROUND(I462*H462,2)</f>
        <v>0</v>
      </c>
      <c r="BL462" s="23" t="s">
        <v>132</v>
      </c>
      <c r="BM462" s="23" t="s">
        <v>1521</v>
      </c>
    </row>
    <row r="463" spans="2:65" s="12" customFormat="1" ht="13.5">
      <c r="B463" s="214"/>
      <c r="C463" s="215"/>
      <c r="D463" s="205" t="s">
        <v>134</v>
      </c>
      <c r="E463" s="216" t="s">
        <v>21</v>
      </c>
      <c r="F463" s="217" t="s">
        <v>1522</v>
      </c>
      <c r="G463" s="215"/>
      <c r="H463" s="218">
        <v>28.5</v>
      </c>
      <c r="I463" s="219"/>
      <c r="J463" s="215"/>
      <c r="K463" s="215"/>
      <c r="L463" s="220"/>
      <c r="M463" s="221"/>
      <c r="N463" s="222"/>
      <c r="O463" s="222"/>
      <c r="P463" s="222"/>
      <c r="Q463" s="222"/>
      <c r="R463" s="222"/>
      <c r="S463" s="222"/>
      <c r="T463" s="223"/>
      <c r="AT463" s="224" t="s">
        <v>134</v>
      </c>
      <c r="AU463" s="224" t="s">
        <v>82</v>
      </c>
      <c r="AV463" s="12" t="s">
        <v>82</v>
      </c>
      <c r="AW463" s="12" t="s">
        <v>35</v>
      </c>
      <c r="AX463" s="12" t="s">
        <v>80</v>
      </c>
      <c r="AY463" s="224" t="s">
        <v>124</v>
      </c>
    </row>
    <row r="464" spans="2:65" s="1" customFormat="1" ht="16.5" customHeight="1">
      <c r="B464" s="40"/>
      <c r="C464" s="191" t="s">
        <v>844</v>
      </c>
      <c r="D464" s="191" t="s">
        <v>127</v>
      </c>
      <c r="E464" s="192" t="s">
        <v>838</v>
      </c>
      <c r="F464" s="193" t="s">
        <v>839</v>
      </c>
      <c r="G464" s="194" t="s">
        <v>221</v>
      </c>
      <c r="H464" s="195">
        <v>12</v>
      </c>
      <c r="I464" s="196"/>
      <c r="J464" s="197">
        <f>ROUND(I464*H464,2)</f>
        <v>0</v>
      </c>
      <c r="K464" s="193" t="s">
        <v>131</v>
      </c>
      <c r="L464" s="60"/>
      <c r="M464" s="198" t="s">
        <v>21</v>
      </c>
      <c r="N464" s="199" t="s">
        <v>43</v>
      </c>
      <c r="O464" s="41"/>
      <c r="P464" s="200">
        <f>O464*H464</f>
        <v>0</v>
      </c>
      <c r="Q464" s="200">
        <v>5.1999999999999995E-4</v>
      </c>
      <c r="R464" s="200">
        <f>Q464*H464</f>
        <v>6.239999999999999E-3</v>
      </c>
      <c r="S464" s="200">
        <v>0</v>
      </c>
      <c r="T464" s="201">
        <f>S464*H464</f>
        <v>0</v>
      </c>
      <c r="AR464" s="23" t="s">
        <v>132</v>
      </c>
      <c r="AT464" s="23" t="s">
        <v>127</v>
      </c>
      <c r="AU464" s="23" t="s">
        <v>82</v>
      </c>
      <c r="AY464" s="23" t="s">
        <v>124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23" t="s">
        <v>80</v>
      </c>
      <c r="BK464" s="202">
        <f>ROUND(I464*H464,2)</f>
        <v>0</v>
      </c>
      <c r="BL464" s="23" t="s">
        <v>132</v>
      </c>
      <c r="BM464" s="23" t="s">
        <v>1523</v>
      </c>
    </row>
    <row r="465" spans="2:65" s="11" customFormat="1" ht="13.5">
      <c r="B465" s="203"/>
      <c r="C465" s="204"/>
      <c r="D465" s="205" t="s">
        <v>134</v>
      </c>
      <c r="E465" s="206" t="s">
        <v>21</v>
      </c>
      <c r="F465" s="207" t="s">
        <v>841</v>
      </c>
      <c r="G465" s="204"/>
      <c r="H465" s="206" t="s">
        <v>21</v>
      </c>
      <c r="I465" s="208"/>
      <c r="J465" s="204"/>
      <c r="K465" s="204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134</v>
      </c>
      <c r="AU465" s="213" t="s">
        <v>82</v>
      </c>
      <c r="AV465" s="11" t="s">
        <v>80</v>
      </c>
      <c r="AW465" s="11" t="s">
        <v>35</v>
      </c>
      <c r="AX465" s="11" t="s">
        <v>72</v>
      </c>
      <c r="AY465" s="213" t="s">
        <v>124</v>
      </c>
    </row>
    <row r="466" spans="2:65" s="12" customFormat="1" ht="13.5">
      <c r="B466" s="214"/>
      <c r="C466" s="215"/>
      <c r="D466" s="205" t="s">
        <v>134</v>
      </c>
      <c r="E466" s="216" t="s">
        <v>21</v>
      </c>
      <c r="F466" s="217" t="s">
        <v>1524</v>
      </c>
      <c r="G466" s="215"/>
      <c r="H466" s="218">
        <v>12</v>
      </c>
      <c r="I466" s="219"/>
      <c r="J466" s="215"/>
      <c r="K466" s="215"/>
      <c r="L466" s="220"/>
      <c r="M466" s="221"/>
      <c r="N466" s="222"/>
      <c r="O466" s="222"/>
      <c r="P466" s="222"/>
      <c r="Q466" s="222"/>
      <c r="R466" s="222"/>
      <c r="S466" s="222"/>
      <c r="T466" s="223"/>
      <c r="AT466" s="224" t="s">
        <v>134</v>
      </c>
      <c r="AU466" s="224" t="s">
        <v>82</v>
      </c>
      <c r="AV466" s="12" t="s">
        <v>82</v>
      </c>
      <c r="AW466" s="12" t="s">
        <v>35</v>
      </c>
      <c r="AX466" s="12" t="s">
        <v>80</v>
      </c>
      <c r="AY466" s="224" t="s">
        <v>124</v>
      </c>
    </row>
    <row r="467" spans="2:65" s="10" customFormat="1" ht="29.85" customHeight="1">
      <c r="B467" s="175"/>
      <c r="C467" s="176"/>
      <c r="D467" s="177" t="s">
        <v>71</v>
      </c>
      <c r="E467" s="189" t="s">
        <v>169</v>
      </c>
      <c r="F467" s="189" t="s">
        <v>843</v>
      </c>
      <c r="G467" s="176"/>
      <c r="H467" s="176"/>
      <c r="I467" s="179"/>
      <c r="J467" s="190">
        <f>BK467</f>
        <v>0</v>
      </c>
      <c r="K467" s="176"/>
      <c r="L467" s="181"/>
      <c r="M467" s="182"/>
      <c r="N467" s="183"/>
      <c r="O467" s="183"/>
      <c r="P467" s="184">
        <f>SUM(P468:P474)</f>
        <v>0</v>
      </c>
      <c r="Q467" s="183"/>
      <c r="R467" s="184">
        <f>SUM(R468:R474)</f>
        <v>1.6000000000000003E-5</v>
      </c>
      <c r="S467" s="183"/>
      <c r="T467" s="185">
        <f>SUM(T468:T474)</f>
        <v>0</v>
      </c>
      <c r="AR467" s="186" t="s">
        <v>80</v>
      </c>
      <c r="AT467" s="187" t="s">
        <v>71</v>
      </c>
      <c r="AU467" s="187" t="s">
        <v>80</v>
      </c>
      <c r="AY467" s="186" t="s">
        <v>124</v>
      </c>
      <c r="BK467" s="188">
        <f>SUM(BK468:BK474)</f>
        <v>0</v>
      </c>
    </row>
    <row r="468" spans="2:65" s="1" customFormat="1" ht="16.5" customHeight="1">
      <c r="B468" s="40"/>
      <c r="C468" s="191" t="s">
        <v>851</v>
      </c>
      <c r="D468" s="191" t="s">
        <v>127</v>
      </c>
      <c r="E468" s="192" t="s">
        <v>845</v>
      </c>
      <c r="F468" s="193" t="s">
        <v>846</v>
      </c>
      <c r="G468" s="194" t="s">
        <v>261</v>
      </c>
      <c r="H468" s="195">
        <v>1.6</v>
      </c>
      <c r="I468" s="196"/>
      <c r="J468" s="197">
        <f>ROUND(I468*H468,2)</f>
        <v>0</v>
      </c>
      <c r="K468" s="193" t="s">
        <v>21</v>
      </c>
      <c r="L468" s="60"/>
      <c r="M468" s="198" t="s">
        <v>21</v>
      </c>
      <c r="N468" s="199" t="s">
        <v>43</v>
      </c>
      <c r="O468" s="41"/>
      <c r="P468" s="200">
        <f>O468*H468</f>
        <v>0</v>
      </c>
      <c r="Q468" s="200">
        <v>1.0000000000000001E-5</v>
      </c>
      <c r="R468" s="200">
        <f>Q468*H468</f>
        <v>1.6000000000000003E-5</v>
      </c>
      <c r="S468" s="200">
        <v>0</v>
      </c>
      <c r="T468" s="201">
        <f>S468*H468</f>
        <v>0</v>
      </c>
      <c r="AR468" s="23" t="s">
        <v>132</v>
      </c>
      <c r="AT468" s="23" t="s">
        <v>127</v>
      </c>
      <c r="AU468" s="23" t="s">
        <v>82</v>
      </c>
      <c r="AY468" s="23" t="s">
        <v>124</v>
      </c>
      <c r="BE468" s="202">
        <f>IF(N468="základní",J468,0)</f>
        <v>0</v>
      </c>
      <c r="BF468" s="202">
        <f>IF(N468="snížená",J468,0)</f>
        <v>0</v>
      </c>
      <c r="BG468" s="202">
        <f>IF(N468="zákl. přenesená",J468,0)</f>
        <v>0</v>
      </c>
      <c r="BH468" s="202">
        <f>IF(N468="sníž. přenesená",J468,0)</f>
        <v>0</v>
      </c>
      <c r="BI468" s="202">
        <f>IF(N468="nulová",J468,0)</f>
        <v>0</v>
      </c>
      <c r="BJ468" s="23" t="s">
        <v>80</v>
      </c>
      <c r="BK468" s="202">
        <f>ROUND(I468*H468,2)</f>
        <v>0</v>
      </c>
      <c r="BL468" s="23" t="s">
        <v>132</v>
      </c>
      <c r="BM468" s="23" t="s">
        <v>1525</v>
      </c>
    </row>
    <row r="469" spans="2:65" s="11" customFormat="1" ht="13.5">
      <c r="B469" s="203"/>
      <c r="C469" s="204"/>
      <c r="D469" s="205" t="s">
        <v>134</v>
      </c>
      <c r="E469" s="206" t="s">
        <v>21</v>
      </c>
      <c r="F469" s="207" t="s">
        <v>1526</v>
      </c>
      <c r="G469" s="204"/>
      <c r="H469" s="206" t="s">
        <v>21</v>
      </c>
      <c r="I469" s="208"/>
      <c r="J469" s="204"/>
      <c r="K469" s="204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134</v>
      </c>
      <c r="AU469" s="213" t="s">
        <v>82</v>
      </c>
      <c r="AV469" s="11" t="s">
        <v>80</v>
      </c>
      <c r="AW469" s="11" t="s">
        <v>35</v>
      </c>
      <c r="AX469" s="11" t="s">
        <v>72</v>
      </c>
      <c r="AY469" s="213" t="s">
        <v>124</v>
      </c>
    </row>
    <row r="470" spans="2:65" s="12" customFormat="1" ht="13.5">
      <c r="B470" s="214"/>
      <c r="C470" s="215"/>
      <c r="D470" s="205" t="s">
        <v>134</v>
      </c>
      <c r="E470" s="216" t="s">
        <v>21</v>
      </c>
      <c r="F470" s="217" t="s">
        <v>849</v>
      </c>
      <c r="G470" s="215"/>
      <c r="H470" s="218">
        <v>0.8</v>
      </c>
      <c r="I470" s="219"/>
      <c r="J470" s="215"/>
      <c r="K470" s="215"/>
      <c r="L470" s="220"/>
      <c r="M470" s="221"/>
      <c r="N470" s="222"/>
      <c r="O470" s="222"/>
      <c r="P470" s="222"/>
      <c r="Q470" s="222"/>
      <c r="R470" s="222"/>
      <c r="S470" s="222"/>
      <c r="T470" s="223"/>
      <c r="AT470" s="224" t="s">
        <v>134</v>
      </c>
      <c r="AU470" s="224" t="s">
        <v>82</v>
      </c>
      <c r="AV470" s="12" t="s">
        <v>82</v>
      </c>
      <c r="AW470" s="12" t="s">
        <v>35</v>
      </c>
      <c r="AX470" s="12" t="s">
        <v>72</v>
      </c>
      <c r="AY470" s="224" t="s">
        <v>124</v>
      </c>
    </row>
    <row r="471" spans="2:65" s="11" customFormat="1" ht="27">
      <c r="B471" s="203"/>
      <c r="C471" s="204"/>
      <c r="D471" s="205" t="s">
        <v>134</v>
      </c>
      <c r="E471" s="206" t="s">
        <v>21</v>
      </c>
      <c r="F471" s="207" t="s">
        <v>1527</v>
      </c>
      <c r="G471" s="204"/>
      <c r="H471" s="206" t="s">
        <v>21</v>
      </c>
      <c r="I471" s="208"/>
      <c r="J471" s="204"/>
      <c r="K471" s="204"/>
      <c r="L471" s="209"/>
      <c r="M471" s="210"/>
      <c r="N471" s="211"/>
      <c r="O471" s="211"/>
      <c r="P471" s="211"/>
      <c r="Q471" s="211"/>
      <c r="R471" s="211"/>
      <c r="S471" s="211"/>
      <c r="T471" s="212"/>
      <c r="AT471" s="213" t="s">
        <v>134</v>
      </c>
      <c r="AU471" s="213" t="s">
        <v>82</v>
      </c>
      <c r="AV471" s="11" t="s">
        <v>80</v>
      </c>
      <c r="AW471" s="11" t="s">
        <v>35</v>
      </c>
      <c r="AX471" s="11" t="s">
        <v>72</v>
      </c>
      <c r="AY471" s="213" t="s">
        <v>124</v>
      </c>
    </row>
    <row r="472" spans="2:65" s="12" customFormat="1" ht="13.5">
      <c r="B472" s="214"/>
      <c r="C472" s="215"/>
      <c r="D472" s="205" t="s">
        <v>134</v>
      </c>
      <c r="E472" s="216" t="s">
        <v>21</v>
      </c>
      <c r="F472" s="217" t="s">
        <v>849</v>
      </c>
      <c r="G472" s="215"/>
      <c r="H472" s="218">
        <v>0.8</v>
      </c>
      <c r="I472" s="219"/>
      <c r="J472" s="215"/>
      <c r="K472" s="215"/>
      <c r="L472" s="220"/>
      <c r="M472" s="221"/>
      <c r="N472" s="222"/>
      <c r="O472" s="222"/>
      <c r="P472" s="222"/>
      <c r="Q472" s="222"/>
      <c r="R472" s="222"/>
      <c r="S472" s="222"/>
      <c r="T472" s="223"/>
      <c r="AT472" s="224" t="s">
        <v>134</v>
      </c>
      <c r="AU472" s="224" t="s">
        <v>82</v>
      </c>
      <c r="AV472" s="12" t="s">
        <v>82</v>
      </c>
      <c r="AW472" s="12" t="s">
        <v>35</v>
      </c>
      <c r="AX472" s="12" t="s">
        <v>72</v>
      </c>
      <c r="AY472" s="224" t="s">
        <v>124</v>
      </c>
    </row>
    <row r="473" spans="2:65" s="13" customFormat="1" ht="13.5">
      <c r="B473" s="228"/>
      <c r="C473" s="229"/>
      <c r="D473" s="205" t="s">
        <v>134</v>
      </c>
      <c r="E473" s="230" t="s">
        <v>21</v>
      </c>
      <c r="F473" s="231" t="s">
        <v>230</v>
      </c>
      <c r="G473" s="229"/>
      <c r="H473" s="232">
        <v>1.6</v>
      </c>
      <c r="I473" s="233"/>
      <c r="J473" s="229"/>
      <c r="K473" s="229"/>
      <c r="L473" s="234"/>
      <c r="M473" s="235"/>
      <c r="N473" s="236"/>
      <c r="O473" s="236"/>
      <c r="P473" s="236"/>
      <c r="Q473" s="236"/>
      <c r="R473" s="236"/>
      <c r="S473" s="236"/>
      <c r="T473" s="237"/>
      <c r="AT473" s="238" t="s">
        <v>134</v>
      </c>
      <c r="AU473" s="238" t="s">
        <v>82</v>
      </c>
      <c r="AV473" s="13" t="s">
        <v>132</v>
      </c>
      <c r="AW473" s="13" t="s">
        <v>35</v>
      </c>
      <c r="AX473" s="13" t="s">
        <v>80</v>
      </c>
      <c r="AY473" s="238" t="s">
        <v>124</v>
      </c>
    </row>
    <row r="474" spans="2:65" s="11" customFormat="1" ht="13.5">
      <c r="B474" s="203"/>
      <c r="C474" s="204"/>
      <c r="D474" s="205" t="s">
        <v>134</v>
      </c>
      <c r="E474" s="206" t="s">
        <v>21</v>
      </c>
      <c r="F474" s="207" t="s">
        <v>850</v>
      </c>
      <c r="G474" s="204"/>
      <c r="H474" s="206" t="s">
        <v>21</v>
      </c>
      <c r="I474" s="208"/>
      <c r="J474" s="204"/>
      <c r="K474" s="204"/>
      <c r="L474" s="209"/>
      <c r="M474" s="210"/>
      <c r="N474" s="211"/>
      <c r="O474" s="211"/>
      <c r="P474" s="211"/>
      <c r="Q474" s="211"/>
      <c r="R474" s="211"/>
      <c r="S474" s="211"/>
      <c r="T474" s="212"/>
      <c r="AT474" s="213" t="s">
        <v>134</v>
      </c>
      <c r="AU474" s="213" t="s">
        <v>82</v>
      </c>
      <c r="AV474" s="11" t="s">
        <v>80</v>
      </c>
      <c r="AW474" s="11" t="s">
        <v>35</v>
      </c>
      <c r="AX474" s="11" t="s">
        <v>72</v>
      </c>
      <c r="AY474" s="213" t="s">
        <v>124</v>
      </c>
    </row>
    <row r="475" spans="2:65" s="10" customFormat="1" ht="29.85" customHeight="1">
      <c r="B475" s="175"/>
      <c r="C475" s="176"/>
      <c r="D475" s="177" t="s">
        <v>71</v>
      </c>
      <c r="E475" s="189" t="s">
        <v>125</v>
      </c>
      <c r="F475" s="189" t="s">
        <v>126</v>
      </c>
      <c r="G475" s="176"/>
      <c r="H475" s="176"/>
      <c r="I475" s="179"/>
      <c r="J475" s="190">
        <f>BK475</f>
        <v>0</v>
      </c>
      <c r="K475" s="176"/>
      <c r="L475" s="181"/>
      <c r="M475" s="182"/>
      <c r="N475" s="183"/>
      <c r="O475" s="183"/>
      <c r="P475" s="184">
        <f>SUM(P476:P600)</f>
        <v>0</v>
      </c>
      <c r="Q475" s="183"/>
      <c r="R475" s="184">
        <f>SUM(R476:R600)</f>
        <v>24.704563400000001</v>
      </c>
      <c r="S475" s="183"/>
      <c r="T475" s="185">
        <f>SUM(T476:T600)</f>
        <v>466.70438999999999</v>
      </c>
      <c r="AR475" s="186" t="s">
        <v>80</v>
      </c>
      <c r="AT475" s="187" t="s">
        <v>71</v>
      </c>
      <c r="AU475" s="187" t="s">
        <v>80</v>
      </c>
      <c r="AY475" s="186" t="s">
        <v>124</v>
      </c>
      <c r="BK475" s="188">
        <f>SUM(BK476:BK600)</f>
        <v>0</v>
      </c>
    </row>
    <row r="476" spans="2:65" s="1" customFormat="1" ht="25.5" customHeight="1">
      <c r="B476" s="40"/>
      <c r="C476" s="191" t="s">
        <v>858</v>
      </c>
      <c r="D476" s="191" t="s">
        <v>127</v>
      </c>
      <c r="E476" s="192" t="s">
        <v>852</v>
      </c>
      <c r="F476" s="193" t="s">
        <v>853</v>
      </c>
      <c r="G476" s="194" t="s">
        <v>261</v>
      </c>
      <c r="H476" s="195">
        <v>52</v>
      </c>
      <c r="I476" s="196"/>
      <c r="J476" s="197">
        <f>ROUND(I476*H476,2)</f>
        <v>0</v>
      </c>
      <c r="K476" s="193" t="s">
        <v>131</v>
      </c>
      <c r="L476" s="60"/>
      <c r="M476" s="198" t="s">
        <v>21</v>
      </c>
      <c r="N476" s="199" t="s">
        <v>43</v>
      </c>
      <c r="O476" s="41"/>
      <c r="P476" s="200">
        <f>O476*H476</f>
        <v>0</v>
      </c>
      <c r="Q476" s="200">
        <v>1.5169999999999999E-2</v>
      </c>
      <c r="R476" s="200">
        <f>Q476*H476</f>
        <v>0.78883999999999999</v>
      </c>
      <c r="S476" s="200">
        <v>0</v>
      </c>
      <c r="T476" s="201">
        <f>S476*H476</f>
        <v>0</v>
      </c>
      <c r="AR476" s="23" t="s">
        <v>132</v>
      </c>
      <c r="AT476" s="23" t="s">
        <v>127</v>
      </c>
      <c r="AU476" s="23" t="s">
        <v>82</v>
      </c>
      <c r="AY476" s="23" t="s">
        <v>124</v>
      </c>
      <c r="BE476" s="202">
        <f>IF(N476="základní",J476,0)</f>
        <v>0</v>
      </c>
      <c r="BF476" s="202">
        <f>IF(N476="snížená",J476,0)</f>
        <v>0</v>
      </c>
      <c r="BG476" s="202">
        <f>IF(N476="zákl. přenesená",J476,0)</f>
        <v>0</v>
      </c>
      <c r="BH476" s="202">
        <f>IF(N476="sníž. přenesená",J476,0)</f>
        <v>0</v>
      </c>
      <c r="BI476" s="202">
        <f>IF(N476="nulová",J476,0)</f>
        <v>0</v>
      </c>
      <c r="BJ476" s="23" t="s">
        <v>80</v>
      </c>
      <c r="BK476" s="202">
        <f>ROUND(I476*H476,2)</f>
        <v>0</v>
      </c>
      <c r="BL476" s="23" t="s">
        <v>132</v>
      </c>
      <c r="BM476" s="23" t="s">
        <v>1528</v>
      </c>
    </row>
    <row r="477" spans="2:65" s="11" customFormat="1" ht="27">
      <c r="B477" s="203"/>
      <c r="C477" s="204"/>
      <c r="D477" s="205" t="s">
        <v>134</v>
      </c>
      <c r="E477" s="206" t="s">
        <v>21</v>
      </c>
      <c r="F477" s="207" t="s">
        <v>855</v>
      </c>
      <c r="G477" s="204"/>
      <c r="H477" s="206" t="s">
        <v>21</v>
      </c>
      <c r="I477" s="208"/>
      <c r="J477" s="204"/>
      <c r="K477" s="204"/>
      <c r="L477" s="209"/>
      <c r="M477" s="210"/>
      <c r="N477" s="211"/>
      <c r="O477" s="211"/>
      <c r="P477" s="211"/>
      <c r="Q477" s="211"/>
      <c r="R477" s="211"/>
      <c r="S477" s="211"/>
      <c r="T477" s="212"/>
      <c r="AT477" s="213" t="s">
        <v>134</v>
      </c>
      <c r="AU477" s="213" t="s">
        <v>82</v>
      </c>
      <c r="AV477" s="11" t="s">
        <v>80</v>
      </c>
      <c r="AW477" s="11" t="s">
        <v>35</v>
      </c>
      <c r="AX477" s="11" t="s">
        <v>72</v>
      </c>
      <c r="AY477" s="213" t="s">
        <v>124</v>
      </c>
    </row>
    <row r="478" spans="2:65" s="12" customFormat="1" ht="13.5">
      <c r="B478" s="214"/>
      <c r="C478" s="215"/>
      <c r="D478" s="205" t="s">
        <v>134</v>
      </c>
      <c r="E478" s="216" t="s">
        <v>21</v>
      </c>
      <c r="F478" s="217" t="s">
        <v>1529</v>
      </c>
      <c r="G478" s="215"/>
      <c r="H478" s="218">
        <v>26</v>
      </c>
      <c r="I478" s="219"/>
      <c r="J478" s="215"/>
      <c r="K478" s="215"/>
      <c r="L478" s="220"/>
      <c r="M478" s="221"/>
      <c r="N478" s="222"/>
      <c r="O478" s="222"/>
      <c r="P478" s="222"/>
      <c r="Q478" s="222"/>
      <c r="R478" s="222"/>
      <c r="S478" s="222"/>
      <c r="T478" s="223"/>
      <c r="AT478" s="224" t="s">
        <v>134</v>
      </c>
      <c r="AU478" s="224" t="s">
        <v>82</v>
      </c>
      <c r="AV478" s="12" t="s">
        <v>82</v>
      </c>
      <c r="AW478" s="12" t="s">
        <v>35</v>
      </c>
      <c r="AX478" s="12" t="s">
        <v>72</v>
      </c>
      <c r="AY478" s="224" t="s">
        <v>124</v>
      </c>
    </row>
    <row r="479" spans="2:65" s="12" customFormat="1" ht="13.5">
      <c r="B479" s="214"/>
      <c r="C479" s="215"/>
      <c r="D479" s="205" t="s">
        <v>134</v>
      </c>
      <c r="E479" s="216" t="s">
        <v>21</v>
      </c>
      <c r="F479" s="217" t="s">
        <v>1530</v>
      </c>
      <c r="G479" s="215"/>
      <c r="H479" s="218">
        <v>26</v>
      </c>
      <c r="I479" s="219"/>
      <c r="J479" s="215"/>
      <c r="K479" s="215"/>
      <c r="L479" s="220"/>
      <c r="M479" s="221"/>
      <c r="N479" s="222"/>
      <c r="O479" s="222"/>
      <c r="P479" s="222"/>
      <c r="Q479" s="222"/>
      <c r="R479" s="222"/>
      <c r="S479" s="222"/>
      <c r="T479" s="223"/>
      <c r="AT479" s="224" t="s">
        <v>134</v>
      </c>
      <c r="AU479" s="224" t="s">
        <v>82</v>
      </c>
      <c r="AV479" s="12" t="s">
        <v>82</v>
      </c>
      <c r="AW479" s="12" t="s">
        <v>35</v>
      </c>
      <c r="AX479" s="12" t="s">
        <v>72</v>
      </c>
      <c r="AY479" s="224" t="s">
        <v>124</v>
      </c>
    </row>
    <row r="480" spans="2:65" s="13" customFormat="1" ht="13.5">
      <c r="B480" s="228"/>
      <c r="C480" s="229"/>
      <c r="D480" s="205" t="s">
        <v>134</v>
      </c>
      <c r="E480" s="230" t="s">
        <v>21</v>
      </c>
      <c r="F480" s="231" t="s">
        <v>230</v>
      </c>
      <c r="G480" s="229"/>
      <c r="H480" s="232">
        <v>52</v>
      </c>
      <c r="I480" s="233"/>
      <c r="J480" s="229"/>
      <c r="K480" s="229"/>
      <c r="L480" s="234"/>
      <c r="M480" s="235"/>
      <c r="N480" s="236"/>
      <c r="O480" s="236"/>
      <c r="P480" s="236"/>
      <c r="Q480" s="236"/>
      <c r="R480" s="236"/>
      <c r="S480" s="236"/>
      <c r="T480" s="237"/>
      <c r="AT480" s="238" t="s">
        <v>134</v>
      </c>
      <c r="AU480" s="238" t="s">
        <v>82</v>
      </c>
      <c r="AV480" s="13" t="s">
        <v>132</v>
      </c>
      <c r="AW480" s="13" t="s">
        <v>35</v>
      </c>
      <c r="AX480" s="13" t="s">
        <v>80</v>
      </c>
      <c r="AY480" s="238" t="s">
        <v>124</v>
      </c>
    </row>
    <row r="481" spans="2:65" s="1" customFormat="1" ht="25.5" customHeight="1">
      <c r="B481" s="40"/>
      <c r="C481" s="191" t="s">
        <v>863</v>
      </c>
      <c r="D481" s="191" t="s">
        <v>127</v>
      </c>
      <c r="E481" s="192" t="s">
        <v>859</v>
      </c>
      <c r="F481" s="193" t="s">
        <v>860</v>
      </c>
      <c r="G481" s="194" t="s">
        <v>261</v>
      </c>
      <c r="H481" s="195">
        <v>16</v>
      </c>
      <c r="I481" s="196"/>
      <c r="J481" s="197">
        <f>ROUND(I481*H481,2)</f>
        <v>0</v>
      </c>
      <c r="K481" s="193" t="s">
        <v>131</v>
      </c>
      <c r="L481" s="60"/>
      <c r="M481" s="198" t="s">
        <v>21</v>
      </c>
      <c r="N481" s="199" t="s">
        <v>43</v>
      </c>
      <c r="O481" s="41"/>
      <c r="P481" s="200">
        <f>O481*H481</f>
        <v>0</v>
      </c>
      <c r="Q481" s="200">
        <v>3.9600000000000003E-2</v>
      </c>
      <c r="R481" s="200">
        <f>Q481*H481</f>
        <v>0.63360000000000005</v>
      </c>
      <c r="S481" s="200">
        <v>0</v>
      </c>
      <c r="T481" s="201">
        <f>S481*H481</f>
        <v>0</v>
      </c>
      <c r="AR481" s="23" t="s">
        <v>132</v>
      </c>
      <c r="AT481" s="23" t="s">
        <v>127</v>
      </c>
      <c r="AU481" s="23" t="s">
        <v>82</v>
      </c>
      <c r="AY481" s="23" t="s">
        <v>124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23" t="s">
        <v>80</v>
      </c>
      <c r="BK481" s="202">
        <f>ROUND(I481*H481,2)</f>
        <v>0</v>
      </c>
      <c r="BL481" s="23" t="s">
        <v>132</v>
      </c>
      <c r="BM481" s="23" t="s">
        <v>1531</v>
      </c>
    </row>
    <row r="482" spans="2:65" s="12" customFormat="1" ht="13.5">
      <c r="B482" s="214"/>
      <c r="C482" s="215"/>
      <c r="D482" s="205" t="s">
        <v>134</v>
      </c>
      <c r="E482" s="216" t="s">
        <v>21</v>
      </c>
      <c r="F482" s="217" t="s">
        <v>862</v>
      </c>
      <c r="G482" s="215"/>
      <c r="H482" s="218">
        <v>16</v>
      </c>
      <c r="I482" s="219"/>
      <c r="J482" s="215"/>
      <c r="K482" s="215"/>
      <c r="L482" s="220"/>
      <c r="M482" s="221"/>
      <c r="N482" s="222"/>
      <c r="O482" s="222"/>
      <c r="P482" s="222"/>
      <c r="Q482" s="222"/>
      <c r="R482" s="222"/>
      <c r="S482" s="222"/>
      <c r="T482" s="223"/>
      <c r="AT482" s="224" t="s">
        <v>134</v>
      </c>
      <c r="AU482" s="224" t="s">
        <v>82</v>
      </c>
      <c r="AV482" s="12" t="s">
        <v>82</v>
      </c>
      <c r="AW482" s="12" t="s">
        <v>35</v>
      </c>
      <c r="AX482" s="12" t="s">
        <v>80</v>
      </c>
      <c r="AY482" s="224" t="s">
        <v>124</v>
      </c>
    </row>
    <row r="483" spans="2:65" s="1" customFormat="1" ht="25.5" customHeight="1">
      <c r="B483" s="40"/>
      <c r="C483" s="191" t="s">
        <v>870</v>
      </c>
      <c r="D483" s="191" t="s">
        <v>127</v>
      </c>
      <c r="E483" s="192" t="s">
        <v>864</v>
      </c>
      <c r="F483" s="193" t="s">
        <v>1532</v>
      </c>
      <c r="G483" s="194" t="s">
        <v>261</v>
      </c>
      <c r="H483" s="195">
        <v>32</v>
      </c>
      <c r="I483" s="196"/>
      <c r="J483" s="197">
        <f>ROUND(I483*H483,2)</f>
        <v>0</v>
      </c>
      <c r="K483" s="193" t="s">
        <v>131</v>
      </c>
      <c r="L483" s="60"/>
      <c r="M483" s="198" t="s">
        <v>21</v>
      </c>
      <c r="N483" s="199" t="s">
        <v>43</v>
      </c>
      <c r="O483" s="41"/>
      <c r="P483" s="200">
        <f>O483*H483</f>
        <v>0</v>
      </c>
      <c r="Q483" s="200">
        <v>7.1050000000000002E-2</v>
      </c>
      <c r="R483" s="200">
        <f>Q483*H483</f>
        <v>2.2736000000000001</v>
      </c>
      <c r="S483" s="200">
        <v>0</v>
      </c>
      <c r="T483" s="201">
        <f>S483*H483</f>
        <v>0</v>
      </c>
      <c r="AR483" s="23" t="s">
        <v>132</v>
      </c>
      <c r="AT483" s="23" t="s">
        <v>127</v>
      </c>
      <c r="AU483" s="23" t="s">
        <v>82</v>
      </c>
      <c r="AY483" s="23" t="s">
        <v>124</v>
      </c>
      <c r="BE483" s="202">
        <f>IF(N483="základní",J483,0)</f>
        <v>0</v>
      </c>
      <c r="BF483" s="202">
        <f>IF(N483="snížená",J483,0)</f>
        <v>0</v>
      </c>
      <c r="BG483" s="202">
        <f>IF(N483="zákl. přenesená",J483,0)</f>
        <v>0</v>
      </c>
      <c r="BH483" s="202">
        <f>IF(N483="sníž. přenesená",J483,0)</f>
        <v>0</v>
      </c>
      <c r="BI483" s="202">
        <f>IF(N483="nulová",J483,0)</f>
        <v>0</v>
      </c>
      <c r="BJ483" s="23" t="s">
        <v>80</v>
      </c>
      <c r="BK483" s="202">
        <f>ROUND(I483*H483,2)</f>
        <v>0</v>
      </c>
      <c r="BL483" s="23" t="s">
        <v>132</v>
      </c>
      <c r="BM483" s="23" t="s">
        <v>1533</v>
      </c>
    </row>
    <row r="484" spans="2:65" s="11" customFormat="1" ht="27">
      <c r="B484" s="203"/>
      <c r="C484" s="204"/>
      <c r="D484" s="205" t="s">
        <v>134</v>
      </c>
      <c r="E484" s="206" t="s">
        <v>21</v>
      </c>
      <c r="F484" s="207" t="s">
        <v>867</v>
      </c>
      <c r="G484" s="204"/>
      <c r="H484" s="206" t="s">
        <v>21</v>
      </c>
      <c r="I484" s="208"/>
      <c r="J484" s="204"/>
      <c r="K484" s="204"/>
      <c r="L484" s="209"/>
      <c r="M484" s="210"/>
      <c r="N484" s="211"/>
      <c r="O484" s="211"/>
      <c r="P484" s="211"/>
      <c r="Q484" s="211"/>
      <c r="R484" s="211"/>
      <c r="S484" s="211"/>
      <c r="T484" s="212"/>
      <c r="AT484" s="213" t="s">
        <v>134</v>
      </c>
      <c r="AU484" s="213" t="s">
        <v>82</v>
      </c>
      <c r="AV484" s="11" t="s">
        <v>80</v>
      </c>
      <c r="AW484" s="11" t="s">
        <v>35</v>
      </c>
      <c r="AX484" s="11" t="s">
        <v>72</v>
      </c>
      <c r="AY484" s="213" t="s">
        <v>124</v>
      </c>
    </row>
    <row r="485" spans="2:65" s="11" customFormat="1" ht="13.5">
      <c r="B485" s="203"/>
      <c r="C485" s="204"/>
      <c r="D485" s="205" t="s">
        <v>134</v>
      </c>
      <c r="E485" s="206" t="s">
        <v>21</v>
      </c>
      <c r="F485" s="207" t="s">
        <v>868</v>
      </c>
      <c r="G485" s="204"/>
      <c r="H485" s="206" t="s">
        <v>21</v>
      </c>
      <c r="I485" s="208"/>
      <c r="J485" s="204"/>
      <c r="K485" s="204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134</v>
      </c>
      <c r="AU485" s="213" t="s">
        <v>82</v>
      </c>
      <c r="AV485" s="11" t="s">
        <v>80</v>
      </c>
      <c r="AW485" s="11" t="s">
        <v>35</v>
      </c>
      <c r="AX485" s="11" t="s">
        <v>72</v>
      </c>
      <c r="AY485" s="213" t="s">
        <v>124</v>
      </c>
    </row>
    <row r="486" spans="2:65" s="12" customFormat="1" ht="13.5">
      <c r="B486" s="214"/>
      <c r="C486" s="215"/>
      <c r="D486" s="205" t="s">
        <v>134</v>
      </c>
      <c r="E486" s="216" t="s">
        <v>21</v>
      </c>
      <c r="F486" s="217" t="s">
        <v>1534</v>
      </c>
      <c r="G486" s="215"/>
      <c r="H486" s="218">
        <v>32</v>
      </c>
      <c r="I486" s="219"/>
      <c r="J486" s="215"/>
      <c r="K486" s="215"/>
      <c r="L486" s="220"/>
      <c r="M486" s="221"/>
      <c r="N486" s="222"/>
      <c r="O486" s="222"/>
      <c r="P486" s="222"/>
      <c r="Q486" s="222"/>
      <c r="R486" s="222"/>
      <c r="S486" s="222"/>
      <c r="T486" s="223"/>
      <c r="AT486" s="224" t="s">
        <v>134</v>
      </c>
      <c r="AU486" s="224" t="s">
        <v>82</v>
      </c>
      <c r="AV486" s="12" t="s">
        <v>82</v>
      </c>
      <c r="AW486" s="12" t="s">
        <v>35</v>
      </c>
      <c r="AX486" s="12" t="s">
        <v>80</v>
      </c>
      <c r="AY486" s="224" t="s">
        <v>124</v>
      </c>
    </row>
    <row r="487" spans="2:65" s="1" customFormat="1" ht="16.5" customHeight="1">
      <c r="B487" s="40"/>
      <c r="C487" s="191" t="s">
        <v>877</v>
      </c>
      <c r="D487" s="191" t="s">
        <v>127</v>
      </c>
      <c r="E487" s="192" t="s">
        <v>871</v>
      </c>
      <c r="F487" s="193" t="s">
        <v>872</v>
      </c>
      <c r="G487" s="194" t="s">
        <v>130</v>
      </c>
      <c r="H487" s="195">
        <v>10</v>
      </c>
      <c r="I487" s="196"/>
      <c r="J487" s="197">
        <f>ROUND(I487*H487,2)</f>
        <v>0</v>
      </c>
      <c r="K487" s="193" t="s">
        <v>21</v>
      </c>
      <c r="L487" s="60"/>
      <c r="M487" s="198" t="s">
        <v>21</v>
      </c>
      <c r="N487" s="199" t="s">
        <v>43</v>
      </c>
      <c r="O487" s="41"/>
      <c r="P487" s="200">
        <f>O487*H487</f>
        <v>0</v>
      </c>
      <c r="Q487" s="200">
        <v>0</v>
      </c>
      <c r="R487" s="200">
        <f>Q487*H487</f>
        <v>0</v>
      </c>
      <c r="S487" s="200">
        <v>0</v>
      </c>
      <c r="T487" s="201">
        <f>S487*H487</f>
        <v>0</v>
      </c>
      <c r="AR487" s="23" t="s">
        <v>132</v>
      </c>
      <c r="AT487" s="23" t="s">
        <v>127</v>
      </c>
      <c r="AU487" s="23" t="s">
        <v>82</v>
      </c>
      <c r="AY487" s="23" t="s">
        <v>124</v>
      </c>
      <c r="BE487" s="202">
        <f>IF(N487="základní",J487,0)</f>
        <v>0</v>
      </c>
      <c r="BF487" s="202">
        <f>IF(N487="snížená",J487,0)</f>
        <v>0</v>
      </c>
      <c r="BG487" s="202">
        <f>IF(N487="zákl. přenesená",J487,0)</f>
        <v>0</v>
      </c>
      <c r="BH487" s="202">
        <f>IF(N487="sníž. přenesená",J487,0)</f>
        <v>0</v>
      </c>
      <c r="BI487" s="202">
        <f>IF(N487="nulová",J487,0)</f>
        <v>0</v>
      </c>
      <c r="BJ487" s="23" t="s">
        <v>80</v>
      </c>
      <c r="BK487" s="202">
        <f>ROUND(I487*H487,2)</f>
        <v>0</v>
      </c>
      <c r="BL487" s="23" t="s">
        <v>132</v>
      </c>
      <c r="BM487" s="23" t="s">
        <v>1535</v>
      </c>
    </row>
    <row r="488" spans="2:65" s="11" customFormat="1" ht="13.5">
      <c r="B488" s="203"/>
      <c r="C488" s="204"/>
      <c r="D488" s="205" t="s">
        <v>134</v>
      </c>
      <c r="E488" s="206" t="s">
        <v>21</v>
      </c>
      <c r="F488" s="207" t="s">
        <v>874</v>
      </c>
      <c r="G488" s="204"/>
      <c r="H488" s="206" t="s">
        <v>21</v>
      </c>
      <c r="I488" s="208"/>
      <c r="J488" s="204"/>
      <c r="K488" s="204"/>
      <c r="L488" s="209"/>
      <c r="M488" s="210"/>
      <c r="N488" s="211"/>
      <c r="O488" s="211"/>
      <c r="P488" s="211"/>
      <c r="Q488" s="211"/>
      <c r="R488" s="211"/>
      <c r="S488" s="211"/>
      <c r="T488" s="212"/>
      <c r="AT488" s="213" t="s">
        <v>134</v>
      </c>
      <c r="AU488" s="213" t="s">
        <v>82</v>
      </c>
      <c r="AV488" s="11" t="s">
        <v>80</v>
      </c>
      <c r="AW488" s="11" t="s">
        <v>35</v>
      </c>
      <c r="AX488" s="11" t="s">
        <v>72</v>
      </c>
      <c r="AY488" s="213" t="s">
        <v>124</v>
      </c>
    </row>
    <row r="489" spans="2:65" s="11" customFormat="1" ht="13.5">
      <c r="B489" s="203"/>
      <c r="C489" s="204"/>
      <c r="D489" s="205" t="s">
        <v>134</v>
      </c>
      <c r="E489" s="206" t="s">
        <v>21</v>
      </c>
      <c r="F489" s="207" t="s">
        <v>850</v>
      </c>
      <c r="G489" s="204"/>
      <c r="H489" s="206" t="s">
        <v>21</v>
      </c>
      <c r="I489" s="208"/>
      <c r="J489" s="204"/>
      <c r="K489" s="204"/>
      <c r="L489" s="209"/>
      <c r="M489" s="210"/>
      <c r="N489" s="211"/>
      <c r="O489" s="211"/>
      <c r="P489" s="211"/>
      <c r="Q489" s="211"/>
      <c r="R489" s="211"/>
      <c r="S489" s="211"/>
      <c r="T489" s="212"/>
      <c r="AT489" s="213" t="s">
        <v>134</v>
      </c>
      <c r="AU489" s="213" t="s">
        <v>82</v>
      </c>
      <c r="AV489" s="11" t="s">
        <v>80</v>
      </c>
      <c r="AW489" s="11" t="s">
        <v>35</v>
      </c>
      <c r="AX489" s="11" t="s">
        <v>72</v>
      </c>
      <c r="AY489" s="213" t="s">
        <v>124</v>
      </c>
    </row>
    <row r="490" spans="2:65" s="12" customFormat="1" ht="13.5">
      <c r="B490" s="214"/>
      <c r="C490" s="215"/>
      <c r="D490" s="205" t="s">
        <v>134</v>
      </c>
      <c r="E490" s="216" t="s">
        <v>21</v>
      </c>
      <c r="F490" s="217" t="s">
        <v>875</v>
      </c>
      <c r="G490" s="215"/>
      <c r="H490" s="218">
        <v>4</v>
      </c>
      <c r="I490" s="219"/>
      <c r="J490" s="215"/>
      <c r="K490" s="215"/>
      <c r="L490" s="220"/>
      <c r="M490" s="221"/>
      <c r="N490" s="222"/>
      <c r="O490" s="222"/>
      <c r="P490" s="222"/>
      <c r="Q490" s="222"/>
      <c r="R490" s="222"/>
      <c r="S490" s="222"/>
      <c r="T490" s="223"/>
      <c r="AT490" s="224" t="s">
        <v>134</v>
      </c>
      <c r="AU490" s="224" t="s">
        <v>82</v>
      </c>
      <c r="AV490" s="12" t="s">
        <v>82</v>
      </c>
      <c r="AW490" s="12" t="s">
        <v>35</v>
      </c>
      <c r="AX490" s="12" t="s">
        <v>72</v>
      </c>
      <c r="AY490" s="224" t="s">
        <v>124</v>
      </c>
    </row>
    <row r="491" spans="2:65" s="12" customFormat="1" ht="13.5">
      <c r="B491" s="214"/>
      <c r="C491" s="215"/>
      <c r="D491" s="205" t="s">
        <v>134</v>
      </c>
      <c r="E491" s="216" t="s">
        <v>21</v>
      </c>
      <c r="F491" s="217" t="s">
        <v>876</v>
      </c>
      <c r="G491" s="215"/>
      <c r="H491" s="218">
        <v>6</v>
      </c>
      <c r="I491" s="219"/>
      <c r="J491" s="215"/>
      <c r="K491" s="215"/>
      <c r="L491" s="220"/>
      <c r="M491" s="221"/>
      <c r="N491" s="222"/>
      <c r="O491" s="222"/>
      <c r="P491" s="222"/>
      <c r="Q491" s="222"/>
      <c r="R491" s="222"/>
      <c r="S491" s="222"/>
      <c r="T491" s="223"/>
      <c r="AT491" s="224" t="s">
        <v>134</v>
      </c>
      <c r="AU491" s="224" t="s">
        <v>82</v>
      </c>
      <c r="AV491" s="12" t="s">
        <v>82</v>
      </c>
      <c r="AW491" s="12" t="s">
        <v>35</v>
      </c>
      <c r="AX491" s="12" t="s">
        <v>72</v>
      </c>
      <c r="AY491" s="224" t="s">
        <v>124</v>
      </c>
    </row>
    <row r="492" spans="2:65" s="13" customFormat="1" ht="13.5">
      <c r="B492" s="228"/>
      <c r="C492" s="229"/>
      <c r="D492" s="205" t="s">
        <v>134</v>
      </c>
      <c r="E492" s="230" t="s">
        <v>21</v>
      </c>
      <c r="F492" s="231" t="s">
        <v>230</v>
      </c>
      <c r="G492" s="229"/>
      <c r="H492" s="232">
        <v>10</v>
      </c>
      <c r="I492" s="233"/>
      <c r="J492" s="229"/>
      <c r="K492" s="229"/>
      <c r="L492" s="234"/>
      <c r="M492" s="235"/>
      <c r="N492" s="236"/>
      <c r="O492" s="236"/>
      <c r="P492" s="236"/>
      <c r="Q492" s="236"/>
      <c r="R492" s="236"/>
      <c r="S492" s="236"/>
      <c r="T492" s="237"/>
      <c r="AT492" s="238" t="s">
        <v>134</v>
      </c>
      <c r="AU492" s="238" t="s">
        <v>82</v>
      </c>
      <c r="AV492" s="13" t="s">
        <v>132</v>
      </c>
      <c r="AW492" s="13" t="s">
        <v>35</v>
      </c>
      <c r="AX492" s="13" t="s">
        <v>80</v>
      </c>
      <c r="AY492" s="238" t="s">
        <v>124</v>
      </c>
    </row>
    <row r="493" spans="2:65" s="1" customFormat="1" ht="16.5" customHeight="1">
      <c r="B493" s="40"/>
      <c r="C493" s="191" t="s">
        <v>882</v>
      </c>
      <c r="D493" s="191" t="s">
        <v>127</v>
      </c>
      <c r="E493" s="192" t="s">
        <v>878</v>
      </c>
      <c r="F493" s="193" t="s">
        <v>879</v>
      </c>
      <c r="G493" s="194" t="s">
        <v>130</v>
      </c>
      <c r="H493" s="195">
        <v>2</v>
      </c>
      <c r="I493" s="196"/>
      <c r="J493" s="197">
        <f>ROUND(I493*H493,2)</f>
        <v>0</v>
      </c>
      <c r="K493" s="193" t="s">
        <v>131</v>
      </c>
      <c r="L493" s="60"/>
      <c r="M493" s="198" t="s">
        <v>21</v>
      </c>
      <c r="N493" s="199" t="s">
        <v>43</v>
      </c>
      <c r="O493" s="41"/>
      <c r="P493" s="200">
        <f>O493*H493</f>
        <v>0</v>
      </c>
      <c r="Q493" s="200">
        <v>8.5419999999999996E-2</v>
      </c>
      <c r="R493" s="200">
        <f>Q493*H493</f>
        <v>0.17083999999999999</v>
      </c>
      <c r="S493" s="200">
        <v>0</v>
      </c>
      <c r="T493" s="201">
        <f>S493*H493</f>
        <v>0</v>
      </c>
      <c r="AR493" s="23" t="s">
        <v>132</v>
      </c>
      <c r="AT493" s="23" t="s">
        <v>127</v>
      </c>
      <c r="AU493" s="23" t="s">
        <v>82</v>
      </c>
      <c r="AY493" s="23" t="s">
        <v>124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23" t="s">
        <v>80</v>
      </c>
      <c r="BK493" s="202">
        <f>ROUND(I493*H493,2)</f>
        <v>0</v>
      </c>
      <c r="BL493" s="23" t="s">
        <v>132</v>
      </c>
      <c r="BM493" s="23" t="s">
        <v>1536</v>
      </c>
    </row>
    <row r="494" spans="2:65" s="12" customFormat="1" ht="13.5">
      <c r="B494" s="214"/>
      <c r="C494" s="215"/>
      <c r="D494" s="205" t="s">
        <v>134</v>
      </c>
      <c r="E494" s="216" t="s">
        <v>21</v>
      </c>
      <c r="F494" s="217" t="s">
        <v>881</v>
      </c>
      <c r="G494" s="215"/>
      <c r="H494" s="218">
        <v>2</v>
      </c>
      <c r="I494" s="219"/>
      <c r="J494" s="215"/>
      <c r="K494" s="215"/>
      <c r="L494" s="220"/>
      <c r="M494" s="221"/>
      <c r="N494" s="222"/>
      <c r="O494" s="222"/>
      <c r="P494" s="222"/>
      <c r="Q494" s="222"/>
      <c r="R494" s="222"/>
      <c r="S494" s="222"/>
      <c r="T494" s="223"/>
      <c r="AT494" s="224" t="s">
        <v>134</v>
      </c>
      <c r="AU494" s="224" t="s">
        <v>82</v>
      </c>
      <c r="AV494" s="12" t="s">
        <v>82</v>
      </c>
      <c r="AW494" s="12" t="s">
        <v>35</v>
      </c>
      <c r="AX494" s="12" t="s">
        <v>80</v>
      </c>
      <c r="AY494" s="224" t="s">
        <v>124</v>
      </c>
    </row>
    <row r="495" spans="2:65" s="1" customFormat="1" ht="25.5" customHeight="1">
      <c r="B495" s="40"/>
      <c r="C495" s="191" t="s">
        <v>887</v>
      </c>
      <c r="D495" s="191" t="s">
        <v>127</v>
      </c>
      <c r="E495" s="192" t="s">
        <v>883</v>
      </c>
      <c r="F495" s="193" t="s">
        <v>884</v>
      </c>
      <c r="G495" s="194" t="s">
        <v>261</v>
      </c>
      <c r="H495" s="195">
        <v>22</v>
      </c>
      <c r="I495" s="196"/>
      <c r="J495" s="197">
        <f>ROUND(I495*H495,2)</f>
        <v>0</v>
      </c>
      <c r="K495" s="193" t="s">
        <v>131</v>
      </c>
      <c r="L495" s="60"/>
      <c r="M495" s="198" t="s">
        <v>21</v>
      </c>
      <c r="N495" s="199" t="s">
        <v>43</v>
      </c>
      <c r="O495" s="41"/>
      <c r="P495" s="200">
        <f>O495*H495</f>
        <v>0</v>
      </c>
      <c r="Q495" s="200">
        <v>3.0000000000000001E-5</v>
      </c>
      <c r="R495" s="200">
        <f>Q495*H495</f>
        <v>6.6E-4</v>
      </c>
      <c r="S495" s="200">
        <v>0</v>
      </c>
      <c r="T495" s="201">
        <f>S495*H495</f>
        <v>0</v>
      </c>
      <c r="AR495" s="23" t="s">
        <v>132</v>
      </c>
      <c r="AT495" s="23" t="s">
        <v>127</v>
      </c>
      <c r="AU495" s="23" t="s">
        <v>82</v>
      </c>
      <c r="AY495" s="23" t="s">
        <v>124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23" t="s">
        <v>80</v>
      </c>
      <c r="BK495" s="202">
        <f>ROUND(I495*H495,2)</f>
        <v>0</v>
      </c>
      <c r="BL495" s="23" t="s">
        <v>132</v>
      </c>
      <c r="BM495" s="23" t="s">
        <v>1537</v>
      </c>
    </row>
    <row r="496" spans="2:65" s="12" customFormat="1" ht="13.5">
      <c r="B496" s="214"/>
      <c r="C496" s="215"/>
      <c r="D496" s="205" t="s">
        <v>134</v>
      </c>
      <c r="E496" s="216" t="s">
        <v>21</v>
      </c>
      <c r="F496" s="217" t="s">
        <v>1538</v>
      </c>
      <c r="G496" s="215"/>
      <c r="H496" s="218">
        <v>22</v>
      </c>
      <c r="I496" s="219"/>
      <c r="J496" s="215"/>
      <c r="K496" s="215"/>
      <c r="L496" s="220"/>
      <c r="M496" s="221"/>
      <c r="N496" s="222"/>
      <c r="O496" s="222"/>
      <c r="P496" s="222"/>
      <c r="Q496" s="222"/>
      <c r="R496" s="222"/>
      <c r="S496" s="222"/>
      <c r="T496" s="223"/>
      <c r="AT496" s="224" t="s">
        <v>134</v>
      </c>
      <c r="AU496" s="224" t="s">
        <v>82</v>
      </c>
      <c r="AV496" s="12" t="s">
        <v>82</v>
      </c>
      <c r="AW496" s="12" t="s">
        <v>35</v>
      </c>
      <c r="AX496" s="12" t="s">
        <v>80</v>
      </c>
      <c r="AY496" s="224" t="s">
        <v>124</v>
      </c>
    </row>
    <row r="497" spans="2:65" s="1" customFormat="1" ht="25.5" customHeight="1">
      <c r="B497" s="40"/>
      <c r="C497" s="191" t="s">
        <v>892</v>
      </c>
      <c r="D497" s="191" t="s">
        <v>127</v>
      </c>
      <c r="E497" s="192" t="s">
        <v>888</v>
      </c>
      <c r="F497" s="193" t="s">
        <v>889</v>
      </c>
      <c r="G497" s="194" t="s">
        <v>261</v>
      </c>
      <c r="H497" s="195">
        <v>44</v>
      </c>
      <c r="I497" s="196"/>
      <c r="J497" s="197">
        <f>ROUND(I497*H497,2)</f>
        <v>0</v>
      </c>
      <c r="K497" s="193" t="s">
        <v>131</v>
      </c>
      <c r="L497" s="60"/>
      <c r="M497" s="198" t="s">
        <v>21</v>
      </c>
      <c r="N497" s="199" t="s">
        <v>43</v>
      </c>
      <c r="O497" s="41"/>
      <c r="P497" s="200">
        <f>O497*H497</f>
        <v>0</v>
      </c>
      <c r="Q497" s="200">
        <v>1.4999999999999999E-4</v>
      </c>
      <c r="R497" s="200">
        <f>Q497*H497</f>
        <v>6.5999999999999991E-3</v>
      </c>
      <c r="S497" s="200">
        <v>0</v>
      </c>
      <c r="T497" s="201">
        <f>S497*H497</f>
        <v>0</v>
      </c>
      <c r="AR497" s="23" t="s">
        <v>132</v>
      </c>
      <c r="AT497" s="23" t="s">
        <v>127</v>
      </c>
      <c r="AU497" s="23" t="s">
        <v>82</v>
      </c>
      <c r="AY497" s="23" t="s">
        <v>124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23" t="s">
        <v>80</v>
      </c>
      <c r="BK497" s="202">
        <f>ROUND(I497*H497,2)</f>
        <v>0</v>
      </c>
      <c r="BL497" s="23" t="s">
        <v>132</v>
      </c>
      <c r="BM497" s="23" t="s">
        <v>1539</v>
      </c>
    </row>
    <row r="498" spans="2:65" s="12" customFormat="1" ht="13.5">
      <c r="B498" s="214"/>
      <c r="C498" s="215"/>
      <c r="D498" s="205" t="s">
        <v>134</v>
      </c>
      <c r="E498" s="216" t="s">
        <v>21</v>
      </c>
      <c r="F498" s="217" t="s">
        <v>1540</v>
      </c>
      <c r="G498" s="215"/>
      <c r="H498" s="218">
        <v>44</v>
      </c>
      <c r="I498" s="219"/>
      <c r="J498" s="215"/>
      <c r="K498" s="215"/>
      <c r="L498" s="220"/>
      <c r="M498" s="221"/>
      <c r="N498" s="222"/>
      <c r="O498" s="222"/>
      <c r="P498" s="222"/>
      <c r="Q498" s="222"/>
      <c r="R498" s="222"/>
      <c r="S498" s="222"/>
      <c r="T498" s="223"/>
      <c r="AT498" s="224" t="s">
        <v>134</v>
      </c>
      <c r="AU498" s="224" t="s">
        <v>82</v>
      </c>
      <c r="AV498" s="12" t="s">
        <v>82</v>
      </c>
      <c r="AW498" s="12" t="s">
        <v>35</v>
      </c>
      <c r="AX498" s="12" t="s">
        <v>80</v>
      </c>
      <c r="AY498" s="224" t="s">
        <v>124</v>
      </c>
    </row>
    <row r="499" spans="2:65" s="1" customFormat="1" ht="25.5" customHeight="1">
      <c r="B499" s="40"/>
      <c r="C499" s="191" t="s">
        <v>897</v>
      </c>
      <c r="D499" s="191" t="s">
        <v>127</v>
      </c>
      <c r="E499" s="192" t="s">
        <v>893</v>
      </c>
      <c r="F499" s="193" t="s">
        <v>894</v>
      </c>
      <c r="G499" s="194" t="s">
        <v>261</v>
      </c>
      <c r="H499" s="195">
        <v>22</v>
      </c>
      <c r="I499" s="196"/>
      <c r="J499" s="197">
        <f>ROUND(I499*H499,2)</f>
        <v>0</v>
      </c>
      <c r="K499" s="193" t="s">
        <v>131</v>
      </c>
      <c r="L499" s="60"/>
      <c r="M499" s="198" t="s">
        <v>21</v>
      </c>
      <c r="N499" s="199" t="s">
        <v>43</v>
      </c>
      <c r="O499" s="41"/>
      <c r="P499" s="200">
        <f>O499*H499</f>
        <v>0</v>
      </c>
      <c r="Q499" s="200">
        <v>1.1E-4</v>
      </c>
      <c r="R499" s="200">
        <f>Q499*H499</f>
        <v>2.4200000000000003E-3</v>
      </c>
      <c r="S499" s="200">
        <v>0</v>
      </c>
      <c r="T499" s="201">
        <f>S499*H499</f>
        <v>0</v>
      </c>
      <c r="AR499" s="23" t="s">
        <v>132</v>
      </c>
      <c r="AT499" s="23" t="s">
        <v>127</v>
      </c>
      <c r="AU499" s="23" t="s">
        <v>82</v>
      </c>
      <c r="AY499" s="23" t="s">
        <v>124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23" t="s">
        <v>80</v>
      </c>
      <c r="BK499" s="202">
        <f>ROUND(I499*H499,2)</f>
        <v>0</v>
      </c>
      <c r="BL499" s="23" t="s">
        <v>132</v>
      </c>
      <c r="BM499" s="23" t="s">
        <v>1541</v>
      </c>
    </row>
    <row r="500" spans="2:65" s="12" customFormat="1" ht="13.5">
      <c r="B500" s="214"/>
      <c r="C500" s="215"/>
      <c r="D500" s="205" t="s">
        <v>134</v>
      </c>
      <c r="E500" s="216" t="s">
        <v>21</v>
      </c>
      <c r="F500" s="217" t="s">
        <v>1542</v>
      </c>
      <c r="G500" s="215"/>
      <c r="H500" s="218">
        <v>22</v>
      </c>
      <c r="I500" s="219"/>
      <c r="J500" s="215"/>
      <c r="K500" s="215"/>
      <c r="L500" s="220"/>
      <c r="M500" s="221"/>
      <c r="N500" s="222"/>
      <c r="O500" s="222"/>
      <c r="P500" s="222"/>
      <c r="Q500" s="222"/>
      <c r="R500" s="222"/>
      <c r="S500" s="222"/>
      <c r="T500" s="223"/>
      <c r="AT500" s="224" t="s">
        <v>134</v>
      </c>
      <c r="AU500" s="224" t="s">
        <v>82</v>
      </c>
      <c r="AV500" s="12" t="s">
        <v>82</v>
      </c>
      <c r="AW500" s="12" t="s">
        <v>35</v>
      </c>
      <c r="AX500" s="12" t="s">
        <v>80</v>
      </c>
      <c r="AY500" s="224" t="s">
        <v>124</v>
      </c>
    </row>
    <row r="501" spans="2:65" s="1" customFormat="1" ht="25.5" customHeight="1">
      <c r="B501" s="40"/>
      <c r="C501" s="191" t="s">
        <v>902</v>
      </c>
      <c r="D501" s="191" t="s">
        <v>127</v>
      </c>
      <c r="E501" s="192" t="s">
        <v>898</v>
      </c>
      <c r="F501" s="193" t="s">
        <v>899</v>
      </c>
      <c r="G501" s="194" t="s">
        <v>261</v>
      </c>
      <c r="H501" s="195">
        <v>44</v>
      </c>
      <c r="I501" s="196"/>
      <c r="J501" s="197">
        <f>ROUND(I501*H501,2)</f>
        <v>0</v>
      </c>
      <c r="K501" s="193" t="s">
        <v>131</v>
      </c>
      <c r="L501" s="60"/>
      <c r="M501" s="198" t="s">
        <v>21</v>
      </c>
      <c r="N501" s="199" t="s">
        <v>43</v>
      </c>
      <c r="O501" s="41"/>
      <c r="P501" s="200">
        <f>O501*H501</f>
        <v>0</v>
      </c>
      <c r="Q501" s="200">
        <v>6.4999999999999997E-4</v>
      </c>
      <c r="R501" s="200">
        <f>Q501*H501</f>
        <v>2.86E-2</v>
      </c>
      <c r="S501" s="200">
        <v>0</v>
      </c>
      <c r="T501" s="201">
        <f>S501*H501</f>
        <v>0</v>
      </c>
      <c r="AR501" s="23" t="s">
        <v>132</v>
      </c>
      <c r="AT501" s="23" t="s">
        <v>127</v>
      </c>
      <c r="AU501" s="23" t="s">
        <v>82</v>
      </c>
      <c r="AY501" s="23" t="s">
        <v>124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23" t="s">
        <v>80</v>
      </c>
      <c r="BK501" s="202">
        <f>ROUND(I501*H501,2)</f>
        <v>0</v>
      </c>
      <c r="BL501" s="23" t="s">
        <v>132</v>
      </c>
      <c r="BM501" s="23" t="s">
        <v>1543</v>
      </c>
    </row>
    <row r="502" spans="2:65" s="12" customFormat="1" ht="13.5">
      <c r="B502" s="214"/>
      <c r="C502" s="215"/>
      <c r="D502" s="205" t="s">
        <v>134</v>
      </c>
      <c r="E502" s="216" t="s">
        <v>21</v>
      </c>
      <c r="F502" s="217" t="s">
        <v>1544</v>
      </c>
      <c r="G502" s="215"/>
      <c r="H502" s="218">
        <v>44</v>
      </c>
      <c r="I502" s="219"/>
      <c r="J502" s="215"/>
      <c r="K502" s="215"/>
      <c r="L502" s="220"/>
      <c r="M502" s="221"/>
      <c r="N502" s="222"/>
      <c r="O502" s="222"/>
      <c r="P502" s="222"/>
      <c r="Q502" s="222"/>
      <c r="R502" s="222"/>
      <c r="S502" s="222"/>
      <c r="T502" s="223"/>
      <c r="AT502" s="224" t="s">
        <v>134</v>
      </c>
      <c r="AU502" s="224" t="s">
        <v>82</v>
      </c>
      <c r="AV502" s="12" t="s">
        <v>82</v>
      </c>
      <c r="AW502" s="12" t="s">
        <v>35</v>
      </c>
      <c r="AX502" s="12" t="s">
        <v>80</v>
      </c>
      <c r="AY502" s="224" t="s">
        <v>124</v>
      </c>
    </row>
    <row r="503" spans="2:65" s="1" customFormat="1" ht="16.5" customHeight="1">
      <c r="B503" s="40"/>
      <c r="C503" s="191" t="s">
        <v>908</v>
      </c>
      <c r="D503" s="191" t="s">
        <v>127</v>
      </c>
      <c r="E503" s="192" t="s">
        <v>903</v>
      </c>
      <c r="F503" s="193" t="s">
        <v>904</v>
      </c>
      <c r="G503" s="194" t="s">
        <v>261</v>
      </c>
      <c r="H503" s="195">
        <v>66</v>
      </c>
      <c r="I503" s="196"/>
      <c r="J503" s="197">
        <f>ROUND(I503*H503,2)</f>
        <v>0</v>
      </c>
      <c r="K503" s="193" t="s">
        <v>131</v>
      </c>
      <c r="L503" s="60"/>
      <c r="M503" s="198" t="s">
        <v>21</v>
      </c>
      <c r="N503" s="199" t="s">
        <v>43</v>
      </c>
      <c r="O503" s="41"/>
      <c r="P503" s="200">
        <f>O503*H503</f>
        <v>0</v>
      </c>
      <c r="Q503" s="200">
        <v>0</v>
      </c>
      <c r="R503" s="200">
        <f>Q503*H503</f>
        <v>0</v>
      </c>
      <c r="S503" s="200">
        <v>0</v>
      </c>
      <c r="T503" s="201">
        <f>S503*H503</f>
        <v>0</v>
      </c>
      <c r="AR503" s="23" t="s">
        <v>132</v>
      </c>
      <c r="AT503" s="23" t="s">
        <v>127</v>
      </c>
      <c r="AU503" s="23" t="s">
        <v>82</v>
      </c>
      <c r="AY503" s="23" t="s">
        <v>124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23" t="s">
        <v>80</v>
      </c>
      <c r="BK503" s="202">
        <f>ROUND(I503*H503,2)</f>
        <v>0</v>
      </c>
      <c r="BL503" s="23" t="s">
        <v>132</v>
      </c>
      <c r="BM503" s="23" t="s">
        <v>1545</v>
      </c>
    </row>
    <row r="504" spans="2:65" s="12" customFormat="1" ht="13.5">
      <c r="B504" s="214"/>
      <c r="C504" s="215"/>
      <c r="D504" s="205" t="s">
        <v>134</v>
      </c>
      <c r="E504" s="216" t="s">
        <v>21</v>
      </c>
      <c r="F504" s="217" t="s">
        <v>1546</v>
      </c>
      <c r="G504" s="215"/>
      <c r="H504" s="218">
        <v>44</v>
      </c>
      <c r="I504" s="219"/>
      <c r="J504" s="215"/>
      <c r="K504" s="215"/>
      <c r="L504" s="220"/>
      <c r="M504" s="221"/>
      <c r="N504" s="222"/>
      <c r="O504" s="222"/>
      <c r="P504" s="222"/>
      <c r="Q504" s="222"/>
      <c r="R504" s="222"/>
      <c r="S504" s="222"/>
      <c r="T504" s="223"/>
      <c r="AT504" s="224" t="s">
        <v>134</v>
      </c>
      <c r="AU504" s="224" t="s">
        <v>82</v>
      </c>
      <c r="AV504" s="12" t="s">
        <v>82</v>
      </c>
      <c r="AW504" s="12" t="s">
        <v>35</v>
      </c>
      <c r="AX504" s="12" t="s">
        <v>72</v>
      </c>
      <c r="AY504" s="224" t="s">
        <v>124</v>
      </c>
    </row>
    <row r="505" spans="2:65" s="12" customFormat="1" ht="13.5">
      <c r="B505" s="214"/>
      <c r="C505" s="215"/>
      <c r="D505" s="205" t="s">
        <v>134</v>
      </c>
      <c r="E505" s="216" t="s">
        <v>21</v>
      </c>
      <c r="F505" s="217" t="s">
        <v>1547</v>
      </c>
      <c r="G505" s="215"/>
      <c r="H505" s="218">
        <v>22</v>
      </c>
      <c r="I505" s="219"/>
      <c r="J505" s="215"/>
      <c r="K505" s="215"/>
      <c r="L505" s="220"/>
      <c r="M505" s="221"/>
      <c r="N505" s="222"/>
      <c r="O505" s="222"/>
      <c r="P505" s="222"/>
      <c r="Q505" s="222"/>
      <c r="R505" s="222"/>
      <c r="S505" s="222"/>
      <c r="T505" s="223"/>
      <c r="AT505" s="224" t="s">
        <v>134</v>
      </c>
      <c r="AU505" s="224" t="s">
        <v>82</v>
      </c>
      <c r="AV505" s="12" t="s">
        <v>82</v>
      </c>
      <c r="AW505" s="12" t="s">
        <v>35</v>
      </c>
      <c r="AX505" s="12" t="s">
        <v>72</v>
      </c>
      <c r="AY505" s="224" t="s">
        <v>124</v>
      </c>
    </row>
    <row r="506" spans="2:65" s="13" customFormat="1" ht="13.5">
      <c r="B506" s="228"/>
      <c r="C506" s="229"/>
      <c r="D506" s="205" t="s">
        <v>134</v>
      </c>
      <c r="E506" s="230" t="s">
        <v>21</v>
      </c>
      <c r="F506" s="231" t="s">
        <v>230</v>
      </c>
      <c r="G506" s="229"/>
      <c r="H506" s="232">
        <v>66</v>
      </c>
      <c r="I506" s="233"/>
      <c r="J506" s="229"/>
      <c r="K506" s="229"/>
      <c r="L506" s="234"/>
      <c r="M506" s="235"/>
      <c r="N506" s="236"/>
      <c r="O506" s="236"/>
      <c r="P506" s="236"/>
      <c r="Q506" s="236"/>
      <c r="R506" s="236"/>
      <c r="S506" s="236"/>
      <c r="T506" s="237"/>
      <c r="AT506" s="238" t="s">
        <v>134</v>
      </c>
      <c r="AU506" s="238" t="s">
        <v>82</v>
      </c>
      <c r="AV506" s="13" t="s">
        <v>132</v>
      </c>
      <c r="AW506" s="13" t="s">
        <v>35</v>
      </c>
      <c r="AX506" s="13" t="s">
        <v>80</v>
      </c>
      <c r="AY506" s="238" t="s">
        <v>124</v>
      </c>
    </row>
    <row r="507" spans="2:65" s="1" customFormat="1" ht="25.5" customHeight="1">
      <c r="B507" s="40"/>
      <c r="C507" s="191" t="s">
        <v>914</v>
      </c>
      <c r="D507" s="191" t="s">
        <v>127</v>
      </c>
      <c r="E507" s="192" t="s">
        <v>909</v>
      </c>
      <c r="F507" s="193" t="s">
        <v>910</v>
      </c>
      <c r="G507" s="194" t="s">
        <v>261</v>
      </c>
      <c r="H507" s="195">
        <v>12</v>
      </c>
      <c r="I507" s="196"/>
      <c r="J507" s="197">
        <f>ROUND(I507*H507,2)</f>
        <v>0</v>
      </c>
      <c r="K507" s="193" t="s">
        <v>131</v>
      </c>
      <c r="L507" s="60"/>
      <c r="M507" s="198" t="s">
        <v>21</v>
      </c>
      <c r="N507" s="199" t="s">
        <v>43</v>
      </c>
      <c r="O507" s="41"/>
      <c r="P507" s="200">
        <f>O507*H507</f>
        <v>0</v>
      </c>
      <c r="Q507" s="200">
        <v>0.15540000000000001</v>
      </c>
      <c r="R507" s="200">
        <f>Q507*H507</f>
        <v>1.8648000000000002</v>
      </c>
      <c r="S507" s="200">
        <v>0</v>
      </c>
      <c r="T507" s="201">
        <f>S507*H507</f>
        <v>0</v>
      </c>
      <c r="AR507" s="23" t="s">
        <v>132</v>
      </c>
      <c r="AT507" s="23" t="s">
        <v>127</v>
      </c>
      <c r="AU507" s="23" t="s">
        <v>82</v>
      </c>
      <c r="AY507" s="23" t="s">
        <v>124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23" t="s">
        <v>80</v>
      </c>
      <c r="BK507" s="202">
        <f>ROUND(I507*H507,2)</f>
        <v>0</v>
      </c>
      <c r="BL507" s="23" t="s">
        <v>132</v>
      </c>
      <c r="BM507" s="23" t="s">
        <v>1548</v>
      </c>
    </row>
    <row r="508" spans="2:65" s="11" customFormat="1" ht="27">
      <c r="B508" s="203"/>
      <c r="C508" s="204"/>
      <c r="D508" s="205" t="s">
        <v>134</v>
      </c>
      <c r="E508" s="206" t="s">
        <v>21</v>
      </c>
      <c r="F508" s="207" t="s">
        <v>912</v>
      </c>
      <c r="G508" s="204"/>
      <c r="H508" s="206" t="s">
        <v>21</v>
      </c>
      <c r="I508" s="208"/>
      <c r="J508" s="204"/>
      <c r="K508" s="204"/>
      <c r="L508" s="209"/>
      <c r="M508" s="210"/>
      <c r="N508" s="211"/>
      <c r="O508" s="211"/>
      <c r="P508" s="211"/>
      <c r="Q508" s="211"/>
      <c r="R508" s="211"/>
      <c r="S508" s="211"/>
      <c r="T508" s="212"/>
      <c r="AT508" s="213" t="s">
        <v>134</v>
      </c>
      <c r="AU508" s="213" t="s">
        <v>82</v>
      </c>
      <c r="AV508" s="11" t="s">
        <v>80</v>
      </c>
      <c r="AW508" s="11" t="s">
        <v>35</v>
      </c>
      <c r="AX508" s="11" t="s">
        <v>72</v>
      </c>
      <c r="AY508" s="213" t="s">
        <v>124</v>
      </c>
    </row>
    <row r="509" spans="2:65" s="12" customFormat="1" ht="13.5">
      <c r="B509" s="214"/>
      <c r="C509" s="215"/>
      <c r="D509" s="205" t="s">
        <v>134</v>
      </c>
      <c r="E509" s="216" t="s">
        <v>21</v>
      </c>
      <c r="F509" s="217" t="s">
        <v>913</v>
      </c>
      <c r="G509" s="215"/>
      <c r="H509" s="218">
        <v>12</v>
      </c>
      <c r="I509" s="219"/>
      <c r="J509" s="215"/>
      <c r="K509" s="215"/>
      <c r="L509" s="220"/>
      <c r="M509" s="221"/>
      <c r="N509" s="222"/>
      <c r="O509" s="222"/>
      <c r="P509" s="222"/>
      <c r="Q509" s="222"/>
      <c r="R509" s="222"/>
      <c r="S509" s="222"/>
      <c r="T509" s="223"/>
      <c r="AT509" s="224" t="s">
        <v>134</v>
      </c>
      <c r="AU509" s="224" t="s">
        <v>82</v>
      </c>
      <c r="AV509" s="12" t="s">
        <v>82</v>
      </c>
      <c r="AW509" s="12" t="s">
        <v>35</v>
      </c>
      <c r="AX509" s="12" t="s">
        <v>80</v>
      </c>
      <c r="AY509" s="224" t="s">
        <v>124</v>
      </c>
    </row>
    <row r="510" spans="2:65" s="1" customFormat="1" ht="16.5" customHeight="1">
      <c r="B510" s="40"/>
      <c r="C510" s="239" t="s">
        <v>920</v>
      </c>
      <c r="D510" s="239" t="s">
        <v>312</v>
      </c>
      <c r="E510" s="240" t="s">
        <v>915</v>
      </c>
      <c r="F510" s="241" t="s">
        <v>916</v>
      </c>
      <c r="G510" s="242" t="s">
        <v>261</v>
      </c>
      <c r="H510" s="243">
        <v>12.6</v>
      </c>
      <c r="I510" s="244"/>
      <c r="J510" s="245">
        <f>ROUND(I510*H510,2)</f>
        <v>0</v>
      </c>
      <c r="K510" s="241" t="s">
        <v>131</v>
      </c>
      <c r="L510" s="246"/>
      <c r="M510" s="247" t="s">
        <v>21</v>
      </c>
      <c r="N510" s="248" t="s">
        <v>43</v>
      </c>
      <c r="O510" s="41"/>
      <c r="P510" s="200">
        <f>O510*H510</f>
        <v>0</v>
      </c>
      <c r="Q510" s="200">
        <v>0.10199999999999999</v>
      </c>
      <c r="R510" s="200">
        <f>Q510*H510</f>
        <v>1.2851999999999999</v>
      </c>
      <c r="S510" s="200">
        <v>0</v>
      </c>
      <c r="T510" s="201">
        <f>S510*H510</f>
        <v>0</v>
      </c>
      <c r="AR510" s="23" t="s">
        <v>169</v>
      </c>
      <c r="AT510" s="23" t="s">
        <v>312</v>
      </c>
      <c r="AU510" s="23" t="s">
        <v>82</v>
      </c>
      <c r="AY510" s="23" t="s">
        <v>124</v>
      </c>
      <c r="BE510" s="202">
        <f>IF(N510="základní",J510,0)</f>
        <v>0</v>
      </c>
      <c r="BF510" s="202">
        <f>IF(N510="snížená",J510,0)</f>
        <v>0</v>
      </c>
      <c r="BG510" s="202">
        <f>IF(N510="zákl. přenesená",J510,0)</f>
        <v>0</v>
      </c>
      <c r="BH510" s="202">
        <f>IF(N510="sníž. přenesená",J510,0)</f>
        <v>0</v>
      </c>
      <c r="BI510" s="202">
        <f>IF(N510="nulová",J510,0)</f>
        <v>0</v>
      </c>
      <c r="BJ510" s="23" t="s">
        <v>80</v>
      </c>
      <c r="BK510" s="202">
        <f>ROUND(I510*H510,2)</f>
        <v>0</v>
      </c>
      <c r="BL510" s="23" t="s">
        <v>132</v>
      </c>
      <c r="BM510" s="23" t="s">
        <v>1549</v>
      </c>
    </row>
    <row r="511" spans="2:65" s="11" customFormat="1" ht="13.5">
      <c r="B511" s="203"/>
      <c r="C511" s="204"/>
      <c r="D511" s="205" t="s">
        <v>134</v>
      </c>
      <c r="E511" s="206" t="s">
        <v>21</v>
      </c>
      <c r="F511" s="207" t="s">
        <v>918</v>
      </c>
      <c r="G511" s="204"/>
      <c r="H511" s="206" t="s">
        <v>21</v>
      </c>
      <c r="I511" s="208"/>
      <c r="J511" s="204"/>
      <c r="K511" s="204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134</v>
      </c>
      <c r="AU511" s="213" t="s">
        <v>82</v>
      </c>
      <c r="AV511" s="11" t="s">
        <v>80</v>
      </c>
      <c r="AW511" s="11" t="s">
        <v>35</v>
      </c>
      <c r="AX511" s="11" t="s">
        <v>72</v>
      </c>
      <c r="AY511" s="213" t="s">
        <v>124</v>
      </c>
    </row>
    <row r="512" spans="2:65" s="12" customFormat="1" ht="13.5">
      <c r="B512" s="214"/>
      <c r="C512" s="215"/>
      <c r="D512" s="205" t="s">
        <v>134</v>
      </c>
      <c r="E512" s="216" t="s">
        <v>21</v>
      </c>
      <c r="F512" s="217" t="s">
        <v>919</v>
      </c>
      <c r="G512" s="215"/>
      <c r="H512" s="218">
        <v>12.6</v>
      </c>
      <c r="I512" s="219"/>
      <c r="J512" s="215"/>
      <c r="K512" s="215"/>
      <c r="L512" s="220"/>
      <c r="M512" s="221"/>
      <c r="N512" s="222"/>
      <c r="O512" s="222"/>
      <c r="P512" s="222"/>
      <c r="Q512" s="222"/>
      <c r="R512" s="222"/>
      <c r="S512" s="222"/>
      <c r="T512" s="223"/>
      <c r="AT512" s="224" t="s">
        <v>134</v>
      </c>
      <c r="AU512" s="224" t="s">
        <v>82</v>
      </c>
      <c r="AV512" s="12" t="s">
        <v>82</v>
      </c>
      <c r="AW512" s="12" t="s">
        <v>35</v>
      </c>
      <c r="AX512" s="12" t="s">
        <v>80</v>
      </c>
      <c r="AY512" s="224" t="s">
        <v>124</v>
      </c>
    </row>
    <row r="513" spans="2:65" s="1" customFormat="1" ht="25.5" customHeight="1">
      <c r="B513" s="40"/>
      <c r="C513" s="191" t="s">
        <v>927</v>
      </c>
      <c r="D513" s="191" t="s">
        <v>127</v>
      </c>
      <c r="E513" s="192" t="s">
        <v>921</v>
      </c>
      <c r="F513" s="193" t="s">
        <v>922</v>
      </c>
      <c r="G513" s="194" t="s">
        <v>261</v>
      </c>
      <c r="H513" s="195">
        <v>31.86</v>
      </c>
      <c r="I513" s="196"/>
      <c r="J513" s="197">
        <f>ROUND(I513*H513,2)</f>
        <v>0</v>
      </c>
      <c r="K513" s="193" t="s">
        <v>131</v>
      </c>
      <c r="L513" s="60"/>
      <c r="M513" s="198" t="s">
        <v>21</v>
      </c>
      <c r="N513" s="199" t="s">
        <v>43</v>
      </c>
      <c r="O513" s="41"/>
      <c r="P513" s="200">
        <f>O513*H513</f>
        <v>0</v>
      </c>
      <c r="Q513" s="200">
        <v>0.1295</v>
      </c>
      <c r="R513" s="200">
        <f>Q513*H513</f>
        <v>4.1258699999999999</v>
      </c>
      <c r="S513" s="200">
        <v>0</v>
      </c>
      <c r="T513" s="201">
        <f>S513*H513</f>
        <v>0</v>
      </c>
      <c r="AR513" s="23" t="s">
        <v>132</v>
      </c>
      <c r="AT513" s="23" t="s">
        <v>127</v>
      </c>
      <c r="AU513" s="23" t="s">
        <v>82</v>
      </c>
      <c r="AY513" s="23" t="s">
        <v>124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23" t="s">
        <v>80</v>
      </c>
      <c r="BK513" s="202">
        <f>ROUND(I513*H513,2)</f>
        <v>0</v>
      </c>
      <c r="BL513" s="23" t="s">
        <v>132</v>
      </c>
      <c r="BM513" s="23" t="s">
        <v>1550</v>
      </c>
    </row>
    <row r="514" spans="2:65" s="11" customFormat="1" ht="27">
      <c r="B514" s="203"/>
      <c r="C514" s="204"/>
      <c r="D514" s="205" t="s">
        <v>134</v>
      </c>
      <c r="E514" s="206" t="s">
        <v>21</v>
      </c>
      <c r="F514" s="207" t="s">
        <v>924</v>
      </c>
      <c r="G514" s="204"/>
      <c r="H514" s="206" t="s">
        <v>21</v>
      </c>
      <c r="I514" s="208"/>
      <c r="J514" s="204"/>
      <c r="K514" s="204"/>
      <c r="L514" s="209"/>
      <c r="M514" s="210"/>
      <c r="N514" s="211"/>
      <c r="O514" s="211"/>
      <c r="P514" s="211"/>
      <c r="Q514" s="211"/>
      <c r="R514" s="211"/>
      <c r="S514" s="211"/>
      <c r="T514" s="212"/>
      <c r="AT514" s="213" t="s">
        <v>134</v>
      </c>
      <c r="AU514" s="213" t="s">
        <v>82</v>
      </c>
      <c r="AV514" s="11" t="s">
        <v>80</v>
      </c>
      <c r="AW514" s="11" t="s">
        <v>35</v>
      </c>
      <c r="AX514" s="11" t="s">
        <v>72</v>
      </c>
      <c r="AY514" s="213" t="s">
        <v>124</v>
      </c>
    </row>
    <row r="515" spans="2:65" s="12" customFormat="1" ht="13.5">
      <c r="B515" s="214"/>
      <c r="C515" s="215"/>
      <c r="D515" s="205" t="s">
        <v>134</v>
      </c>
      <c r="E515" s="216" t="s">
        <v>21</v>
      </c>
      <c r="F515" s="217" t="s">
        <v>1551</v>
      </c>
      <c r="G515" s="215"/>
      <c r="H515" s="218">
        <v>15.41</v>
      </c>
      <c r="I515" s="219"/>
      <c r="J515" s="215"/>
      <c r="K515" s="215"/>
      <c r="L515" s="220"/>
      <c r="M515" s="221"/>
      <c r="N515" s="222"/>
      <c r="O515" s="222"/>
      <c r="P515" s="222"/>
      <c r="Q515" s="222"/>
      <c r="R515" s="222"/>
      <c r="S515" s="222"/>
      <c r="T515" s="223"/>
      <c r="AT515" s="224" t="s">
        <v>134</v>
      </c>
      <c r="AU515" s="224" t="s">
        <v>82</v>
      </c>
      <c r="AV515" s="12" t="s">
        <v>82</v>
      </c>
      <c r="AW515" s="12" t="s">
        <v>35</v>
      </c>
      <c r="AX515" s="12" t="s">
        <v>72</v>
      </c>
      <c r="AY515" s="224" t="s">
        <v>124</v>
      </c>
    </row>
    <row r="516" spans="2:65" s="12" customFormat="1" ht="13.5">
      <c r="B516" s="214"/>
      <c r="C516" s="215"/>
      <c r="D516" s="205" t="s">
        <v>134</v>
      </c>
      <c r="E516" s="216" t="s">
        <v>21</v>
      </c>
      <c r="F516" s="217" t="s">
        <v>1552</v>
      </c>
      <c r="G516" s="215"/>
      <c r="H516" s="218">
        <v>16.45</v>
      </c>
      <c r="I516" s="219"/>
      <c r="J516" s="215"/>
      <c r="K516" s="215"/>
      <c r="L516" s="220"/>
      <c r="M516" s="221"/>
      <c r="N516" s="222"/>
      <c r="O516" s="222"/>
      <c r="P516" s="222"/>
      <c r="Q516" s="222"/>
      <c r="R516" s="222"/>
      <c r="S516" s="222"/>
      <c r="T516" s="223"/>
      <c r="AT516" s="224" t="s">
        <v>134</v>
      </c>
      <c r="AU516" s="224" t="s">
        <v>82</v>
      </c>
      <c r="AV516" s="12" t="s">
        <v>82</v>
      </c>
      <c r="AW516" s="12" t="s">
        <v>35</v>
      </c>
      <c r="AX516" s="12" t="s">
        <v>72</v>
      </c>
      <c r="AY516" s="224" t="s">
        <v>124</v>
      </c>
    </row>
    <row r="517" spans="2:65" s="13" customFormat="1" ht="13.5">
      <c r="B517" s="228"/>
      <c r="C517" s="229"/>
      <c r="D517" s="205" t="s">
        <v>134</v>
      </c>
      <c r="E517" s="230" t="s">
        <v>21</v>
      </c>
      <c r="F517" s="231" t="s">
        <v>230</v>
      </c>
      <c r="G517" s="229"/>
      <c r="H517" s="232">
        <v>31.86</v>
      </c>
      <c r="I517" s="233"/>
      <c r="J517" s="229"/>
      <c r="K517" s="229"/>
      <c r="L517" s="234"/>
      <c r="M517" s="235"/>
      <c r="N517" s="236"/>
      <c r="O517" s="236"/>
      <c r="P517" s="236"/>
      <c r="Q517" s="236"/>
      <c r="R517" s="236"/>
      <c r="S517" s="236"/>
      <c r="T517" s="237"/>
      <c r="AT517" s="238" t="s">
        <v>134</v>
      </c>
      <c r="AU517" s="238" t="s">
        <v>82</v>
      </c>
      <c r="AV517" s="13" t="s">
        <v>132</v>
      </c>
      <c r="AW517" s="13" t="s">
        <v>35</v>
      </c>
      <c r="AX517" s="13" t="s">
        <v>80</v>
      </c>
      <c r="AY517" s="238" t="s">
        <v>124</v>
      </c>
    </row>
    <row r="518" spans="2:65" s="1" customFormat="1" ht="16.5" customHeight="1">
      <c r="B518" s="40"/>
      <c r="C518" s="239" t="s">
        <v>933</v>
      </c>
      <c r="D518" s="239" t="s">
        <v>312</v>
      </c>
      <c r="E518" s="240" t="s">
        <v>928</v>
      </c>
      <c r="F518" s="241" t="s">
        <v>929</v>
      </c>
      <c r="G518" s="242" t="s">
        <v>261</v>
      </c>
      <c r="H518" s="243">
        <v>33.453000000000003</v>
      </c>
      <c r="I518" s="244"/>
      <c r="J518" s="245">
        <f>ROUND(I518*H518,2)</f>
        <v>0</v>
      </c>
      <c r="K518" s="241" t="s">
        <v>131</v>
      </c>
      <c r="L518" s="246"/>
      <c r="M518" s="247" t="s">
        <v>21</v>
      </c>
      <c r="N518" s="248" t="s">
        <v>43</v>
      </c>
      <c r="O518" s="41"/>
      <c r="P518" s="200">
        <f>O518*H518</f>
        <v>0</v>
      </c>
      <c r="Q518" s="200">
        <v>5.8000000000000003E-2</v>
      </c>
      <c r="R518" s="200">
        <f>Q518*H518</f>
        <v>1.9402740000000003</v>
      </c>
      <c r="S518" s="200">
        <v>0</v>
      </c>
      <c r="T518" s="201">
        <f>S518*H518</f>
        <v>0</v>
      </c>
      <c r="AR518" s="23" t="s">
        <v>169</v>
      </c>
      <c r="AT518" s="23" t="s">
        <v>312</v>
      </c>
      <c r="AU518" s="23" t="s">
        <v>82</v>
      </c>
      <c r="AY518" s="23" t="s">
        <v>124</v>
      </c>
      <c r="BE518" s="202">
        <f>IF(N518="základní",J518,0)</f>
        <v>0</v>
      </c>
      <c r="BF518" s="202">
        <f>IF(N518="snížená",J518,0)</f>
        <v>0</v>
      </c>
      <c r="BG518" s="202">
        <f>IF(N518="zákl. přenesená",J518,0)</f>
        <v>0</v>
      </c>
      <c r="BH518" s="202">
        <f>IF(N518="sníž. přenesená",J518,0)</f>
        <v>0</v>
      </c>
      <c r="BI518" s="202">
        <f>IF(N518="nulová",J518,0)</f>
        <v>0</v>
      </c>
      <c r="BJ518" s="23" t="s">
        <v>80</v>
      </c>
      <c r="BK518" s="202">
        <f>ROUND(I518*H518,2)</f>
        <v>0</v>
      </c>
      <c r="BL518" s="23" t="s">
        <v>132</v>
      </c>
      <c r="BM518" s="23" t="s">
        <v>1553</v>
      </c>
    </row>
    <row r="519" spans="2:65" s="11" customFormat="1" ht="13.5">
      <c r="B519" s="203"/>
      <c r="C519" s="204"/>
      <c r="D519" s="205" t="s">
        <v>134</v>
      </c>
      <c r="E519" s="206" t="s">
        <v>21</v>
      </c>
      <c r="F519" s="207" t="s">
        <v>931</v>
      </c>
      <c r="G519" s="204"/>
      <c r="H519" s="206" t="s">
        <v>21</v>
      </c>
      <c r="I519" s="208"/>
      <c r="J519" s="204"/>
      <c r="K519" s="204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134</v>
      </c>
      <c r="AU519" s="213" t="s">
        <v>82</v>
      </c>
      <c r="AV519" s="11" t="s">
        <v>80</v>
      </c>
      <c r="AW519" s="11" t="s">
        <v>35</v>
      </c>
      <c r="AX519" s="11" t="s">
        <v>72</v>
      </c>
      <c r="AY519" s="213" t="s">
        <v>124</v>
      </c>
    </row>
    <row r="520" spans="2:65" s="12" customFormat="1" ht="13.5">
      <c r="B520" s="214"/>
      <c r="C520" s="215"/>
      <c r="D520" s="205" t="s">
        <v>134</v>
      </c>
      <c r="E520" s="216" t="s">
        <v>21</v>
      </c>
      <c r="F520" s="217" t="s">
        <v>1554</v>
      </c>
      <c r="G520" s="215"/>
      <c r="H520" s="218">
        <v>33.453000000000003</v>
      </c>
      <c r="I520" s="219"/>
      <c r="J520" s="215"/>
      <c r="K520" s="215"/>
      <c r="L520" s="220"/>
      <c r="M520" s="221"/>
      <c r="N520" s="222"/>
      <c r="O520" s="222"/>
      <c r="P520" s="222"/>
      <c r="Q520" s="222"/>
      <c r="R520" s="222"/>
      <c r="S520" s="222"/>
      <c r="T520" s="223"/>
      <c r="AT520" s="224" t="s">
        <v>134</v>
      </c>
      <c r="AU520" s="224" t="s">
        <v>82</v>
      </c>
      <c r="AV520" s="12" t="s">
        <v>82</v>
      </c>
      <c r="AW520" s="12" t="s">
        <v>35</v>
      </c>
      <c r="AX520" s="12" t="s">
        <v>80</v>
      </c>
      <c r="AY520" s="224" t="s">
        <v>124</v>
      </c>
    </row>
    <row r="521" spans="2:65" s="1" customFormat="1" ht="25.5" customHeight="1">
      <c r="B521" s="40"/>
      <c r="C521" s="191" t="s">
        <v>939</v>
      </c>
      <c r="D521" s="191" t="s">
        <v>127</v>
      </c>
      <c r="E521" s="192" t="s">
        <v>934</v>
      </c>
      <c r="F521" s="193" t="s">
        <v>935</v>
      </c>
      <c r="G521" s="194" t="s">
        <v>272</v>
      </c>
      <c r="H521" s="195">
        <v>1.157</v>
      </c>
      <c r="I521" s="196"/>
      <c r="J521" s="197">
        <f>ROUND(I521*H521,2)</f>
        <v>0</v>
      </c>
      <c r="K521" s="193" t="s">
        <v>131</v>
      </c>
      <c r="L521" s="60"/>
      <c r="M521" s="198" t="s">
        <v>21</v>
      </c>
      <c r="N521" s="199" t="s">
        <v>43</v>
      </c>
      <c r="O521" s="41"/>
      <c r="P521" s="200">
        <f>O521*H521</f>
        <v>0</v>
      </c>
      <c r="Q521" s="200">
        <v>2.2563399999999998</v>
      </c>
      <c r="R521" s="200">
        <f>Q521*H521</f>
        <v>2.6105853799999998</v>
      </c>
      <c r="S521" s="200">
        <v>0</v>
      </c>
      <c r="T521" s="201">
        <f>S521*H521</f>
        <v>0</v>
      </c>
      <c r="AR521" s="23" t="s">
        <v>132</v>
      </c>
      <c r="AT521" s="23" t="s">
        <v>127</v>
      </c>
      <c r="AU521" s="23" t="s">
        <v>82</v>
      </c>
      <c r="AY521" s="23" t="s">
        <v>124</v>
      </c>
      <c r="BE521" s="202">
        <f>IF(N521="základní",J521,0)</f>
        <v>0</v>
      </c>
      <c r="BF521" s="202">
        <f>IF(N521="snížená",J521,0)</f>
        <v>0</v>
      </c>
      <c r="BG521" s="202">
        <f>IF(N521="zákl. přenesená",J521,0)</f>
        <v>0</v>
      </c>
      <c r="BH521" s="202">
        <f>IF(N521="sníž. přenesená",J521,0)</f>
        <v>0</v>
      </c>
      <c r="BI521" s="202">
        <f>IF(N521="nulová",J521,0)</f>
        <v>0</v>
      </c>
      <c r="BJ521" s="23" t="s">
        <v>80</v>
      </c>
      <c r="BK521" s="202">
        <f>ROUND(I521*H521,2)</f>
        <v>0</v>
      </c>
      <c r="BL521" s="23" t="s">
        <v>132</v>
      </c>
      <c r="BM521" s="23" t="s">
        <v>1555</v>
      </c>
    </row>
    <row r="522" spans="2:65" s="12" customFormat="1" ht="13.5">
      <c r="B522" s="214"/>
      <c r="C522" s="215"/>
      <c r="D522" s="205" t="s">
        <v>134</v>
      </c>
      <c r="E522" s="216" t="s">
        <v>21</v>
      </c>
      <c r="F522" s="217" t="s">
        <v>937</v>
      </c>
      <c r="G522" s="215"/>
      <c r="H522" s="218">
        <v>0.36</v>
      </c>
      <c r="I522" s="219"/>
      <c r="J522" s="215"/>
      <c r="K522" s="215"/>
      <c r="L522" s="220"/>
      <c r="M522" s="221"/>
      <c r="N522" s="222"/>
      <c r="O522" s="222"/>
      <c r="P522" s="222"/>
      <c r="Q522" s="222"/>
      <c r="R522" s="222"/>
      <c r="S522" s="222"/>
      <c r="T522" s="223"/>
      <c r="AT522" s="224" t="s">
        <v>134</v>
      </c>
      <c r="AU522" s="224" t="s">
        <v>82</v>
      </c>
      <c r="AV522" s="12" t="s">
        <v>82</v>
      </c>
      <c r="AW522" s="12" t="s">
        <v>35</v>
      </c>
      <c r="AX522" s="12" t="s">
        <v>72</v>
      </c>
      <c r="AY522" s="224" t="s">
        <v>124</v>
      </c>
    </row>
    <row r="523" spans="2:65" s="12" customFormat="1" ht="13.5">
      <c r="B523" s="214"/>
      <c r="C523" s="215"/>
      <c r="D523" s="205" t="s">
        <v>134</v>
      </c>
      <c r="E523" s="216" t="s">
        <v>21</v>
      </c>
      <c r="F523" s="217" t="s">
        <v>1556</v>
      </c>
      <c r="G523" s="215"/>
      <c r="H523" s="218">
        <v>0.79700000000000004</v>
      </c>
      <c r="I523" s="219"/>
      <c r="J523" s="215"/>
      <c r="K523" s="215"/>
      <c r="L523" s="220"/>
      <c r="M523" s="221"/>
      <c r="N523" s="222"/>
      <c r="O523" s="222"/>
      <c r="P523" s="222"/>
      <c r="Q523" s="222"/>
      <c r="R523" s="222"/>
      <c r="S523" s="222"/>
      <c r="T523" s="223"/>
      <c r="AT523" s="224" t="s">
        <v>134</v>
      </c>
      <c r="AU523" s="224" t="s">
        <v>82</v>
      </c>
      <c r="AV523" s="12" t="s">
        <v>82</v>
      </c>
      <c r="AW523" s="12" t="s">
        <v>35</v>
      </c>
      <c r="AX523" s="12" t="s">
        <v>72</v>
      </c>
      <c r="AY523" s="224" t="s">
        <v>124</v>
      </c>
    </row>
    <row r="524" spans="2:65" s="13" customFormat="1" ht="13.5">
      <c r="B524" s="228"/>
      <c r="C524" s="229"/>
      <c r="D524" s="205" t="s">
        <v>134</v>
      </c>
      <c r="E524" s="230" t="s">
        <v>21</v>
      </c>
      <c r="F524" s="231" t="s">
        <v>230</v>
      </c>
      <c r="G524" s="229"/>
      <c r="H524" s="232">
        <v>1.157</v>
      </c>
      <c r="I524" s="233"/>
      <c r="J524" s="229"/>
      <c r="K524" s="229"/>
      <c r="L524" s="234"/>
      <c r="M524" s="235"/>
      <c r="N524" s="236"/>
      <c r="O524" s="236"/>
      <c r="P524" s="236"/>
      <c r="Q524" s="236"/>
      <c r="R524" s="236"/>
      <c r="S524" s="236"/>
      <c r="T524" s="237"/>
      <c r="AT524" s="238" t="s">
        <v>134</v>
      </c>
      <c r="AU524" s="238" t="s">
        <v>82</v>
      </c>
      <c r="AV524" s="13" t="s">
        <v>132</v>
      </c>
      <c r="AW524" s="13" t="s">
        <v>35</v>
      </c>
      <c r="AX524" s="13" t="s">
        <v>80</v>
      </c>
      <c r="AY524" s="238" t="s">
        <v>124</v>
      </c>
    </row>
    <row r="525" spans="2:65" s="1" customFormat="1" ht="25.5" customHeight="1">
      <c r="B525" s="40"/>
      <c r="C525" s="191" t="s">
        <v>944</v>
      </c>
      <c r="D525" s="191" t="s">
        <v>127</v>
      </c>
      <c r="E525" s="192" t="s">
        <v>1557</v>
      </c>
      <c r="F525" s="193" t="s">
        <v>1558</v>
      </c>
      <c r="G525" s="194" t="s">
        <v>261</v>
      </c>
      <c r="H525" s="195">
        <v>84</v>
      </c>
      <c r="I525" s="196"/>
      <c r="J525" s="197">
        <f>ROUND(I525*H525,2)</f>
        <v>0</v>
      </c>
      <c r="K525" s="193" t="s">
        <v>131</v>
      </c>
      <c r="L525" s="60"/>
      <c r="M525" s="198" t="s">
        <v>21</v>
      </c>
      <c r="N525" s="199" t="s">
        <v>43</v>
      </c>
      <c r="O525" s="41"/>
      <c r="P525" s="200">
        <f>O525*H525</f>
        <v>0</v>
      </c>
      <c r="Q525" s="200">
        <v>0</v>
      </c>
      <c r="R525" s="200">
        <f>Q525*H525</f>
        <v>0</v>
      </c>
      <c r="S525" s="200">
        <v>0</v>
      </c>
      <c r="T525" s="201">
        <f>S525*H525</f>
        <v>0</v>
      </c>
      <c r="AR525" s="23" t="s">
        <v>132</v>
      </c>
      <c r="AT525" s="23" t="s">
        <v>127</v>
      </c>
      <c r="AU525" s="23" t="s">
        <v>82</v>
      </c>
      <c r="AY525" s="23" t="s">
        <v>124</v>
      </c>
      <c r="BE525" s="202">
        <f>IF(N525="základní",J525,0)</f>
        <v>0</v>
      </c>
      <c r="BF525" s="202">
        <f>IF(N525="snížená",J525,0)</f>
        <v>0</v>
      </c>
      <c r="BG525" s="202">
        <f>IF(N525="zákl. přenesená",J525,0)</f>
        <v>0</v>
      </c>
      <c r="BH525" s="202">
        <f>IF(N525="sníž. přenesená",J525,0)</f>
        <v>0</v>
      </c>
      <c r="BI525" s="202">
        <f>IF(N525="nulová",J525,0)</f>
        <v>0</v>
      </c>
      <c r="BJ525" s="23" t="s">
        <v>80</v>
      </c>
      <c r="BK525" s="202">
        <f>ROUND(I525*H525,2)</f>
        <v>0</v>
      </c>
      <c r="BL525" s="23" t="s">
        <v>132</v>
      </c>
      <c r="BM525" s="23" t="s">
        <v>1559</v>
      </c>
    </row>
    <row r="526" spans="2:65" s="12" customFormat="1" ht="13.5">
      <c r="B526" s="214"/>
      <c r="C526" s="215"/>
      <c r="D526" s="205" t="s">
        <v>134</v>
      </c>
      <c r="E526" s="216" t="s">
        <v>21</v>
      </c>
      <c r="F526" s="217" t="s">
        <v>1560</v>
      </c>
      <c r="G526" s="215"/>
      <c r="H526" s="218">
        <v>84</v>
      </c>
      <c r="I526" s="219"/>
      <c r="J526" s="215"/>
      <c r="K526" s="215"/>
      <c r="L526" s="220"/>
      <c r="M526" s="221"/>
      <c r="N526" s="222"/>
      <c r="O526" s="222"/>
      <c r="P526" s="222"/>
      <c r="Q526" s="222"/>
      <c r="R526" s="222"/>
      <c r="S526" s="222"/>
      <c r="T526" s="223"/>
      <c r="AT526" s="224" t="s">
        <v>134</v>
      </c>
      <c r="AU526" s="224" t="s">
        <v>82</v>
      </c>
      <c r="AV526" s="12" t="s">
        <v>82</v>
      </c>
      <c r="AW526" s="12" t="s">
        <v>35</v>
      </c>
      <c r="AX526" s="12" t="s">
        <v>80</v>
      </c>
      <c r="AY526" s="224" t="s">
        <v>124</v>
      </c>
    </row>
    <row r="527" spans="2:65" s="1" customFormat="1" ht="25.5" customHeight="1">
      <c r="B527" s="40"/>
      <c r="C527" s="191" t="s">
        <v>950</v>
      </c>
      <c r="D527" s="191" t="s">
        <v>127</v>
      </c>
      <c r="E527" s="192" t="s">
        <v>940</v>
      </c>
      <c r="F527" s="193" t="s">
        <v>941</v>
      </c>
      <c r="G527" s="194" t="s">
        <v>261</v>
      </c>
      <c r="H527" s="195">
        <v>84</v>
      </c>
      <c r="I527" s="196"/>
      <c r="J527" s="197">
        <f>ROUND(I527*H527,2)</f>
        <v>0</v>
      </c>
      <c r="K527" s="193" t="s">
        <v>131</v>
      </c>
      <c r="L527" s="60"/>
      <c r="M527" s="198" t="s">
        <v>21</v>
      </c>
      <c r="N527" s="199" t="s">
        <v>43</v>
      </c>
      <c r="O527" s="41"/>
      <c r="P527" s="200">
        <f>O527*H527</f>
        <v>0</v>
      </c>
      <c r="Q527" s="200">
        <v>0</v>
      </c>
      <c r="R527" s="200">
        <f>Q527*H527</f>
        <v>0</v>
      </c>
      <c r="S527" s="200">
        <v>0</v>
      </c>
      <c r="T527" s="201">
        <f>S527*H527</f>
        <v>0</v>
      </c>
      <c r="AR527" s="23" t="s">
        <v>132</v>
      </c>
      <c r="AT527" s="23" t="s">
        <v>127</v>
      </c>
      <c r="AU527" s="23" t="s">
        <v>82</v>
      </c>
      <c r="AY527" s="23" t="s">
        <v>124</v>
      </c>
      <c r="BE527" s="202">
        <f>IF(N527="základní",J527,0)</f>
        <v>0</v>
      </c>
      <c r="BF527" s="202">
        <f>IF(N527="snížená",J527,0)</f>
        <v>0</v>
      </c>
      <c r="BG527" s="202">
        <f>IF(N527="zákl. přenesená",J527,0)</f>
        <v>0</v>
      </c>
      <c r="BH527" s="202">
        <f>IF(N527="sníž. přenesená",J527,0)</f>
        <v>0</v>
      </c>
      <c r="BI527" s="202">
        <f>IF(N527="nulová",J527,0)</f>
        <v>0</v>
      </c>
      <c r="BJ527" s="23" t="s">
        <v>80</v>
      </c>
      <c r="BK527" s="202">
        <f>ROUND(I527*H527,2)</f>
        <v>0</v>
      </c>
      <c r="BL527" s="23" t="s">
        <v>132</v>
      </c>
      <c r="BM527" s="23" t="s">
        <v>1561</v>
      </c>
    </row>
    <row r="528" spans="2:65" s="12" customFormat="1" ht="13.5">
      <c r="B528" s="214"/>
      <c r="C528" s="215"/>
      <c r="D528" s="205" t="s">
        <v>134</v>
      </c>
      <c r="E528" s="216" t="s">
        <v>21</v>
      </c>
      <c r="F528" s="217" t="s">
        <v>1562</v>
      </c>
      <c r="G528" s="215"/>
      <c r="H528" s="218">
        <v>84</v>
      </c>
      <c r="I528" s="219"/>
      <c r="J528" s="215"/>
      <c r="K528" s="215"/>
      <c r="L528" s="220"/>
      <c r="M528" s="221"/>
      <c r="N528" s="222"/>
      <c r="O528" s="222"/>
      <c r="P528" s="222"/>
      <c r="Q528" s="222"/>
      <c r="R528" s="222"/>
      <c r="S528" s="222"/>
      <c r="T528" s="223"/>
      <c r="AT528" s="224" t="s">
        <v>134</v>
      </c>
      <c r="AU528" s="224" t="s">
        <v>82</v>
      </c>
      <c r="AV528" s="12" t="s">
        <v>82</v>
      </c>
      <c r="AW528" s="12" t="s">
        <v>35</v>
      </c>
      <c r="AX528" s="12" t="s">
        <v>80</v>
      </c>
      <c r="AY528" s="224" t="s">
        <v>124</v>
      </c>
    </row>
    <row r="529" spans="2:65" s="1" customFormat="1" ht="25.5" customHeight="1">
      <c r="B529" s="40"/>
      <c r="C529" s="191" t="s">
        <v>957</v>
      </c>
      <c r="D529" s="191" t="s">
        <v>127</v>
      </c>
      <c r="E529" s="192" t="s">
        <v>1563</v>
      </c>
      <c r="F529" s="193" t="s">
        <v>1564</v>
      </c>
      <c r="G529" s="194" t="s">
        <v>261</v>
      </c>
      <c r="H529" s="195">
        <v>84</v>
      </c>
      <c r="I529" s="196"/>
      <c r="J529" s="197">
        <f>ROUND(I529*H529,2)</f>
        <v>0</v>
      </c>
      <c r="K529" s="193" t="s">
        <v>131</v>
      </c>
      <c r="L529" s="60"/>
      <c r="M529" s="198" t="s">
        <v>21</v>
      </c>
      <c r="N529" s="199" t="s">
        <v>43</v>
      </c>
      <c r="O529" s="41"/>
      <c r="P529" s="200">
        <f>O529*H529</f>
        <v>0</v>
      </c>
      <c r="Q529" s="200">
        <v>2.2000000000000001E-4</v>
      </c>
      <c r="R529" s="200">
        <f>Q529*H529</f>
        <v>1.848E-2</v>
      </c>
      <c r="S529" s="200">
        <v>0</v>
      </c>
      <c r="T529" s="201">
        <f>S529*H529</f>
        <v>0</v>
      </c>
      <c r="AR529" s="23" t="s">
        <v>132</v>
      </c>
      <c r="AT529" s="23" t="s">
        <v>127</v>
      </c>
      <c r="AU529" s="23" t="s">
        <v>82</v>
      </c>
      <c r="AY529" s="23" t="s">
        <v>124</v>
      </c>
      <c r="BE529" s="202">
        <f>IF(N529="základní",J529,0)</f>
        <v>0</v>
      </c>
      <c r="BF529" s="202">
        <f>IF(N529="snížená",J529,0)</f>
        <v>0</v>
      </c>
      <c r="BG529" s="202">
        <f>IF(N529="zákl. přenesená",J529,0)</f>
        <v>0</v>
      </c>
      <c r="BH529" s="202">
        <f>IF(N529="sníž. přenesená",J529,0)</f>
        <v>0</v>
      </c>
      <c r="BI529" s="202">
        <f>IF(N529="nulová",J529,0)</f>
        <v>0</v>
      </c>
      <c r="BJ529" s="23" t="s">
        <v>80</v>
      </c>
      <c r="BK529" s="202">
        <f>ROUND(I529*H529,2)</f>
        <v>0</v>
      </c>
      <c r="BL529" s="23" t="s">
        <v>132</v>
      </c>
      <c r="BM529" s="23" t="s">
        <v>1565</v>
      </c>
    </row>
    <row r="530" spans="2:65" s="11" customFormat="1" ht="13.5">
      <c r="B530" s="203"/>
      <c r="C530" s="204"/>
      <c r="D530" s="205" t="s">
        <v>134</v>
      </c>
      <c r="E530" s="206" t="s">
        <v>21</v>
      </c>
      <c r="F530" s="207" t="s">
        <v>1566</v>
      </c>
      <c r="G530" s="204"/>
      <c r="H530" s="206" t="s">
        <v>21</v>
      </c>
      <c r="I530" s="208"/>
      <c r="J530" s="204"/>
      <c r="K530" s="204"/>
      <c r="L530" s="209"/>
      <c r="M530" s="210"/>
      <c r="N530" s="211"/>
      <c r="O530" s="211"/>
      <c r="P530" s="211"/>
      <c r="Q530" s="211"/>
      <c r="R530" s="211"/>
      <c r="S530" s="211"/>
      <c r="T530" s="212"/>
      <c r="AT530" s="213" t="s">
        <v>134</v>
      </c>
      <c r="AU530" s="213" t="s">
        <v>82</v>
      </c>
      <c r="AV530" s="11" t="s">
        <v>80</v>
      </c>
      <c r="AW530" s="11" t="s">
        <v>35</v>
      </c>
      <c r="AX530" s="11" t="s">
        <v>72</v>
      </c>
      <c r="AY530" s="213" t="s">
        <v>124</v>
      </c>
    </row>
    <row r="531" spans="2:65" s="11" customFormat="1" ht="13.5">
      <c r="B531" s="203"/>
      <c r="C531" s="204"/>
      <c r="D531" s="205" t="s">
        <v>134</v>
      </c>
      <c r="E531" s="206" t="s">
        <v>21</v>
      </c>
      <c r="F531" s="207" t="s">
        <v>1567</v>
      </c>
      <c r="G531" s="204"/>
      <c r="H531" s="206" t="s">
        <v>21</v>
      </c>
      <c r="I531" s="208"/>
      <c r="J531" s="204"/>
      <c r="K531" s="204"/>
      <c r="L531" s="209"/>
      <c r="M531" s="210"/>
      <c r="N531" s="211"/>
      <c r="O531" s="211"/>
      <c r="P531" s="211"/>
      <c r="Q531" s="211"/>
      <c r="R531" s="211"/>
      <c r="S531" s="211"/>
      <c r="T531" s="212"/>
      <c r="AT531" s="213" t="s">
        <v>134</v>
      </c>
      <c r="AU531" s="213" t="s">
        <v>82</v>
      </c>
      <c r="AV531" s="11" t="s">
        <v>80</v>
      </c>
      <c r="AW531" s="11" t="s">
        <v>35</v>
      </c>
      <c r="AX531" s="11" t="s">
        <v>72</v>
      </c>
      <c r="AY531" s="213" t="s">
        <v>124</v>
      </c>
    </row>
    <row r="532" spans="2:65" s="12" customFormat="1" ht="13.5">
      <c r="B532" s="214"/>
      <c r="C532" s="215"/>
      <c r="D532" s="205" t="s">
        <v>134</v>
      </c>
      <c r="E532" s="216" t="s">
        <v>21</v>
      </c>
      <c r="F532" s="217" t="s">
        <v>1568</v>
      </c>
      <c r="G532" s="215"/>
      <c r="H532" s="218">
        <v>84</v>
      </c>
      <c r="I532" s="219"/>
      <c r="J532" s="215"/>
      <c r="K532" s="215"/>
      <c r="L532" s="220"/>
      <c r="M532" s="221"/>
      <c r="N532" s="222"/>
      <c r="O532" s="222"/>
      <c r="P532" s="222"/>
      <c r="Q532" s="222"/>
      <c r="R532" s="222"/>
      <c r="S532" s="222"/>
      <c r="T532" s="223"/>
      <c r="AT532" s="224" t="s">
        <v>134</v>
      </c>
      <c r="AU532" s="224" t="s">
        <v>82</v>
      </c>
      <c r="AV532" s="12" t="s">
        <v>82</v>
      </c>
      <c r="AW532" s="12" t="s">
        <v>35</v>
      </c>
      <c r="AX532" s="12" t="s">
        <v>80</v>
      </c>
      <c r="AY532" s="224" t="s">
        <v>124</v>
      </c>
    </row>
    <row r="533" spans="2:65" s="1" customFormat="1" ht="25.5" customHeight="1">
      <c r="B533" s="40"/>
      <c r="C533" s="191" t="s">
        <v>963</v>
      </c>
      <c r="D533" s="191" t="s">
        <v>127</v>
      </c>
      <c r="E533" s="192" t="s">
        <v>945</v>
      </c>
      <c r="F533" s="193" t="s">
        <v>946</v>
      </c>
      <c r="G533" s="194" t="s">
        <v>261</v>
      </c>
      <c r="H533" s="195">
        <v>84</v>
      </c>
      <c r="I533" s="196"/>
      <c r="J533" s="197">
        <f>ROUND(I533*H533,2)</f>
        <v>0</v>
      </c>
      <c r="K533" s="193" t="s">
        <v>131</v>
      </c>
      <c r="L533" s="60"/>
      <c r="M533" s="198" t="s">
        <v>21</v>
      </c>
      <c r="N533" s="199" t="s">
        <v>43</v>
      </c>
      <c r="O533" s="41"/>
      <c r="P533" s="200">
        <f>O533*H533</f>
        <v>0</v>
      </c>
      <c r="Q533" s="200">
        <v>3.3E-4</v>
      </c>
      <c r="R533" s="200">
        <f>Q533*H533</f>
        <v>2.7720000000000002E-2</v>
      </c>
      <c r="S533" s="200">
        <v>0</v>
      </c>
      <c r="T533" s="201">
        <f>S533*H533</f>
        <v>0</v>
      </c>
      <c r="AR533" s="23" t="s">
        <v>132</v>
      </c>
      <c r="AT533" s="23" t="s">
        <v>127</v>
      </c>
      <c r="AU533" s="23" t="s">
        <v>82</v>
      </c>
      <c r="AY533" s="23" t="s">
        <v>124</v>
      </c>
      <c r="BE533" s="202">
        <f>IF(N533="základní",J533,0)</f>
        <v>0</v>
      </c>
      <c r="BF533" s="202">
        <f>IF(N533="snížená",J533,0)</f>
        <v>0</v>
      </c>
      <c r="BG533" s="202">
        <f>IF(N533="zákl. přenesená",J533,0)</f>
        <v>0</v>
      </c>
      <c r="BH533" s="202">
        <f>IF(N533="sníž. přenesená",J533,0)</f>
        <v>0</v>
      </c>
      <c r="BI533" s="202">
        <f>IF(N533="nulová",J533,0)</f>
        <v>0</v>
      </c>
      <c r="BJ533" s="23" t="s">
        <v>80</v>
      </c>
      <c r="BK533" s="202">
        <f>ROUND(I533*H533,2)</f>
        <v>0</v>
      </c>
      <c r="BL533" s="23" t="s">
        <v>132</v>
      </c>
      <c r="BM533" s="23" t="s">
        <v>1569</v>
      </c>
    </row>
    <row r="534" spans="2:65" s="11" customFormat="1" ht="27">
      <c r="B534" s="203"/>
      <c r="C534" s="204"/>
      <c r="D534" s="205" t="s">
        <v>134</v>
      </c>
      <c r="E534" s="206" t="s">
        <v>21</v>
      </c>
      <c r="F534" s="207" t="s">
        <v>948</v>
      </c>
      <c r="G534" s="204"/>
      <c r="H534" s="206" t="s">
        <v>21</v>
      </c>
      <c r="I534" s="208"/>
      <c r="J534" s="204"/>
      <c r="K534" s="204"/>
      <c r="L534" s="209"/>
      <c r="M534" s="210"/>
      <c r="N534" s="211"/>
      <c r="O534" s="211"/>
      <c r="P534" s="211"/>
      <c r="Q534" s="211"/>
      <c r="R534" s="211"/>
      <c r="S534" s="211"/>
      <c r="T534" s="212"/>
      <c r="AT534" s="213" t="s">
        <v>134</v>
      </c>
      <c r="AU534" s="213" t="s">
        <v>82</v>
      </c>
      <c r="AV534" s="11" t="s">
        <v>80</v>
      </c>
      <c r="AW534" s="11" t="s">
        <v>35</v>
      </c>
      <c r="AX534" s="11" t="s">
        <v>72</v>
      </c>
      <c r="AY534" s="213" t="s">
        <v>124</v>
      </c>
    </row>
    <row r="535" spans="2:65" s="11" customFormat="1" ht="13.5">
      <c r="B535" s="203"/>
      <c r="C535" s="204"/>
      <c r="D535" s="205" t="s">
        <v>134</v>
      </c>
      <c r="E535" s="206" t="s">
        <v>21</v>
      </c>
      <c r="F535" s="207" t="s">
        <v>1570</v>
      </c>
      <c r="G535" s="204"/>
      <c r="H535" s="206" t="s">
        <v>21</v>
      </c>
      <c r="I535" s="208"/>
      <c r="J535" s="204"/>
      <c r="K535" s="204"/>
      <c r="L535" s="209"/>
      <c r="M535" s="210"/>
      <c r="N535" s="211"/>
      <c r="O535" s="211"/>
      <c r="P535" s="211"/>
      <c r="Q535" s="211"/>
      <c r="R535" s="211"/>
      <c r="S535" s="211"/>
      <c r="T535" s="212"/>
      <c r="AT535" s="213" t="s">
        <v>134</v>
      </c>
      <c r="AU535" s="213" t="s">
        <v>82</v>
      </c>
      <c r="AV535" s="11" t="s">
        <v>80</v>
      </c>
      <c r="AW535" s="11" t="s">
        <v>35</v>
      </c>
      <c r="AX535" s="11" t="s">
        <v>72</v>
      </c>
      <c r="AY535" s="213" t="s">
        <v>124</v>
      </c>
    </row>
    <row r="536" spans="2:65" s="12" customFormat="1" ht="13.5">
      <c r="B536" s="214"/>
      <c r="C536" s="215"/>
      <c r="D536" s="205" t="s">
        <v>134</v>
      </c>
      <c r="E536" s="216" t="s">
        <v>21</v>
      </c>
      <c r="F536" s="217" t="s">
        <v>1568</v>
      </c>
      <c r="G536" s="215"/>
      <c r="H536" s="218">
        <v>84</v>
      </c>
      <c r="I536" s="219"/>
      <c r="J536" s="215"/>
      <c r="K536" s="215"/>
      <c r="L536" s="220"/>
      <c r="M536" s="221"/>
      <c r="N536" s="222"/>
      <c r="O536" s="222"/>
      <c r="P536" s="222"/>
      <c r="Q536" s="222"/>
      <c r="R536" s="222"/>
      <c r="S536" s="222"/>
      <c r="T536" s="223"/>
      <c r="AT536" s="224" t="s">
        <v>134</v>
      </c>
      <c r="AU536" s="224" t="s">
        <v>82</v>
      </c>
      <c r="AV536" s="12" t="s">
        <v>82</v>
      </c>
      <c r="AW536" s="12" t="s">
        <v>35</v>
      </c>
      <c r="AX536" s="12" t="s">
        <v>80</v>
      </c>
      <c r="AY536" s="224" t="s">
        <v>124</v>
      </c>
    </row>
    <row r="537" spans="2:65" s="1" customFormat="1" ht="16.5" customHeight="1">
      <c r="B537" s="40"/>
      <c r="C537" s="191" t="s">
        <v>970</v>
      </c>
      <c r="D537" s="191" t="s">
        <v>127</v>
      </c>
      <c r="E537" s="192" t="s">
        <v>951</v>
      </c>
      <c r="F537" s="193" t="s">
        <v>952</v>
      </c>
      <c r="G537" s="194" t="s">
        <v>221</v>
      </c>
      <c r="H537" s="195">
        <v>128.62</v>
      </c>
      <c r="I537" s="196"/>
      <c r="J537" s="197">
        <f>ROUND(I537*H537,2)</f>
        <v>0</v>
      </c>
      <c r="K537" s="193" t="s">
        <v>131</v>
      </c>
      <c r="L537" s="60"/>
      <c r="M537" s="198" t="s">
        <v>21</v>
      </c>
      <c r="N537" s="199" t="s">
        <v>43</v>
      </c>
      <c r="O537" s="41"/>
      <c r="P537" s="200">
        <f>O537*H537</f>
        <v>0</v>
      </c>
      <c r="Q537" s="200">
        <v>1.1000000000000001E-3</v>
      </c>
      <c r="R537" s="200">
        <f>Q537*H537</f>
        <v>0.14148200000000002</v>
      </c>
      <c r="S537" s="200">
        <v>0</v>
      </c>
      <c r="T537" s="201">
        <f>S537*H537</f>
        <v>0</v>
      </c>
      <c r="AR537" s="23" t="s">
        <v>132</v>
      </c>
      <c r="AT537" s="23" t="s">
        <v>127</v>
      </c>
      <c r="AU537" s="23" t="s">
        <v>82</v>
      </c>
      <c r="AY537" s="23" t="s">
        <v>124</v>
      </c>
      <c r="BE537" s="202">
        <f>IF(N537="základní",J537,0)</f>
        <v>0</v>
      </c>
      <c r="BF537" s="202">
        <f>IF(N537="snížená",J537,0)</f>
        <v>0</v>
      </c>
      <c r="BG537" s="202">
        <f>IF(N537="zákl. přenesená",J537,0)</f>
        <v>0</v>
      </c>
      <c r="BH537" s="202">
        <f>IF(N537="sníž. přenesená",J537,0)</f>
        <v>0</v>
      </c>
      <c r="BI537" s="202">
        <f>IF(N537="nulová",J537,0)</f>
        <v>0</v>
      </c>
      <c r="BJ537" s="23" t="s">
        <v>80</v>
      </c>
      <c r="BK537" s="202">
        <f>ROUND(I537*H537,2)</f>
        <v>0</v>
      </c>
      <c r="BL537" s="23" t="s">
        <v>132</v>
      </c>
      <c r="BM537" s="23" t="s">
        <v>1571</v>
      </c>
    </row>
    <row r="538" spans="2:65" s="11" customFormat="1" ht="27">
      <c r="B538" s="203"/>
      <c r="C538" s="204"/>
      <c r="D538" s="205" t="s">
        <v>134</v>
      </c>
      <c r="E538" s="206" t="s">
        <v>21</v>
      </c>
      <c r="F538" s="207" t="s">
        <v>954</v>
      </c>
      <c r="G538" s="204"/>
      <c r="H538" s="206" t="s">
        <v>21</v>
      </c>
      <c r="I538" s="208"/>
      <c r="J538" s="204"/>
      <c r="K538" s="204"/>
      <c r="L538" s="209"/>
      <c r="M538" s="210"/>
      <c r="N538" s="211"/>
      <c r="O538" s="211"/>
      <c r="P538" s="211"/>
      <c r="Q538" s="211"/>
      <c r="R538" s="211"/>
      <c r="S538" s="211"/>
      <c r="T538" s="212"/>
      <c r="AT538" s="213" t="s">
        <v>134</v>
      </c>
      <c r="AU538" s="213" t="s">
        <v>82</v>
      </c>
      <c r="AV538" s="11" t="s">
        <v>80</v>
      </c>
      <c r="AW538" s="11" t="s">
        <v>35</v>
      </c>
      <c r="AX538" s="11" t="s">
        <v>72</v>
      </c>
      <c r="AY538" s="213" t="s">
        <v>124</v>
      </c>
    </row>
    <row r="539" spans="2:65" s="12" customFormat="1" ht="13.5">
      <c r="B539" s="214"/>
      <c r="C539" s="215"/>
      <c r="D539" s="205" t="s">
        <v>134</v>
      </c>
      <c r="E539" s="216" t="s">
        <v>21</v>
      </c>
      <c r="F539" s="217" t="s">
        <v>1572</v>
      </c>
      <c r="G539" s="215"/>
      <c r="H539" s="218">
        <v>67.02</v>
      </c>
      <c r="I539" s="219"/>
      <c r="J539" s="215"/>
      <c r="K539" s="215"/>
      <c r="L539" s="220"/>
      <c r="M539" s="221"/>
      <c r="N539" s="222"/>
      <c r="O539" s="222"/>
      <c r="P539" s="222"/>
      <c r="Q539" s="222"/>
      <c r="R539" s="222"/>
      <c r="S539" s="222"/>
      <c r="T539" s="223"/>
      <c r="AT539" s="224" t="s">
        <v>134</v>
      </c>
      <c r="AU539" s="224" t="s">
        <v>82</v>
      </c>
      <c r="AV539" s="12" t="s">
        <v>82</v>
      </c>
      <c r="AW539" s="12" t="s">
        <v>35</v>
      </c>
      <c r="AX539" s="12" t="s">
        <v>72</v>
      </c>
      <c r="AY539" s="224" t="s">
        <v>124</v>
      </c>
    </row>
    <row r="540" spans="2:65" s="12" customFormat="1" ht="13.5">
      <c r="B540" s="214"/>
      <c r="C540" s="215"/>
      <c r="D540" s="205" t="s">
        <v>134</v>
      </c>
      <c r="E540" s="216" t="s">
        <v>21</v>
      </c>
      <c r="F540" s="217" t="s">
        <v>1573</v>
      </c>
      <c r="G540" s="215"/>
      <c r="H540" s="218">
        <v>61.6</v>
      </c>
      <c r="I540" s="219"/>
      <c r="J540" s="215"/>
      <c r="K540" s="215"/>
      <c r="L540" s="220"/>
      <c r="M540" s="221"/>
      <c r="N540" s="222"/>
      <c r="O540" s="222"/>
      <c r="P540" s="222"/>
      <c r="Q540" s="222"/>
      <c r="R540" s="222"/>
      <c r="S540" s="222"/>
      <c r="T540" s="223"/>
      <c r="AT540" s="224" t="s">
        <v>134</v>
      </c>
      <c r="AU540" s="224" t="s">
        <v>82</v>
      </c>
      <c r="AV540" s="12" t="s">
        <v>82</v>
      </c>
      <c r="AW540" s="12" t="s">
        <v>35</v>
      </c>
      <c r="AX540" s="12" t="s">
        <v>72</v>
      </c>
      <c r="AY540" s="224" t="s">
        <v>124</v>
      </c>
    </row>
    <row r="541" spans="2:65" s="13" customFormat="1" ht="13.5">
      <c r="B541" s="228"/>
      <c r="C541" s="229"/>
      <c r="D541" s="205" t="s">
        <v>134</v>
      </c>
      <c r="E541" s="230" t="s">
        <v>21</v>
      </c>
      <c r="F541" s="231" t="s">
        <v>230</v>
      </c>
      <c r="G541" s="229"/>
      <c r="H541" s="232">
        <v>128.62</v>
      </c>
      <c r="I541" s="233"/>
      <c r="J541" s="229"/>
      <c r="K541" s="229"/>
      <c r="L541" s="234"/>
      <c r="M541" s="235"/>
      <c r="N541" s="236"/>
      <c r="O541" s="236"/>
      <c r="P541" s="236"/>
      <c r="Q541" s="236"/>
      <c r="R541" s="236"/>
      <c r="S541" s="236"/>
      <c r="T541" s="237"/>
      <c r="AT541" s="238" t="s">
        <v>134</v>
      </c>
      <c r="AU541" s="238" t="s">
        <v>82</v>
      </c>
      <c r="AV541" s="13" t="s">
        <v>132</v>
      </c>
      <c r="AW541" s="13" t="s">
        <v>35</v>
      </c>
      <c r="AX541" s="13" t="s">
        <v>80</v>
      </c>
      <c r="AY541" s="238" t="s">
        <v>124</v>
      </c>
    </row>
    <row r="542" spans="2:65" s="1" customFormat="1" ht="25.5" customHeight="1">
      <c r="B542" s="40"/>
      <c r="C542" s="191" t="s">
        <v>975</v>
      </c>
      <c r="D542" s="191" t="s">
        <v>127</v>
      </c>
      <c r="E542" s="192" t="s">
        <v>958</v>
      </c>
      <c r="F542" s="193" t="s">
        <v>959</v>
      </c>
      <c r="G542" s="194" t="s">
        <v>221</v>
      </c>
      <c r="H542" s="195">
        <v>57.424999999999997</v>
      </c>
      <c r="I542" s="196"/>
      <c r="J542" s="197">
        <f>ROUND(I542*H542,2)</f>
        <v>0</v>
      </c>
      <c r="K542" s="193" t="s">
        <v>131</v>
      </c>
      <c r="L542" s="60"/>
      <c r="M542" s="198" t="s">
        <v>21</v>
      </c>
      <c r="N542" s="199" t="s">
        <v>43</v>
      </c>
      <c r="O542" s="41"/>
      <c r="P542" s="200">
        <f>O542*H542</f>
        <v>0</v>
      </c>
      <c r="Q542" s="200">
        <v>1.0200000000000001E-3</v>
      </c>
      <c r="R542" s="200">
        <f>Q542*H542</f>
        <v>5.8573500000000001E-2</v>
      </c>
      <c r="S542" s="200">
        <v>0</v>
      </c>
      <c r="T542" s="201">
        <f>S542*H542</f>
        <v>0</v>
      </c>
      <c r="AR542" s="23" t="s">
        <v>132</v>
      </c>
      <c r="AT542" s="23" t="s">
        <v>127</v>
      </c>
      <c r="AU542" s="23" t="s">
        <v>82</v>
      </c>
      <c r="AY542" s="23" t="s">
        <v>124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23" t="s">
        <v>80</v>
      </c>
      <c r="BK542" s="202">
        <f>ROUND(I542*H542,2)</f>
        <v>0</v>
      </c>
      <c r="BL542" s="23" t="s">
        <v>132</v>
      </c>
      <c r="BM542" s="23" t="s">
        <v>1574</v>
      </c>
    </row>
    <row r="543" spans="2:65" s="11" customFormat="1" ht="13.5">
      <c r="B543" s="203"/>
      <c r="C543" s="204"/>
      <c r="D543" s="205" t="s">
        <v>134</v>
      </c>
      <c r="E543" s="206" t="s">
        <v>21</v>
      </c>
      <c r="F543" s="207" t="s">
        <v>961</v>
      </c>
      <c r="G543" s="204"/>
      <c r="H543" s="206" t="s">
        <v>21</v>
      </c>
      <c r="I543" s="208"/>
      <c r="J543" s="204"/>
      <c r="K543" s="204"/>
      <c r="L543" s="209"/>
      <c r="M543" s="210"/>
      <c r="N543" s="211"/>
      <c r="O543" s="211"/>
      <c r="P543" s="211"/>
      <c r="Q543" s="211"/>
      <c r="R543" s="211"/>
      <c r="S543" s="211"/>
      <c r="T543" s="212"/>
      <c r="AT543" s="213" t="s">
        <v>134</v>
      </c>
      <c r="AU543" s="213" t="s">
        <v>82</v>
      </c>
      <c r="AV543" s="11" t="s">
        <v>80</v>
      </c>
      <c r="AW543" s="11" t="s">
        <v>35</v>
      </c>
      <c r="AX543" s="11" t="s">
        <v>72</v>
      </c>
      <c r="AY543" s="213" t="s">
        <v>124</v>
      </c>
    </row>
    <row r="544" spans="2:65" s="12" customFormat="1" ht="13.5">
      <c r="B544" s="214"/>
      <c r="C544" s="215"/>
      <c r="D544" s="205" t="s">
        <v>134</v>
      </c>
      <c r="E544" s="216" t="s">
        <v>21</v>
      </c>
      <c r="F544" s="217" t="s">
        <v>1575</v>
      </c>
      <c r="G544" s="215"/>
      <c r="H544" s="218">
        <v>57.424999999999997</v>
      </c>
      <c r="I544" s="219"/>
      <c r="J544" s="215"/>
      <c r="K544" s="215"/>
      <c r="L544" s="220"/>
      <c r="M544" s="221"/>
      <c r="N544" s="222"/>
      <c r="O544" s="222"/>
      <c r="P544" s="222"/>
      <c r="Q544" s="222"/>
      <c r="R544" s="222"/>
      <c r="S544" s="222"/>
      <c r="T544" s="223"/>
      <c r="AT544" s="224" t="s">
        <v>134</v>
      </c>
      <c r="AU544" s="224" t="s">
        <v>82</v>
      </c>
      <c r="AV544" s="12" t="s">
        <v>82</v>
      </c>
      <c r="AW544" s="12" t="s">
        <v>35</v>
      </c>
      <c r="AX544" s="12" t="s">
        <v>80</v>
      </c>
      <c r="AY544" s="224" t="s">
        <v>124</v>
      </c>
    </row>
    <row r="545" spans="2:65" s="1" customFormat="1" ht="25.5" customHeight="1">
      <c r="B545" s="40"/>
      <c r="C545" s="191" t="s">
        <v>979</v>
      </c>
      <c r="D545" s="191" t="s">
        <v>127</v>
      </c>
      <c r="E545" s="192" t="s">
        <v>964</v>
      </c>
      <c r="F545" s="193" t="s">
        <v>965</v>
      </c>
      <c r="G545" s="194" t="s">
        <v>261</v>
      </c>
      <c r="H545" s="195">
        <v>63</v>
      </c>
      <c r="I545" s="196"/>
      <c r="J545" s="197">
        <f>ROUND(I545*H545,2)</f>
        <v>0</v>
      </c>
      <c r="K545" s="193" t="s">
        <v>131</v>
      </c>
      <c r="L545" s="60"/>
      <c r="M545" s="198" t="s">
        <v>21</v>
      </c>
      <c r="N545" s="199" t="s">
        <v>43</v>
      </c>
      <c r="O545" s="41"/>
      <c r="P545" s="200">
        <f>O545*H545</f>
        <v>0</v>
      </c>
      <c r="Q545" s="200">
        <v>1.8000000000000001E-4</v>
      </c>
      <c r="R545" s="200">
        <f>Q545*H545</f>
        <v>1.1340000000000001E-2</v>
      </c>
      <c r="S545" s="200">
        <v>0</v>
      </c>
      <c r="T545" s="201">
        <f>S545*H545</f>
        <v>0</v>
      </c>
      <c r="AR545" s="23" t="s">
        <v>132</v>
      </c>
      <c r="AT545" s="23" t="s">
        <v>127</v>
      </c>
      <c r="AU545" s="23" t="s">
        <v>82</v>
      </c>
      <c r="AY545" s="23" t="s">
        <v>124</v>
      </c>
      <c r="BE545" s="202">
        <f>IF(N545="základní",J545,0)</f>
        <v>0</v>
      </c>
      <c r="BF545" s="202">
        <f>IF(N545="snížená",J545,0)</f>
        <v>0</v>
      </c>
      <c r="BG545" s="202">
        <f>IF(N545="zákl. přenesená",J545,0)</f>
        <v>0</v>
      </c>
      <c r="BH545" s="202">
        <f>IF(N545="sníž. přenesená",J545,0)</f>
        <v>0</v>
      </c>
      <c r="BI545" s="202">
        <f>IF(N545="nulová",J545,0)</f>
        <v>0</v>
      </c>
      <c r="BJ545" s="23" t="s">
        <v>80</v>
      </c>
      <c r="BK545" s="202">
        <f>ROUND(I545*H545,2)</f>
        <v>0</v>
      </c>
      <c r="BL545" s="23" t="s">
        <v>132</v>
      </c>
      <c r="BM545" s="23" t="s">
        <v>1576</v>
      </c>
    </row>
    <row r="546" spans="2:65" s="11" customFormat="1" ht="27">
      <c r="B546" s="203"/>
      <c r="C546" s="204"/>
      <c r="D546" s="205" t="s">
        <v>134</v>
      </c>
      <c r="E546" s="206" t="s">
        <v>21</v>
      </c>
      <c r="F546" s="207" t="s">
        <v>967</v>
      </c>
      <c r="G546" s="204"/>
      <c r="H546" s="206" t="s">
        <v>21</v>
      </c>
      <c r="I546" s="208"/>
      <c r="J546" s="204"/>
      <c r="K546" s="204"/>
      <c r="L546" s="209"/>
      <c r="M546" s="210"/>
      <c r="N546" s="211"/>
      <c r="O546" s="211"/>
      <c r="P546" s="211"/>
      <c r="Q546" s="211"/>
      <c r="R546" s="211"/>
      <c r="S546" s="211"/>
      <c r="T546" s="212"/>
      <c r="AT546" s="213" t="s">
        <v>134</v>
      </c>
      <c r="AU546" s="213" t="s">
        <v>82</v>
      </c>
      <c r="AV546" s="11" t="s">
        <v>80</v>
      </c>
      <c r="AW546" s="11" t="s">
        <v>35</v>
      </c>
      <c r="AX546" s="11" t="s">
        <v>72</v>
      </c>
      <c r="AY546" s="213" t="s">
        <v>124</v>
      </c>
    </row>
    <row r="547" spans="2:65" s="12" customFormat="1" ht="13.5">
      <c r="B547" s="214"/>
      <c r="C547" s="215"/>
      <c r="D547" s="205" t="s">
        <v>134</v>
      </c>
      <c r="E547" s="216" t="s">
        <v>21</v>
      </c>
      <c r="F547" s="217" t="s">
        <v>968</v>
      </c>
      <c r="G547" s="215"/>
      <c r="H547" s="218">
        <v>15.68</v>
      </c>
      <c r="I547" s="219"/>
      <c r="J547" s="215"/>
      <c r="K547" s="215"/>
      <c r="L547" s="220"/>
      <c r="M547" s="221"/>
      <c r="N547" s="222"/>
      <c r="O547" s="222"/>
      <c r="P547" s="222"/>
      <c r="Q547" s="222"/>
      <c r="R547" s="222"/>
      <c r="S547" s="222"/>
      <c r="T547" s="223"/>
      <c r="AT547" s="224" t="s">
        <v>134</v>
      </c>
      <c r="AU547" s="224" t="s">
        <v>82</v>
      </c>
      <c r="AV547" s="12" t="s">
        <v>82</v>
      </c>
      <c r="AW547" s="12" t="s">
        <v>35</v>
      </c>
      <c r="AX547" s="12" t="s">
        <v>72</v>
      </c>
      <c r="AY547" s="224" t="s">
        <v>124</v>
      </c>
    </row>
    <row r="548" spans="2:65" s="12" customFormat="1" ht="13.5">
      <c r="B548" s="214"/>
      <c r="C548" s="215"/>
      <c r="D548" s="205" t="s">
        <v>134</v>
      </c>
      <c r="E548" s="216" t="s">
        <v>21</v>
      </c>
      <c r="F548" s="217" t="s">
        <v>1577</v>
      </c>
      <c r="G548" s="215"/>
      <c r="H548" s="218">
        <v>47.32</v>
      </c>
      <c r="I548" s="219"/>
      <c r="J548" s="215"/>
      <c r="K548" s="215"/>
      <c r="L548" s="220"/>
      <c r="M548" s="221"/>
      <c r="N548" s="222"/>
      <c r="O548" s="222"/>
      <c r="P548" s="222"/>
      <c r="Q548" s="222"/>
      <c r="R548" s="222"/>
      <c r="S548" s="222"/>
      <c r="T548" s="223"/>
      <c r="AT548" s="224" t="s">
        <v>134</v>
      </c>
      <c r="AU548" s="224" t="s">
        <v>82</v>
      </c>
      <c r="AV548" s="12" t="s">
        <v>82</v>
      </c>
      <c r="AW548" s="12" t="s">
        <v>35</v>
      </c>
      <c r="AX548" s="12" t="s">
        <v>72</v>
      </c>
      <c r="AY548" s="224" t="s">
        <v>124</v>
      </c>
    </row>
    <row r="549" spans="2:65" s="13" customFormat="1" ht="13.5">
      <c r="B549" s="228"/>
      <c r="C549" s="229"/>
      <c r="D549" s="205" t="s">
        <v>134</v>
      </c>
      <c r="E549" s="230" t="s">
        <v>21</v>
      </c>
      <c r="F549" s="231" t="s">
        <v>230</v>
      </c>
      <c r="G549" s="229"/>
      <c r="H549" s="232">
        <v>63</v>
      </c>
      <c r="I549" s="233"/>
      <c r="J549" s="229"/>
      <c r="K549" s="229"/>
      <c r="L549" s="234"/>
      <c r="M549" s="235"/>
      <c r="N549" s="236"/>
      <c r="O549" s="236"/>
      <c r="P549" s="236"/>
      <c r="Q549" s="236"/>
      <c r="R549" s="236"/>
      <c r="S549" s="236"/>
      <c r="T549" s="237"/>
      <c r="AT549" s="238" t="s">
        <v>134</v>
      </c>
      <c r="AU549" s="238" t="s">
        <v>82</v>
      </c>
      <c r="AV549" s="13" t="s">
        <v>132</v>
      </c>
      <c r="AW549" s="13" t="s">
        <v>35</v>
      </c>
      <c r="AX549" s="13" t="s">
        <v>80</v>
      </c>
      <c r="AY549" s="238" t="s">
        <v>124</v>
      </c>
    </row>
    <row r="550" spans="2:65" s="1" customFormat="1" ht="16.5" customHeight="1">
      <c r="B550" s="40"/>
      <c r="C550" s="191" t="s">
        <v>984</v>
      </c>
      <c r="D550" s="191" t="s">
        <v>127</v>
      </c>
      <c r="E550" s="192" t="s">
        <v>971</v>
      </c>
      <c r="F550" s="193" t="s">
        <v>972</v>
      </c>
      <c r="G550" s="194" t="s">
        <v>130</v>
      </c>
      <c r="H550" s="195">
        <v>2</v>
      </c>
      <c r="I550" s="196"/>
      <c r="J550" s="197">
        <f>ROUND(I550*H550,2)</f>
        <v>0</v>
      </c>
      <c r="K550" s="193" t="s">
        <v>21</v>
      </c>
      <c r="L550" s="60"/>
      <c r="M550" s="198" t="s">
        <v>21</v>
      </c>
      <c r="N550" s="199" t="s">
        <v>43</v>
      </c>
      <c r="O550" s="41"/>
      <c r="P550" s="200">
        <f>O550*H550</f>
        <v>0</v>
      </c>
      <c r="Q550" s="200">
        <v>0</v>
      </c>
      <c r="R550" s="200">
        <f>Q550*H550</f>
        <v>0</v>
      </c>
      <c r="S550" s="200">
        <v>0</v>
      </c>
      <c r="T550" s="201">
        <f>S550*H550</f>
        <v>0</v>
      </c>
      <c r="AR550" s="23" t="s">
        <v>132</v>
      </c>
      <c r="AT550" s="23" t="s">
        <v>127</v>
      </c>
      <c r="AU550" s="23" t="s">
        <v>82</v>
      </c>
      <c r="AY550" s="23" t="s">
        <v>124</v>
      </c>
      <c r="BE550" s="202">
        <f>IF(N550="základní",J550,0)</f>
        <v>0</v>
      </c>
      <c r="BF550" s="202">
        <f>IF(N550="snížená",J550,0)</f>
        <v>0</v>
      </c>
      <c r="BG550" s="202">
        <f>IF(N550="zákl. přenesená",J550,0)</f>
        <v>0</v>
      </c>
      <c r="BH550" s="202">
        <f>IF(N550="sníž. přenesená",J550,0)</f>
        <v>0</v>
      </c>
      <c r="BI550" s="202">
        <f>IF(N550="nulová",J550,0)</f>
        <v>0</v>
      </c>
      <c r="BJ550" s="23" t="s">
        <v>80</v>
      </c>
      <c r="BK550" s="202">
        <f>ROUND(I550*H550,2)</f>
        <v>0</v>
      </c>
      <c r="BL550" s="23" t="s">
        <v>132</v>
      </c>
      <c r="BM550" s="23" t="s">
        <v>1578</v>
      </c>
    </row>
    <row r="551" spans="2:65" s="11" customFormat="1" ht="13.5">
      <c r="B551" s="203"/>
      <c r="C551" s="204"/>
      <c r="D551" s="205" t="s">
        <v>134</v>
      </c>
      <c r="E551" s="206" t="s">
        <v>21</v>
      </c>
      <c r="F551" s="207" t="s">
        <v>850</v>
      </c>
      <c r="G551" s="204"/>
      <c r="H551" s="206" t="s">
        <v>21</v>
      </c>
      <c r="I551" s="208"/>
      <c r="J551" s="204"/>
      <c r="K551" s="204"/>
      <c r="L551" s="209"/>
      <c r="M551" s="210"/>
      <c r="N551" s="211"/>
      <c r="O551" s="211"/>
      <c r="P551" s="211"/>
      <c r="Q551" s="211"/>
      <c r="R551" s="211"/>
      <c r="S551" s="211"/>
      <c r="T551" s="212"/>
      <c r="AT551" s="213" t="s">
        <v>134</v>
      </c>
      <c r="AU551" s="213" t="s">
        <v>82</v>
      </c>
      <c r="AV551" s="11" t="s">
        <v>80</v>
      </c>
      <c r="AW551" s="11" t="s">
        <v>35</v>
      </c>
      <c r="AX551" s="11" t="s">
        <v>72</v>
      </c>
      <c r="AY551" s="213" t="s">
        <v>124</v>
      </c>
    </row>
    <row r="552" spans="2:65" s="12" customFormat="1" ht="13.5">
      <c r="B552" s="214"/>
      <c r="C552" s="215"/>
      <c r="D552" s="205" t="s">
        <v>134</v>
      </c>
      <c r="E552" s="216" t="s">
        <v>21</v>
      </c>
      <c r="F552" s="217" t="s">
        <v>974</v>
      </c>
      <c r="G552" s="215"/>
      <c r="H552" s="218">
        <v>2</v>
      </c>
      <c r="I552" s="219"/>
      <c r="J552" s="215"/>
      <c r="K552" s="215"/>
      <c r="L552" s="220"/>
      <c r="M552" s="221"/>
      <c r="N552" s="222"/>
      <c r="O552" s="222"/>
      <c r="P552" s="222"/>
      <c r="Q552" s="222"/>
      <c r="R552" s="222"/>
      <c r="S552" s="222"/>
      <c r="T552" s="223"/>
      <c r="AT552" s="224" t="s">
        <v>134</v>
      </c>
      <c r="AU552" s="224" t="s">
        <v>82</v>
      </c>
      <c r="AV552" s="12" t="s">
        <v>82</v>
      </c>
      <c r="AW552" s="12" t="s">
        <v>35</v>
      </c>
      <c r="AX552" s="12" t="s">
        <v>80</v>
      </c>
      <c r="AY552" s="224" t="s">
        <v>124</v>
      </c>
    </row>
    <row r="553" spans="2:65" s="1" customFormat="1" ht="16.5" customHeight="1">
      <c r="B553" s="40"/>
      <c r="C553" s="191" t="s">
        <v>989</v>
      </c>
      <c r="D553" s="191" t="s">
        <v>127</v>
      </c>
      <c r="E553" s="192" t="s">
        <v>976</v>
      </c>
      <c r="F553" s="193" t="s">
        <v>977</v>
      </c>
      <c r="G553" s="194" t="s">
        <v>130</v>
      </c>
      <c r="H553" s="195">
        <v>14</v>
      </c>
      <c r="I553" s="196"/>
      <c r="J553" s="197">
        <f>ROUND(I553*H553,2)</f>
        <v>0</v>
      </c>
      <c r="K553" s="193" t="s">
        <v>21</v>
      </c>
      <c r="L553" s="60"/>
      <c r="M553" s="198" t="s">
        <v>21</v>
      </c>
      <c r="N553" s="199" t="s">
        <v>43</v>
      </c>
      <c r="O553" s="41"/>
      <c r="P553" s="200">
        <f>O553*H553</f>
        <v>0</v>
      </c>
      <c r="Q553" s="200">
        <v>0</v>
      </c>
      <c r="R553" s="200">
        <f>Q553*H553</f>
        <v>0</v>
      </c>
      <c r="S553" s="200">
        <v>0</v>
      </c>
      <c r="T553" s="201">
        <f>S553*H553</f>
        <v>0</v>
      </c>
      <c r="AR553" s="23" t="s">
        <v>132</v>
      </c>
      <c r="AT553" s="23" t="s">
        <v>127</v>
      </c>
      <c r="AU553" s="23" t="s">
        <v>82</v>
      </c>
      <c r="AY553" s="23" t="s">
        <v>124</v>
      </c>
      <c r="BE553" s="202">
        <f>IF(N553="základní",J553,0)</f>
        <v>0</v>
      </c>
      <c r="BF553" s="202">
        <f>IF(N553="snížená",J553,0)</f>
        <v>0</v>
      </c>
      <c r="BG553" s="202">
        <f>IF(N553="zákl. přenesená",J553,0)</f>
        <v>0</v>
      </c>
      <c r="BH553" s="202">
        <f>IF(N553="sníž. přenesená",J553,0)</f>
        <v>0</v>
      </c>
      <c r="BI553" s="202">
        <f>IF(N553="nulová",J553,0)</f>
        <v>0</v>
      </c>
      <c r="BJ553" s="23" t="s">
        <v>80</v>
      </c>
      <c r="BK553" s="202">
        <f>ROUND(I553*H553,2)</f>
        <v>0</v>
      </c>
      <c r="BL553" s="23" t="s">
        <v>132</v>
      </c>
      <c r="BM553" s="23" t="s">
        <v>1579</v>
      </c>
    </row>
    <row r="554" spans="2:65" s="11" customFormat="1" ht="13.5">
      <c r="B554" s="203"/>
      <c r="C554" s="204"/>
      <c r="D554" s="205" t="s">
        <v>134</v>
      </c>
      <c r="E554" s="206" t="s">
        <v>21</v>
      </c>
      <c r="F554" s="207" t="s">
        <v>850</v>
      </c>
      <c r="G554" s="204"/>
      <c r="H554" s="206" t="s">
        <v>21</v>
      </c>
      <c r="I554" s="208"/>
      <c r="J554" s="204"/>
      <c r="K554" s="204"/>
      <c r="L554" s="209"/>
      <c r="M554" s="210"/>
      <c r="N554" s="211"/>
      <c r="O554" s="211"/>
      <c r="P554" s="211"/>
      <c r="Q554" s="211"/>
      <c r="R554" s="211"/>
      <c r="S554" s="211"/>
      <c r="T554" s="212"/>
      <c r="AT554" s="213" t="s">
        <v>134</v>
      </c>
      <c r="AU554" s="213" t="s">
        <v>82</v>
      </c>
      <c r="AV554" s="11" t="s">
        <v>80</v>
      </c>
      <c r="AW554" s="11" t="s">
        <v>35</v>
      </c>
      <c r="AX554" s="11" t="s">
        <v>72</v>
      </c>
      <c r="AY554" s="213" t="s">
        <v>124</v>
      </c>
    </row>
    <row r="555" spans="2:65" s="12" customFormat="1" ht="13.5">
      <c r="B555" s="214"/>
      <c r="C555" s="215"/>
      <c r="D555" s="205" t="s">
        <v>134</v>
      </c>
      <c r="E555" s="216" t="s">
        <v>21</v>
      </c>
      <c r="F555" s="217" t="s">
        <v>195</v>
      </c>
      <c r="G555" s="215"/>
      <c r="H555" s="218">
        <v>14</v>
      </c>
      <c r="I555" s="219"/>
      <c r="J555" s="215"/>
      <c r="K555" s="215"/>
      <c r="L555" s="220"/>
      <c r="M555" s="221"/>
      <c r="N555" s="222"/>
      <c r="O555" s="222"/>
      <c r="P555" s="222"/>
      <c r="Q555" s="222"/>
      <c r="R555" s="222"/>
      <c r="S555" s="222"/>
      <c r="T555" s="223"/>
      <c r="AT555" s="224" t="s">
        <v>134</v>
      </c>
      <c r="AU555" s="224" t="s">
        <v>82</v>
      </c>
      <c r="AV555" s="12" t="s">
        <v>82</v>
      </c>
      <c r="AW555" s="12" t="s">
        <v>35</v>
      </c>
      <c r="AX555" s="12" t="s">
        <v>80</v>
      </c>
      <c r="AY555" s="224" t="s">
        <v>124</v>
      </c>
    </row>
    <row r="556" spans="2:65" s="1" customFormat="1" ht="25.5" customHeight="1">
      <c r="B556" s="40"/>
      <c r="C556" s="191" t="s">
        <v>994</v>
      </c>
      <c r="D556" s="191" t="s">
        <v>127</v>
      </c>
      <c r="E556" s="192" t="s">
        <v>1580</v>
      </c>
      <c r="F556" s="193" t="s">
        <v>1581</v>
      </c>
      <c r="G556" s="194" t="s">
        <v>261</v>
      </c>
      <c r="H556" s="195">
        <v>15.21</v>
      </c>
      <c r="I556" s="196"/>
      <c r="J556" s="197">
        <f>ROUND(I556*H556,2)</f>
        <v>0</v>
      </c>
      <c r="K556" s="193" t="s">
        <v>131</v>
      </c>
      <c r="L556" s="60"/>
      <c r="M556" s="198" t="s">
        <v>21</v>
      </c>
      <c r="N556" s="199" t="s">
        <v>43</v>
      </c>
      <c r="O556" s="41"/>
      <c r="P556" s="200">
        <f>O556*H556</f>
        <v>0</v>
      </c>
      <c r="Q556" s="200">
        <v>0.16370999999999999</v>
      </c>
      <c r="R556" s="200">
        <f>Q556*H556</f>
        <v>2.4900291000000001</v>
      </c>
      <c r="S556" s="200">
        <v>0</v>
      </c>
      <c r="T556" s="201">
        <f>S556*H556</f>
        <v>0</v>
      </c>
      <c r="AR556" s="23" t="s">
        <v>132</v>
      </c>
      <c r="AT556" s="23" t="s">
        <v>127</v>
      </c>
      <c r="AU556" s="23" t="s">
        <v>82</v>
      </c>
      <c r="AY556" s="23" t="s">
        <v>124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23" t="s">
        <v>80</v>
      </c>
      <c r="BK556" s="202">
        <f>ROUND(I556*H556,2)</f>
        <v>0</v>
      </c>
      <c r="BL556" s="23" t="s">
        <v>132</v>
      </c>
      <c r="BM556" s="23" t="s">
        <v>1582</v>
      </c>
    </row>
    <row r="557" spans="2:65" s="11" customFormat="1" ht="13.5">
      <c r="B557" s="203"/>
      <c r="C557" s="204"/>
      <c r="D557" s="205" t="s">
        <v>134</v>
      </c>
      <c r="E557" s="206" t="s">
        <v>21</v>
      </c>
      <c r="F557" s="207" t="s">
        <v>1583</v>
      </c>
      <c r="G557" s="204"/>
      <c r="H557" s="206" t="s">
        <v>21</v>
      </c>
      <c r="I557" s="208"/>
      <c r="J557" s="204"/>
      <c r="K557" s="204"/>
      <c r="L557" s="209"/>
      <c r="M557" s="210"/>
      <c r="N557" s="211"/>
      <c r="O557" s="211"/>
      <c r="P557" s="211"/>
      <c r="Q557" s="211"/>
      <c r="R557" s="211"/>
      <c r="S557" s="211"/>
      <c r="T557" s="212"/>
      <c r="AT557" s="213" t="s">
        <v>134</v>
      </c>
      <c r="AU557" s="213" t="s">
        <v>82</v>
      </c>
      <c r="AV557" s="11" t="s">
        <v>80</v>
      </c>
      <c r="AW557" s="11" t="s">
        <v>35</v>
      </c>
      <c r="AX557" s="11" t="s">
        <v>72</v>
      </c>
      <c r="AY557" s="213" t="s">
        <v>124</v>
      </c>
    </row>
    <row r="558" spans="2:65" s="12" customFormat="1" ht="13.5">
      <c r="B558" s="214"/>
      <c r="C558" s="215"/>
      <c r="D558" s="205" t="s">
        <v>134</v>
      </c>
      <c r="E558" s="216" t="s">
        <v>21</v>
      </c>
      <c r="F558" s="217" t="s">
        <v>1584</v>
      </c>
      <c r="G558" s="215"/>
      <c r="H558" s="218">
        <v>15.21</v>
      </c>
      <c r="I558" s="219"/>
      <c r="J558" s="215"/>
      <c r="K558" s="215"/>
      <c r="L558" s="220"/>
      <c r="M558" s="221"/>
      <c r="N558" s="222"/>
      <c r="O558" s="222"/>
      <c r="P558" s="222"/>
      <c r="Q558" s="222"/>
      <c r="R558" s="222"/>
      <c r="S558" s="222"/>
      <c r="T558" s="223"/>
      <c r="AT558" s="224" t="s">
        <v>134</v>
      </c>
      <c r="AU558" s="224" t="s">
        <v>82</v>
      </c>
      <c r="AV558" s="12" t="s">
        <v>82</v>
      </c>
      <c r="AW558" s="12" t="s">
        <v>35</v>
      </c>
      <c r="AX558" s="12" t="s">
        <v>80</v>
      </c>
      <c r="AY558" s="224" t="s">
        <v>124</v>
      </c>
    </row>
    <row r="559" spans="2:65" s="1" customFormat="1" ht="16.5" customHeight="1">
      <c r="B559" s="40"/>
      <c r="C559" s="239" t="s">
        <v>1000</v>
      </c>
      <c r="D559" s="239" t="s">
        <v>312</v>
      </c>
      <c r="E559" s="240" t="s">
        <v>1585</v>
      </c>
      <c r="F559" s="241" t="s">
        <v>1586</v>
      </c>
      <c r="G559" s="242" t="s">
        <v>261</v>
      </c>
      <c r="H559" s="243">
        <v>15.513999999999999</v>
      </c>
      <c r="I559" s="244"/>
      <c r="J559" s="245">
        <f>ROUND(I559*H559,2)</f>
        <v>0</v>
      </c>
      <c r="K559" s="241" t="s">
        <v>131</v>
      </c>
      <c r="L559" s="246"/>
      <c r="M559" s="247" t="s">
        <v>21</v>
      </c>
      <c r="N559" s="248" t="s">
        <v>43</v>
      </c>
      <c r="O559" s="41"/>
      <c r="P559" s="200">
        <f>O559*H559</f>
        <v>0</v>
      </c>
      <c r="Q559" s="200">
        <v>0.13400000000000001</v>
      </c>
      <c r="R559" s="200">
        <f>Q559*H559</f>
        <v>2.0788760000000002</v>
      </c>
      <c r="S559" s="200">
        <v>0</v>
      </c>
      <c r="T559" s="201">
        <f>S559*H559</f>
        <v>0</v>
      </c>
      <c r="AR559" s="23" t="s">
        <v>169</v>
      </c>
      <c r="AT559" s="23" t="s">
        <v>312</v>
      </c>
      <c r="AU559" s="23" t="s">
        <v>82</v>
      </c>
      <c r="AY559" s="23" t="s">
        <v>124</v>
      </c>
      <c r="BE559" s="202">
        <f>IF(N559="základní",J559,0)</f>
        <v>0</v>
      </c>
      <c r="BF559" s="202">
        <f>IF(N559="snížená",J559,0)</f>
        <v>0</v>
      </c>
      <c r="BG559" s="202">
        <f>IF(N559="zákl. přenesená",J559,0)</f>
        <v>0</v>
      </c>
      <c r="BH559" s="202">
        <f>IF(N559="sníž. přenesená",J559,0)</f>
        <v>0</v>
      </c>
      <c r="BI559" s="202">
        <f>IF(N559="nulová",J559,0)</f>
        <v>0</v>
      </c>
      <c r="BJ559" s="23" t="s">
        <v>80</v>
      </c>
      <c r="BK559" s="202">
        <f>ROUND(I559*H559,2)</f>
        <v>0</v>
      </c>
      <c r="BL559" s="23" t="s">
        <v>132</v>
      </c>
      <c r="BM559" s="23" t="s">
        <v>1587</v>
      </c>
    </row>
    <row r="560" spans="2:65" s="12" customFormat="1" ht="13.5">
      <c r="B560" s="214"/>
      <c r="C560" s="215"/>
      <c r="D560" s="205" t="s">
        <v>134</v>
      </c>
      <c r="E560" s="216" t="s">
        <v>21</v>
      </c>
      <c r="F560" s="217" t="s">
        <v>1588</v>
      </c>
      <c r="G560" s="215"/>
      <c r="H560" s="218">
        <v>15.513999999999999</v>
      </c>
      <c r="I560" s="219"/>
      <c r="J560" s="215"/>
      <c r="K560" s="215"/>
      <c r="L560" s="220"/>
      <c r="M560" s="221"/>
      <c r="N560" s="222"/>
      <c r="O560" s="222"/>
      <c r="P560" s="222"/>
      <c r="Q560" s="222"/>
      <c r="R560" s="222"/>
      <c r="S560" s="222"/>
      <c r="T560" s="223"/>
      <c r="AT560" s="224" t="s">
        <v>134</v>
      </c>
      <c r="AU560" s="224" t="s">
        <v>82</v>
      </c>
      <c r="AV560" s="12" t="s">
        <v>82</v>
      </c>
      <c r="AW560" s="12" t="s">
        <v>35</v>
      </c>
      <c r="AX560" s="12" t="s">
        <v>80</v>
      </c>
      <c r="AY560" s="224" t="s">
        <v>124</v>
      </c>
    </row>
    <row r="561" spans="2:65" s="1" customFormat="1" ht="16.5" customHeight="1">
      <c r="B561" s="40"/>
      <c r="C561" s="191" t="s">
        <v>1005</v>
      </c>
      <c r="D561" s="191" t="s">
        <v>127</v>
      </c>
      <c r="E561" s="192" t="s">
        <v>1589</v>
      </c>
      <c r="F561" s="193" t="s">
        <v>1590</v>
      </c>
      <c r="G561" s="194" t="s">
        <v>130</v>
      </c>
      <c r="H561" s="195">
        <v>2</v>
      </c>
      <c r="I561" s="196"/>
      <c r="J561" s="197">
        <f>ROUND(I561*H561,2)</f>
        <v>0</v>
      </c>
      <c r="K561" s="193" t="s">
        <v>21</v>
      </c>
      <c r="L561" s="60"/>
      <c r="M561" s="198" t="s">
        <v>21</v>
      </c>
      <c r="N561" s="199" t="s">
        <v>43</v>
      </c>
      <c r="O561" s="41"/>
      <c r="P561" s="200">
        <f>O561*H561</f>
        <v>0</v>
      </c>
      <c r="Q561" s="200">
        <v>0</v>
      </c>
      <c r="R561" s="200">
        <f>Q561*H561</f>
        <v>0</v>
      </c>
      <c r="S561" s="200">
        <v>0</v>
      </c>
      <c r="T561" s="201">
        <f>S561*H561</f>
        <v>0</v>
      </c>
      <c r="AR561" s="23" t="s">
        <v>132</v>
      </c>
      <c r="AT561" s="23" t="s">
        <v>127</v>
      </c>
      <c r="AU561" s="23" t="s">
        <v>82</v>
      </c>
      <c r="AY561" s="23" t="s">
        <v>124</v>
      </c>
      <c r="BE561" s="202">
        <f>IF(N561="základní",J561,0)</f>
        <v>0</v>
      </c>
      <c r="BF561" s="202">
        <f>IF(N561="snížená",J561,0)</f>
        <v>0</v>
      </c>
      <c r="BG561" s="202">
        <f>IF(N561="zákl. přenesená",J561,0)</f>
        <v>0</v>
      </c>
      <c r="BH561" s="202">
        <f>IF(N561="sníž. přenesená",J561,0)</f>
        <v>0</v>
      </c>
      <c r="BI561" s="202">
        <f>IF(N561="nulová",J561,0)</f>
        <v>0</v>
      </c>
      <c r="BJ561" s="23" t="s">
        <v>80</v>
      </c>
      <c r="BK561" s="202">
        <f>ROUND(I561*H561,2)</f>
        <v>0</v>
      </c>
      <c r="BL561" s="23" t="s">
        <v>132</v>
      </c>
      <c r="BM561" s="23" t="s">
        <v>1591</v>
      </c>
    </row>
    <row r="562" spans="2:65" s="12" customFormat="1" ht="13.5">
      <c r="B562" s="214"/>
      <c r="C562" s="215"/>
      <c r="D562" s="205" t="s">
        <v>134</v>
      </c>
      <c r="E562" s="216" t="s">
        <v>21</v>
      </c>
      <c r="F562" s="217" t="s">
        <v>1592</v>
      </c>
      <c r="G562" s="215"/>
      <c r="H562" s="218">
        <v>2</v>
      </c>
      <c r="I562" s="219"/>
      <c r="J562" s="215"/>
      <c r="K562" s="215"/>
      <c r="L562" s="220"/>
      <c r="M562" s="221"/>
      <c r="N562" s="222"/>
      <c r="O562" s="222"/>
      <c r="P562" s="222"/>
      <c r="Q562" s="222"/>
      <c r="R562" s="222"/>
      <c r="S562" s="222"/>
      <c r="T562" s="223"/>
      <c r="AT562" s="224" t="s">
        <v>134</v>
      </c>
      <c r="AU562" s="224" t="s">
        <v>82</v>
      </c>
      <c r="AV562" s="12" t="s">
        <v>82</v>
      </c>
      <c r="AW562" s="12" t="s">
        <v>35</v>
      </c>
      <c r="AX562" s="12" t="s">
        <v>80</v>
      </c>
      <c r="AY562" s="224" t="s">
        <v>124</v>
      </c>
    </row>
    <row r="563" spans="2:65" s="1" customFormat="1" ht="16.5" customHeight="1">
      <c r="B563" s="40"/>
      <c r="C563" s="191" t="s">
        <v>1013</v>
      </c>
      <c r="D563" s="191" t="s">
        <v>127</v>
      </c>
      <c r="E563" s="192" t="s">
        <v>980</v>
      </c>
      <c r="F563" s="193" t="s">
        <v>981</v>
      </c>
      <c r="G563" s="194" t="s">
        <v>130</v>
      </c>
      <c r="H563" s="195">
        <v>2</v>
      </c>
      <c r="I563" s="196"/>
      <c r="J563" s="197">
        <f>ROUND(I563*H563,2)</f>
        <v>0</v>
      </c>
      <c r="K563" s="193" t="s">
        <v>131</v>
      </c>
      <c r="L563" s="60"/>
      <c r="M563" s="198" t="s">
        <v>21</v>
      </c>
      <c r="N563" s="199" t="s">
        <v>43</v>
      </c>
      <c r="O563" s="41"/>
      <c r="P563" s="200">
        <f>O563*H563</f>
        <v>0</v>
      </c>
      <c r="Q563" s="200">
        <v>6.4900000000000001E-3</v>
      </c>
      <c r="R563" s="200">
        <f>Q563*H563</f>
        <v>1.298E-2</v>
      </c>
      <c r="S563" s="200">
        <v>0</v>
      </c>
      <c r="T563" s="201">
        <f>S563*H563</f>
        <v>0</v>
      </c>
      <c r="AR563" s="23" t="s">
        <v>132</v>
      </c>
      <c r="AT563" s="23" t="s">
        <v>127</v>
      </c>
      <c r="AU563" s="23" t="s">
        <v>82</v>
      </c>
      <c r="AY563" s="23" t="s">
        <v>124</v>
      </c>
      <c r="BE563" s="202">
        <f>IF(N563="základní",J563,0)</f>
        <v>0</v>
      </c>
      <c r="BF563" s="202">
        <f>IF(N563="snížená",J563,0)</f>
        <v>0</v>
      </c>
      <c r="BG563" s="202">
        <f>IF(N563="zákl. přenesená",J563,0)</f>
        <v>0</v>
      </c>
      <c r="BH563" s="202">
        <f>IF(N563="sníž. přenesená",J563,0)</f>
        <v>0</v>
      </c>
      <c r="BI563" s="202">
        <f>IF(N563="nulová",J563,0)</f>
        <v>0</v>
      </c>
      <c r="BJ563" s="23" t="s">
        <v>80</v>
      </c>
      <c r="BK563" s="202">
        <f>ROUND(I563*H563,2)</f>
        <v>0</v>
      </c>
      <c r="BL563" s="23" t="s">
        <v>132</v>
      </c>
      <c r="BM563" s="23" t="s">
        <v>1593</v>
      </c>
    </row>
    <row r="564" spans="2:65" s="12" customFormat="1" ht="13.5">
      <c r="B564" s="214"/>
      <c r="C564" s="215"/>
      <c r="D564" s="205" t="s">
        <v>134</v>
      </c>
      <c r="E564" s="216" t="s">
        <v>21</v>
      </c>
      <c r="F564" s="217" t="s">
        <v>983</v>
      </c>
      <c r="G564" s="215"/>
      <c r="H564" s="218">
        <v>2</v>
      </c>
      <c r="I564" s="219"/>
      <c r="J564" s="215"/>
      <c r="K564" s="215"/>
      <c r="L564" s="220"/>
      <c r="M564" s="221"/>
      <c r="N564" s="222"/>
      <c r="O564" s="222"/>
      <c r="P564" s="222"/>
      <c r="Q564" s="222"/>
      <c r="R564" s="222"/>
      <c r="S564" s="222"/>
      <c r="T564" s="223"/>
      <c r="AT564" s="224" t="s">
        <v>134</v>
      </c>
      <c r="AU564" s="224" t="s">
        <v>82</v>
      </c>
      <c r="AV564" s="12" t="s">
        <v>82</v>
      </c>
      <c r="AW564" s="12" t="s">
        <v>35</v>
      </c>
      <c r="AX564" s="12" t="s">
        <v>80</v>
      </c>
      <c r="AY564" s="224" t="s">
        <v>124</v>
      </c>
    </row>
    <row r="565" spans="2:65" s="1" customFormat="1" ht="25.5" customHeight="1">
      <c r="B565" s="40"/>
      <c r="C565" s="191" t="s">
        <v>1019</v>
      </c>
      <c r="D565" s="191" t="s">
        <v>127</v>
      </c>
      <c r="E565" s="192" t="s">
        <v>985</v>
      </c>
      <c r="F565" s="193" t="s">
        <v>986</v>
      </c>
      <c r="G565" s="194" t="s">
        <v>221</v>
      </c>
      <c r="H565" s="195">
        <v>352</v>
      </c>
      <c r="I565" s="196"/>
      <c r="J565" s="197">
        <f>ROUND(I565*H565,2)</f>
        <v>0</v>
      </c>
      <c r="K565" s="193" t="s">
        <v>131</v>
      </c>
      <c r="L565" s="60"/>
      <c r="M565" s="198" t="s">
        <v>21</v>
      </c>
      <c r="N565" s="199" t="s">
        <v>43</v>
      </c>
      <c r="O565" s="41"/>
      <c r="P565" s="200">
        <f>O565*H565</f>
        <v>0</v>
      </c>
      <c r="Q565" s="200">
        <v>0</v>
      </c>
      <c r="R565" s="200">
        <f>Q565*H565</f>
        <v>0</v>
      </c>
      <c r="S565" s="200">
        <v>0.02</v>
      </c>
      <c r="T565" s="201">
        <f>S565*H565</f>
        <v>7.04</v>
      </c>
      <c r="AR565" s="23" t="s">
        <v>132</v>
      </c>
      <c r="AT565" s="23" t="s">
        <v>127</v>
      </c>
      <c r="AU565" s="23" t="s">
        <v>82</v>
      </c>
      <c r="AY565" s="23" t="s">
        <v>124</v>
      </c>
      <c r="BE565" s="202">
        <f>IF(N565="základní",J565,0)</f>
        <v>0</v>
      </c>
      <c r="BF565" s="202">
        <f>IF(N565="snížená",J565,0)</f>
        <v>0</v>
      </c>
      <c r="BG565" s="202">
        <f>IF(N565="zákl. přenesená",J565,0)</f>
        <v>0</v>
      </c>
      <c r="BH565" s="202">
        <f>IF(N565="sníž. přenesená",J565,0)</f>
        <v>0</v>
      </c>
      <c r="BI565" s="202">
        <f>IF(N565="nulová",J565,0)</f>
        <v>0</v>
      </c>
      <c r="BJ565" s="23" t="s">
        <v>80</v>
      </c>
      <c r="BK565" s="202">
        <f>ROUND(I565*H565,2)</f>
        <v>0</v>
      </c>
      <c r="BL565" s="23" t="s">
        <v>132</v>
      </c>
      <c r="BM565" s="23" t="s">
        <v>1594</v>
      </c>
    </row>
    <row r="566" spans="2:65" s="12" customFormat="1" ht="13.5">
      <c r="B566" s="214"/>
      <c r="C566" s="215"/>
      <c r="D566" s="205" t="s">
        <v>134</v>
      </c>
      <c r="E566" s="216" t="s">
        <v>21</v>
      </c>
      <c r="F566" s="217" t="s">
        <v>1595</v>
      </c>
      <c r="G566" s="215"/>
      <c r="H566" s="218">
        <v>352</v>
      </c>
      <c r="I566" s="219"/>
      <c r="J566" s="215"/>
      <c r="K566" s="215"/>
      <c r="L566" s="220"/>
      <c r="M566" s="221"/>
      <c r="N566" s="222"/>
      <c r="O566" s="222"/>
      <c r="P566" s="222"/>
      <c r="Q566" s="222"/>
      <c r="R566" s="222"/>
      <c r="S566" s="222"/>
      <c r="T566" s="223"/>
      <c r="AT566" s="224" t="s">
        <v>134</v>
      </c>
      <c r="AU566" s="224" t="s">
        <v>82</v>
      </c>
      <c r="AV566" s="12" t="s">
        <v>82</v>
      </c>
      <c r="AW566" s="12" t="s">
        <v>35</v>
      </c>
      <c r="AX566" s="12" t="s">
        <v>80</v>
      </c>
      <c r="AY566" s="224" t="s">
        <v>124</v>
      </c>
    </row>
    <row r="567" spans="2:65" s="1" customFormat="1" ht="25.5" customHeight="1">
      <c r="B567" s="40"/>
      <c r="C567" s="191" t="s">
        <v>1025</v>
      </c>
      <c r="D567" s="191" t="s">
        <v>127</v>
      </c>
      <c r="E567" s="192" t="s">
        <v>990</v>
      </c>
      <c r="F567" s="193" t="s">
        <v>991</v>
      </c>
      <c r="G567" s="194" t="s">
        <v>221</v>
      </c>
      <c r="H567" s="195">
        <v>120</v>
      </c>
      <c r="I567" s="196"/>
      <c r="J567" s="197">
        <f>ROUND(I567*H567,2)</f>
        <v>0</v>
      </c>
      <c r="K567" s="193" t="s">
        <v>131</v>
      </c>
      <c r="L567" s="60"/>
      <c r="M567" s="198" t="s">
        <v>21</v>
      </c>
      <c r="N567" s="199" t="s">
        <v>43</v>
      </c>
      <c r="O567" s="41"/>
      <c r="P567" s="200">
        <f>O567*H567</f>
        <v>0</v>
      </c>
      <c r="Q567" s="200">
        <v>0</v>
      </c>
      <c r="R567" s="200">
        <f>Q567*H567</f>
        <v>0</v>
      </c>
      <c r="S567" s="200">
        <v>0</v>
      </c>
      <c r="T567" s="201">
        <f>S567*H567</f>
        <v>0</v>
      </c>
      <c r="AR567" s="23" t="s">
        <v>132</v>
      </c>
      <c r="AT567" s="23" t="s">
        <v>127</v>
      </c>
      <c r="AU567" s="23" t="s">
        <v>82</v>
      </c>
      <c r="AY567" s="23" t="s">
        <v>124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23" t="s">
        <v>80</v>
      </c>
      <c r="BK567" s="202">
        <f>ROUND(I567*H567,2)</f>
        <v>0</v>
      </c>
      <c r="BL567" s="23" t="s">
        <v>132</v>
      </c>
      <c r="BM567" s="23" t="s">
        <v>1596</v>
      </c>
    </row>
    <row r="568" spans="2:65" s="12" customFormat="1" ht="13.5">
      <c r="B568" s="214"/>
      <c r="C568" s="215"/>
      <c r="D568" s="205" t="s">
        <v>134</v>
      </c>
      <c r="E568" s="216" t="s">
        <v>21</v>
      </c>
      <c r="F568" s="217" t="s">
        <v>1597</v>
      </c>
      <c r="G568" s="215"/>
      <c r="H568" s="218">
        <v>120</v>
      </c>
      <c r="I568" s="219"/>
      <c r="J568" s="215"/>
      <c r="K568" s="215"/>
      <c r="L568" s="220"/>
      <c r="M568" s="221"/>
      <c r="N568" s="222"/>
      <c r="O568" s="222"/>
      <c r="P568" s="222"/>
      <c r="Q568" s="222"/>
      <c r="R568" s="222"/>
      <c r="S568" s="222"/>
      <c r="T568" s="223"/>
      <c r="AT568" s="224" t="s">
        <v>134</v>
      </c>
      <c r="AU568" s="224" t="s">
        <v>82</v>
      </c>
      <c r="AV568" s="12" t="s">
        <v>82</v>
      </c>
      <c r="AW568" s="12" t="s">
        <v>35</v>
      </c>
      <c r="AX568" s="12" t="s">
        <v>80</v>
      </c>
      <c r="AY568" s="224" t="s">
        <v>124</v>
      </c>
    </row>
    <row r="569" spans="2:65" s="1" customFormat="1" ht="25.5" customHeight="1">
      <c r="B569" s="40"/>
      <c r="C569" s="191" t="s">
        <v>1031</v>
      </c>
      <c r="D569" s="191" t="s">
        <v>127</v>
      </c>
      <c r="E569" s="192" t="s">
        <v>995</v>
      </c>
      <c r="F569" s="193" t="s">
        <v>996</v>
      </c>
      <c r="G569" s="194" t="s">
        <v>221</v>
      </c>
      <c r="H569" s="195">
        <v>3600</v>
      </c>
      <c r="I569" s="196"/>
      <c r="J569" s="197">
        <f>ROUND(I569*H569,2)</f>
        <v>0</v>
      </c>
      <c r="K569" s="193" t="s">
        <v>131</v>
      </c>
      <c r="L569" s="60"/>
      <c r="M569" s="198" t="s">
        <v>21</v>
      </c>
      <c r="N569" s="199" t="s">
        <v>43</v>
      </c>
      <c r="O569" s="41"/>
      <c r="P569" s="200">
        <f>O569*H569</f>
        <v>0</v>
      </c>
      <c r="Q569" s="200">
        <v>0</v>
      </c>
      <c r="R569" s="200">
        <f>Q569*H569</f>
        <v>0</v>
      </c>
      <c r="S569" s="200">
        <v>0</v>
      </c>
      <c r="T569" s="201">
        <f>S569*H569</f>
        <v>0</v>
      </c>
      <c r="AR569" s="23" t="s">
        <v>132</v>
      </c>
      <c r="AT569" s="23" t="s">
        <v>127</v>
      </c>
      <c r="AU569" s="23" t="s">
        <v>82</v>
      </c>
      <c r="AY569" s="23" t="s">
        <v>124</v>
      </c>
      <c r="BE569" s="202">
        <f>IF(N569="základní",J569,0)</f>
        <v>0</v>
      </c>
      <c r="BF569" s="202">
        <f>IF(N569="snížená",J569,0)</f>
        <v>0</v>
      </c>
      <c r="BG569" s="202">
        <f>IF(N569="zákl. přenesená",J569,0)</f>
        <v>0</v>
      </c>
      <c r="BH569" s="202">
        <f>IF(N569="sníž. přenesená",J569,0)</f>
        <v>0</v>
      </c>
      <c r="BI569" s="202">
        <f>IF(N569="nulová",J569,0)</f>
        <v>0</v>
      </c>
      <c r="BJ569" s="23" t="s">
        <v>80</v>
      </c>
      <c r="BK569" s="202">
        <f>ROUND(I569*H569,2)</f>
        <v>0</v>
      </c>
      <c r="BL569" s="23" t="s">
        <v>132</v>
      </c>
      <c r="BM569" s="23" t="s">
        <v>1598</v>
      </c>
    </row>
    <row r="570" spans="2:65" s="11" customFormat="1" ht="13.5">
      <c r="B570" s="203"/>
      <c r="C570" s="204"/>
      <c r="D570" s="205" t="s">
        <v>134</v>
      </c>
      <c r="E570" s="206" t="s">
        <v>21</v>
      </c>
      <c r="F570" s="207" t="s">
        <v>998</v>
      </c>
      <c r="G570" s="204"/>
      <c r="H570" s="206" t="s">
        <v>21</v>
      </c>
      <c r="I570" s="208"/>
      <c r="J570" s="204"/>
      <c r="K570" s="204"/>
      <c r="L570" s="209"/>
      <c r="M570" s="210"/>
      <c r="N570" s="211"/>
      <c r="O570" s="211"/>
      <c r="P570" s="211"/>
      <c r="Q570" s="211"/>
      <c r="R570" s="211"/>
      <c r="S570" s="211"/>
      <c r="T570" s="212"/>
      <c r="AT570" s="213" t="s">
        <v>134</v>
      </c>
      <c r="AU570" s="213" t="s">
        <v>82</v>
      </c>
      <c r="AV570" s="11" t="s">
        <v>80</v>
      </c>
      <c r="AW570" s="11" t="s">
        <v>35</v>
      </c>
      <c r="AX570" s="11" t="s">
        <v>72</v>
      </c>
      <c r="AY570" s="213" t="s">
        <v>124</v>
      </c>
    </row>
    <row r="571" spans="2:65" s="12" customFormat="1" ht="13.5">
      <c r="B571" s="214"/>
      <c r="C571" s="215"/>
      <c r="D571" s="205" t="s">
        <v>134</v>
      </c>
      <c r="E571" s="216" t="s">
        <v>21</v>
      </c>
      <c r="F571" s="217" t="s">
        <v>1599</v>
      </c>
      <c r="G571" s="215"/>
      <c r="H571" s="218">
        <v>3600</v>
      </c>
      <c r="I571" s="219"/>
      <c r="J571" s="215"/>
      <c r="K571" s="215"/>
      <c r="L571" s="220"/>
      <c r="M571" s="221"/>
      <c r="N571" s="222"/>
      <c r="O571" s="222"/>
      <c r="P571" s="222"/>
      <c r="Q571" s="222"/>
      <c r="R571" s="222"/>
      <c r="S571" s="222"/>
      <c r="T571" s="223"/>
      <c r="AT571" s="224" t="s">
        <v>134</v>
      </c>
      <c r="AU571" s="224" t="s">
        <v>82</v>
      </c>
      <c r="AV571" s="12" t="s">
        <v>82</v>
      </c>
      <c r="AW571" s="12" t="s">
        <v>35</v>
      </c>
      <c r="AX571" s="12" t="s">
        <v>80</v>
      </c>
      <c r="AY571" s="224" t="s">
        <v>124</v>
      </c>
    </row>
    <row r="572" spans="2:65" s="1" customFormat="1" ht="25.5" customHeight="1">
      <c r="B572" s="40"/>
      <c r="C572" s="191" t="s">
        <v>1037</v>
      </c>
      <c r="D572" s="191" t="s">
        <v>127</v>
      </c>
      <c r="E572" s="192" t="s">
        <v>1001</v>
      </c>
      <c r="F572" s="193" t="s">
        <v>1002</v>
      </c>
      <c r="G572" s="194" t="s">
        <v>221</v>
      </c>
      <c r="H572" s="195">
        <v>120</v>
      </c>
      <c r="I572" s="196"/>
      <c r="J572" s="197">
        <f>ROUND(I572*H572,2)</f>
        <v>0</v>
      </c>
      <c r="K572" s="193" t="s">
        <v>131</v>
      </c>
      <c r="L572" s="60"/>
      <c r="M572" s="198" t="s">
        <v>21</v>
      </c>
      <c r="N572" s="199" t="s">
        <v>43</v>
      </c>
      <c r="O572" s="41"/>
      <c r="P572" s="200">
        <f>O572*H572</f>
        <v>0</v>
      </c>
      <c r="Q572" s="200">
        <v>0</v>
      </c>
      <c r="R572" s="200">
        <f>Q572*H572</f>
        <v>0</v>
      </c>
      <c r="S572" s="200">
        <v>0</v>
      </c>
      <c r="T572" s="201">
        <f>S572*H572</f>
        <v>0</v>
      </c>
      <c r="AR572" s="23" t="s">
        <v>132</v>
      </c>
      <c r="AT572" s="23" t="s">
        <v>127</v>
      </c>
      <c r="AU572" s="23" t="s">
        <v>82</v>
      </c>
      <c r="AY572" s="23" t="s">
        <v>124</v>
      </c>
      <c r="BE572" s="202">
        <f>IF(N572="základní",J572,0)</f>
        <v>0</v>
      </c>
      <c r="BF572" s="202">
        <f>IF(N572="snížená",J572,0)</f>
        <v>0</v>
      </c>
      <c r="BG572" s="202">
        <f>IF(N572="zákl. přenesená",J572,0)</f>
        <v>0</v>
      </c>
      <c r="BH572" s="202">
        <f>IF(N572="sníž. přenesená",J572,0)</f>
        <v>0</v>
      </c>
      <c r="BI572" s="202">
        <f>IF(N572="nulová",J572,0)</f>
        <v>0</v>
      </c>
      <c r="BJ572" s="23" t="s">
        <v>80</v>
      </c>
      <c r="BK572" s="202">
        <f>ROUND(I572*H572,2)</f>
        <v>0</v>
      </c>
      <c r="BL572" s="23" t="s">
        <v>132</v>
      </c>
      <c r="BM572" s="23" t="s">
        <v>1600</v>
      </c>
    </row>
    <row r="573" spans="2:65" s="12" customFormat="1" ht="13.5">
      <c r="B573" s="214"/>
      <c r="C573" s="215"/>
      <c r="D573" s="205" t="s">
        <v>134</v>
      </c>
      <c r="E573" s="216" t="s">
        <v>21</v>
      </c>
      <c r="F573" s="217" t="s">
        <v>1601</v>
      </c>
      <c r="G573" s="215"/>
      <c r="H573" s="218">
        <v>120</v>
      </c>
      <c r="I573" s="219"/>
      <c r="J573" s="215"/>
      <c r="K573" s="215"/>
      <c r="L573" s="220"/>
      <c r="M573" s="221"/>
      <c r="N573" s="222"/>
      <c r="O573" s="222"/>
      <c r="P573" s="222"/>
      <c r="Q573" s="222"/>
      <c r="R573" s="222"/>
      <c r="S573" s="222"/>
      <c r="T573" s="223"/>
      <c r="AT573" s="224" t="s">
        <v>134</v>
      </c>
      <c r="AU573" s="224" t="s">
        <v>82</v>
      </c>
      <c r="AV573" s="12" t="s">
        <v>82</v>
      </c>
      <c r="AW573" s="12" t="s">
        <v>35</v>
      </c>
      <c r="AX573" s="12" t="s">
        <v>80</v>
      </c>
      <c r="AY573" s="224" t="s">
        <v>124</v>
      </c>
    </row>
    <row r="574" spans="2:65" s="1" customFormat="1" ht="16.5" customHeight="1">
      <c r="B574" s="40"/>
      <c r="C574" s="191" t="s">
        <v>1044</v>
      </c>
      <c r="D574" s="191" t="s">
        <v>127</v>
      </c>
      <c r="E574" s="192" t="s">
        <v>1006</v>
      </c>
      <c r="F574" s="193" t="s">
        <v>1007</v>
      </c>
      <c r="G574" s="194" t="s">
        <v>272</v>
      </c>
      <c r="H574" s="195">
        <v>145.75</v>
      </c>
      <c r="I574" s="196"/>
      <c r="J574" s="197">
        <f>ROUND(I574*H574,2)</f>
        <v>0</v>
      </c>
      <c r="K574" s="193" t="s">
        <v>131</v>
      </c>
      <c r="L574" s="60"/>
      <c r="M574" s="198" t="s">
        <v>21</v>
      </c>
      <c r="N574" s="199" t="s">
        <v>43</v>
      </c>
      <c r="O574" s="41"/>
      <c r="P574" s="200">
        <f>O574*H574</f>
        <v>0</v>
      </c>
      <c r="Q574" s="200">
        <v>0</v>
      </c>
      <c r="R574" s="200">
        <f>Q574*H574</f>
        <v>0</v>
      </c>
      <c r="S574" s="200">
        <v>2.5</v>
      </c>
      <c r="T574" s="201">
        <f>S574*H574</f>
        <v>364.375</v>
      </c>
      <c r="AR574" s="23" t="s">
        <v>132</v>
      </c>
      <c r="AT574" s="23" t="s">
        <v>127</v>
      </c>
      <c r="AU574" s="23" t="s">
        <v>82</v>
      </c>
      <c r="AY574" s="23" t="s">
        <v>124</v>
      </c>
      <c r="BE574" s="202">
        <f>IF(N574="základní",J574,0)</f>
        <v>0</v>
      </c>
      <c r="BF574" s="202">
        <f>IF(N574="snížená",J574,0)</f>
        <v>0</v>
      </c>
      <c r="BG574" s="202">
        <f>IF(N574="zákl. přenesená",J574,0)</f>
        <v>0</v>
      </c>
      <c r="BH574" s="202">
        <f>IF(N574="sníž. přenesená",J574,0)</f>
        <v>0</v>
      </c>
      <c r="BI574" s="202">
        <f>IF(N574="nulová",J574,0)</f>
        <v>0</v>
      </c>
      <c r="BJ574" s="23" t="s">
        <v>80</v>
      </c>
      <c r="BK574" s="202">
        <f>ROUND(I574*H574,2)</f>
        <v>0</v>
      </c>
      <c r="BL574" s="23" t="s">
        <v>132</v>
      </c>
      <c r="BM574" s="23" t="s">
        <v>1602</v>
      </c>
    </row>
    <row r="575" spans="2:65" s="11" customFormat="1" ht="13.5">
      <c r="B575" s="203"/>
      <c r="C575" s="204"/>
      <c r="D575" s="205" t="s">
        <v>134</v>
      </c>
      <c r="E575" s="206" t="s">
        <v>21</v>
      </c>
      <c r="F575" s="207" t="s">
        <v>1009</v>
      </c>
      <c r="G575" s="204"/>
      <c r="H575" s="206" t="s">
        <v>21</v>
      </c>
      <c r="I575" s="208"/>
      <c r="J575" s="204"/>
      <c r="K575" s="204"/>
      <c r="L575" s="209"/>
      <c r="M575" s="210"/>
      <c r="N575" s="211"/>
      <c r="O575" s="211"/>
      <c r="P575" s="211"/>
      <c r="Q575" s="211"/>
      <c r="R575" s="211"/>
      <c r="S575" s="211"/>
      <c r="T575" s="212"/>
      <c r="AT575" s="213" t="s">
        <v>134</v>
      </c>
      <c r="AU575" s="213" t="s">
        <v>82</v>
      </c>
      <c r="AV575" s="11" t="s">
        <v>80</v>
      </c>
      <c r="AW575" s="11" t="s">
        <v>35</v>
      </c>
      <c r="AX575" s="11" t="s">
        <v>72</v>
      </c>
      <c r="AY575" s="213" t="s">
        <v>124</v>
      </c>
    </row>
    <row r="576" spans="2:65" s="12" customFormat="1" ht="13.5">
      <c r="B576" s="214"/>
      <c r="C576" s="215"/>
      <c r="D576" s="205" t="s">
        <v>134</v>
      </c>
      <c r="E576" s="216" t="s">
        <v>21</v>
      </c>
      <c r="F576" s="217" t="s">
        <v>1603</v>
      </c>
      <c r="G576" s="215"/>
      <c r="H576" s="218">
        <v>48.75</v>
      </c>
      <c r="I576" s="219"/>
      <c r="J576" s="215"/>
      <c r="K576" s="215"/>
      <c r="L576" s="220"/>
      <c r="M576" s="221"/>
      <c r="N576" s="222"/>
      <c r="O576" s="222"/>
      <c r="P576" s="222"/>
      <c r="Q576" s="222"/>
      <c r="R576" s="222"/>
      <c r="S576" s="222"/>
      <c r="T576" s="223"/>
      <c r="AT576" s="224" t="s">
        <v>134</v>
      </c>
      <c r="AU576" s="224" t="s">
        <v>82</v>
      </c>
      <c r="AV576" s="12" t="s">
        <v>82</v>
      </c>
      <c r="AW576" s="12" t="s">
        <v>35</v>
      </c>
      <c r="AX576" s="12" t="s">
        <v>72</v>
      </c>
      <c r="AY576" s="224" t="s">
        <v>124</v>
      </c>
    </row>
    <row r="577" spans="2:65" s="12" customFormat="1" ht="13.5">
      <c r="B577" s="214"/>
      <c r="C577" s="215"/>
      <c r="D577" s="205" t="s">
        <v>134</v>
      </c>
      <c r="E577" s="216" t="s">
        <v>21</v>
      </c>
      <c r="F577" s="217" t="s">
        <v>1604</v>
      </c>
      <c r="G577" s="215"/>
      <c r="H577" s="218">
        <v>63</v>
      </c>
      <c r="I577" s="219"/>
      <c r="J577" s="215"/>
      <c r="K577" s="215"/>
      <c r="L577" s="220"/>
      <c r="M577" s="221"/>
      <c r="N577" s="222"/>
      <c r="O577" s="222"/>
      <c r="P577" s="222"/>
      <c r="Q577" s="222"/>
      <c r="R577" s="222"/>
      <c r="S577" s="222"/>
      <c r="T577" s="223"/>
      <c r="AT577" s="224" t="s">
        <v>134</v>
      </c>
      <c r="AU577" s="224" t="s">
        <v>82</v>
      </c>
      <c r="AV577" s="12" t="s">
        <v>82</v>
      </c>
      <c r="AW577" s="12" t="s">
        <v>35</v>
      </c>
      <c r="AX577" s="12" t="s">
        <v>72</v>
      </c>
      <c r="AY577" s="224" t="s">
        <v>124</v>
      </c>
    </row>
    <row r="578" spans="2:65" s="12" customFormat="1" ht="13.5">
      <c r="B578" s="214"/>
      <c r="C578" s="215"/>
      <c r="D578" s="205" t="s">
        <v>134</v>
      </c>
      <c r="E578" s="216" t="s">
        <v>21</v>
      </c>
      <c r="F578" s="217" t="s">
        <v>1605</v>
      </c>
      <c r="G578" s="215"/>
      <c r="H578" s="218">
        <v>34</v>
      </c>
      <c r="I578" s="219"/>
      <c r="J578" s="215"/>
      <c r="K578" s="215"/>
      <c r="L578" s="220"/>
      <c r="M578" s="221"/>
      <c r="N578" s="222"/>
      <c r="O578" s="222"/>
      <c r="P578" s="222"/>
      <c r="Q578" s="222"/>
      <c r="R578" s="222"/>
      <c r="S578" s="222"/>
      <c r="T578" s="223"/>
      <c r="AT578" s="224" t="s">
        <v>134</v>
      </c>
      <c r="AU578" s="224" t="s">
        <v>82</v>
      </c>
      <c r="AV578" s="12" t="s">
        <v>82</v>
      </c>
      <c r="AW578" s="12" t="s">
        <v>35</v>
      </c>
      <c r="AX578" s="12" t="s">
        <v>72</v>
      </c>
      <c r="AY578" s="224" t="s">
        <v>124</v>
      </c>
    </row>
    <row r="579" spans="2:65" s="13" customFormat="1" ht="13.5">
      <c r="B579" s="228"/>
      <c r="C579" s="229"/>
      <c r="D579" s="205" t="s">
        <v>134</v>
      </c>
      <c r="E579" s="230" t="s">
        <v>21</v>
      </c>
      <c r="F579" s="231" t="s">
        <v>230</v>
      </c>
      <c r="G579" s="229"/>
      <c r="H579" s="232">
        <v>145.75</v>
      </c>
      <c r="I579" s="233"/>
      <c r="J579" s="229"/>
      <c r="K579" s="229"/>
      <c r="L579" s="234"/>
      <c r="M579" s="235"/>
      <c r="N579" s="236"/>
      <c r="O579" s="236"/>
      <c r="P579" s="236"/>
      <c r="Q579" s="236"/>
      <c r="R579" s="236"/>
      <c r="S579" s="236"/>
      <c r="T579" s="237"/>
      <c r="AT579" s="238" t="s">
        <v>134</v>
      </c>
      <c r="AU579" s="238" t="s">
        <v>82</v>
      </c>
      <c r="AV579" s="13" t="s">
        <v>132</v>
      </c>
      <c r="AW579" s="13" t="s">
        <v>35</v>
      </c>
      <c r="AX579" s="13" t="s">
        <v>80</v>
      </c>
      <c r="AY579" s="238" t="s">
        <v>124</v>
      </c>
    </row>
    <row r="580" spans="2:65" s="1" customFormat="1" ht="16.5" customHeight="1">
      <c r="B580" s="40"/>
      <c r="C580" s="191" t="s">
        <v>1050</v>
      </c>
      <c r="D580" s="191" t="s">
        <v>127</v>
      </c>
      <c r="E580" s="192" t="s">
        <v>1606</v>
      </c>
      <c r="F580" s="193" t="s">
        <v>1607</v>
      </c>
      <c r="G580" s="194" t="s">
        <v>272</v>
      </c>
      <c r="H580" s="195">
        <v>1.62</v>
      </c>
      <c r="I580" s="196"/>
      <c r="J580" s="197">
        <f>ROUND(I580*H580,2)</f>
        <v>0</v>
      </c>
      <c r="K580" s="193" t="s">
        <v>131</v>
      </c>
      <c r="L580" s="60"/>
      <c r="M580" s="198" t="s">
        <v>21</v>
      </c>
      <c r="N580" s="199" t="s">
        <v>43</v>
      </c>
      <c r="O580" s="41"/>
      <c r="P580" s="200">
        <f>O580*H580</f>
        <v>0</v>
      </c>
      <c r="Q580" s="200">
        <v>0.12</v>
      </c>
      <c r="R580" s="200">
        <f>Q580*H580</f>
        <v>0.19440000000000002</v>
      </c>
      <c r="S580" s="200">
        <v>2.2000000000000002</v>
      </c>
      <c r="T580" s="201">
        <f>S580*H580</f>
        <v>3.5640000000000005</v>
      </c>
      <c r="AR580" s="23" t="s">
        <v>132</v>
      </c>
      <c r="AT580" s="23" t="s">
        <v>127</v>
      </c>
      <c r="AU580" s="23" t="s">
        <v>82</v>
      </c>
      <c r="AY580" s="23" t="s">
        <v>124</v>
      </c>
      <c r="BE580" s="202">
        <f>IF(N580="základní",J580,0)</f>
        <v>0</v>
      </c>
      <c r="BF580" s="202">
        <f>IF(N580="snížená",J580,0)</f>
        <v>0</v>
      </c>
      <c r="BG580" s="202">
        <f>IF(N580="zákl. přenesená",J580,0)</f>
        <v>0</v>
      </c>
      <c r="BH580" s="202">
        <f>IF(N580="sníž. přenesená",J580,0)</f>
        <v>0</v>
      </c>
      <c r="BI580" s="202">
        <f>IF(N580="nulová",J580,0)</f>
        <v>0</v>
      </c>
      <c r="BJ580" s="23" t="s">
        <v>80</v>
      </c>
      <c r="BK580" s="202">
        <f>ROUND(I580*H580,2)</f>
        <v>0</v>
      </c>
      <c r="BL580" s="23" t="s">
        <v>132</v>
      </c>
      <c r="BM580" s="23" t="s">
        <v>1608</v>
      </c>
    </row>
    <row r="581" spans="2:65" s="12" customFormat="1" ht="13.5">
      <c r="B581" s="214"/>
      <c r="C581" s="215"/>
      <c r="D581" s="205" t="s">
        <v>134</v>
      </c>
      <c r="E581" s="216" t="s">
        <v>21</v>
      </c>
      <c r="F581" s="217" t="s">
        <v>1609</v>
      </c>
      <c r="G581" s="215"/>
      <c r="H581" s="218">
        <v>0.98</v>
      </c>
      <c r="I581" s="219"/>
      <c r="J581" s="215"/>
      <c r="K581" s="215"/>
      <c r="L581" s="220"/>
      <c r="M581" s="221"/>
      <c r="N581" s="222"/>
      <c r="O581" s="222"/>
      <c r="P581" s="222"/>
      <c r="Q581" s="222"/>
      <c r="R581" s="222"/>
      <c r="S581" s="222"/>
      <c r="T581" s="223"/>
      <c r="AT581" s="224" t="s">
        <v>134</v>
      </c>
      <c r="AU581" s="224" t="s">
        <v>82</v>
      </c>
      <c r="AV581" s="12" t="s">
        <v>82</v>
      </c>
      <c r="AW581" s="12" t="s">
        <v>35</v>
      </c>
      <c r="AX581" s="12" t="s">
        <v>72</v>
      </c>
      <c r="AY581" s="224" t="s">
        <v>124</v>
      </c>
    </row>
    <row r="582" spans="2:65" s="12" customFormat="1" ht="13.5">
      <c r="B582" s="214"/>
      <c r="C582" s="215"/>
      <c r="D582" s="205" t="s">
        <v>134</v>
      </c>
      <c r="E582" s="216" t="s">
        <v>21</v>
      </c>
      <c r="F582" s="217" t="s">
        <v>1610</v>
      </c>
      <c r="G582" s="215"/>
      <c r="H582" s="218">
        <v>0.18</v>
      </c>
      <c r="I582" s="219"/>
      <c r="J582" s="215"/>
      <c r="K582" s="215"/>
      <c r="L582" s="220"/>
      <c r="M582" s="221"/>
      <c r="N582" s="222"/>
      <c r="O582" s="222"/>
      <c r="P582" s="222"/>
      <c r="Q582" s="222"/>
      <c r="R582" s="222"/>
      <c r="S582" s="222"/>
      <c r="T582" s="223"/>
      <c r="AT582" s="224" t="s">
        <v>134</v>
      </c>
      <c r="AU582" s="224" t="s">
        <v>82</v>
      </c>
      <c r="AV582" s="12" t="s">
        <v>82</v>
      </c>
      <c r="AW582" s="12" t="s">
        <v>35</v>
      </c>
      <c r="AX582" s="12" t="s">
        <v>72</v>
      </c>
      <c r="AY582" s="224" t="s">
        <v>124</v>
      </c>
    </row>
    <row r="583" spans="2:65" s="12" customFormat="1" ht="13.5">
      <c r="B583" s="214"/>
      <c r="C583" s="215"/>
      <c r="D583" s="205" t="s">
        <v>134</v>
      </c>
      <c r="E583" s="216" t="s">
        <v>21</v>
      </c>
      <c r="F583" s="217" t="s">
        <v>1611</v>
      </c>
      <c r="G583" s="215"/>
      <c r="H583" s="218">
        <v>0.46</v>
      </c>
      <c r="I583" s="219"/>
      <c r="J583" s="215"/>
      <c r="K583" s="215"/>
      <c r="L583" s="220"/>
      <c r="M583" s="221"/>
      <c r="N583" s="222"/>
      <c r="O583" s="222"/>
      <c r="P583" s="222"/>
      <c r="Q583" s="222"/>
      <c r="R583" s="222"/>
      <c r="S583" s="222"/>
      <c r="T583" s="223"/>
      <c r="AT583" s="224" t="s">
        <v>134</v>
      </c>
      <c r="AU583" s="224" t="s">
        <v>82</v>
      </c>
      <c r="AV583" s="12" t="s">
        <v>82</v>
      </c>
      <c r="AW583" s="12" t="s">
        <v>35</v>
      </c>
      <c r="AX583" s="12" t="s">
        <v>72</v>
      </c>
      <c r="AY583" s="224" t="s">
        <v>124</v>
      </c>
    </row>
    <row r="584" spans="2:65" s="13" customFormat="1" ht="13.5">
      <c r="B584" s="228"/>
      <c r="C584" s="229"/>
      <c r="D584" s="205" t="s">
        <v>134</v>
      </c>
      <c r="E584" s="230" t="s">
        <v>21</v>
      </c>
      <c r="F584" s="231" t="s">
        <v>230</v>
      </c>
      <c r="G584" s="229"/>
      <c r="H584" s="232">
        <v>1.62</v>
      </c>
      <c r="I584" s="233"/>
      <c r="J584" s="229"/>
      <c r="K584" s="229"/>
      <c r="L584" s="234"/>
      <c r="M584" s="235"/>
      <c r="N584" s="236"/>
      <c r="O584" s="236"/>
      <c r="P584" s="236"/>
      <c r="Q584" s="236"/>
      <c r="R584" s="236"/>
      <c r="S584" s="236"/>
      <c r="T584" s="237"/>
      <c r="AT584" s="238" t="s">
        <v>134</v>
      </c>
      <c r="AU584" s="238" t="s">
        <v>82</v>
      </c>
      <c r="AV584" s="13" t="s">
        <v>132</v>
      </c>
      <c r="AW584" s="13" t="s">
        <v>35</v>
      </c>
      <c r="AX584" s="13" t="s">
        <v>80</v>
      </c>
      <c r="AY584" s="238" t="s">
        <v>124</v>
      </c>
    </row>
    <row r="585" spans="2:65" s="1" customFormat="1" ht="16.5" customHeight="1">
      <c r="B585" s="40"/>
      <c r="C585" s="191" t="s">
        <v>1059</v>
      </c>
      <c r="D585" s="191" t="s">
        <v>127</v>
      </c>
      <c r="E585" s="192" t="s">
        <v>1612</v>
      </c>
      <c r="F585" s="193" t="s">
        <v>1613</v>
      </c>
      <c r="G585" s="194" t="s">
        <v>272</v>
      </c>
      <c r="H585" s="195">
        <v>1.802</v>
      </c>
      <c r="I585" s="196"/>
      <c r="J585" s="197">
        <f>ROUND(I585*H585,2)</f>
        <v>0</v>
      </c>
      <c r="K585" s="193" t="s">
        <v>131</v>
      </c>
      <c r="L585" s="60"/>
      <c r="M585" s="198" t="s">
        <v>21</v>
      </c>
      <c r="N585" s="199" t="s">
        <v>43</v>
      </c>
      <c r="O585" s="41"/>
      <c r="P585" s="200">
        <f>O585*H585</f>
        <v>0</v>
      </c>
      <c r="Q585" s="200">
        <v>0.12171</v>
      </c>
      <c r="R585" s="200">
        <f>Q585*H585</f>
        <v>0.21932142000000002</v>
      </c>
      <c r="S585" s="200">
        <v>2.4</v>
      </c>
      <c r="T585" s="201">
        <f>S585*H585</f>
        <v>4.3247999999999998</v>
      </c>
      <c r="AR585" s="23" t="s">
        <v>132</v>
      </c>
      <c r="AT585" s="23" t="s">
        <v>127</v>
      </c>
      <c r="AU585" s="23" t="s">
        <v>82</v>
      </c>
      <c r="AY585" s="23" t="s">
        <v>124</v>
      </c>
      <c r="BE585" s="202">
        <f>IF(N585="základní",J585,0)</f>
        <v>0</v>
      </c>
      <c r="BF585" s="202">
        <f>IF(N585="snížená",J585,0)</f>
        <v>0</v>
      </c>
      <c r="BG585" s="202">
        <f>IF(N585="zákl. přenesená",J585,0)</f>
        <v>0</v>
      </c>
      <c r="BH585" s="202">
        <f>IF(N585="sníž. přenesená",J585,0)</f>
        <v>0</v>
      </c>
      <c r="BI585" s="202">
        <f>IF(N585="nulová",J585,0)</f>
        <v>0</v>
      </c>
      <c r="BJ585" s="23" t="s">
        <v>80</v>
      </c>
      <c r="BK585" s="202">
        <f>ROUND(I585*H585,2)</f>
        <v>0</v>
      </c>
      <c r="BL585" s="23" t="s">
        <v>132</v>
      </c>
      <c r="BM585" s="23" t="s">
        <v>1614</v>
      </c>
    </row>
    <row r="586" spans="2:65" s="12" customFormat="1" ht="13.5">
      <c r="B586" s="214"/>
      <c r="C586" s="215"/>
      <c r="D586" s="205" t="s">
        <v>134</v>
      </c>
      <c r="E586" s="216" t="s">
        <v>21</v>
      </c>
      <c r="F586" s="217" t="s">
        <v>1615</v>
      </c>
      <c r="G586" s="215"/>
      <c r="H586" s="218">
        <v>1.802</v>
      </c>
      <c r="I586" s="219"/>
      <c r="J586" s="215"/>
      <c r="K586" s="215"/>
      <c r="L586" s="220"/>
      <c r="M586" s="221"/>
      <c r="N586" s="222"/>
      <c r="O586" s="222"/>
      <c r="P586" s="222"/>
      <c r="Q586" s="222"/>
      <c r="R586" s="222"/>
      <c r="S586" s="222"/>
      <c r="T586" s="223"/>
      <c r="AT586" s="224" t="s">
        <v>134</v>
      </c>
      <c r="AU586" s="224" t="s">
        <v>82</v>
      </c>
      <c r="AV586" s="12" t="s">
        <v>82</v>
      </c>
      <c r="AW586" s="12" t="s">
        <v>35</v>
      </c>
      <c r="AX586" s="12" t="s">
        <v>80</v>
      </c>
      <c r="AY586" s="224" t="s">
        <v>124</v>
      </c>
    </row>
    <row r="587" spans="2:65" s="1" customFormat="1" ht="16.5" customHeight="1">
      <c r="B587" s="40"/>
      <c r="C587" s="191" t="s">
        <v>1069</v>
      </c>
      <c r="D587" s="191" t="s">
        <v>127</v>
      </c>
      <c r="E587" s="192" t="s">
        <v>1616</v>
      </c>
      <c r="F587" s="193" t="s">
        <v>1617</v>
      </c>
      <c r="G587" s="194" t="s">
        <v>272</v>
      </c>
      <c r="H587" s="195">
        <v>28.370999999999999</v>
      </c>
      <c r="I587" s="196"/>
      <c r="J587" s="197">
        <f>ROUND(I587*H587,2)</f>
        <v>0</v>
      </c>
      <c r="K587" s="193" t="s">
        <v>131</v>
      </c>
      <c r="L587" s="60"/>
      <c r="M587" s="198" t="s">
        <v>21</v>
      </c>
      <c r="N587" s="199" t="s">
        <v>43</v>
      </c>
      <c r="O587" s="41"/>
      <c r="P587" s="200">
        <f>O587*H587</f>
        <v>0</v>
      </c>
      <c r="Q587" s="200">
        <v>0.12</v>
      </c>
      <c r="R587" s="200">
        <f>Q587*H587</f>
        <v>3.4045199999999998</v>
      </c>
      <c r="S587" s="200">
        <v>2.4900000000000002</v>
      </c>
      <c r="T587" s="201">
        <f>S587*H587</f>
        <v>70.643789999999996</v>
      </c>
      <c r="AR587" s="23" t="s">
        <v>132</v>
      </c>
      <c r="AT587" s="23" t="s">
        <v>127</v>
      </c>
      <c r="AU587" s="23" t="s">
        <v>82</v>
      </c>
      <c r="AY587" s="23" t="s">
        <v>124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23" t="s">
        <v>80</v>
      </c>
      <c r="BK587" s="202">
        <f>ROUND(I587*H587,2)</f>
        <v>0</v>
      </c>
      <c r="BL587" s="23" t="s">
        <v>132</v>
      </c>
      <c r="BM587" s="23" t="s">
        <v>1618</v>
      </c>
    </row>
    <row r="588" spans="2:65" s="11" customFormat="1" ht="13.5">
      <c r="B588" s="203"/>
      <c r="C588" s="204"/>
      <c r="D588" s="205" t="s">
        <v>134</v>
      </c>
      <c r="E588" s="206" t="s">
        <v>21</v>
      </c>
      <c r="F588" s="207" t="s">
        <v>1619</v>
      </c>
      <c r="G588" s="204"/>
      <c r="H588" s="206" t="s">
        <v>21</v>
      </c>
      <c r="I588" s="208"/>
      <c r="J588" s="204"/>
      <c r="K588" s="204"/>
      <c r="L588" s="209"/>
      <c r="M588" s="210"/>
      <c r="N588" s="211"/>
      <c r="O588" s="211"/>
      <c r="P588" s="211"/>
      <c r="Q588" s="211"/>
      <c r="R588" s="211"/>
      <c r="S588" s="211"/>
      <c r="T588" s="212"/>
      <c r="AT588" s="213" t="s">
        <v>134</v>
      </c>
      <c r="AU588" s="213" t="s">
        <v>82</v>
      </c>
      <c r="AV588" s="11" t="s">
        <v>80</v>
      </c>
      <c r="AW588" s="11" t="s">
        <v>35</v>
      </c>
      <c r="AX588" s="11" t="s">
        <v>72</v>
      </c>
      <c r="AY588" s="213" t="s">
        <v>124</v>
      </c>
    </row>
    <row r="589" spans="2:65" s="12" customFormat="1" ht="13.5">
      <c r="B589" s="214"/>
      <c r="C589" s="215"/>
      <c r="D589" s="205" t="s">
        <v>134</v>
      </c>
      <c r="E589" s="216" t="s">
        <v>21</v>
      </c>
      <c r="F589" s="217" t="s">
        <v>1620</v>
      </c>
      <c r="G589" s="215"/>
      <c r="H589" s="218">
        <v>28.370999999999999</v>
      </c>
      <c r="I589" s="219"/>
      <c r="J589" s="215"/>
      <c r="K589" s="215"/>
      <c r="L589" s="220"/>
      <c r="M589" s="221"/>
      <c r="N589" s="222"/>
      <c r="O589" s="222"/>
      <c r="P589" s="222"/>
      <c r="Q589" s="222"/>
      <c r="R589" s="222"/>
      <c r="S589" s="222"/>
      <c r="T589" s="223"/>
      <c r="AT589" s="224" t="s">
        <v>134</v>
      </c>
      <c r="AU589" s="224" t="s">
        <v>82</v>
      </c>
      <c r="AV589" s="12" t="s">
        <v>82</v>
      </c>
      <c r="AW589" s="12" t="s">
        <v>35</v>
      </c>
      <c r="AX589" s="12" t="s">
        <v>80</v>
      </c>
      <c r="AY589" s="224" t="s">
        <v>124</v>
      </c>
    </row>
    <row r="590" spans="2:65" s="1" customFormat="1" ht="25.5" customHeight="1">
      <c r="B590" s="40"/>
      <c r="C590" s="191" t="s">
        <v>1080</v>
      </c>
      <c r="D590" s="191" t="s">
        <v>127</v>
      </c>
      <c r="E590" s="192" t="s">
        <v>1020</v>
      </c>
      <c r="F590" s="193" t="s">
        <v>1021</v>
      </c>
      <c r="G590" s="194" t="s">
        <v>221</v>
      </c>
      <c r="H590" s="195">
        <v>37.049999999999997</v>
      </c>
      <c r="I590" s="196"/>
      <c r="J590" s="197">
        <f>ROUND(I590*H590,2)</f>
        <v>0</v>
      </c>
      <c r="K590" s="193" t="s">
        <v>131</v>
      </c>
      <c r="L590" s="60"/>
      <c r="M590" s="198" t="s">
        <v>21</v>
      </c>
      <c r="N590" s="199" t="s">
        <v>43</v>
      </c>
      <c r="O590" s="41"/>
      <c r="P590" s="200">
        <f>O590*H590</f>
        <v>0</v>
      </c>
      <c r="Q590" s="200">
        <v>0</v>
      </c>
      <c r="R590" s="200">
        <f>Q590*H590</f>
        <v>0</v>
      </c>
      <c r="S590" s="200">
        <v>0.432</v>
      </c>
      <c r="T590" s="201">
        <f>S590*H590</f>
        <v>16.005599999999998</v>
      </c>
      <c r="AR590" s="23" t="s">
        <v>132</v>
      </c>
      <c r="AT590" s="23" t="s">
        <v>127</v>
      </c>
      <c r="AU590" s="23" t="s">
        <v>82</v>
      </c>
      <c r="AY590" s="23" t="s">
        <v>124</v>
      </c>
      <c r="BE590" s="202">
        <f>IF(N590="základní",J590,0)</f>
        <v>0</v>
      </c>
      <c r="BF590" s="202">
        <f>IF(N590="snížená",J590,0)</f>
        <v>0</v>
      </c>
      <c r="BG590" s="202">
        <f>IF(N590="zákl. přenesená",J590,0)</f>
        <v>0</v>
      </c>
      <c r="BH590" s="202">
        <f>IF(N590="sníž. přenesená",J590,0)</f>
        <v>0</v>
      </c>
      <c r="BI590" s="202">
        <f>IF(N590="nulová",J590,0)</f>
        <v>0</v>
      </c>
      <c r="BJ590" s="23" t="s">
        <v>80</v>
      </c>
      <c r="BK590" s="202">
        <f>ROUND(I590*H590,2)</f>
        <v>0</v>
      </c>
      <c r="BL590" s="23" t="s">
        <v>132</v>
      </c>
      <c r="BM590" s="23" t="s">
        <v>1621</v>
      </c>
    </row>
    <row r="591" spans="2:65" s="11" customFormat="1" ht="13.5">
      <c r="B591" s="203"/>
      <c r="C591" s="204"/>
      <c r="D591" s="205" t="s">
        <v>134</v>
      </c>
      <c r="E591" s="206" t="s">
        <v>21</v>
      </c>
      <c r="F591" s="207" t="s">
        <v>1023</v>
      </c>
      <c r="G591" s="204"/>
      <c r="H591" s="206" t="s">
        <v>21</v>
      </c>
      <c r="I591" s="208"/>
      <c r="J591" s="204"/>
      <c r="K591" s="204"/>
      <c r="L591" s="209"/>
      <c r="M591" s="210"/>
      <c r="N591" s="211"/>
      <c r="O591" s="211"/>
      <c r="P591" s="211"/>
      <c r="Q591" s="211"/>
      <c r="R591" s="211"/>
      <c r="S591" s="211"/>
      <c r="T591" s="212"/>
      <c r="AT591" s="213" t="s">
        <v>134</v>
      </c>
      <c r="AU591" s="213" t="s">
        <v>82</v>
      </c>
      <c r="AV591" s="11" t="s">
        <v>80</v>
      </c>
      <c r="AW591" s="11" t="s">
        <v>35</v>
      </c>
      <c r="AX591" s="11" t="s">
        <v>72</v>
      </c>
      <c r="AY591" s="213" t="s">
        <v>124</v>
      </c>
    </row>
    <row r="592" spans="2:65" s="12" customFormat="1" ht="13.5">
      <c r="B592" s="214"/>
      <c r="C592" s="215"/>
      <c r="D592" s="205" t="s">
        <v>134</v>
      </c>
      <c r="E592" s="216" t="s">
        <v>21</v>
      </c>
      <c r="F592" s="217" t="s">
        <v>1622</v>
      </c>
      <c r="G592" s="215"/>
      <c r="H592" s="218">
        <v>37.049999999999997</v>
      </c>
      <c r="I592" s="219"/>
      <c r="J592" s="215"/>
      <c r="K592" s="215"/>
      <c r="L592" s="220"/>
      <c r="M592" s="221"/>
      <c r="N592" s="222"/>
      <c r="O592" s="222"/>
      <c r="P592" s="222"/>
      <c r="Q592" s="222"/>
      <c r="R592" s="222"/>
      <c r="S592" s="222"/>
      <c r="T592" s="223"/>
      <c r="AT592" s="224" t="s">
        <v>134</v>
      </c>
      <c r="AU592" s="224" t="s">
        <v>82</v>
      </c>
      <c r="AV592" s="12" t="s">
        <v>82</v>
      </c>
      <c r="AW592" s="12" t="s">
        <v>35</v>
      </c>
      <c r="AX592" s="12" t="s">
        <v>80</v>
      </c>
      <c r="AY592" s="224" t="s">
        <v>124</v>
      </c>
    </row>
    <row r="593" spans="2:65" s="1" customFormat="1" ht="25.5" customHeight="1">
      <c r="B593" s="40"/>
      <c r="C593" s="191" t="s">
        <v>1085</v>
      </c>
      <c r="D593" s="191" t="s">
        <v>127</v>
      </c>
      <c r="E593" s="192" t="s">
        <v>1026</v>
      </c>
      <c r="F593" s="193" t="s">
        <v>1027</v>
      </c>
      <c r="G593" s="194" t="s">
        <v>130</v>
      </c>
      <c r="H593" s="195">
        <v>2</v>
      </c>
      <c r="I593" s="196"/>
      <c r="J593" s="197">
        <f>ROUND(I593*H593,2)</f>
        <v>0</v>
      </c>
      <c r="K593" s="193" t="s">
        <v>131</v>
      </c>
      <c r="L593" s="60"/>
      <c r="M593" s="198" t="s">
        <v>21</v>
      </c>
      <c r="N593" s="199" t="s">
        <v>43</v>
      </c>
      <c r="O593" s="41"/>
      <c r="P593" s="200">
        <f>O593*H593</f>
        <v>0</v>
      </c>
      <c r="Q593" s="200">
        <v>0</v>
      </c>
      <c r="R593" s="200">
        <f>Q593*H593</f>
        <v>0</v>
      </c>
      <c r="S593" s="200">
        <v>8.2000000000000003E-2</v>
      </c>
      <c r="T593" s="201">
        <f>S593*H593</f>
        <v>0.16400000000000001</v>
      </c>
      <c r="AR593" s="23" t="s">
        <v>132</v>
      </c>
      <c r="AT593" s="23" t="s">
        <v>127</v>
      </c>
      <c r="AU593" s="23" t="s">
        <v>82</v>
      </c>
      <c r="AY593" s="23" t="s">
        <v>124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23" t="s">
        <v>80</v>
      </c>
      <c r="BK593" s="202">
        <f>ROUND(I593*H593,2)</f>
        <v>0</v>
      </c>
      <c r="BL593" s="23" t="s">
        <v>132</v>
      </c>
      <c r="BM593" s="23" t="s">
        <v>1623</v>
      </c>
    </row>
    <row r="594" spans="2:65" s="11" customFormat="1" ht="13.5">
      <c r="B594" s="203"/>
      <c r="C594" s="204"/>
      <c r="D594" s="205" t="s">
        <v>134</v>
      </c>
      <c r="E594" s="206" t="s">
        <v>21</v>
      </c>
      <c r="F594" s="207" t="s">
        <v>1029</v>
      </c>
      <c r="G594" s="204"/>
      <c r="H594" s="206" t="s">
        <v>21</v>
      </c>
      <c r="I594" s="208"/>
      <c r="J594" s="204"/>
      <c r="K594" s="204"/>
      <c r="L594" s="209"/>
      <c r="M594" s="210"/>
      <c r="N594" s="211"/>
      <c r="O594" s="211"/>
      <c r="P594" s="211"/>
      <c r="Q594" s="211"/>
      <c r="R594" s="211"/>
      <c r="S594" s="211"/>
      <c r="T594" s="212"/>
      <c r="AT594" s="213" t="s">
        <v>134</v>
      </c>
      <c r="AU594" s="213" t="s">
        <v>82</v>
      </c>
      <c r="AV594" s="11" t="s">
        <v>80</v>
      </c>
      <c r="AW594" s="11" t="s">
        <v>35</v>
      </c>
      <c r="AX594" s="11" t="s">
        <v>72</v>
      </c>
      <c r="AY594" s="213" t="s">
        <v>124</v>
      </c>
    </row>
    <row r="595" spans="2:65" s="12" customFormat="1" ht="13.5">
      <c r="B595" s="214"/>
      <c r="C595" s="215"/>
      <c r="D595" s="205" t="s">
        <v>134</v>
      </c>
      <c r="E595" s="216" t="s">
        <v>21</v>
      </c>
      <c r="F595" s="217" t="s">
        <v>1030</v>
      </c>
      <c r="G595" s="215"/>
      <c r="H595" s="218">
        <v>2</v>
      </c>
      <c r="I595" s="219"/>
      <c r="J595" s="215"/>
      <c r="K595" s="215"/>
      <c r="L595" s="220"/>
      <c r="M595" s="221"/>
      <c r="N595" s="222"/>
      <c r="O595" s="222"/>
      <c r="P595" s="222"/>
      <c r="Q595" s="222"/>
      <c r="R595" s="222"/>
      <c r="S595" s="222"/>
      <c r="T595" s="223"/>
      <c r="AT595" s="224" t="s">
        <v>134</v>
      </c>
      <c r="AU595" s="224" t="s">
        <v>82</v>
      </c>
      <c r="AV595" s="12" t="s">
        <v>82</v>
      </c>
      <c r="AW595" s="12" t="s">
        <v>35</v>
      </c>
      <c r="AX595" s="12" t="s">
        <v>80</v>
      </c>
      <c r="AY595" s="224" t="s">
        <v>124</v>
      </c>
    </row>
    <row r="596" spans="2:65" s="1" customFormat="1" ht="16.5" customHeight="1">
      <c r="B596" s="40"/>
      <c r="C596" s="191" t="s">
        <v>1092</v>
      </c>
      <c r="D596" s="191" t="s">
        <v>127</v>
      </c>
      <c r="E596" s="192" t="s">
        <v>1032</v>
      </c>
      <c r="F596" s="193" t="s">
        <v>1033</v>
      </c>
      <c r="G596" s="194" t="s">
        <v>261</v>
      </c>
      <c r="H596" s="195">
        <v>15.4</v>
      </c>
      <c r="I596" s="196"/>
      <c r="J596" s="197">
        <f>ROUND(I596*H596,2)</f>
        <v>0</v>
      </c>
      <c r="K596" s="193" t="s">
        <v>131</v>
      </c>
      <c r="L596" s="60"/>
      <c r="M596" s="198" t="s">
        <v>21</v>
      </c>
      <c r="N596" s="199" t="s">
        <v>43</v>
      </c>
      <c r="O596" s="41"/>
      <c r="P596" s="200">
        <f>O596*H596</f>
        <v>0</v>
      </c>
      <c r="Q596" s="200">
        <v>8.0000000000000007E-5</v>
      </c>
      <c r="R596" s="200">
        <f>Q596*H596</f>
        <v>1.232E-3</v>
      </c>
      <c r="S596" s="200">
        <v>1.7999999999999999E-2</v>
      </c>
      <c r="T596" s="201">
        <f>S596*H596</f>
        <v>0.2772</v>
      </c>
      <c r="AR596" s="23" t="s">
        <v>132</v>
      </c>
      <c r="AT596" s="23" t="s">
        <v>127</v>
      </c>
      <c r="AU596" s="23" t="s">
        <v>82</v>
      </c>
      <c r="AY596" s="23" t="s">
        <v>124</v>
      </c>
      <c r="BE596" s="202">
        <f>IF(N596="základní",J596,0)</f>
        <v>0</v>
      </c>
      <c r="BF596" s="202">
        <f>IF(N596="snížená",J596,0)</f>
        <v>0</v>
      </c>
      <c r="BG596" s="202">
        <f>IF(N596="zákl. přenesená",J596,0)</f>
        <v>0</v>
      </c>
      <c r="BH596" s="202">
        <f>IF(N596="sníž. přenesená",J596,0)</f>
        <v>0</v>
      </c>
      <c r="BI596" s="202">
        <f>IF(N596="nulová",J596,0)</f>
        <v>0</v>
      </c>
      <c r="BJ596" s="23" t="s">
        <v>80</v>
      </c>
      <c r="BK596" s="202">
        <f>ROUND(I596*H596,2)</f>
        <v>0</v>
      </c>
      <c r="BL596" s="23" t="s">
        <v>132</v>
      </c>
      <c r="BM596" s="23" t="s">
        <v>1624</v>
      </c>
    </row>
    <row r="597" spans="2:65" s="11" customFormat="1" ht="13.5">
      <c r="B597" s="203"/>
      <c r="C597" s="204"/>
      <c r="D597" s="205" t="s">
        <v>134</v>
      </c>
      <c r="E597" s="206" t="s">
        <v>21</v>
      </c>
      <c r="F597" s="207" t="s">
        <v>1035</v>
      </c>
      <c r="G597" s="204"/>
      <c r="H597" s="206" t="s">
        <v>21</v>
      </c>
      <c r="I597" s="208"/>
      <c r="J597" s="204"/>
      <c r="K597" s="204"/>
      <c r="L597" s="209"/>
      <c r="M597" s="210"/>
      <c r="N597" s="211"/>
      <c r="O597" s="211"/>
      <c r="P597" s="211"/>
      <c r="Q597" s="211"/>
      <c r="R597" s="211"/>
      <c r="S597" s="211"/>
      <c r="T597" s="212"/>
      <c r="AT597" s="213" t="s">
        <v>134</v>
      </c>
      <c r="AU597" s="213" t="s">
        <v>82</v>
      </c>
      <c r="AV597" s="11" t="s">
        <v>80</v>
      </c>
      <c r="AW597" s="11" t="s">
        <v>35</v>
      </c>
      <c r="AX597" s="11" t="s">
        <v>72</v>
      </c>
      <c r="AY597" s="213" t="s">
        <v>124</v>
      </c>
    </row>
    <row r="598" spans="2:65" s="12" customFormat="1" ht="13.5">
      <c r="B598" s="214"/>
      <c r="C598" s="215"/>
      <c r="D598" s="205" t="s">
        <v>134</v>
      </c>
      <c r="E598" s="216" t="s">
        <v>21</v>
      </c>
      <c r="F598" s="217" t="s">
        <v>1625</v>
      </c>
      <c r="G598" s="215"/>
      <c r="H598" s="218">
        <v>15.4</v>
      </c>
      <c r="I598" s="219"/>
      <c r="J598" s="215"/>
      <c r="K598" s="215"/>
      <c r="L598" s="220"/>
      <c r="M598" s="221"/>
      <c r="N598" s="222"/>
      <c r="O598" s="222"/>
      <c r="P598" s="222"/>
      <c r="Q598" s="222"/>
      <c r="R598" s="222"/>
      <c r="S598" s="222"/>
      <c r="T598" s="223"/>
      <c r="AT598" s="224" t="s">
        <v>134</v>
      </c>
      <c r="AU598" s="224" t="s">
        <v>82</v>
      </c>
      <c r="AV598" s="12" t="s">
        <v>82</v>
      </c>
      <c r="AW598" s="12" t="s">
        <v>35</v>
      </c>
      <c r="AX598" s="12" t="s">
        <v>80</v>
      </c>
      <c r="AY598" s="224" t="s">
        <v>124</v>
      </c>
    </row>
    <row r="599" spans="2:65" s="1" customFormat="1" ht="25.5" customHeight="1">
      <c r="B599" s="40"/>
      <c r="C599" s="191" t="s">
        <v>1098</v>
      </c>
      <c r="D599" s="191" t="s">
        <v>127</v>
      </c>
      <c r="E599" s="192" t="s">
        <v>1038</v>
      </c>
      <c r="F599" s="193" t="s">
        <v>1039</v>
      </c>
      <c r="G599" s="194" t="s">
        <v>221</v>
      </c>
      <c r="H599" s="195">
        <v>62</v>
      </c>
      <c r="I599" s="196"/>
      <c r="J599" s="197">
        <f>ROUND(I599*H599,2)</f>
        <v>0</v>
      </c>
      <c r="K599" s="193" t="s">
        <v>131</v>
      </c>
      <c r="L599" s="60"/>
      <c r="M599" s="198" t="s">
        <v>21</v>
      </c>
      <c r="N599" s="199" t="s">
        <v>43</v>
      </c>
      <c r="O599" s="41"/>
      <c r="P599" s="200">
        <f>O599*H599</f>
        <v>0</v>
      </c>
      <c r="Q599" s="200">
        <v>5.0600000000000003E-3</v>
      </c>
      <c r="R599" s="200">
        <f>Q599*H599</f>
        <v>0.31372</v>
      </c>
      <c r="S599" s="200">
        <v>5.0000000000000001E-3</v>
      </c>
      <c r="T599" s="201">
        <f>S599*H599</f>
        <v>0.31</v>
      </c>
      <c r="AR599" s="23" t="s">
        <v>132</v>
      </c>
      <c r="AT599" s="23" t="s">
        <v>127</v>
      </c>
      <c r="AU599" s="23" t="s">
        <v>82</v>
      </c>
      <c r="AY599" s="23" t="s">
        <v>124</v>
      </c>
      <c r="BE599" s="202">
        <f>IF(N599="základní",J599,0)</f>
        <v>0</v>
      </c>
      <c r="BF599" s="202">
        <f>IF(N599="snížená",J599,0)</f>
        <v>0</v>
      </c>
      <c r="BG599" s="202">
        <f>IF(N599="zákl. přenesená",J599,0)</f>
        <v>0</v>
      </c>
      <c r="BH599" s="202">
        <f>IF(N599="sníž. přenesená",J599,0)</f>
        <v>0</v>
      </c>
      <c r="BI599" s="202">
        <f>IF(N599="nulová",J599,0)</f>
        <v>0</v>
      </c>
      <c r="BJ599" s="23" t="s">
        <v>80</v>
      </c>
      <c r="BK599" s="202">
        <f>ROUND(I599*H599,2)</f>
        <v>0</v>
      </c>
      <c r="BL599" s="23" t="s">
        <v>132</v>
      </c>
      <c r="BM599" s="23" t="s">
        <v>1626</v>
      </c>
    </row>
    <row r="600" spans="2:65" s="12" customFormat="1" ht="13.5">
      <c r="B600" s="214"/>
      <c r="C600" s="215"/>
      <c r="D600" s="205" t="s">
        <v>134</v>
      </c>
      <c r="E600" s="216" t="s">
        <v>21</v>
      </c>
      <c r="F600" s="217" t="s">
        <v>1627</v>
      </c>
      <c r="G600" s="215"/>
      <c r="H600" s="218">
        <v>62</v>
      </c>
      <c r="I600" s="219"/>
      <c r="J600" s="215"/>
      <c r="K600" s="215"/>
      <c r="L600" s="220"/>
      <c r="M600" s="221"/>
      <c r="N600" s="222"/>
      <c r="O600" s="222"/>
      <c r="P600" s="222"/>
      <c r="Q600" s="222"/>
      <c r="R600" s="222"/>
      <c r="S600" s="222"/>
      <c r="T600" s="223"/>
      <c r="AT600" s="224" t="s">
        <v>134</v>
      </c>
      <c r="AU600" s="224" t="s">
        <v>82</v>
      </c>
      <c r="AV600" s="12" t="s">
        <v>82</v>
      </c>
      <c r="AW600" s="12" t="s">
        <v>35</v>
      </c>
      <c r="AX600" s="12" t="s">
        <v>80</v>
      </c>
      <c r="AY600" s="224" t="s">
        <v>124</v>
      </c>
    </row>
    <row r="601" spans="2:65" s="10" customFormat="1" ht="29.85" customHeight="1">
      <c r="B601" s="175"/>
      <c r="C601" s="176"/>
      <c r="D601" s="177" t="s">
        <v>71</v>
      </c>
      <c r="E601" s="189" t="s">
        <v>1042</v>
      </c>
      <c r="F601" s="189" t="s">
        <v>1043</v>
      </c>
      <c r="G601" s="176"/>
      <c r="H601" s="176"/>
      <c r="I601" s="179"/>
      <c r="J601" s="190">
        <f>BK601</f>
        <v>0</v>
      </c>
      <c r="K601" s="176"/>
      <c r="L601" s="181"/>
      <c r="M601" s="182"/>
      <c r="N601" s="183"/>
      <c r="O601" s="183"/>
      <c r="P601" s="184">
        <f>SUM(P602:P659)</f>
        <v>0</v>
      </c>
      <c r="Q601" s="183"/>
      <c r="R601" s="184">
        <f>SUM(R602:R659)</f>
        <v>0</v>
      </c>
      <c r="S601" s="183"/>
      <c r="T601" s="185">
        <f>SUM(T602:T659)</f>
        <v>0</v>
      </c>
      <c r="AR601" s="186" t="s">
        <v>80</v>
      </c>
      <c r="AT601" s="187" t="s">
        <v>71</v>
      </c>
      <c r="AU601" s="187" t="s">
        <v>80</v>
      </c>
      <c r="AY601" s="186" t="s">
        <v>124</v>
      </c>
      <c r="BK601" s="188">
        <f>SUM(BK602:BK659)</f>
        <v>0</v>
      </c>
    </row>
    <row r="602" spans="2:65" s="1" customFormat="1" ht="16.5" customHeight="1">
      <c r="B602" s="40"/>
      <c r="C602" s="191" t="s">
        <v>1106</v>
      </c>
      <c r="D602" s="191" t="s">
        <v>127</v>
      </c>
      <c r="E602" s="192" t="s">
        <v>1045</v>
      </c>
      <c r="F602" s="193" t="s">
        <v>1628</v>
      </c>
      <c r="G602" s="194" t="s">
        <v>315</v>
      </c>
      <c r="H602" s="195">
        <v>13.452999999999999</v>
      </c>
      <c r="I602" s="196"/>
      <c r="J602" s="197">
        <f>ROUND(I602*H602,2)</f>
        <v>0</v>
      </c>
      <c r="K602" s="193" t="s">
        <v>131</v>
      </c>
      <c r="L602" s="60"/>
      <c r="M602" s="198" t="s">
        <v>21</v>
      </c>
      <c r="N602" s="199" t="s">
        <v>43</v>
      </c>
      <c r="O602" s="41"/>
      <c r="P602" s="200">
        <f>O602*H602</f>
        <v>0</v>
      </c>
      <c r="Q602" s="200">
        <v>0</v>
      </c>
      <c r="R602" s="200">
        <f>Q602*H602</f>
        <v>0</v>
      </c>
      <c r="S602" s="200">
        <v>0</v>
      </c>
      <c r="T602" s="201">
        <f>S602*H602</f>
        <v>0</v>
      </c>
      <c r="AR602" s="23" t="s">
        <v>132</v>
      </c>
      <c r="AT602" s="23" t="s">
        <v>127</v>
      </c>
      <c r="AU602" s="23" t="s">
        <v>82</v>
      </c>
      <c r="AY602" s="23" t="s">
        <v>124</v>
      </c>
      <c r="BE602" s="202">
        <f>IF(N602="základní",J602,0)</f>
        <v>0</v>
      </c>
      <c r="BF602" s="202">
        <f>IF(N602="snížená",J602,0)</f>
        <v>0</v>
      </c>
      <c r="BG602" s="202">
        <f>IF(N602="zákl. přenesená",J602,0)</f>
        <v>0</v>
      </c>
      <c r="BH602" s="202">
        <f>IF(N602="sníž. přenesená",J602,0)</f>
        <v>0</v>
      </c>
      <c r="BI602" s="202">
        <f>IF(N602="nulová",J602,0)</f>
        <v>0</v>
      </c>
      <c r="BJ602" s="23" t="s">
        <v>80</v>
      </c>
      <c r="BK602" s="202">
        <f>ROUND(I602*H602,2)</f>
        <v>0</v>
      </c>
      <c r="BL602" s="23" t="s">
        <v>132</v>
      </c>
      <c r="BM602" s="23" t="s">
        <v>1629</v>
      </c>
    </row>
    <row r="603" spans="2:65" s="11" customFormat="1" ht="13.5">
      <c r="B603" s="203"/>
      <c r="C603" s="204"/>
      <c r="D603" s="205" t="s">
        <v>134</v>
      </c>
      <c r="E603" s="206" t="s">
        <v>21</v>
      </c>
      <c r="F603" s="207" t="s">
        <v>1048</v>
      </c>
      <c r="G603" s="204"/>
      <c r="H603" s="206" t="s">
        <v>21</v>
      </c>
      <c r="I603" s="208"/>
      <c r="J603" s="204"/>
      <c r="K603" s="204"/>
      <c r="L603" s="209"/>
      <c r="M603" s="210"/>
      <c r="N603" s="211"/>
      <c r="O603" s="211"/>
      <c r="P603" s="211"/>
      <c r="Q603" s="211"/>
      <c r="R603" s="211"/>
      <c r="S603" s="211"/>
      <c r="T603" s="212"/>
      <c r="AT603" s="213" t="s">
        <v>134</v>
      </c>
      <c r="AU603" s="213" t="s">
        <v>82</v>
      </c>
      <c r="AV603" s="11" t="s">
        <v>80</v>
      </c>
      <c r="AW603" s="11" t="s">
        <v>35</v>
      </c>
      <c r="AX603" s="11" t="s">
        <v>72</v>
      </c>
      <c r="AY603" s="213" t="s">
        <v>124</v>
      </c>
    </row>
    <row r="604" spans="2:65" s="12" customFormat="1" ht="13.5">
      <c r="B604" s="214"/>
      <c r="C604" s="215"/>
      <c r="D604" s="205" t="s">
        <v>134</v>
      </c>
      <c r="E604" s="216" t="s">
        <v>21</v>
      </c>
      <c r="F604" s="217" t="s">
        <v>1049</v>
      </c>
      <c r="G604" s="215"/>
      <c r="H604" s="218">
        <v>5.4020000000000001</v>
      </c>
      <c r="I604" s="219"/>
      <c r="J604" s="215"/>
      <c r="K604" s="215"/>
      <c r="L604" s="220"/>
      <c r="M604" s="221"/>
      <c r="N604" s="222"/>
      <c r="O604" s="222"/>
      <c r="P604" s="222"/>
      <c r="Q604" s="222"/>
      <c r="R604" s="222"/>
      <c r="S604" s="222"/>
      <c r="T604" s="223"/>
      <c r="AT604" s="224" t="s">
        <v>134</v>
      </c>
      <c r="AU604" s="224" t="s">
        <v>82</v>
      </c>
      <c r="AV604" s="12" t="s">
        <v>82</v>
      </c>
      <c r="AW604" s="12" t="s">
        <v>35</v>
      </c>
      <c r="AX604" s="12" t="s">
        <v>72</v>
      </c>
      <c r="AY604" s="224" t="s">
        <v>124</v>
      </c>
    </row>
    <row r="605" spans="2:65" s="12" customFormat="1" ht="13.5">
      <c r="B605" s="214"/>
      <c r="C605" s="215"/>
      <c r="D605" s="205" t="s">
        <v>134</v>
      </c>
      <c r="E605" s="216" t="s">
        <v>21</v>
      </c>
      <c r="F605" s="217" t="s">
        <v>1630</v>
      </c>
      <c r="G605" s="215"/>
      <c r="H605" s="218">
        <v>3.726</v>
      </c>
      <c r="I605" s="219"/>
      <c r="J605" s="215"/>
      <c r="K605" s="215"/>
      <c r="L605" s="220"/>
      <c r="M605" s="221"/>
      <c r="N605" s="222"/>
      <c r="O605" s="222"/>
      <c r="P605" s="222"/>
      <c r="Q605" s="222"/>
      <c r="R605" s="222"/>
      <c r="S605" s="222"/>
      <c r="T605" s="223"/>
      <c r="AT605" s="224" t="s">
        <v>134</v>
      </c>
      <c r="AU605" s="224" t="s">
        <v>82</v>
      </c>
      <c r="AV605" s="12" t="s">
        <v>82</v>
      </c>
      <c r="AW605" s="12" t="s">
        <v>35</v>
      </c>
      <c r="AX605" s="12" t="s">
        <v>72</v>
      </c>
      <c r="AY605" s="224" t="s">
        <v>124</v>
      </c>
    </row>
    <row r="606" spans="2:65" s="12" customFormat="1" ht="13.5">
      <c r="B606" s="214"/>
      <c r="C606" s="215"/>
      <c r="D606" s="205" t="s">
        <v>134</v>
      </c>
      <c r="E606" s="216" t="s">
        <v>21</v>
      </c>
      <c r="F606" s="217" t="s">
        <v>1631</v>
      </c>
      <c r="G606" s="215"/>
      <c r="H606" s="218">
        <v>4.3250000000000002</v>
      </c>
      <c r="I606" s="219"/>
      <c r="J606" s="215"/>
      <c r="K606" s="215"/>
      <c r="L606" s="220"/>
      <c r="M606" s="221"/>
      <c r="N606" s="222"/>
      <c r="O606" s="222"/>
      <c r="P606" s="222"/>
      <c r="Q606" s="222"/>
      <c r="R606" s="222"/>
      <c r="S606" s="222"/>
      <c r="T606" s="223"/>
      <c r="AT606" s="224" t="s">
        <v>134</v>
      </c>
      <c r="AU606" s="224" t="s">
        <v>82</v>
      </c>
      <c r="AV606" s="12" t="s">
        <v>82</v>
      </c>
      <c r="AW606" s="12" t="s">
        <v>35</v>
      </c>
      <c r="AX606" s="12" t="s">
        <v>72</v>
      </c>
      <c r="AY606" s="224" t="s">
        <v>124</v>
      </c>
    </row>
    <row r="607" spans="2:65" s="13" customFormat="1" ht="13.5">
      <c r="B607" s="228"/>
      <c r="C607" s="229"/>
      <c r="D607" s="205" t="s">
        <v>134</v>
      </c>
      <c r="E607" s="230" t="s">
        <v>21</v>
      </c>
      <c r="F607" s="231" t="s">
        <v>230</v>
      </c>
      <c r="G607" s="229"/>
      <c r="H607" s="232">
        <v>13.452999999999999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AT607" s="238" t="s">
        <v>134</v>
      </c>
      <c r="AU607" s="238" t="s">
        <v>82</v>
      </c>
      <c r="AV607" s="13" t="s">
        <v>132</v>
      </c>
      <c r="AW607" s="13" t="s">
        <v>35</v>
      </c>
      <c r="AX607" s="13" t="s">
        <v>80</v>
      </c>
      <c r="AY607" s="238" t="s">
        <v>124</v>
      </c>
    </row>
    <row r="608" spans="2:65" s="1" customFormat="1" ht="16.5" customHeight="1">
      <c r="B608" s="40"/>
      <c r="C608" s="191" t="s">
        <v>1116</v>
      </c>
      <c r="D608" s="191" t="s">
        <v>127</v>
      </c>
      <c r="E608" s="192" t="s">
        <v>1051</v>
      </c>
      <c r="F608" s="193" t="s">
        <v>1052</v>
      </c>
      <c r="G608" s="194" t="s">
        <v>315</v>
      </c>
      <c r="H608" s="195">
        <v>202.364</v>
      </c>
      <c r="I608" s="196"/>
      <c r="J608" s="197">
        <f>ROUND(I608*H608,2)</f>
        <v>0</v>
      </c>
      <c r="K608" s="193" t="s">
        <v>131</v>
      </c>
      <c r="L608" s="60"/>
      <c r="M608" s="198" t="s">
        <v>21</v>
      </c>
      <c r="N608" s="199" t="s">
        <v>43</v>
      </c>
      <c r="O608" s="41"/>
      <c r="P608" s="200">
        <f>O608*H608</f>
        <v>0</v>
      </c>
      <c r="Q608" s="200">
        <v>0</v>
      </c>
      <c r="R608" s="200">
        <f>Q608*H608</f>
        <v>0</v>
      </c>
      <c r="S608" s="200">
        <v>0</v>
      </c>
      <c r="T608" s="201">
        <f>S608*H608</f>
        <v>0</v>
      </c>
      <c r="AR608" s="23" t="s">
        <v>132</v>
      </c>
      <c r="AT608" s="23" t="s">
        <v>127</v>
      </c>
      <c r="AU608" s="23" t="s">
        <v>82</v>
      </c>
      <c r="AY608" s="23" t="s">
        <v>124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23" t="s">
        <v>80</v>
      </c>
      <c r="BK608" s="202">
        <f>ROUND(I608*H608,2)</f>
        <v>0</v>
      </c>
      <c r="BL608" s="23" t="s">
        <v>132</v>
      </c>
      <c r="BM608" s="23" t="s">
        <v>1632</v>
      </c>
    </row>
    <row r="609" spans="2:65" s="11" customFormat="1" ht="13.5">
      <c r="B609" s="203"/>
      <c r="C609" s="204"/>
      <c r="D609" s="205" t="s">
        <v>134</v>
      </c>
      <c r="E609" s="206" t="s">
        <v>21</v>
      </c>
      <c r="F609" s="207" t="s">
        <v>1054</v>
      </c>
      <c r="G609" s="204"/>
      <c r="H609" s="206" t="s">
        <v>21</v>
      </c>
      <c r="I609" s="208"/>
      <c r="J609" s="204"/>
      <c r="K609" s="204"/>
      <c r="L609" s="209"/>
      <c r="M609" s="210"/>
      <c r="N609" s="211"/>
      <c r="O609" s="211"/>
      <c r="P609" s="211"/>
      <c r="Q609" s="211"/>
      <c r="R609" s="211"/>
      <c r="S609" s="211"/>
      <c r="T609" s="212"/>
      <c r="AT609" s="213" t="s">
        <v>134</v>
      </c>
      <c r="AU609" s="213" t="s">
        <v>82</v>
      </c>
      <c r="AV609" s="11" t="s">
        <v>80</v>
      </c>
      <c r="AW609" s="11" t="s">
        <v>35</v>
      </c>
      <c r="AX609" s="11" t="s">
        <v>72</v>
      </c>
      <c r="AY609" s="213" t="s">
        <v>124</v>
      </c>
    </row>
    <row r="610" spans="2:65" s="12" customFormat="1" ht="13.5">
      <c r="B610" s="214"/>
      <c r="C610" s="215"/>
      <c r="D610" s="205" t="s">
        <v>134</v>
      </c>
      <c r="E610" s="216" t="s">
        <v>21</v>
      </c>
      <c r="F610" s="217" t="s">
        <v>1633</v>
      </c>
      <c r="G610" s="215"/>
      <c r="H610" s="218">
        <v>12.164999999999999</v>
      </c>
      <c r="I610" s="219"/>
      <c r="J610" s="215"/>
      <c r="K610" s="215"/>
      <c r="L610" s="220"/>
      <c r="M610" s="221"/>
      <c r="N610" s="222"/>
      <c r="O610" s="222"/>
      <c r="P610" s="222"/>
      <c r="Q610" s="222"/>
      <c r="R610" s="222"/>
      <c r="S610" s="222"/>
      <c r="T610" s="223"/>
      <c r="AT610" s="224" t="s">
        <v>134</v>
      </c>
      <c r="AU610" s="224" t="s">
        <v>82</v>
      </c>
      <c r="AV610" s="12" t="s">
        <v>82</v>
      </c>
      <c r="AW610" s="12" t="s">
        <v>35</v>
      </c>
      <c r="AX610" s="12" t="s">
        <v>72</v>
      </c>
      <c r="AY610" s="224" t="s">
        <v>124</v>
      </c>
    </row>
    <row r="611" spans="2:65" s="12" customFormat="1" ht="13.5">
      <c r="B611" s="214"/>
      <c r="C611" s="215"/>
      <c r="D611" s="205" t="s">
        <v>134</v>
      </c>
      <c r="E611" s="216" t="s">
        <v>21</v>
      </c>
      <c r="F611" s="217" t="s">
        <v>1634</v>
      </c>
      <c r="G611" s="215"/>
      <c r="H611" s="218">
        <v>81.100999999999999</v>
      </c>
      <c r="I611" s="219"/>
      <c r="J611" s="215"/>
      <c r="K611" s="215"/>
      <c r="L611" s="220"/>
      <c r="M611" s="221"/>
      <c r="N611" s="222"/>
      <c r="O611" s="222"/>
      <c r="P611" s="222"/>
      <c r="Q611" s="222"/>
      <c r="R611" s="222"/>
      <c r="S611" s="222"/>
      <c r="T611" s="223"/>
      <c r="AT611" s="224" t="s">
        <v>134</v>
      </c>
      <c r="AU611" s="224" t="s">
        <v>82</v>
      </c>
      <c r="AV611" s="12" t="s">
        <v>82</v>
      </c>
      <c r="AW611" s="12" t="s">
        <v>35</v>
      </c>
      <c r="AX611" s="12" t="s">
        <v>72</v>
      </c>
      <c r="AY611" s="224" t="s">
        <v>124</v>
      </c>
    </row>
    <row r="612" spans="2:65" s="14" customFormat="1" ht="13.5">
      <c r="B612" s="249"/>
      <c r="C612" s="250"/>
      <c r="D612" s="205" t="s">
        <v>134</v>
      </c>
      <c r="E612" s="251" t="s">
        <v>21</v>
      </c>
      <c r="F612" s="252" t="s">
        <v>384</v>
      </c>
      <c r="G612" s="250"/>
      <c r="H612" s="253">
        <v>93.266000000000005</v>
      </c>
      <c r="I612" s="254"/>
      <c r="J612" s="250"/>
      <c r="K612" s="250"/>
      <c r="L612" s="255"/>
      <c r="M612" s="256"/>
      <c r="N612" s="257"/>
      <c r="O612" s="257"/>
      <c r="P612" s="257"/>
      <c r="Q612" s="257"/>
      <c r="R612" s="257"/>
      <c r="S612" s="257"/>
      <c r="T612" s="258"/>
      <c r="AT612" s="259" t="s">
        <v>134</v>
      </c>
      <c r="AU612" s="259" t="s">
        <v>82</v>
      </c>
      <c r="AV612" s="14" t="s">
        <v>141</v>
      </c>
      <c r="AW612" s="14" t="s">
        <v>35</v>
      </c>
      <c r="AX612" s="14" t="s">
        <v>72</v>
      </c>
      <c r="AY612" s="259" t="s">
        <v>124</v>
      </c>
    </row>
    <row r="613" spans="2:65" s="11" customFormat="1" ht="13.5">
      <c r="B613" s="203"/>
      <c r="C613" s="204"/>
      <c r="D613" s="205" t="s">
        <v>134</v>
      </c>
      <c r="E613" s="206" t="s">
        <v>21</v>
      </c>
      <c r="F613" s="207" t="s">
        <v>1057</v>
      </c>
      <c r="G613" s="204"/>
      <c r="H613" s="206" t="s">
        <v>21</v>
      </c>
      <c r="I613" s="208"/>
      <c r="J613" s="204"/>
      <c r="K613" s="204"/>
      <c r="L613" s="209"/>
      <c r="M613" s="210"/>
      <c r="N613" s="211"/>
      <c r="O613" s="211"/>
      <c r="P613" s="211"/>
      <c r="Q613" s="211"/>
      <c r="R613" s="211"/>
      <c r="S613" s="211"/>
      <c r="T613" s="212"/>
      <c r="AT613" s="213" t="s">
        <v>134</v>
      </c>
      <c r="AU613" s="213" t="s">
        <v>82</v>
      </c>
      <c r="AV613" s="11" t="s">
        <v>80</v>
      </c>
      <c r="AW613" s="11" t="s">
        <v>35</v>
      </c>
      <c r="AX613" s="11" t="s">
        <v>72</v>
      </c>
      <c r="AY613" s="213" t="s">
        <v>124</v>
      </c>
    </row>
    <row r="614" spans="2:65" s="12" customFormat="1" ht="13.5">
      <c r="B614" s="214"/>
      <c r="C614" s="215"/>
      <c r="D614" s="205" t="s">
        <v>134</v>
      </c>
      <c r="E614" s="216" t="s">
        <v>21</v>
      </c>
      <c r="F614" s="217" t="s">
        <v>1635</v>
      </c>
      <c r="G614" s="215"/>
      <c r="H614" s="218">
        <v>109.098</v>
      </c>
      <c r="I614" s="219"/>
      <c r="J614" s="215"/>
      <c r="K614" s="215"/>
      <c r="L614" s="220"/>
      <c r="M614" s="221"/>
      <c r="N614" s="222"/>
      <c r="O614" s="222"/>
      <c r="P614" s="222"/>
      <c r="Q614" s="222"/>
      <c r="R614" s="222"/>
      <c r="S614" s="222"/>
      <c r="T614" s="223"/>
      <c r="AT614" s="224" t="s">
        <v>134</v>
      </c>
      <c r="AU614" s="224" t="s">
        <v>82</v>
      </c>
      <c r="AV614" s="12" t="s">
        <v>82</v>
      </c>
      <c r="AW614" s="12" t="s">
        <v>35</v>
      </c>
      <c r="AX614" s="12" t="s">
        <v>72</v>
      </c>
      <c r="AY614" s="224" t="s">
        <v>124</v>
      </c>
    </row>
    <row r="615" spans="2:65" s="14" customFormat="1" ht="13.5">
      <c r="B615" s="249"/>
      <c r="C615" s="250"/>
      <c r="D615" s="205" t="s">
        <v>134</v>
      </c>
      <c r="E615" s="251" t="s">
        <v>21</v>
      </c>
      <c r="F615" s="252" t="s">
        <v>384</v>
      </c>
      <c r="G615" s="250"/>
      <c r="H615" s="253">
        <v>109.098</v>
      </c>
      <c r="I615" s="254"/>
      <c r="J615" s="250"/>
      <c r="K615" s="250"/>
      <c r="L615" s="255"/>
      <c r="M615" s="256"/>
      <c r="N615" s="257"/>
      <c r="O615" s="257"/>
      <c r="P615" s="257"/>
      <c r="Q615" s="257"/>
      <c r="R615" s="257"/>
      <c r="S615" s="257"/>
      <c r="T615" s="258"/>
      <c r="AT615" s="259" t="s">
        <v>134</v>
      </c>
      <c r="AU615" s="259" t="s">
        <v>82</v>
      </c>
      <c r="AV615" s="14" t="s">
        <v>141</v>
      </c>
      <c r="AW615" s="14" t="s">
        <v>35</v>
      </c>
      <c r="AX615" s="14" t="s">
        <v>72</v>
      </c>
      <c r="AY615" s="259" t="s">
        <v>124</v>
      </c>
    </row>
    <row r="616" spans="2:65" s="13" customFormat="1" ht="13.5">
      <c r="B616" s="228"/>
      <c r="C616" s="229"/>
      <c r="D616" s="205" t="s">
        <v>134</v>
      </c>
      <c r="E616" s="230" t="s">
        <v>21</v>
      </c>
      <c r="F616" s="231" t="s">
        <v>230</v>
      </c>
      <c r="G616" s="229"/>
      <c r="H616" s="232">
        <v>202.364</v>
      </c>
      <c r="I616" s="233"/>
      <c r="J616" s="229"/>
      <c r="K616" s="229"/>
      <c r="L616" s="234"/>
      <c r="M616" s="235"/>
      <c r="N616" s="236"/>
      <c r="O616" s="236"/>
      <c r="P616" s="236"/>
      <c r="Q616" s="236"/>
      <c r="R616" s="236"/>
      <c r="S616" s="236"/>
      <c r="T616" s="237"/>
      <c r="AT616" s="238" t="s">
        <v>134</v>
      </c>
      <c r="AU616" s="238" t="s">
        <v>82</v>
      </c>
      <c r="AV616" s="13" t="s">
        <v>132</v>
      </c>
      <c r="AW616" s="13" t="s">
        <v>35</v>
      </c>
      <c r="AX616" s="13" t="s">
        <v>80</v>
      </c>
      <c r="AY616" s="238" t="s">
        <v>124</v>
      </c>
    </row>
    <row r="617" spans="2:65" s="1" customFormat="1" ht="16.5" customHeight="1">
      <c r="B617" s="40"/>
      <c r="C617" s="191" t="s">
        <v>1122</v>
      </c>
      <c r="D617" s="191" t="s">
        <v>127</v>
      </c>
      <c r="E617" s="192" t="s">
        <v>1060</v>
      </c>
      <c r="F617" s="193" t="s">
        <v>1061</v>
      </c>
      <c r="G617" s="194" t="s">
        <v>315</v>
      </c>
      <c r="H617" s="195">
        <v>2632.4580000000001</v>
      </c>
      <c r="I617" s="196"/>
      <c r="J617" s="197">
        <f>ROUND(I617*H617,2)</f>
        <v>0</v>
      </c>
      <c r="K617" s="193" t="s">
        <v>131</v>
      </c>
      <c r="L617" s="60"/>
      <c r="M617" s="198" t="s">
        <v>21</v>
      </c>
      <c r="N617" s="199" t="s">
        <v>43</v>
      </c>
      <c r="O617" s="41"/>
      <c r="P617" s="200">
        <f>O617*H617</f>
        <v>0</v>
      </c>
      <c r="Q617" s="200">
        <v>0</v>
      </c>
      <c r="R617" s="200">
        <f>Q617*H617</f>
        <v>0</v>
      </c>
      <c r="S617" s="200">
        <v>0</v>
      </c>
      <c r="T617" s="201">
        <f>S617*H617</f>
        <v>0</v>
      </c>
      <c r="AR617" s="23" t="s">
        <v>132</v>
      </c>
      <c r="AT617" s="23" t="s">
        <v>127</v>
      </c>
      <c r="AU617" s="23" t="s">
        <v>82</v>
      </c>
      <c r="AY617" s="23" t="s">
        <v>124</v>
      </c>
      <c r="BE617" s="202">
        <f>IF(N617="základní",J617,0)</f>
        <v>0</v>
      </c>
      <c r="BF617" s="202">
        <f>IF(N617="snížená",J617,0)</f>
        <v>0</v>
      </c>
      <c r="BG617" s="202">
        <f>IF(N617="zákl. přenesená",J617,0)</f>
        <v>0</v>
      </c>
      <c r="BH617" s="202">
        <f>IF(N617="sníž. přenesená",J617,0)</f>
        <v>0</v>
      </c>
      <c r="BI617" s="202">
        <f>IF(N617="nulová",J617,0)</f>
        <v>0</v>
      </c>
      <c r="BJ617" s="23" t="s">
        <v>80</v>
      </c>
      <c r="BK617" s="202">
        <f>ROUND(I617*H617,2)</f>
        <v>0</v>
      </c>
      <c r="BL617" s="23" t="s">
        <v>132</v>
      </c>
      <c r="BM617" s="23" t="s">
        <v>1636</v>
      </c>
    </row>
    <row r="618" spans="2:65" s="11" customFormat="1" ht="13.5">
      <c r="B618" s="203"/>
      <c r="C618" s="204"/>
      <c r="D618" s="205" t="s">
        <v>134</v>
      </c>
      <c r="E618" s="206" t="s">
        <v>21</v>
      </c>
      <c r="F618" s="207" t="s">
        <v>1063</v>
      </c>
      <c r="G618" s="204"/>
      <c r="H618" s="206" t="s">
        <v>21</v>
      </c>
      <c r="I618" s="208"/>
      <c r="J618" s="204"/>
      <c r="K618" s="204"/>
      <c r="L618" s="209"/>
      <c r="M618" s="210"/>
      <c r="N618" s="211"/>
      <c r="O618" s="211"/>
      <c r="P618" s="211"/>
      <c r="Q618" s="211"/>
      <c r="R618" s="211"/>
      <c r="S618" s="211"/>
      <c r="T618" s="212"/>
      <c r="AT618" s="213" t="s">
        <v>134</v>
      </c>
      <c r="AU618" s="213" t="s">
        <v>82</v>
      </c>
      <c r="AV618" s="11" t="s">
        <v>80</v>
      </c>
      <c r="AW618" s="11" t="s">
        <v>35</v>
      </c>
      <c r="AX618" s="11" t="s">
        <v>72</v>
      </c>
      <c r="AY618" s="213" t="s">
        <v>124</v>
      </c>
    </row>
    <row r="619" spans="2:65" s="12" customFormat="1" ht="13.5">
      <c r="B619" s="214"/>
      <c r="C619" s="215"/>
      <c r="D619" s="205" t="s">
        <v>134</v>
      </c>
      <c r="E619" s="216" t="s">
        <v>21</v>
      </c>
      <c r="F619" s="217" t="s">
        <v>1637</v>
      </c>
      <c r="G619" s="215"/>
      <c r="H619" s="218">
        <v>2072.8620000000001</v>
      </c>
      <c r="I619" s="219"/>
      <c r="J619" s="215"/>
      <c r="K619" s="215"/>
      <c r="L619" s="220"/>
      <c r="M619" s="221"/>
      <c r="N619" s="222"/>
      <c r="O619" s="222"/>
      <c r="P619" s="222"/>
      <c r="Q619" s="222"/>
      <c r="R619" s="222"/>
      <c r="S619" s="222"/>
      <c r="T619" s="223"/>
      <c r="AT619" s="224" t="s">
        <v>134</v>
      </c>
      <c r="AU619" s="224" t="s">
        <v>82</v>
      </c>
      <c r="AV619" s="12" t="s">
        <v>82</v>
      </c>
      <c r="AW619" s="12" t="s">
        <v>35</v>
      </c>
      <c r="AX619" s="12" t="s">
        <v>72</v>
      </c>
      <c r="AY619" s="224" t="s">
        <v>124</v>
      </c>
    </row>
    <row r="620" spans="2:65" s="11" customFormat="1" ht="13.5">
      <c r="B620" s="203"/>
      <c r="C620" s="204"/>
      <c r="D620" s="205" t="s">
        <v>134</v>
      </c>
      <c r="E620" s="206" t="s">
        <v>21</v>
      </c>
      <c r="F620" s="207" t="s">
        <v>1065</v>
      </c>
      <c r="G620" s="204"/>
      <c r="H620" s="206" t="s">
        <v>21</v>
      </c>
      <c r="I620" s="208"/>
      <c r="J620" s="204"/>
      <c r="K620" s="204"/>
      <c r="L620" s="209"/>
      <c r="M620" s="210"/>
      <c r="N620" s="211"/>
      <c r="O620" s="211"/>
      <c r="P620" s="211"/>
      <c r="Q620" s="211"/>
      <c r="R620" s="211"/>
      <c r="S620" s="211"/>
      <c r="T620" s="212"/>
      <c r="AT620" s="213" t="s">
        <v>134</v>
      </c>
      <c r="AU620" s="213" t="s">
        <v>82</v>
      </c>
      <c r="AV620" s="11" t="s">
        <v>80</v>
      </c>
      <c r="AW620" s="11" t="s">
        <v>35</v>
      </c>
      <c r="AX620" s="11" t="s">
        <v>72</v>
      </c>
      <c r="AY620" s="213" t="s">
        <v>124</v>
      </c>
    </row>
    <row r="621" spans="2:65" s="12" customFormat="1" ht="13.5">
      <c r="B621" s="214"/>
      <c r="C621" s="215"/>
      <c r="D621" s="205" t="s">
        <v>134</v>
      </c>
      <c r="E621" s="216" t="s">
        <v>21</v>
      </c>
      <c r="F621" s="217" t="s">
        <v>1638</v>
      </c>
      <c r="G621" s="215"/>
      <c r="H621" s="218">
        <v>279.798</v>
      </c>
      <c r="I621" s="219"/>
      <c r="J621" s="215"/>
      <c r="K621" s="215"/>
      <c r="L621" s="220"/>
      <c r="M621" s="221"/>
      <c r="N621" s="222"/>
      <c r="O621" s="222"/>
      <c r="P621" s="222"/>
      <c r="Q621" s="222"/>
      <c r="R621" s="222"/>
      <c r="S621" s="222"/>
      <c r="T621" s="223"/>
      <c r="AT621" s="224" t="s">
        <v>134</v>
      </c>
      <c r="AU621" s="224" t="s">
        <v>82</v>
      </c>
      <c r="AV621" s="12" t="s">
        <v>82</v>
      </c>
      <c r="AW621" s="12" t="s">
        <v>35</v>
      </c>
      <c r="AX621" s="12" t="s">
        <v>72</v>
      </c>
      <c r="AY621" s="224" t="s">
        <v>124</v>
      </c>
    </row>
    <row r="622" spans="2:65" s="11" customFormat="1" ht="13.5">
      <c r="B622" s="203"/>
      <c r="C622" s="204"/>
      <c r="D622" s="205" t="s">
        <v>134</v>
      </c>
      <c r="E622" s="206" t="s">
        <v>21</v>
      </c>
      <c r="F622" s="207" t="s">
        <v>1067</v>
      </c>
      <c r="G622" s="204"/>
      <c r="H622" s="206" t="s">
        <v>21</v>
      </c>
      <c r="I622" s="208"/>
      <c r="J622" s="204"/>
      <c r="K622" s="204"/>
      <c r="L622" s="209"/>
      <c r="M622" s="210"/>
      <c r="N622" s="211"/>
      <c r="O622" s="211"/>
      <c r="P622" s="211"/>
      <c r="Q622" s="211"/>
      <c r="R622" s="211"/>
      <c r="S622" s="211"/>
      <c r="T622" s="212"/>
      <c r="AT622" s="213" t="s">
        <v>134</v>
      </c>
      <c r="AU622" s="213" t="s">
        <v>82</v>
      </c>
      <c r="AV622" s="11" t="s">
        <v>80</v>
      </c>
      <c r="AW622" s="11" t="s">
        <v>35</v>
      </c>
      <c r="AX622" s="11" t="s">
        <v>72</v>
      </c>
      <c r="AY622" s="213" t="s">
        <v>124</v>
      </c>
    </row>
    <row r="623" spans="2:65" s="12" customFormat="1" ht="13.5">
      <c r="B623" s="214"/>
      <c r="C623" s="215"/>
      <c r="D623" s="205" t="s">
        <v>134</v>
      </c>
      <c r="E623" s="216" t="s">
        <v>21</v>
      </c>
      <c r="F623" s="217" t="s">
        <v>1638</v>
      </c>
      <c r="G623" s="215"/>
      <c r="H623" s="218">
        <v>279.798</v>
      </c>
      <c r="I623" s="219"/>
      <c r="J623" s="215"/>
      <c r="K623" s="215"/>
      <c r="L623" s="220"/>
      <c r="M623" s="221"/>
      <c r="N623" s="222"/>
      <c r="O623" s="222"/>
      <c r="P623" s="222"/>
      <c r="Q623" s="222"/>
      <c r="R623" s="222"/>
      <c r="S623" s="222"/>
      <c r="T623" s="223"/>
      <c r="AT623" s="224" t="s">
        <v>134</v>
      </c>
      <c r="AU623" s="224" t="s">
        <v>82</v>
      </c>
      <c r="AV623" s="12" t="s">
        <v>82</v>
      </c>
      <c r="AW623" s="12" t="s">
        <v>35</v>
      </c>
      <c r="AX623" s="12" t="s">
        <v>72</v>
      </c>
      <c r="AY623" s="224" t="s">
        <v>124</v>
      </c>
    </row>
    <row r="624" spans="2:65" s="13" customFormat="1" ht="13.5">
      <c r="B624" s="228"/>
      <c r="C624" s="229"/>
      <c r="D624" s="205" t="s">
        <v>134</v>
      </c>
      <c r="E624" s="230" t="s">
        <v>21</v>
      </c>
      <c r="F624" s="231" t="s">
        <v>230</v>
      </c>
      <c r="G624" s="229"/>
      <c r="H624" s="232">
        <v>2632.4580000000001</v>
      </c>
      <c r="I624" s="233"/>
      <c r="J624" s="229"/>
      <c r="K624" s="229"/>
      <c r="L624" s="234"/>
      <c r="M624" s="235"/>
      <c r="N624" s="236"/>
      <c r="O624" s="236"/>
      <c r="P624" s="236"/>
      <c r="Q624" s="236"/>
      <c r="R624" s="236"/>
      <c r="S624" s="236"/>
      <c r="T624" s="237"/>
      <c r="AT624" s="238" t="s">
        <v>134</v>
      </c>
      <c r="AU624" s="238" t="s">
        <v>82</v>
      </c>
      <c r="AV624" s="13" t="s">
        <v>132</v>
      </c>
      <c r="AW624" s="13" t="s">
        <v>35</v>
      </c>
      <c r="AX624" s="13" t="s">
        <v>80</v>
      </c>
      <c r="AY624" s="238" t="s">
        <v>124</v>
      </c>
    </row>
    <row r="625" spans="2:65" s="11" customFormat="1" ht="27">
      <c r="B625" s="203"/>
      <c r="C625" s="204"/>
      <c r="D625" s="205" t="s">
        <v>134</v>
      </c>
      <c r="E625" s="206" t="s">
        <v>21</v>
      </c>
      <c r="F625" s="207" t="s">
        <v>1068</v>
      </c>
      <c r="G625" s="204"/>
      <c r="H625" s="206" t="s">
        <v>21</v>
      </c>
      <c r="I625" s="208"/>
      <c r="J625" s="204"/>
      <c r="K625" s="204"/>
      <c r="L625" s="209"/>
      <c r="M625" s="210"/>
      <c r="N625" s="211"/>
      <c r="O625" s="211"/>
      <c r="P625" s="211"/>
      <c r="Q625" s="211"/>
      <c r="R625" s="211"/>
      <c r="S625" s="211"/>
      <c r="T625" s="212"/>
      <c r="AT625" s="213" t="s">
        <v>134</v>
      </c>
      <c r="AU625" s="213" t="s">
        <v>82</v>
      </c>
      <c r="AV625" s="11" t="s">
        <v>80</v>
      </c>
      <c r="AW625" s="11" t="s">
        <v>35</v>
      </c>
      <c r="AX625" s="11" t="s">
        <v>72</v>
      </c>
      <c r="AY625" s="213" t="s">
        <v>124</v>
      </c>
    </row>
    <row r="626" spans="2:65" s="1" customFormat="1" ht="16.5" customHeight="1">
      <c r="B626" s="40"/>
      <c r="C626" s="191" t="s">
        <v>1128</v>
      </c>
      <c r="D626" s="191" t="s">
        <v>127</v>
      </c>
      <c r="E626" s="192" t="s">
        <v>1070</v>
      </c>
      <c r="F626" s="193" t="s">
        <v>1071</v>
      </c>
      <c r="G626" s="194" t="s">
        <v>315</v>
      </c>
      <c r="H626" s="195">
        <v>467.71899999999999</v>
      </c>
      <c r="I626" s="196"/>
      <c r="J626" s="197">
        <f>ROUND(I626*H626,2)</f>
        <v>0</v>
      </c>
      <c r="K626" s="193" t="s">
        <v>131</v>
      </c>
      <c r="L626" s="60"/>
      <c r="M626" s="198" t="s">
        <v>21</v>
      </c>
      <c r="N626" s="199" t="s">
        <v>43</v>
      </c>
      <c r="O626" s="41"/>
      <c r="P626" s="200">
        <f>O626*H626</f>
        <v>0</v>
      </c>
      <c r="Q626" s="200">
        <v>0</v>
      </c>
      <c r="R626" s="200">
        <f>Q626*H626</f>
        <v>0</v>
      </c>
      <c r="S626" s="200">
        <v>0</v>
      </c>
      <c r="T626" s="201">
        <f>S626*H626</f>
        <v>0</v>
      </c>
      <c r="AR626" s="23" t="s">
        <v>132</v>
      </c>
      <c r="AT626" s="23" t="s">
        <v>127</v>
      </c>
      <c r="AU626" s="23" t="s">
        <v>82</v>
      </c>
      <c r="AY626" s="23" t="s">
        <v>124</v>
      </c>
      <c r="BE626" s="202">
        <f>IF(N626="základní",J626,0)</f>
        <v>0</v>
      </c>
      <c r="BF626" s="202">
        <f>IF(N626="snížená",J626,0)</f>
        <v>0</v>
      </c>
      <c r="BG626" s="202">
        <f>IF(N626="zákl. přenesená",J626,0)</f>
        <v>0</v>
      </c>
      <c r="BH626" s="202">
        <f>IF(N626="sníž. přenesená",J626,0)</f>
        <v>0</v>
      </c>
      <c r="BI626" s="202">
        <f>IF(N626="nulová",J626,0)</f>
        <v>0</v>
      </c>
      <c r="BJ626" s="23" t="s">
        <v>80</v>
      </c>
      <c r="BK626" s="202">
        <f>ROUND(I626*H626,2)</f>
        <v>0</v>
      </c>
      <c r="BL626" s="23" t="s">
        <v>132</v>
      </c>
      <c r="BM626" s="23" t="s">
        <v>1639</v>
      </c>
    </row>
    <row r="627" spans="2:65" s="11" customFormat="1" ht="13.5">
      <c r="B627" s="203"/>
      <c r="C627" s="204"/>
      <c r="D627" s="205" t="s">
        <v>134</v>
      </c>
      <c r="E627" s="206" t="s">
        <v>21</v>
      </c>
      <c r="F627" s="207" t="s">
        <v>1048</v>
      </c>
      <c r="G627" s="204"/>
      <c r="H627" s="206" t="s">
        <v>21</v>
      </c>
      <c r="I627" s="208"/>
      <c r="J627" s="204"/>
      <c r="K627" s="204"/>
      <c r="L627" s="209"/>
      <c r="M627" s="210"/>
      <c r="N627" s="211"/>
      <c r="O627" s="211"/>
      <c r="P627" s="211"/>
      <c r="Q627" s="211"/>
      <c r="R627" s="211"/>
      <c r="S627" s="211"/>
      <c r="T627" s="212"/>
      <c r="AT627" s="213" t="s">
        <v>134</v>
      </c>
      <c r="AU627" s="213" t="s">
        <v>82</v>
      </c>
      <c r="AV627" s="11" t="s">
        <v>80</v>
      </c>
      <c r="AW627" s="11" t="s">
        <v>35</v>
      </c>
      <c r="AX627" s="11" t="s">
        <v>72</v>
      </c>
      <c r="AY627" s="213" t="s">
        <v>124</v>
      </c>
    </row>
    <row r="628" spans="2:65" s="12" customFormat="1" ht="13.5">
      <c r="B628" s="214"/>
      <c r="C628" s="215"/>
      <c r="D628" s="205" t="s">
        <v>134</v>
      </c>
      <c r="E628" s="216" t="s">
        <v>21</v>
      </c>
      <c r="F628" s="217" t="s">
        <v>1049</v>
      </c>
      <c r="G628" s="215"/>
      <c r="H628" s="218">
        <v>5.4020000000000001</v>
      </c>
      <c r="I628" s="219"/>
      <c r="J628" s="215"/>
      <c r="K628" s="215"/>
      <c r="L628" s="220"/>
      <c r="M628" s="221"/>
      <c r="N628" s="222"/>
      <c r="O628" s="222"/>
      <c r="P628" s="222"/>
      <c r="Q628" s="222"/>
      <c r="R628" s="222"/>
      <c r="S628" s="222"/>
      <c r="T628" s="223"/>
      <c r="AT628" s="224" t="s">
        <v>134</v>
      </c>
      <c r="AU628" s="224" t="s">
        <v>82</v>
      </c>
      <c r="AV628" s="12" t="s">
        <v>82</v>
      </c>
      <c r="AW628" s="12" t="s">
        <v>35</v>
      </c>
      <c r="AX628" s="12" t="s">
        <v>72</v>
      </c>
      <c r="AY628" s="224" t="s">
        <v>124</v>
      </c>
    </row>
    <row r="629" spans="2:65" s="12" customFormat="1" ht="13.5">
      <c r="B629" s="214"/>
      <c r="C629" s="215"/>
      <c r="D629" s="205" t="s">
        <v>134</v>
      </c>
      <c r="E629" s="216" t="s">
        <v>21</v>
      </c>
      <c r="F629" s="217" t="s">
        <v>1630</v>
      </c>
      <c r="G629" s="215"/>
      <c r="H629" s="218">
        <v>3.726</v>
      </c>
      <c r="I629" s="219"/>
      <c r="J629" s="215"/>
      <c r="K629" s="215"/>
      <c r="L629" s="220"/>
      <c r="M629" s="221"/>
      <c r="N629" s="222"/>
      <c r="O629" s="222"/>
      <c r="P629" s="222"/>
      <c r="Q629" s="222"/>
      <c r="R629" s="222"/>
      <c r="S629" s="222"/>
      <c r="T629" s="223"/>
      <c r="AT629" s="224" t="s">
        <v>134</v>
      </c>
      <c r="AU629" s="224" t="s">
        <v>82</v>
      </c>
      <c r="AV629" s="12" t="s">
        <v>82</v>
      </c>
      <c r="AW629" s="12" t="s">
        <v>35</v>
      </c>
      <c r="AX629" s="12" t="s">
        <v>72</v>
      </c>
      <c r="AY629" s="224" t="s">
        <v>124</v>
      </c>
    </row>
    <row r="630" spans="2:65" s="12" customFormat="1" ht="13.5">
      <c r="B630" s="214"/>
      <c r="C630" s="215"/>
      <c r="D630" s="205" t="s">
        <v>134</v>
      </c>
      <c r="E630" s="216" t="s">
        <v>21</v>
      </c>
      <c r="F630" s="217" t="s">
        <v>1631</v>
      </c>
      <c r="G630" s="215"/>
      <c r="H630" s="218">
        <v>4.3250000000000002</v>
      </c>
      <c r="I630" s="219"/>
      <c r="J630" s="215"/>
      <c r="K630" s="215"/>
      <c r="L630" s="220"/>
      <c r="M630" s="221"/>
      <c r="N630" s="222"/>
      <c r="O630" s="222"/>
      <c r="P630" s="222"/>
      <c r="Q630" s="222"/>
      <c r="R630" s="222"/>
      <c r="S630" s="222"/>
      <c r="T630" s="223"/>
      <c r="AT630" s="224" t="s">
        <v>134</v>
      </c>
      <c r="AU630" s="224" t="s">
        <v>82</v>
      </c>
      <c r="AV630" s="12" t="s">
        <v>82</v>
      </c>
      <c r="AW630" s="12" t="s">
        <v>35</v>
      </c>
      <c r="AX630" s="12" t="s">
        <v>72</v>
      </c>
      <c r="AY630" s="224" t="s">
        <v>124</v>
      </c>
    </row>
    <row r="631" spans="2:65" s="14" customFormat="1" ht="13.5">
      <c r="B631" s="249"/>
      <c r="C631" s="250"/>
      <c r="D631" s="205" t="s">
        <v>134</v>
      </c>
      <c r="E631" s="251" t="s">
        <v>21</v>
      </c>
      <c r="F631" s="252" t="s">
        <v>384</v>
      </c>
      <c r="G631" s="250"/>
      <c r="H631" s="253">
        <v>13.452999999999999</v>
      </c>
      <c r="I631" s="254"/>
      <c r="J631" s="250"/>
      <c r="K631" s="250"/>
      <c r="L631" s="255"/>
      <c r="M631" s="256"/>
      <c r="N631" s="257"/>
      <c r="O631" s="257"/>
      <c r="P631" s="257"/>
      <c r="Q631" s="257"/>
      <c r="R631" s="257"/>
      <c r="S631" s="257"/>
      <c r="T631" s="258"/>
      <c r="AT631" s="259" t="s">
        <v>134</v>
      </c>
      <c r="AU631" s="259" t="s">
        <v>82</v>
      </c>
      <c r="AV631" s="14" t="s">
        <v>141</v>
      </c>
      <c r="AW631" s="14" t="s">
        <v>35</v>
      </c>
      <c r="AX631" s="14" t="s">
        <v>72</v>
      </c>
      <c r="AY631" s="259" t="s">
        <v>124</v>
      </c>
    </row>
    <row r="632" spans="2:65" s="11" customFormat="1" ht="13.5">
      <c r="B632" s="203"/>
      <c r="C632" s="204"/>
      <c r="D632" s="205" t="s">
        <v>134</v>
      </c>
      <c r="E632" s="206" t="s">
        <v>21</v>
      </c>
      <c r="F632" s="207" t="s">
        <v>1073</v>
      </c>
      <c r="G632" s="204"/>
      <c r="H632" s="206" t="s">
        <v>21</v>
      </c>
      <c r="I632" s="208"/>
      <c r="J632" s="204"/>
      <c r="K632" s="204"/>
      <c r="L632" s="209"/>
      <c r="M632" s="210"/>
      <c r="N632" s="211"/>
      <c r="O632" s="211"/>
      <c r="P632" s="211"/>
      <c r="Q632" s="211"/>
      <c r="R632" s="211"/>
      <c r="S632" s="211"/>
      <c r="T632" s="212"/>
      <c r="AT632" s="213" t="s">
        <v>134</v>
      </c>
      <c r="AU632" s="213" t="s">
        <v>82</v>
      </c>
      <c r="AV632" s="11" t="s">
        <v>80</v>
      </c>
      <c r="AW632" s="11" t="s">
        <v>35</v>
      </c>
      <c r="AX632" s="11" t="s">
        <v>72</v>
      </c>
      <c r="AY632" s="213" t="s">
        <v>124</v>
      </c>
    </row>
    <row r="633" spans="2:65" s="12" customFormat="1" ht="13.5">
      <c r="B633" s="214"/>
      <c r="C633" s="215"/>
      <c r="D633" s="205" t="s">
        <v>134</v>
      </c>
      <c r="E633" s="216" t="s">
        <v>21</v>
      </c>
      <c r="F633" s="217" t="s">
        <v>1640</v>
      </c>
      <c r="G633" s="215"/>
      <c r="H633" s="218">
        <v>364.375</v>
      </c>
      <c r="I633" s="219"/>
      <c r="J633" s="215"/>
      <c r="K633" s="215"/>
      <c r="L633" s="220"/>
      <c r="M633" s="221"/>
      <c r="N633" s="222"/>
      <c r="O633" s="222"/>
      <c r="P633" s="222"/>
      <c r="Q633" s="222"/>
      <c r="R633" s="222"/>
      <c r="S633" s="222"/>
      <c r="T633" s="223"/>
      <c r="AT633" s="224" t="s">
        <v>134</v>
      </c>
      <c r="AU633" s="224" t="s">
        <v>82</v>
      </c>
      <c r="AV633" s="12" t="s">
        <v>82</v>
      </c>
      <c r="AW633" s="12" t="s">
        <v>35</v>
      </c>
      <c r="AX633" s="12" t="s">
        <v>72</v>
      </c>
      <c r="AY633" s="224" t="s">
        <v>124</v>
      </c>
    </row>
    <row r="634" spans="2:65" s="12" customFormat="1" ht="13.5">
      <c r="B634" s="214"/>
      <c r="C634" s="215"/>
      <c r="D634" s="205" t="s">
        <v>134</v>
      </c>
      <c r="E634" s="216" t="s">
        <v>21</v>
      </c>
      <c r="F634" s="217" t="s">
        <v>1641</v>
      </c>
      <c r="G634" s="215"/>
      <c r="H634" s="218">
        <v>70.924999999999997</v>
      </c>
      <c r="I634" s="219"/>
      <c r="J634" s="215"/>
      <c r="K634" s="215"/>
      <c r="L634" s="220"/>
      <c r="M634" s="221"/>
      <c r="N634" s="222"/>
      <c r="O634" s="222"/>
      <c r="P634" s="222"/>
      <c r="Q634" s="222"/>
      <c r="R634" s="222"/>
      <c r="S634" s="222"/>
      <c r="T634" s="223"/>
      <c r="AT634" s="224" t="s">
        <v>134</v>
      </c>
      <c r="AU634" s="224" t="s">
        <v>82</v>
      </c>
      <c r="AV634" s="12" t="s">
        <v>82</v>
      </c>
      <c r="AW634" s="12" t="s">
        <v>35</v>
      </c>
      <c r="AX634" s="12" t="s">
        <v>72</v>
      </c>
      <c r="AY634" s="224" t="s">
        <v>124</v>
      </c>
    </row>
    <row r="635" spans="2:65" s="12" customFormat="1" ht="13.5">
      <c r="B635" s="214"/>
      <c r="C635" s="215"/>
      <c r="D635" s="205" t="s">
        <v>134</v>
      </c>
      <c r="E635" s="216" t="s">
        <v>21</v>
      </c>
      <c r="F635" s="217" t="s">
        <v>1642</v>
      </c>
      <c r="G635" s="215"/>
      <c r="H635" s="218">
        <v>18.524999999999999</v>
      </c>
      <c r="I635" s="219"/>
      <c r="J635" s="215"/>
      <c r="K635" s="215"/>
      <c r="L635" s="220"/>
      <c r="M635" s="221"/>
      <c r="N635" s="222"/>
      <c r="O635" s="222"/>
      <c r="P635" s="222"/>
      <c r="Q635" s="222"/>
      <c r="R635" s="222"/>
      <c r="S635" s="222"/>
      <c r="T635" s="223"/>
      <c r="AT635" s="224" t="s">
        <v>134</v>
      </c>
      <c r="AU635" s="224" t="s">
        <v>82</v>
      </c>
      <c r="AV635" s="12" t="s">
        <v>82</v>
      </c>
      <c r="AW635" s="12" t="s">
        <v>35</v>
      </c>
      <c r="AX635" s="12" t="s">
        <v>72</v>
      </c>
      <c r="AY635" s="224" t="s">
        <v>124</v>
      </c>
    </row>
    <row r="636" spans="2:65" s="14" customFormat="1" ht="13.5">
      <c r="B636" s="249"/>
      <c r="C636" s="250"/>
      <c r="D636" s="205" t="s">
        <v>134</v>
      </c>
      <c r="E636" s="251" t="s">
        <v>21</v>
      </c>
      <c r="F636" s="252" t="s">
        <v>384</v>
      </c>
      <c r="G636" s="250"/>
      <c r="H636" s="253">
        <v>453.82499999999999</v>
      </c>
      <c r="I636" s="254"/>
      <c r="J636" s="250"/>
      <c r="K636" s="250"/>
      <c r="L636" s="255"/>
      <c r="M636" s="256"/>
      <c r="N636" s="257"/>
      <c r="O636" s="257"/>
      <c r="P636" s="257"/>
      <c r="Q636" s="257"/>
      <c r="R636" s="257"/>
      <c r="S636" s="257"/>
      <c r="T636" s="258"/>
      <c r="AT636" s="259" t="s">
        <v>134</v>
      </c>
      <c r="AU636" s="259" t="s">
        <v>82</v>
      </c>
      <c r="AV636" s="14" t="s">
        <v>141</v>
      </c>
      <c r="AW636" s="14" t="s">
        <v>35</v>
      </c>
      <c r="AX636" s="14" t="s">
        <v>72</v>
      </c>
      <c r="AY636" s="259" t="s">
        <v>124</v>
      </c>
    </row>
    <row r="637" spans="2:65" s="11" customFormat="1" ht="13.5">
      <c r="B637" s="203"/>
      <c r="C637" s="204"/>
      <c r="D637" s="205" t="s">
        <v>134</v>
      </c>
      <c r="E637" s="206" t="s">
        <v>21</v>
      </c>
      <c r="F637" s="207" t="s">
        <v>1077</v>
      </c>
      <c r="G637" s="204"/>
      <c r="H637" s="206" t="s">
        <v>21</v>
      </c>
      <c r="I637" s="208"/>
      <c r="J637" s="204"/>
      <c r="K637" s="204"/>
      <c r="L637" s="209"/>
      <c r="M637" s="210"/>
      <c r="N637" s="211"/>
      <c r="O637" s="211"/>
      <c r="P637" s="211"/>
      <c r="Q637" s="211"/>
      <c r="R637" s="211"/>
      <c r="S637" s="211"/>
      <c r="T637" s="212"/>
      <c r="AT637" s="213" t="s">
        <v>134</v>
      </c>
      <c r="AU637" s="213" t="s">
        <v>82</v>
      </c>
      <c r="AV637" s="11" t="s">
        <v>80</v>
      </c>
      <c r="AW637" s="11" t="s">
        <v>35</v>
      </c>
      <c r="AX637" s="11" t="s">
        <v>72</v>
      </c>
      <c r="AY637" s="213" t="s">
        <v>124</v>
      </c>
    </row>
    <row r="638" spans="2:65" s="12" customFormat="1" ht="13.5">
      <c r="B638" s="214"/>
      <c r="C638" s="215"/>
      <c r="D638" s="205" t="s">
        <v>134</v>
      </c>
      <c r="E638" s="216" t="s">
        <v>21</v>
      </c>
      <c r="F638" s="217" t="s">
        <v>1078</v>
      </c>
      <c r="G638" s="215"/>
      <c r="H638" s="218">
        <v>0.16400000000000001</v>
      </c>
      <c r="I638" s="219"/>
      <c r="J638" s="215"/>
      <c r="K638" s="215"/>
      <c r="L638" s="220"/>
      <c r="M638" s="221"/>
      <c r="N638" s="222"/>
      <c r="O638" s="222"/>
      <c r="P638" s="222"/>
      <c r="Q638" s="222"/>
      <c r="R638" s="222"/>
      <c r="S638" s="222"/>
      <c r="T638" s="223"/>
      <c r="AT638" s="224" t="s">
        <v>134</v>
      </c>
      <c r="AU638" s="224" t="s">
        <v>82</v>
      </c>
      <c r="AV638" s="12" t="s">
        <v>82</v>
      </c>
      <c r="AW638" s="12" t="s">
        <v>35</v>
      </c>
      <c r="AX638" s="12" t="s">
        <v>72</v>
      </c>
      <c r="AY638" s="224" t="s">
        <v>124</v>
      </c>
    </row>
    <row r="639" spans="2:65" s="12" customFormat="1" ht="13.5">
      <c r="B639" s="214"/>
      <c r="C639" s="215"/>
      <c r="D639" s="205" t="s">
        <v>134</v>
      </c>
      <c r="E639" s="216" t="s">
        <v>21</v>
      </c>
      <c r="F639" s="217" t="s">
        <v>1643</v>
      </c>
      <c r="G639" s="215"/>
      <c r="H639" s="218">
        <v>0.27700000000000002</v>
      </c>
      <c r="I639" s="219"/>
      <c r="J639" s="215"/>
      <c r="K639" s="215"/>
      <c r="L639" s="220"/>
      <c r="M639" s="221"/>
      <c r="N639" s="222"/>
      <c r="O639" s="222"/>
      <c r="P639" s="222"/>
      <c r="Q639" s="222"/>
      <c r="R639" s="222"/>
      <c r="S639" s="222"/>
      <c r="T639" s="223"/>
      <c r="AT639" s="224" t="s">
        <v>134</v>
      </c>
      <c r="AU639" s="224" t="s">
        <v>82</v>
      </c>
      <c r="AV639" s="12" t="s">
        <v>82</v>
      </c>
      <c r="AW639" s="12" t="s">
        <v>35</v>
      </c>
      <c r="AX639" s="12" t="s">
        <v>72</v>
      </c>
      <c r="AY639" s="224" t="s">
        <v>124</v>
      </c>
    </row>
    <row r="640" spans="2:65" s="14" customFormat="1" ht="13.5">
      <c r="B640" s="249"/>
      <c r="C640" s="250"/>
      <c r="D640" s="205" t="s">
        <v>134</v>
      </c>
      <c r="E640" s="251" t="s">
        <v>21</v>
      </c>
      <c r="F640" s="252" t="s">
        <v>384</v>
      </c>
      <c r="G640" s="250"/>
      <c r="H640" s="253">
        <v>0.441</v>
      </c>
      <c r="I640" s="254"/>
      <c r="J640" s="250"/>
      <c r="K640" s="250"/>
      <c r="L640" s="255"/>
      <c r="M640" s="256"/>
      <c r="N640" s="257"/>
      <c r="O640" s="257"/>
      <c r="P640" s="257"/>
      <c r="Q640" s="257"/>
      <c r="R640" s="257"/>
      <c r="S640" s="257"/>
      <c r="T640" s="258"/>
      <c r="AT640" s="259" t="s">
        <v>134</v>
      </c>
      <c r="AU640" s="259" t="s">
        <v>82</v>
      </c>
      <c r="AV640" s="14" t="s">
        <v>141</v>
      </c>
      <c r="AW640" s="14" t="s">
        <v>35</v>
      </c>
      <c r="AX640" s="14" t="s">
        <v>72</v>
      </c>
      <c r="AY640" s="259" t="s">
        <v>124</v>
      </c>
    </row>
    <row r="641" spans="2:65" s="13" customFormat="1" ht="13.5">
      <c r="B641" s="228"/>
      <c r="C641" s="229"/>
      <c r="D641" s="205" t="s">
        <v>134</v>
      </c>
      <c r="E641" s="230" t="s">
        <v>21</v>
      </c>
      <c r="F641" s="231" t="s">
        <v>230</v>
      </c>
      <c r="G641" s="229"/>
      <c r="H641" s="232">
        <v>467.71899999999999</v>
      </c>
      <c r="I641" s="233"/>
      <c r="J641" s="229"/>
      <c r="K641" s="229"/>
      <c r="L641" s="234"/>
      <c r="M641" s="235"/>
      <c r="N641" s="236"/>
      <c r="O641" s="236"/>
      <c r="P641" s="236"/>
      <c r="Q641" s="236"/>
      <c r="R641" s="236"/>
      <c r="S641" s="236"/>
      <c r="T641" s="237"/>
      <c r="AT641" s="238" t="s">
        <v>134</v>
      </c>
      <c r="AU641" s="238" t="s">
        <v>82</v>
      </c>
      <c r="AV641" s="13" t="s">
        <v>132</v>
      </c>
      <c r="AW641" s="13" t="s">
        <v>35</v>
      </c>
      <c r="AX641" s="13" t="s">
        <v>80</v>
      </c>
      <c r="AY641" s="238" t="s">
        <v>124</v>
      </c>
    </row>
    <row r="642" spans="2:65" s="1" customFormat="1" ht="16.5" customHeight="1">
      <c r="B642" s="40"/>
      <c r="C642" s="191" t="s">
        <v>1134</v>
      </c>
      <c r="D642" s="191" t="s">
        <v>127</v>
      </c>
      <c r="E642" s="192" t="s">
        <v>1081</v>
      </c>
      <c r="F642" s="193" t="s">
        <v>1082</v>
      </c>
      <c r="G642" s="194" t="s">
        <v>315</v>
      </c>
      <c r="H642" s="195">
        <v>6845.1109999999999</v>
      </c>
      <c r="I642" s="196"/>
      <c r="J642" s="197">
        <f>ROUND(I642*H642,2)</f>
        <v>0</v>
      </c>
      <c r="K642" s="193" t="s">
        <v>131</v>
      </c>
      <c r="L642" s="60"/>
      <c r="M642" s="198" t="s">
        <v>21</v>
      </c>
      <c r="N642" s="199" t="s">
        <v>43</v>
      </c>
      <c r="O642" s="41"/>
      <c r="P642" s="200">
        <f>O642*H642</f>
        <v>0</v>
      </c>
      <c r="Q642" s="200">
        <v>0</v>
      </c>
      <c r="R642" s="200">
        <f>Q642*H642</f>
        <v>0</v>
      </c>
      <c r="S642" s="200">
        <v>0</v>
      </c>
      <c r="T642" s="201">
        <f>S642*H642</f>
        <v>0</v>
      </c>
      <c r="AR642" s="23" t="s">
        <v>132</v>
      </c>
      <c r="AT642" s="23" t="s">
        <v>127</v>
      </c>
      <c r="AU642" s="23" t="s">
        <v>82</v>
      </c>
      <c r="AY642" s="23" t="s">
        <v>124</v>
      </c>
      <c r="BE642" s="202">
        <f>IF(N642="základní",J642,0)</f>
        <v>0</v>
      </c>
      <c r="BF642" s="202">
        <f>IF(N642="snížená",J642,0)</f>
        <v>0</v>
      </c>
      <c r="BG642" s="202">
        <f>IF(N642="zákl. přenesená",J642,0)</f>
        <v>0</v>
      </c>
      <c r="BH642" s="202">
        <f>IF(N642="sníž. přenesená",J642,0)</f>
        <v>0</v>
      </c>
      <c r="BI642" s="202">
        <f>IF(N642="nulová",J642,0)</f>
        <v>0</v>
      </c>
      <c r="BJ642" s="23" t="s">
        <v>80</v>
      </c>
      <c r="BK642" s="202">
        <f>ROUND(I642*H642,2)</f>
        <v>0</v>
      </c>
      <c r="BL642" s="23" t="s">
        <v>132</v>
      </c>
      <c r="BM642" s="23" t="s">
        <v>1644</v>
      </c>
    </row>
    <row r="643" spans="2:65" s="12" customFormat="1" ht="13.5">
      <c r="B643" s="214"/>
      <c r="C643" s="215"/>
      <c r="D643" s="205" t="s">
        <v>134</v>
      </c>
      <c r="E643" s="216" t="s">
        <v>21</v>
      </c>
      <c r="F643" s="217" t="s">
        <v>1645</v>
      </c>
      <c r="G643" s="215"/>
      <c r="H643" s="218">
        <v>6845.1109999999999</v>
      </c>
      <c r="I643" s="219"/>
      <c r="J643" s="215"/>
      <c r="K643" s="215"/>
      <c r="L643" s="220"/>
      <c r="M643" s="221"/>
      <c r="N643" s="222"/>
      <c r="O643" s="222"/>
      <c r="P643" s="222"/>
      <c r="Q643" s="222"/>
      <c r="R643" s="222"/>
      <c r="S643" s="222"/>
      <c r="T643" s="223"/>
      <c r="AT643" s="224" t="s">
        <v>134</v>
      </c>
      <c r="AU643" s="224" t="s">
        <v>82</v>
      </c>
      <c r="AV643" s="12" t="s">
        <v>82</v>
      </c>
      <c r="AW643" s="12" t="s">
        <v>35</v>
      </c>
      <c r="AX643" s="12" t="s">
        <v>80</v>
      </c>
      <c r="AY643" s="224" t="s">
        <v>124</v>
      </c>
    </row>
    <row r="644" spans="2:65" s="11" customFormat="1" ht="27">
      <c r="B644" s="203"/>
      <c r="C644" s="204"/>
      <c r="D644" s="205" t="s">
        <v>134</v>
      </c>
      <c r="E644" s="206" t="s">
        <v>21</v>
      </c>
      <c r="F644" s="207" t="s">
        <v>1068</v>
      </c>
      <c r="G644" s="204"/>
      <c r="H644" s="206" t="s">
        <v>21</v>
      </c>
      <c r="I644" s="208"/>
      <c r="J644" s="204"/>
      <c r="K644" s="204"/>
      <c r="L644" s="209"/>
      <c r="M644" s="210"/>
      <c r="N644" s="211"/>
      <c r="O644" s="211"/>
      <c r="P644" s="211"/>
      <c r="Q644" s="211"/>
      <c r="R644" s="211"/>
      <c r="S644" s="211"/>
      <c r="T644" s="212"/>
      <c r="AT644" s="213" t="s">
        <v>134</v>
      </c>
      <c r="AU644" s="213" t="s">
        <v>82</v>
      </c>
      <c r="AV644" s="11" t="s">
        <v>80</v>
      </c>
      <c r="AW644" s="11" t="s">
        <v>35</v>
      </c>
      <c r="AX644" s="11" t="s">
        <v>72</v>
      </c>
      <c r="AY644" s="213" t="s">
        <v>124</v>
      </c>
    </row>
    <row r="645" spans="2:65" s="1" customFormat="1" ht="16.5" customHeight="1">
      <c r="B645" s="40"/>
      <c r="C645" s="191" t="s">
        <v>1140</v>
      </c>
      <c r="D645" s="191" t="s">
        <v>127</v>
      </c>
      <c r="E645" s="192" t="s">
        <v>1086</v>
      </c>
      <c r="F645" s="193" t="s">
        <v>1087</v>
      </c>
      <c r="G645" s="194" t="s">
        <v>315</v>
      </c>
      <c r="H645" s="195">
        <v>560.98500000000001</v>
      </c>
      <c r="I645" s="196"/>
      <c r="J645" s="197">
        <f>ROUND(I645*H645,2)</f>
        <v>0</v>
      </c>
      <c r="K645" s="193" t="s">
        <v>131</v>
      </c>
      <c r="L645" s="60"/>
      <c r="M645" s="198" t="s">
        <v>21</v>
      </c>
      <c r="N645" s="199" t="s">
        <v>43</v>
      </c>
      <c r="O645" s="41"/>
      <c r="P645" s="200">
        <f>O645*H645</f>
        <v>0</v>
      </c>
      <c r="Q645" s="200">
        <v>0</v>
      </c>
      <c r="R645" s="200">
        <f>Q645*H645</f>
        <v>0</v>
      </c>
      <c r="S645" s="200">
        <v>0</v>
      </c>
      <c r="T645" s="201">
        <f>S645*H645</f>
        <v>0</v>
      </c>
      <c r="AR645" s="23" t="s">
        <v>132</v>
      </c>
      <c r="AT645" s="23" t="s">
        <v>127</v>
      </c>
      <c r="AU645" s="23" t="s">
        <v>82</v>
      </c>
      <c r="AY645" s="23" t="s">
        <v>124</v>
      </c>
      <c r="BE645" s="202">
        <f>IF(N645="základní",J645,0)</f>
        <v>0</v>
      </c>
      <c r="BF645" s="202">
        <f>IF(N645="snížená",J645,0)</f>
        <v>0</v>
      </c>
      <c r="BG645" s="202">
        <f>IF(N645="zákl. přenesená",J645,0)</f>
        <v>0</v>
      </c>
      <c r="BH645" s="202">
        <f>IF(N645="sníž. přenesená",J645,0)</f>
        <v>0</v>
      </c>
      <c r="BI645" s="202">
        <f>IF(N645="nulová",J645,0)</f>
        <v>0</v>
      </c>
      <c r="BJ645" s="23" t="s">
        <v>80</v>
      </c>
      <c r="BK645" s="202">
        <f>ROUND(I645*H645,2)</f>
        <v>0</v>
      </c>
      <c r="BL645" s="23" t="s">
        <v>132</v>
      </c>
      <c r="BM645" s="23" t="s">
        <v>1646</v>
      </c>
    </row>
    <row r="646" spans="2:65" s="12" customFormat="1" ht="13.5">
      <c r="B646" s="214"/>
      <c r="C646" s="215"/>
      <c r="D646" s="205" t="s">
        <v>134</v>
      </c>
      <c r="E646" s="216" t="s">
        <v>21</v>
      </c>
      <c r="F646" s="217" t="s">
        <v>1647</v>
      </c>
      <c r="G646" s="215"/>
      <c r="H646" s="218">
        <v>467.71899999999999</v>
      </c>
      <c r="I646" s="219"/>
      <c r="J646" s="215"/>
      <c r="K646" s="215"/>
      <c r="L646" s="220"/>
      <c r="M646" s="221"/>
      <c r="N646" s="222"/>
      <c r="O646" s="222"/>
      <c r="P646" s="222"/>
      <c r="Q646" s="222"/>
      <c r="R646" s="222"/>
      <c r="S646" s="222"/>
      <c r="T646" s="223"/>
      <c r="AT646" s="224" t="s">
        <v>134</v>
      </c>
      <c r="AU646" s="224" t="s">
        <v>82</v>
      </c>
      <c r="AV646" s="12" t="s">
        <v>82</v>
      </c>
      <c r="AW646" s="12" t="s">
        <v>35</v>
      </c>
      <c r="AX646" s="12" t="s">
        <v>72</v>
      </c>
      <c r="AY646" s="224" t="s">
        <v>124</v>
      </c>
    </row>
    <row r="647" spans="2:65" s="11" customFormat="1" ht="13.5">
      <c r="B647" s="203"/>
      <c r="C647" s="204"/>
      <c r="D647" s="205" t="s">
        <v>134</v>
      </c>
      <c r="E647" s="206" t="s">
        <v>21</v>
      </c>
      <c r="F647" s="207" t="s">
        <v>1090</v>
      </c>
      <c r="G647" s="204"/>
      <c r="H647" s="206" t="s">
        <v>21</v>
      </c>
      <c r="I647" s="208"/>
      <c r="J647" s="204"/>
      <c r="K647" s="204"/>
      <c r="L647" s="209"/>
      <c r="M647" s="210"/>
      <c r="N647" s="211"/>
      <c r="O647" s="211"/>
      <c r="P647" s="211"/>
      <c r="Q647" s="211"/>
      <c r="R647" s="211"/>
      <c r="S647" s="211"/>
      <c r="T647" s="212"/>
      <c r="AT647" s="213" t="s">
        <v>134</v>
      </c>
      <c r="AU647" s="213" t="s">
        <v>82</v>
      </c>
      <c r="AV647" s="11" t="s">
        <v>80</v>
      </c>
      <c r="AW647" s="11" t="s">
        <v>35</v>
      </c>
      <c r="AX647" s="11" t="s">
        <v>72</v>
      </c>
      <c r="AY647" s="213" t="s">
        <v>124</v>
      </c>
    </row>
    <row r="648" spans="2:65" s="12" customFormat="1" ht="13.5">
      <c r="B648" s="214"/>
      <c r="C648" s="215"/>
      <c r="D648" s="205" t="s">
        <v>134</v>
      </c>
      <c r="E648" s="216" t="s">
        <v>21</v>
      </c>
      <c r="F648" s="217" t="s">
        <v>1648</v>
      </c>
      <c r="G648" s="215"/>
      <c r="H648" s="218">
        <v>93.266000000000005</v>
      </c>
      <c r="I648" s="219"/>
      <c r="J648" s="215"/>
      <c r="K648" s="215"/>
      <c r="L648" s="220"/>
      <c r="M648" s="221"/>
      <c r="N648" s="222"/>
      <c r="O648" s="222"/>
      <c r="P648" s="222"/>
      <c r="Q648" s="222"/>
      <c r="R648" s="222"/>
      <c r="S648" s="222"/>
      <c r="T648" s="223"/>
      <c r="AT648" s="224" t="s">
        <v>134</v>
      </c>
      <c r="AU648" s="224" t="s">
        <v>82</v>
      </c>
      <c r="AV648" s="12" t="s">
        <v>82</v>
      </c>
      <c r="AW648" s="12" t="s">
        <v>35</v>
      </c>
      <c r="AX648" s="12" t="s">
        <v>72</v>
      </c>
      <c r="AY648" s="224" t="s">
        <v>124</v>
      </c>
    </row>
    <row r="649" spans="2:65" s="13" customFormat="1" ht="13.5">
      <c r="B649" s="228"/>
      <c r="C649" s="229"/>
      <c r="D649" s="205" t="s">
        <v>134</v>
      </c>
      <c r="E649" s="230" t="s">
        <v>21</v>
      </c>
      <c r="F649" s="231" t="s">
        <v>230</v>
      </c>
      <c r="G649" s="229"/>
      <c r="H649" s="232">
        <v>560.98500000000001</v>
      </c>
      <c r="I649" s="233"/>
      <c r="J649" s="229"/>
      <c r="K649" s="229"/>
      <c r="L649" s="234"/>
      <c r="M649" s="235"/>
      <c r="N649" s="236"/>
      <c r="O649" s="236"/>
      <c r="P649" s="236"/>
      <c r="Q649" s="236"/>
      <c r="R649" s="236"/>
      <c r="S649" s="236"/>
      <c r="T649" s="237"/>
      <c r="AT649" s="238" t="s">
        <v>134</v>
      </c>
      <c r="AU649" s="238" t="s">
        <v>82</v>
      </c>
      <c r="AV649" s="13" t="s">
        <v>132</v>
      </c>
      <c r="AW649" s="13" t="s">
        <v>35</v>
      </c>
      <c r="AX649" s="13" t="s">
        <v>80</v>
      </c>
      <c r="AY649" s="238" t="s">
        <v>124</v>
      </c>
    </row>
    <row r="650" spans="2:65" s="1" customFormat="1" ht="16.5" customHeight="1">
      <c r="B650" s="40"/>
      <c r="C650" s="191" t="s">
        <v>1145</v>
      </c>
      <c r="D650" s="191" t="s">
        <v>127</v>
      </c>
      <c r="E650" s="192" t="s">
        <v>1093</v>
      </c>
      <c r="F650" s="193" t="s">
        <v>1649</v>
      </c>
      <c r="G650" s="194" t="s">
        <v>315</v>
      </c>
      <c r="H650" s="195">
        <v>562.923</v>
      </c>
      <c r="I650" s="196"/>
      <c r="J650" s="197">
        <f>ROUND(I650*H650,2)</f>
        <v>0</v>
      </c>
      <c r="K650" s="193" t="s">
        <v>131</v>
      </c>
      <c r="L650" s="60"/>
      <c r="M650" s="198" t="s">
        <v>21</v>
      </c>
      <c r="N650" s="199" t="s">
        <v>43</v>
      </c>
      <c r="O650" s="41"/>
      <c r="P650" s="200">
        <f>O650*H650</f>
        <v>0</v>
      </c>
      <c r="Q650" s="200">
        <v>0</v>
      </c>
      <c r="R650" s="200">
        <f>Q650*H650</f>
        <v>0</v>
      </c>
      <c r="S650" s="200">
        <v>0</v>
      </c>
      <c r="T650" s="201">
        <f>S650*H650</f>
        <v>0</v>
      </c>
      <c r="AR650" s="23" t="s">
        <v>132</v>
      </c>
      <c r="AT650" s="23" t="s">
        <v>127</v>
      </c>
      <c r="AU650" s="23" t="s">
        <v>82</v>
      </c>
      <c r="AY650" s="23" t="s">
        <v>124</v>
      </c>
      <c r="BE650" s="202">
        <f>IF(N650="základní",J650,0)</f>
        <v>0</v>
      </c>
      <c r="BF650" s="202">
        <f>IF(N650="snížená",J650,0)</f>
        <v>0</v>
      </c>
      <c r="BG650" s="202">
        <f>IF(N650="zákl. přenesená",J650,0)</f>
        <v>0</v>
      </c>
      <c r="BH650" s="202">
        <f>IF(N650="sníž. přenesená",J650,0)</f>
        <v>0</v>
      </c>
      <c r="BI650" s="202">
        <f>IF(N650="nulová",J650,0)</f>
        <v>0</v>
      </c>
      <c r="BJ650" s="23" t="s">
        <v>80</v>
      </c>
      <c r="BK650" s="202">
        <f>ROUND(I650*H650,2)</f>
        <v>0</v>
      </c>
      <c r="BL650" s="23" t="s">
        <v>132</v>
      </c>
      <c r="BM650" s="23" t="s">
        <v>1650</v>
      </c>
    </row>
    <row r="651" spans="2:65" s="11" customFormat="1" ht="13.5">
      <c r="B651" s="203"/>
      <c r="C651" s="204"/>
      <c r="D651" s="205" t="s">
        <v>134</v>
      </c>
      <c r="E651" s="206" t="s">
        <v>21</v>
      </c>
      <c r="F651" s="207" t="s">
        <v>1057</v>
      </c>
      <c r="G651" s="204"/>
      <c r="H651" s="206" t="s">
        <v>21</v>
      </c>
      <c r="I651" s="208"/>
      <c r="J651" s="204"/>
      <c r="K651" s="204"/>
      <c r="L651" s="209"/>
      <c r="M651" s="210"/>
      <c r="N651" s="211"/>
      <c r="O651" s="211"/>
      <c r="P651" s="211"/>
      <c r="Q651" s="211"/>
      <c r="R651" s="211"/>
      <c r="S651" s="211"/>
      <c r="T651" s="212"/>
      <c r="AT651" s="213" t="s">
        <v>134</v>
      </c>
      <c r="AU651" s="213" t="s">
        <v>82</v>
      </c>
      <c r="AV651" s="11" t="s">
        <v>80</v>
      </c>
      <c r="AW651" s="11" t="s">
        <v>35</v>
      </c>
      <c r="AX651" s="11" t="s">
        <v>72</v>
      </c>
      <c r="AY651" s="213" t="s">
        <v>124</v>
      </c>
    </row>
    <row r="652" spans="2:65" s="12" customFormat="1" ht="13.5">
      <c r="B652" s="214"/>
      <c r="C652" s="215"/>
      <c r="D652" s="205" t="s">
        <v>134</v>
      </c>
      <c r="E652" s="216" t="s">
        <v>21</v>
      </c>
      <c r="F652" s="217" t="s">
        <v>1635</v>
      </c>
      <c r="G652" s="215"/>
      <c r="H652" s="218">
        <v>109.098</v>
      </c>
      <c r="I652" s="219"/>
      <c r="J652" s="215"/>
      <c r="K652" s="215"/>
      <c r="L652" s="220"/>
      <c r="M652" s="221"/>
      <c r="N652" s="222"/>
      <c r="O652" s="222"/>
      <c r="P652" s="222"/>
      <c r="Q652" s="222"/>
      <c r="R652" s="222"/>
      <c r="S652" s="222"/>
      <c r="T652" s="223"/>
      <c r="AT652" s="224" t="s">
        <v>134</v>
      </c>
      <c r="AU652" s="224" t="s">
        <v>82</v>
      </c>
      <c r="AV652" s="12" t="s">
        <v>82</v>
      </c>
      <c r="AW652" s="12" t="s">
        <v>35</v>
      </c>
      <c r="AX652" s="12" t="s">
        <v>72</v>
      </c>
      <c r="AY652" s="224" t="s">
        <v>124</v>
      </c>
    </row>
    <row r="653" spans="2:65" s="14" customFormat="1" ht="13.5">
      <c r="B653" s="249"/>
      <c r="C653" s="250"/>
      <c r="D653" s="205" t="s">
        <v>134</v>
      </c>
      <c r="E653" s="251" t="s">
        <v>21</v>
      </c>
      <c r="F653" s="252" t="s">
        <v>384</v>
      </c>
      <c r="G653" s="250"/>
      <c r="H653" s="253">
        <v>109.098</v>
      </c>
      <c r="I653" s="254"/>
      <c r="J653" s="250"/>
      <c r="K653" s="250"/>
      <c r="L653" s="255"/>
      <c r="M653" s="256"/>
      <c r="N653" s="257"/>
      <c r="O653" s="257"/>
      <c r="P653" s="257"/>
      <c r="Q653" s="257"/>
      <c r="R653" s="257"/>
      <c r="S653" s="257"/>
      <c r="T653" s="258"/>
      <c r="AT653" s="259" t="s">
        <v>134</v>
      </c>
      <c r="AU653" s="259" t="s">
        <v>82</v>
      </c>
      <c r="AV653" s="14" t="s">
        <v>141</v>
      </c>
      <c r="AW653" s="14" t="s">
        <v>35</v>
      </c>
      <c r="AX653" s="14" t="s">
        <v>72</v>
      </c>
      <c r="AY653" s="259" t="s">
        <v>124</v>
      </c>
    </row>
    <row r="654" spans="2:65" s="11" customFormat="1" ht="13.5">
      <c r="B654" s="203"/>
      <c r="C654" s="204"/>
      <c r="D654" s="205" t="s">
        <v>134</v>
      </c>
      <c r="E654" s="206" t="s">
        <v>21</v>
      </c>
      <c r="F654" s="207" t="s">
        <v>1073</v>
      </c>
      <c r="G654" s="204"/>
      <c r="H654" s="206" t="s">
        <v>21</v>
      </c>
      <c r="I654" s="208"/>
      <c r="J654" s="204"/>
      <c r="K654" s="204"/>
      <c r="L654" s="209"/>
      <c r="M654" s="210"/>
      <c r="N654" s="211"/>
      <c r="O654" s="211"/>
      <c r="P654" s="211"/>
      <c r="Q654" s="211"/>
      <c r="R654" s="211"/>
      <c r="S654" s="211"/>
      <c r="T654" s="212"/>
      <c r="AT654" s="213" t="s">
        <v>134</v>
      </c>
      <c r="AU654" s="213" t="s">
        <v>82</v>
      </c>
      <c r="AV654" s="11" t="s">
        <v>80</v>
      </c>
      <c r="AW654" s="11" t="s">
        <v>35</v>
      </c>
      <c r="AX654" s="11" t="s">
        <v>72</v>
      </c>
      <c r="AY654" s="213" t="s">
        <v>124</v>
      </c>
    </row>
    <row r="655" spans="2:65" s="12" customFormat="1" ht="13.5">
      <c r="B655" s="214"/>
      <c r="C655" s="215"/>
      <c r="D655" s="205" t="s">
        <v>134</v>
      </c>
      <c r="E655" s="216" t="s">
        <v>21</v>
      </c>
      <c r="F655" s="217" t="s">
        <v>1640</v>
      </c>
      <c r="G655" s="215"/>
      <c r="H655" s="218">
        <v>364.375</v>
      </c>
      <c r="I655" s="219"/>
      <c r="J655" s="215"/>
      <c r="K655" s="215"/>
      <c r="L655" s="220"/>
      <c r="M655" s="221"/>
      <c r="N655" s="222"/>
      <c r="O655" s="222"/>
      <c r="P655" s="222"/>
      <c r="Q655" s="222"/>
      <c r="R655" s="222"/>
      <c r="S655" s="222"/>
      <c r="T655" s="223"/>
      <c r="AT655" s="224" t="s">
        <v>134</v>
      </c>
      <c r="AU655" s="224" t="s">
        <v>82</v>
      </c>
      <c r="AV655" s="12" t="s">
        <v>82</v>
      </c>
      <c r="AW655" s="12" t="s">
        <v>35</v>
      </c>
      <c r="AX655" s="12" t="s">
        <v>72</v>
      </c>
      <c r="AY655" s="224" t="s">
        <v>124</v>
      </c>
    </row>
    <row r="656" spans="2:65" s="12" customFormat="1" ht="13.5">
      <c r="B656" s="214"/>
      <c r="C656" s="215"/>
      <c r="D656" s="205" t="s">
        <v>134</v>
      </c>
      <c r="E656" s="216" t="s">
        <v>21</v>
      </c>
      <c r="F656" s="217" t="s">
        <v>1641</v>
      </c>
      <c r="G656" s="215"/>
      <c r="H656" s="218">
        <v>70.924999999999997</v>
      </c>
      <c r="I656" s="219"/>
      <c r="J656" s="215"/>
      <c r="K656" s="215"/>
      <c r="L656" s="220"/>
      <c r="M656" s="221"/>
      <c r="N656" s="222"/>
      <c r="O656" s="222"/>
      <c r="P656" s="222"/>
      <c r="Q656" s="222"/>
      <c r="R656" s="222"/>
      <c r="S656" s="222"/>
      <c r="T656" s="223"/>
      <c r="AT656" s="224" t="s">
        <v>134</v>
      </c>
      <c r="AU656" s="224" t="s">
        <v>82</v>
      </c>
      <c r="AV656" s="12" t="s">
        <v>82</v>
      </c>
      <c r="AW656" s="12" t="s">
        <v>35</v>
      </c>
      <c r="AX656" s="12" t="s">
        <v>72</v>
      </c>
      <c r="AY656" s="224" t="s">
        <v>124</v>
      </c>
    </row>
    <row r="657" spans="2:65" s="12" customFormat="1" ht="13.5">
      <c r="B657" s="214"/>
      <c r="C657" s="215"/>
      <c r="D657" s="205" t="s">
        <v>134</v>
      </c>
      <c r="E657" s="216" t="s">
        <v>21</v>
      </c>
      <c r="F657" s="217" t="s">
        <v>1642</v>
      </c>
      <c r="G657" s="215"/>
      <c r="H657" s="218">
        <v>18.524999999999999</v>
      </c>
      <c r="I657" s="219"/>
      <c r="J657" s="215"/>
      <c r="K657" s="215"/>
      <c r="L657" s="220"/>
      <c r="M657" s="221"/>
      <c r="N657" s="222"/>
      <c r="O657" s="222"/>
      <c r="P657" s="222"/>
      <c r="Q657" s="222"/>
      <c r="R657" s="222"/>
      <c r="S657" s="222"/>
      <c r="T657" s="223"/>
      <c r="AT657" s="224" t="s">
        <v>134</v>
      </c>
      <c r="AU657" s="224" t="s">
        <v>82</v>
      </c>
      <c r="AV657" s="12" t="s">
        <v>82</v>
      </c>
      <c r="AW657" s="12" t="s">
        <v>35</v>
      </c>
      <c r="AX657" s="12" t="s">
        <v>72</v>
      </c>
      <c r="AY657" s="224" t="s">
        <v>124</v>
      </c>
    </row>
    <row r="658" spans="2:65" s="14" customFormat="1" ht="13.5">
      <c r="B658" s="249"/>
      <c r="C658" s="250"/>
      <c r="D658" s="205" t="s">
        <v>134</v>
      </c>
      <c r="E658" s="251" t="s">
        <v>21</v>
      </c>
      <c r="F658" s="252" t="s">
        <v>384</v>
      </c>
      <c r="G658" s="250"/>
      <c r="H658" s="253">
        <v>453.82499999999999</v>
      </c>
      <c r="I658" s="254"/>
      <c r="J658" s="250"/>
      <c r="K658" s="250"/>
      <c r="L658" s="255"/>
      <c r="M658" s="256"/>
      <c r="N658" s="257"/>
      <c r="O658" s="257"/>
      <c r="P658" s="257"/>
      <c r="Q658" s="257"/>
      <c r="R658" s="257"/>
      <c r="S658" s="257"/>
      <c r="T658" s="258"/>
      <c r="AT658" s="259" t="s">
        <v>134</v>
      </c>
      <c r="AU658" s="259" t="s">
        <v>82</v>
      </c>
      <c r="AV658" s="14" t="s">
        <v>141</v>
      </c>
      <c r="AW658" s="14" t="s">
        <v>35</v>
      </c>
      <c r="AX658" s="14" t="s">
        <v>72</v>
      </c>
      <c r="AY658" s="259" t="s">
        <v>124</v>
      </c>
    </row>
    <row r="659" spans="2:65" s="13" customFormat="1" ht="13.5">
      <c r="B659" s="228"/>
      <c r="C659" s="229"/>
      <c r="D659" s="205" t="s">
        <v>134</v>
      </c>
      <c r="E659" s="230" t="s">
        <v>21</v>
      </c>
      <c r="F659" s="231" t="s">
        <v>230</v>
      </c>
      <c r="G659" s="229"/>
      <c r="H659" s="232">
        <v>562.923</v>
      </c>
      <c r="I659" s="233"/>
      <c r="J659" s="229"/>
      <c r="K659" s="229"/>
      <c r="L659" s="234"/>
      <c r="M659" s="235"/>
      <c r="N659" s="236"/>
      <c r="O659" s="236"/>
      <c r="P659" s="236"/>
      <c r="Q659" s="236"/>
      <c r="R659" s="236"/>
      <c r="S659" s="236"/>
      <c r="T659" s="237"/>
      <c r="AT659" s="238" t="s">
        <v>134</v>
      </c>
      <c r="AU659" s="238" t="s">
        <v>82</v>
      </c>
      <c r="AV659" s="13" t="s">
        <v>132</v>
      </c>
      <c r="AW659" s="13" t="s">
        <v>35</v>
      </c>
      <c r="AX659" s="13" t="s">
        <v>80</v>
      </c>
      <c r="AY659" s="238" t="s">
        <v>124</v>
      </c>
    </row>
    <row r="660" spans="2:65" s="10" customFormat="1" ht="29.85" customHeight="1">
      <c r="B660" s="175"/>
      <c r="C660" s="176"/>
      <c r="D660" s="177" t="s">
        <v>71</v>
      </c>
      <c r="E660" s="189" t="s">
        <v>1096</v>
      </c>
      <c r="F660" s="189" t="s">
        <v>1097</v>
      </c>
      <c r="G660" s="176"/>
      <c r="H660" s="176"/>
      <c r="I660" s="179"/>
      <c r="J660" s="190">
        <f>BK660</f>
        <v>0</v>
      </c>
      <c r="K660" s="176"/>
      <c r="L660" s="181"/>
      <c r="M660" s="182"/>
      <c r="N660" s="183"/>
      <c r="O660" s="183"/>
      <c r="P660" s="184">
        <f>P661</f>
        <v>0</v>
      </c>
      <c r="Q660" s="183"/>
      <c r="R660" s="184">
        <f>R661</f>
        <v>0</v>
      </c>
      <c r="S660" s="183"/>
      <c r="T660" s="185">
        <f>T661</f>
        <v>0</v>
      </c>
      <c r="AR660" s="186" t="s">
        <v>80</v>
      </c>
      <c r="AT660" s="187" t="s">
        <v>71</v>
      </c>
      <c r="AU660" s="187" t="s">
        <v>80</v>
      </c>
      <c r="AY660" s="186" t="s">
        <v>124</v>
      </c>
      <c r="BK660" s="188">
        <f>BK661</f>
        <v>0</v>
      </c>
    </row>
    <row r="661" spans="2:65" s="1" customFormat="1" ht="25.5" customHeight="1">
      <c r="B661" s="40"/>
      <c r="C661" s="191" t="s">
        <v>1154</v>
      </c>
      <c r="D661" s="191" t="s">
        <v>127</v>
      </c>
      <c r="E661" s="192" t="s">
        <v>1099</v>
      </c>
      <c r="F661" s="193" t="s">
        <v>1100</v>
      </c>
      <c r="G661" s="194" t="s">
        <v>315</v>
      </c>
      <c r="H661" s="195">
        <v>878.029</v>
      </c>
      <c r="I661" s="196"/>
      <c r="J661" s="197">
        <f>ROUND(I661*H661,2)</f>
        <v>0</v>
      </c>
      <c r="K661" s="193" t="s">
        <v>131</v>
      </c>
      <c r="L661" s="60"/>
      <c r="M661" s="198" t="s">
        <v>21</v>
      </c>
      <c r="N661" s="199" t="s">
        <v>43</v>
      </c>
      <c r="O661" s="41"/>
      <c r="P661" s="200">
        <f>O661*H661</f>
        <v>0</v>
      </c>
      <c r="Q661" s="200">
        <v>0</v>
      </c>
      <c r="R661" s="200">
        <f>Q661*H661</f>
        <v>0</v>
      </c>
      <c r="S661" s="200">
        <v>0</v>
      </c>
      <c r="T661" s="201">
        <f>S661*H661</f>
        <v>0</v>
      </c>
      <c r="AR661" s="23" t="s">
        <v>132</v>
      </c>
      <c r="AT661" s="23" t="s">
        <v>127</v>
      </c>
      <c r="AU661" s="23" t="s">
        <v>82</v>
      </c>
      <c r="AY661" s="23" t="s">
        <v>124</v>
      </c>
      <c r="BE661" s="202">
        <f>IF(N661="základní",J661,0)</f>
        <v>0</v>
      </c>
      <c r="BF661" s="202">
        <f>IF(N661="snížená",J661,0)</f>
        <v>0</v>
      </c>
      <c r="BG661" s="202">
        <f>IF(N661="zákl. přenesená",J661,0)</f>
        <v>0</v>
      </c>
      <c r="BH661" s="202">
        <f>IF(N661="sníž. přenesená",J661,0)</f>
        <v>0</v>
      </c>
      <c r="BI661" s="202">
        <f>IF(N661="nulová",J661,0)</f>
        <v>0</v>
      </c>
      <c r="BJ661" s="23" t="s">
        <v>80</v>
      </c>
      <c r="BK661" s="202">
        <f>ROUND(I661*H661,2)</f>
        <v>0</v>
      </c>
      <c r="BL661" s="23" t="s">
        <v>132</v>
      </c>
      <c r="BM661" s="23" t="s">
        <v>1651</v>
      </c>
    </row>
    <row r="662" spans="2:65" s="10" customFormat="1" ht="37.35" customHeight="1">
      <c r="B662" s="175"/>
      <c r="C662" s="176"/>
      <c r="D662" s="177" t="s">
        <v>71</v>
      </c>
      <c r="E662" s="178" t="s">
        <v>1102</v>
      </c>
      <c r="F662" s="178" t="s">
        <v>1652</v>
      </c>
      <c r="G662" s="176"/>
      <c r="H662" s="176"/>
      <c r="I662" s="179"/>
      <c r="J662" s="180">
        <f>BK662</f>
        <v>0</v>
      </c>
      <c r="K662" s="176"/>
      <c r="L662" s="181"/>
      <c r="M662" s="182"/>
      <c r="N662" s="183"/>
      <c r="O662" s="183"/>
      <c r="P662" s="184">
        <f>P663</f>
        <v>0</v>
      </c>
      <c r="Q662" s="183"/>
      <c r="R662" s="184">
        <f>R663</f>
        <v>0.90671799999999991</v>
      </c>
      <c r="S662" s="183"/>
      <c r="T662" s="185">
        <f>T663</f>
        <v>0</v>
      </c>
      <c r="AR662" s="186" t="s">
        <v>82</v>
      </c>
      <c r="AT662" s="187" t="s">
        <v>71</v>
      </c>
      <c r="AU662" s="187" t="s">
        <v>72</v>
      </c>
      <c r="AY662" s="186" t="s">
        <v>124</v>
      </c>
      <c r="BK662" s="188">
        <f>BK663</f>
        <v>0</v>
      </c>
    </row>
    <row r="663" spans="2:65" s="10" customFormat="1" ht="19.899999999999999" customHeight="1">
      <c r="B663" s="175"/>
      <c r="C663" s="176"/>
      <c r="D663" s="177" t="s">
        <v>71</v>
      </c>
      <c r="E663" s="189" t="s">
        <v>1104</v>
      </c>
      <c r="F663" s="189" t="s">
        <v>1105</v>
      </c>
      <c r="G663" s="176"/>
      <c r="H663" s="176"/>
      <c r="I663" s="179"/>
      <c r="J663" s="190">
        <f>BK663</f>
        <v>0</v>
      </c>
      <c r="K663" s="176"/>
      <c r="L663" s="181"/>
      <c r="M663" s="182"/>
      <c r="N663" s="183"/>
      <c r="O663" s="183"/>
      <c r="P663" s="184">
        <f>SUM(P664:P695)</f>
        <v>0</v>
      </c>
      <c r="Q663" s="183"/>
      <c r="R663" s="184">
        <f>SUM(R664:R695)</f>
        <v>0.90671799999999991</v>
      </c>
      <c r="S663" s="183"/>
      <c r="T663" s="185">
        <f>SUM(T664:T695)</f>
        <v>0</v>
      </c>
      <c r="AR663" s="186" t="s">
        <v>82</v>
      </c>
      <c r="AT663" s="187" t="s">
        <v>71</v>
      </c>
      <c r="AU663" s="187" t="s">
        <v>80</v>
      </c>
      <c r="AY663" s="186" t="s">
        <v>124</v>
      </c>
      <c r="BK663" s="188">
        <f>SUM(BK664:BK695)</f>
        <v>0</v>
      </c>
    </row>
    <row r="664" spans="2:65" s="1" customFormat="1" ht="16.5" customHeight="1">
      <c r="B664" s="40"/>
      <c r="C664" s="191" t="s">
        <v>1157</v>
      </c>
      <c r="D664" s="191" t="s">
        <v>127</v>
      </c>
      <c r="E664" s="192" t="s">
        <v>1107</v>
      </c>
      <c r="F664" s="193" t="s">
        <v>1108</v>
      </c>
      <c r="G664" s="194" t="s">
        <v>221</v>
      </c>
      <c r="H664" s="195">
        <v>183.82</v>
      </c>
      <c r="I664" s="196"/>
      <c r="J664" s="197">
        <f>ROUND(I664*H664,2)</f>
        <v>0</v>
      </c>
      <c r="K664" s="193" t="s">
        <v>131</v>
      </c>
      <c r="L664" s="60"/>
      <c r="M664" s="198" t="s">
        <v>21</v>
      </c>
      <c r="N664" s="199" t="s">
        <v>43</v>
      </c>
      <c r="O664" s="41"/>
      <c r="P664" s="200">
        <f>O664*H664</f>
        <v>0</v>
      </c>
      <c r="Q664" s="200">
        <v>0</v>
      </c>
      <c r="R664" s="200">
        <f>Q664*H664</f>
        <v>0</v>
      </c>
      <c r="S664" s="200">
        <v>0</v>
      </c>
      <c r="T664" s="201">
        <f>S664*H664</f>
        <v>0</v>
      </c>
      <c r="AR664" s="23" t="s">
        <v>294</v>
      </c>
      <c r="AT664" s="23" t="s">
        <v>127</v>
      </c>
      <c r="AU664" s="23" t="s">
        <v>82</v>
      </c>
      <c r="AY664" s="23" t="s">
        <v>124</v>
      </c>
      <c r="BE664" s="202">
        <f>IF(N664="základní",J664,0)</f>
        <v>0</v>
      </c>
      <c r="BF664" s="202">
        <f>IF(N664="snížená",J664,0)</f>
        <v>0</v>
      </c>
      <c r="BG664" s="202">
        <f>IF(N664="zákl. přenesená",J664,0)</f>
        <v>0</v>
      </c>
      <c r="BH664" s="202">
        <f>IF(N664="sníž. přenesená",J664,0)</f>
        <v>0</v>
      </c>
      <c r="BI664" s="202">
        <f>IF(N664="nulová",J664,0)</f>
        <v>0</v>
      </c>
      <c r="BJ664" s="23" t="s">
        <v>80</v>
      </c>
      <c r="BK664" s="202">
        <f>ROUND(I664*H664,2)</f>
        <v>0</v>
      </c>
      <c r="BL664" s="23" t="s">
        <v>294</v>
      </c>
      <c r="BM664" s="23" t="s">
        <v>1653</v>
      </c>
    </row>
    <row r="665" spans="2:65" s="11" customFormat="1" ht="13.5">
      <c r="B665" s="203"/>
      <c r="C665" s="204"/>
      <c r="D665" s="205" t="s">
        <v>134</v>
      </c>
      <c r="E665" s="206" t="s">
        <v>21</v>
      </c>
      <c r="F665" s="207" t="s">
        <v>1110</v>
      </c>
      <c r="G665" s="204"/>
      <c r="H665" s="206" t="s">
        <v>21</v>
      </c>
      <c r="I665" s="208"/>
      <c r="J665" s="204"/>
      <c r="K665" s="204"/>
      <c r="L665" s="209"/>
      <c r="M665" s="210"/>
      <c r="N665" s="211"/>
      <c r="O665" s="211"/>
      <c r="P665" s="211"/>
      <c r="Q665" s="211"/>
      <c r="R665" s="211"/>
      <c r="S665" s="211"/>
      <c r="T665" s="212"/>
      <c r="AT665" s="213" t="s">
        <v>134</v>
      </c>
      <c r="AU665" s="213" t="s">
        <v>82</v>
      </c>
      <c r="AV665" s="11" t="s">
        <v>80</v>
      </c>
      <c r="AW665" s="11" t="s">
        <v>35</v>
      </c>
      <c r="AX665" s="11" t="s">
        <v>72</v>
      </c>
      <c r="AY665" s="213" t="s">
        <v>124</v>
      </c>
    </row>
    <row r="666" spans="2:65" s="12" customFormat="1" ht="13.5">
      <c r="B666" s="214"/>
      <c r="C666" s="215"/>
      <c r="D666" s="205" t="s">
        <v>134</v>
      </c>
      <c r="E666" s="216" t="s">
        <v>21</v>
      </c>
      <c r="F666" s="217" t="s">
        <v>1654</v>
      </c>
      <c r="G666" s="215"/>
      <c r="H666" s="218">
        <v>47.94</v>
      </c>
      <c r="I666" s="219"/>
      <c r="J666" s="215"/>
      <c r="K666" s="215"/>
      <c r="L666" s="220"/>
      <c r="M666" s="221"/>
      <c r="N666" s="222"/>
      <c r="O666" s="222"/>
      <c r="P666" s="222"/>
      <c r="Q666" s="222"/>
      <c r="R666" s="222"/>
      <c r="S666" s="222"/>
      <c r="T666" s="223"/>
      <c r="AT666" s="224" t="s">
        <v>134</v>
      </c>
      <c r="AU666" s="224" t="s">
        <v>82</v>
      </c>
      <c r="AV666" s="12" t="s">
        <v>82</v>
      </c>
      <c r="AW666" s="12" t="s">
        <v>35</v>
      </c>
      <c r="AX666" s="12" t="s">
        <v>72</v>
      </c>
      <c r="AY666" s="224" t="s">
        <v>124</v>
      </c>
    </row>
    <row r="667" spans="2:65" s="12" customFormat="1" ht="13.5">
      <c r="B667" s="214"/>
      <c r="C667" s="215"/>
      <c r="D667" s="205" t="s">
        <v>134</v>
      </c>
      <c r="E667" s="216" t="s">
        <v>21</v>
      </c>
      <c r="F667" s="217" t="s">
        <v>1655</v>
      </c>
      <c r="G667" s="215"/>
      <c r="H667" s="218">
        <v>16.170000000000002</v>
      </c>
      <c r="I667" s="219"/>
      <c r="J667" s="215"/>
      <c r="K667" s="215"/>
      <c r="L667" s="220"/>
      <c r="M667" s="221"/>
      <c r="N667" s="222"/>
      <c r="O667" s="222"/>
      <c r="P667" s="222"/>
      <c r="Q667" s="222"/>
      <c r="R667" s="222"/>
      <c r="S667" s="222"/>
      <c r="T667" s="223"/>
      <c r="AT667" s="224" t="s">
        <v>134</v>
      </c>
      <c r="AU667" s="224" t="s">
        <v>82</v>
      </c>
      <c r="AV667" s="12" t="s">
        <v>82</v>
      </c>
      <c r="AW667" s="12" t="s">
        <v>35</v>
      </c>
      <c r="AX667" s="12" t="s">
        <v>72</v>
      </c>
      <c r="AY667" s="224" t="s">
        <v>124</v>
      </c>
    </row>
    <row r="668" spans="2:65" s="12" customFormat="1" ht="40.5">
      <c r="B668" s="214"/>
      <c r="C668" s="215"/>
      <c r="D668" s="205" t="s">
        <v>134</v>
      </c>
      <c r="E668" s="216" t="s">
        <v>21</v>
      </c>
      <c r="F668" s="217" t="s">
        <v>1656</v>
      </c>
      <c r="G668" s="215"/>
      <c r="H668" s="218">
        <v>59.186</v>
      </c>
      <c r="I668" s="219"/>
      <c r="J668" s="215"/>
      <c r="K668" s="215"/>
      <c r="L668" s="220"/>
      <c r="M668" s="221"/>
      <c r="N668" s="222"/>
      <c r="O668" s="222"/>
      <c r="P668" s="222"/>
      <c r="Q668" s="222"/>
      <c r="R668" s="222"/>
      <c r="S668" s="222"/>
      <c r="T668" s="223"/>
      <c r="AT668" s="224" t="s">
        <v>134</v>
      </c>
      <c r="AU668" s="224" t="s">
        <v>82</v>
      </c>
      <c r="AV668" s="12" t="s">
        <v>82</v>
      </c>
      <c r="AW668" s="12" t="s">
        <v>35</v>
      </c>
      <c r="AX668" s="12" t="s">
        <v>72</v>
      </c>
      <c r="AY668" s="224" t="s">
        <v>124</v>
      </c>
    </row>
    <row r="669" spans="2:65" s="12" customFormat="1" ht="40.5">
      <c r="B669" s="214"/>
      <c r="C669" s="215"/>
      <c r="D669" s="205" t="s">
        <v>134</v>
      </c>
      <c r="E669" s="216" t="s">
        <v>21</v>
      </c>
      <c r="F669" s="217" t="s">
        <v>1657</v>
      </c>
      <c r="G669" s="215"/>
      <c r="H669" s="218">
        <v>60.524000000000001</v>
      </c>
      <c r="I669" s="219"/>
      <c r="J669" s="215"/>
      <c r="K669" s="215"/>
      <c r="L669" s="220"/>
      <c r="M669" s="221"/>
      <c r="N669" s="222"/>
      <c r="O669" s="222"/>
      <c r="P669" s="222"/>
      <c r="Q669" s="222"/>
      <c r="R669" s="222"/>
      <c r="S669" s="222"/>
      <c r="T669" s="223"/>
      <c r="AT669" s="224" t="s">
        <v>134</v>
      </c>
      <c r="AU669" s="224" t="s">
        <v>82</v>
      </c>
      <c r="AV669" s="12" t="s">
        <v>82</v>
      </c>
      <c r="AW669" s="12" t="s">
        <v>35</v>
      </c>
      <c r="AX669" s="12" t="s">
        <v>72</v>
      </c>
      <c r="AY669" s="224" t="s">
        <v>124</v>
      </c>
    </row>
    <row r="670" spans="2:65" s="13" customFormat="1" ht="13.5">
      <c r="B670" s="228"/>
      <c r="C670" s="229"/>
      <c r="D670" s="205" t="s">
        <v>134</v>
      </c>
      <c r="E670" s="230" t="s">
        <v>21</v>
      </c>
      <c r="F670" s="231" t="s">
        <v>230</v>
      </c>
      <c r="G670" s="229"/>
      <c r="H670" s="232">
        <v>183.82</v>
      </c>
      <c r="I670" s="233"/>
      <c r="J670" s="229"/>
      <c r="K670" s="229"/>
      <c r="L670" s="234"/>
      <c r="M670" s="235"/>
      <c r="N670" s="236"/>
      <c r="O670" s="236"/>
      <c r="P670" s="236"/>
      <c r="Q670" s="236"/>
      <c r="R670" s="236"/>
      <c r="S670" s="236"/>
      <c r="T670" s="237"/>
      <c r="AT670" s="238" t="s">
        <v>134</v>
      </c>
      <c r="AU670" s="238" t="s">
        <v>82</v>
      </c>
      <c r="AV670" s="13" t="s">
        <v>132</v>
      </c>
      <c r="AW670" s="13" t="s">
        <v>35</v>
      </c>
      <c r="AX670" s="13" t="s">
        <v>80</v>
      </c>
      <c r="AY670" s="238" t="s">
        <v>124</v>
      </c>
    </row>
    <row r="671" spans="2:65" s="1" customFormat="1" ht="16.5" customHeight="1">
      <c r="B671" s="40"/>
      <c r="C671" s="239" t="s">
        <v>1164</v>
      </c>
      <c r="D671" s="239" t="s">
        <v>312</v>
      </c>
      <c r="E671" s="240" t="s">
        <v>1117</v>
      </c>
      <c r="F671" s="241" t="s">
        <v>1118</v>
      </c>
      <c r="G671" s="242" t="s">
        <v>315</v>
      </c>
      <c r="H671" s="243">
        <v>8.1000000000000003E-2</v>
      </c>
      <c r="I671" s="244"/>
      <c r="J671" s="245">
        <f>ROUND(I671*H671,2)</f>
        <v>0</v>
      </c>
      <c r="K671" s="241" t="s">
        <v>131</v>
      </c>
      <c r="L671" s="246"/>
      <c r="M671" s="247" t="s">
        <v>21</v>
      </c>
      <c r="N671" s="248" t="s">
        <v>43</v>
      </c>
      <c r="O671" s="41"/>
      <c r="P671" s="200">
        <f>O671*H671</f>
        <v>0</v>
      </c>
      <c r="Q671" s="200">
        <v>1</v>
      </c>
      <c r="R671" s="200">
        <f>Q671*H671</f>
        <v>8.1000000000000003E-2</v>
      </c>
      <c r="S671" s="200">
        <v>0</v>
      </c>
      <c r="T671" s="201">
        <f>S671*H671</f>
        <v>0</v>
      </c>
      <c r="AR671" s="23" t="s">
        <v>386</v>
      </c>
      <c r="AT671" s="23" t="s">
        <v>312</v>
      </c>
      <c r="AU671" s="23" t="s">
        <v>82</v>
      </c>
      <c r="AY671" s="23" t="s">
        <v>124</v>
      </c>
      <c r="BE671" s="202">
        <f>IF(N671="základní",J671,0)</f>
        <v>0</v>
      </c>
      <c r="BF671" s="202">
        <f>IF(N671="snížená",J671,0)</f>
        <v>0</v>
      </c>
      <c r="BG671" s="202">
        <f>IF(N671="zákl. přenesená",J671,0)</f>
        <v>0</v>
      </c>
      <c r="BH671" s="202">
        <f>IF(N671="sníž. přenesená",J671,0)</f>
        <v>0</v>
      </c>
      <c r="BI671" s="202">
        <f>IF(N671="nulová",J671,0)</f>
        <v>0</v>
      </c>
      <c r="BJ671" s="23" t="s">
        <v>80</v>
      </c>
      <c r="BK671" s="202">
        <f>ROUND(I671*H671,2)</f>
        <v>0</v>
      </c>
      <c r="BL671" s="23" t="s">
        <v>294</v>
      </c>
      <c r="BM671" s="23" t="s">
        <v>1658</v>
      </c>
    </row>
    <row r="672" spans="2:65" s="11" customFormat="1" ht="13.5">
      <c r="B672" s="203"/>
      <c r="C672" s="204"/>
      <c r="D672" s="205" t="s">
        <v>134</v>
      </c>
      <c r="E672" s="206" t="s">
        <v>21</v>
      </c>
      <c r="F672" s="207" t="s">
        <v>1120</v>
      </c>
      <c r="G672" s="204"/>
      <c r="H672" s="206" t="s">
        <v>21</v>
      </c>
      <c r="I672" s="208"/>
      <c r="J672" s="204"/>
      <c r="K672" s="204"/>
      <c r="L672" s="209"/>
      <c r="M672" s="210"/>
      <c r="N672" s="211"/>
      <c r="O672" s="211"/>
      <c r="P672" s="211"/>
      <c r="Q672" s="211"/>
      <c r="R672" s="211"/>
      <c r="S672" s="211"/>
      <c r="T672" s="212"/>
      <c r="AT672" s="213" t="s">
        <v>134</v>
      </c>
      <c r="AU672" s="213" t="s">
        <v>82</v>
      </c>
      <c r="AV672" s="11" t="s">
        <v>80</v>
      </c>
      <c r="AW672" s="11" t="s">
        <v>35</v>
      </c>
      <c r="AX672" s="11" t="s">
        <v>72</v>
      </c>
      <c r="AY672" s="213" t="s">
        <v>124</v>
      </c>
    </row>
    <row r="673" spans="2:65" s="12" customFormat="1" ht="13.5">
      <c r="B673" s="214"/>
      <c r="C673" s="215"/>
      <c r="D673" s="205" t="s">
        <v>134</v>
      </c>
      <c r="E673" s="216" t="s">
        <v>21</v>
      </c>
      <c r="F673" s="217" t="s">
        <v>1659</v>
      </c>
      <c r="G673" s="215"/>
      <c r="H673" s="218">
        <v>8.1000000000000003E-2</v>
      </c>
      <c r="I673" s="219"/>
      <c r="J673" s="215"/>
      <c r="K673" s="215"/>
      <c r="L673" s="220"/>
      <c r="M673" s="221"/>
      <c r="N673" s="222"/>
      <c r="O673" s="222"/>
      <c r="P673" s="222"/>
      <c r="Q673" s="222"/>
      <c r="R673" s="222"/>
      <c r="S673" s="222"/>
      <c r="T673" s="223"/>
      <c r="AT673" s="224" t="s">
        <v>134</v>
      </c>
      <c r="AU673" s="224" t="s">
        <v>82</v>
      </c>
      <c r="AV673" s="12" t="s">
        <v>82</v>
      </c>
      <c r="AW673" s="12" t="s">
        <v>35</v>
      </c>
      <c r="AX673" s="12" t="s">
        <v>80</v>
      </c>
      <c r="AY673" s="224" t="s">
        <v>124</v>
      </c>
    </row>
    <row r="674" spans="2:65" s="1" customFormat="1" ht="16.5" customHeight="1">
      <c r="B674" s="40"/>
      <c r="C674" s="191" t="s">
        <v>1169</v>
      </c>
      <c r="D674" s="191" t="s">
        <v>127</v>
      </c>
      <c r="E674" s="192" t="s">
        <v>1123</v>
      </c>
      <c r="F674" s="193" t="s">
        <v>1124</v>
      </c>
      <c r="G674" s="194" t="s">
        <v>221</v>
      </c>
      <c r="H674" s="195">
        <v>367.64</v>
      </c>
      <c r="I674" s="196"/>
      <c r="J674" s="197">
        <f>ROUND(I674*H674,2)</f>
        <v>0</v>
      </c>
      <c r="K674" s="193" t="s">
        <v>131</v>
      </c>
      <c r="L674" s="60"/>
      <c r="M674" s="198" t="s">
        <v>21</v>
      </c>
      <c r="N674" s="199" t="s">
        <v>43</v>
      </c>
      <c r="O674" s="41"/>
      <c r="P674" s="200">
        <f>O674*H674</f>
        <v>0</v>
      </c>
      <c r="Q674" s="200">
        <v>0</v>
      </c>
      <c r="R674" s="200">
        <f>Q674*H674</f>
        <v>0</v>
      </c>
      <c r="S674" s="200">
        <v>0</v>
      </c>
      <c r="T674" s="201">
        <f>S674*H674</f>
        <v>0</v>
      </c>
      <c r="AR674" s="23" t="s">
        <v>294</v>
      </c>
      <c r="AT674" s="23" t="s">
        <v>127</v>
      </c>
      <c r="AU674" s="23" t="s">
        <v>82</v>
      </c>
      <c r="AY674" s="23" t="s">
        <v>124</v>
      </c>
      <c r="BE674" s="202">
        <f>IF(N674="základní",J674,0)</f>
        <v>0</v>
      </c>
      <c r="BF674" s="202">
        <f>IF(N674="snížená",J674,0)</f>
        <v>0</v>
      </c>
      <c r="BG674" s="202">
        <f>IF(N674="zákl. přenesená",J674,0)</f>
        <v>0</v>
      </c>
      <c r="BH674" s="202">
        <f>IF(N674="sníž. přenesená",J674,0)</f>
        <v>0</v>
      </c>
      <c r="BI674" s="202">
        <f>IF(N674="nulová",J674,0)</f>
        <v>0</v>
      </c>
      <c r="BJ674" s="23" t="s">
        <v>80</v>
      </c>
      <c r="BK674" s="202">
        <f>ROUND(I674*H674,2)</f>
        <v>0</v>
      </c>
      <c r="BL674" s="23" t="s">
        <v>294</v>
      </c>
      <c r="BM674" s="23" t="s">
        <v>1660</v>
      </c>
    </row>
    <row r="675" spans="2:65" s="11" customFormat="1" ht="13.5">
      <c r="B675" s="203"/>
      <c r="C675" s="204"/>
      <c r="D675" s="205" t="s">
        <v>134</v>
      </c>
      <c r="E675" s="206" t="s">
        <v>21</v>
      </c>
      <c r="F675" s="207" t="s">
        <v>1110</v>
      </c>
      <c r="G675" s="204"/>
      <c r="H675" s="206" t="s">
        <v>21</v>
      </c>
      <c r="I675" s="208"/>
      <c r="J675" s="204"/>
      <c r="K675" s="204"/>
      <c r="L675" s="209"/>
      <c r="M675" s="210"/>
      <c r="N675" s="211"/>
      <c r="O675" s="211"/>
      <c r="P675" s="211"/>
      <c r="Q675" s="211"/>
      <c r="R675" s="211"/>
      <c r="S675" s="211"/>
      <c r="T675" s="212"/>
      <c r="AT675" s="213" t="s">
        <v>134</v>
      </c>
      <c r="AU675" s="213" t="s">
        <v>82</v>
      </c>
      <c r="AV675" s="11" t="s">
        <v>80</v>
      </c>
      <c r="AW675" s="11" t="s">
        <v>35</v>
      </c>
      <c r="AX675" s="11" t="s">
        <v>72</v>
      </c>
      <c r="AY675" s="213" t="s">
        <v>124</v>
      </c>
    </row>
    <row r="676" spans="2:65" s="11" customFormat="1" ht="13.5">
      <c r="B676" s="203"/>
      <c r="C676" s="204"/>
      <c r="D676" s="205" t="s">
        <v>134</v>
      </c>
      <c r="E676" s="206" t="s">
        <v>21</v>
      </c>
      <c r="F676" s="207" t="s">
        <v>1126</v>
      </c>
      <c r="G676" s="204"/>
      <c r="H676" s="206" t="s">
        <v>21</v>
      </c>
      <c r="I676" s="208"/>
      <c r="J676" s="204"/>
      <c r="K676" s="204"/>
      <c r="L676" s="209"/>
      <c r="M676" s="210"/>
      <c r="N676" s="211"/>
      <c r="O676" s="211"/>
      <c r="P676" s="211"/>
      <c r="Q676" s="211"/>
      <c r="R676" s="211"/>
      <c r="S676" s="211"/>
      <c r="T676" s="212"/>
      <c r="AT676" s="213" t="s">
        <v>134</v>
      </c>
      <c r="AU676" s="213" t="s">
        <v>82</v>
      </c>
      <c r="AV676" s="11" t="s">
        <v>80</v>
      </c>
      <c r="AW676" s="11" t="s">
        <v>35</v>
      </c>
      <c r="AX676" s="11" t="s">
        <v>72</v>
      </c>
      <c r="AY676" s="213" t="s">
        <v>124</v>
      </c>
    </row>
    <row r="677" spans="2:65" s="12" customFormat="1" ht="13.5">
      <c r="B677" s="214"/>
      <c r="C677" s="215"/>
      <c r="D677" s="205" t="s">
        <v>134</v>
      </c>
      <c r="E677" s="216" t="s">
        <v>21</v>
      </c>
      <c r="F677" s="217" t="s">
        <v>1661</v>
      </c>
      <c r="G677" s="215"/>
      <c r="H677" s="218">
        <v>367.64</v>
      </c>
      <c r="I677" s="219"/>
      <c r="J677" s="215"/>
      <c r="K677" s="215"/>
      <c r="L677" s="220"/>
      <c r="M677" s="221"/>
      <c r="N677" s="222"/>
      <c r="O677" s="222"/>
      <c r="P677" s="222"/>
      <c r="Q677" s="222"/>
      <c r="R677" s="222"/>
      <c r="S677" s="222"/>
      <c r="T677" s="223"/>
      <c r="AT677" s="224" t="s">
        <v>134</v>
      </c>
      <c r="AU677" s="224" t="s">
        <v>82</v>
      </c>
      <c r="AV677" s="12" t="s">
        <v>82</v>
      </c>
      <c r="AW677" s="12" t="s">
        <v>35</v>
      </c>
      <c r="AX677" s="12" t="s">
        <v>80</v>
      </c>
      <c r="AY677" s="224" t="s">
        <v>124</v>
      </c>
    </row>
    <row r="678" spans="2:65" s="1" customFormat="1" ht="16.5" customHeight="1">
      <c r="B678" s="40"/>
      <c r="C678" s="239" t="s">
        <v>1175</v>
      </c>
      <c r="D678" s="239" t="s">
        <v>312</v>
      </c>
      <c r="E678" s="240" t="s">
        <v>1129</v>
      </c>
      <c r="F678" s="241" t="s">
        <v>1130</v>
      </c>
      <c r="G678" s="242" t="s">
        <v>315</v>
      </c>
      <c r="H678" s="243">
        <v>0.20200000000000001</v>
      </c>
      <c r="I678" s="244"/>
      <c r="J678" s="245">
        <f>ROUND(I678*H678,2)</f>
        <v>0</v>
      </c>
      <c r="K678" s="241" t="s">
        <v>131</v>
      </c>
      <c r="L678" s="246"/>
      <c r="M678" s="247" t="s">
        <v>21</v>
      </c>
      <c r="N678" s="248" t="s">
        <v>43</v>
      </c>
      <c r="O678" s="41"/>
      <c r="P678" s="200">
        <f>O678*H678</f>
        <v>0</v>
      </c>
      <c r="Q678" s="200">
        <v>1</v>
      </c>
      <c r="R678" s="200">
        <f>Q678*H678</f>
        <v>0.20200000000000001</v>
      </c>
      <c r="S678" s="200">
        <v>0</v>
      </c>
      <c r="T678" s="201">
        <f>S678*H678</f>
        <v>0</v>
      </c>
      <c r="AR678" s="23" t="s">
        <v>386</v>
      </c>
      <c r="AT678" s="23" t="s">
        <v>312</v>
      </c>
      <c r="AU678" s="23" t="s">
        <v>82</v>
      </c>
      <c r="AY678" s="23" t="s">
        <v>124</v>
      </c>
      <c r="BE678" s="202">
        <f>IF(N678="základní",J678,0)</f>
        <v>0</v>
      </c>
      <c r="BF678" s="202">
        <f>IF(N678="snížená",J678,0)</f>
        <v>0</v>
      </c>
      <c r="BG678" s="202">
        <f>IF(N678="zákl. přenesená",J678,0)</f>
        <v>0</v>
      </c>
      <c r="BH678" s="202">
        <f>IF(N678="sníž. přenesená",J678,0)</f>
        <v>0</v>
      </c>
      <c r="BI678" s="202">
        <f>IF(N678="nulová",J678,0)</f>
        <v>0</v>
      </c>
      <c r="BJ678" s="23" t="s">
        <v>80</v>
      </c>
      <c r="BK678" s="202">
        <f>ROUND(I678*H678,2)</f>
        <v>0</v>
      </c>
      <c r="BL678" s="23" t="s">
        <v>294</v>
      </c>
      <c r="BM678" s="23" t="s">
        <v>1662</v>
      </c>
    </row>
    <row r="679" spans="2:65" s="11" customFormat="1" ht="13.5">
      <c r="B679" s="203"/>
      <c r="C679" s="204"/>
      <c r="D679" s="205" t="s">
        <v>134</v>
      </c>
      <c r="E679" s="206" t="s">
        <v>21</v>
      </c>
      <c r="F679" s="207" t="s">
        <v>1132</v>
      </c>
      <c r="G679" s="204"/>
      <c r="H679" s="206" t="s">
        <v>21</v>
      </c>
      <c r="I679" s="208"/>
      <c r="J679" s="204"/>
      <c r="K679" s="204"/>
      <c r="L679" s="209"/>
      <c r="M679" s="210"/>
      <c r="N679" s="211"/>
      <c r="O679" s="211"/>
      <c r="P679" s="211"/>
      <c r="Q679" s="211"/>
      <c r="R679" s="211"/>
      <c r="S679" s="211"/>
      <c r="T679" s="212"/>
      <c r="AT679" s="213" t="s">
        <v>134</v>
      </c>
      <c r="AU679" s="213" t="s">
        <v>82</v>
      </c>
      <c r="AV679" s="11" t="s">
        <v>80</v>
      </c>
      <c r="AW679" s="11" t="s">
        <v>35</v>
      </c>
      <c r="AX679" s="11" t="s">
        <v>72</v>
      </c>
      <c r="AY679" s="213" t="s">
        <v>124</v>
      </c>
    </row>
    <row r="680" spans="2:65" s="12" customFormat="1" ht="13.5">
      <c r="B680" s="214"/>
      <c r="C680" s="215"/>
      <c r="D680" s="205" t="s">
        <v>134</v>
      </c>
      <c r="E680" s="216" t="s">
        <v>21</v>
      </c>
      <c r="F680" s="217" t="s">
        <v>1663</v>
      </c>
      <c r="G680" s="215"/>
      <c r="H680" s="218">
        <v>0.20200000000000001</v>
      </c>
      <c r="I680" s="219"/>
      <c r="J680" s="215"/>
      <c r="K680" s="215"/>
      <c r="L680" s="220"/>
      <c r="M680" s="221"/>
      <c r="N680" s="222"/>
      <c r="O680" s="222"/>
      <c r="P680" s="222"/>
      <c r="Q680" s="222"/>
      <c r="R680" s="222"/>
      <c r="S680" s="222"/>
      <c r="T680" s="223"/>
      <c r="AT680" s="224" t="s">
        <v>134</v>
      </c>
      <c r="AU680" s="224" t="s">
        <v>82</v>
      </c>
      <c r="AV680" s="12" t="s">
        <v>82</v>
      </c>
      <c r="AW680" s="12" t="s">
        <v>35</v>
      </c>
      <c r="AX680" s="12" t="s">
        <v>80</v>
      </c>
      <c r="AY680" s="224" t="s">
        <v>124</v>
      </c>
    </row>
    <row r="681" spans="2:65" s="1" customFormat="1" ht="25.5" customHeight="1">
      <c r="B681" s="40"/>
      <c r="C681" s="191" t="s">
        <v>1182</v>
      </c>
      <c r="D681" s="191" t="s">
        <v>127</v>
      </c>
      <c r="E681" s="192" t="s">
        <v>1135</v>
      </c>
      <c r="F681" s="193" t="s">
        <v>1136</v>
      </c>
      <c r="G681" s="194" t="s">
        <v>221</v>
      </c>
      <c r="H681" s="195">
        <v>62</v>
      </c>
      <c r="I681" s="196"/>
      <c r="J681" s="197">
        <f>ROUND(I681*H681,2)</f>
        <v>0</v>
      </c>
      <c r="K681" s="193" t="s">
        <v>131</v>
      </c>
      <c r="L681" s="60"/>
      <c r="M681" s="198" t="s">
        <v>21</v>
      </c>
      <c r="N681" s="199" t="s">
        <v>43</v>
      </c>
      <c r="O681" s="41"/>
      <c r="P681" s="200">
        <f>O681*H681</f>
        <v>0</v>
      </c>
      <c r="Q681" s="200">
        <v>0</v>
      </c>
      <c r="R681" s="200">
        <f>Q681*H681</f>
        <v>0</v>
      </c>
      <c r="S681" s="200">
        <v>0</v>
      </c>
      <c r="T681" s="201">
        <f>S681*H681</f>
        <v>0</v>
      </c>
      <c r="AR681" s="23" t="s">
        <v>294</v>
      </c>
      <c r="AT681" s="23" t="s">
        <v>127</v>
      </c>
      <c r="AU681" s="23" t="s">
        <v>82</v>
      </c>
      <c r="AY681" s="23" t="s">
        <v>124</v>
      </c>
      <c r="BE681" s="202">
        <f>IF(N681="základní",J681,0)</f>
        <v>0</v>
      </c>
      <c r="BF681" s="202">
        <f>IF(N681="snížená",J681,0)</f>
        <v>0</v>
      </c>
      <c r="BG681" s="202">
        <f>IF(N681="zákl. přenesená",J681,0)</f>
        <v>0</v>
      </c>
      <c r="BH681" s="202">
        <f>IF(N681="sníž. přenesená",J681,0)</f>
        <v>0</v>
      </c>
      <c r="BI681" s="202">
        <f>IF(N681="nulová",J681,0)</f>
        <v>0</v>
      </c>
      <c r="BJ681" s="23" t="s">
        <v>80</v>
      </c>
      <c r="BK681" s="202">
        <f>ROUND(I681*H681,2)</f>
        <v>0</v>
      </c>
      <c r="BL681" s="23" t="s">
        <v>294</v>
      </c>
      <c r="BM681" s="23" t="s">
        <v>1664</v>
      </c>
    </row>
    <row r="682" spans="2:65" s="11" customFormat="1" ht="13.5">
      <c r="B682" s="203"/>
      <c r="C682" s="204"/>
      <c r="D682" s="205" t="s">
        <v>134</v>
      </c>
      <c r="E682" s="206" t="s">
        <v>21</v>
      </c>
      <c r="F682" s="207" t="s">
        <v>1138</v>
      </c>
      <c r="G682" s="204"/>
      <c r="H682" s="206" t="s">
        <v>21</v>
      </c>
      <c r="I682" s="208"/>
      <c r="J682" s="204"/>
      <c r="K682" s="204"/>
      <c r="L682" s="209"/>
      <c r="M682" s="210"/>
      <c r="N682" s="211"/>
      <c r="O682" s="211"/>
      <c r="P682" s="211"/>
      <c r="Q682" s="211"/>
      <c r="R682" s="211"/>
      <c r="S682" s="211"/>
      <c r="T682" s="212"/>
      <c r="AT682" s="213" t="s">
        <v>134</v>
      </c>
      <c r="AU682" s="213" t="s">
        <v>82</v>
      </c>
      <c r="AV682" s="11" t="s">
        <v>80</v>
      </c>
      <c r="AW682" s="11" t="s">
        <v>35</v>
      </c>
      <c r="AX682" s="11" t="s">
        <v>72</v>
      </c>
      <c r="AY682" s="213" t="s">
        <v>124</v>
      </c>
    </row>
    <row r="683" spans="2:65" s="12" customFormat="1" ht="13.5">
      <c r="B683" s="214"/>
      <c r="C683" s="215"/>
      <c r="D683" s="205" t="s">
        <v>134</v>
      </c>
      <c r="E683" s="216" t="s">
        <v>21</v>
      </c>
      <c r="F683" s="217" t="s">
        <v>1665</v>
      </c>
      <c r="G683" s="215"/>
      <c r="H683" s="218">
        <v>62</v>
      </c>
      <c r="I683" s="219"/>
      <c r="J683" s="215"/>
      <c r="K683" s="215"/>
      <c r="L683" s="220"/>
      <c r="M683" s="221"/>
      <c r="N683" s="222"/>
      <c r="O683" s="222"/>
      <c r="P683" s="222"/>
      <c r="Q683" s="222"/>
      <c r="R683" s="222"/>
      <c r="S683" s="222"/>
      <c r="T683" s="223"/>
      <c r="AT683" s="224" t="s">
        <v>134</v>
      </c>
      <c r="AU683" s="224" t="s">
        <v>82</v>
      </c>
      <c r="AV683" s="12" t="s">
        <v>82</v>
      </c>
      <c r="AW683" s="12" t="s">
        <v>35</v>
      </c>
      <c r="AX683" s="12" t="s">
        <v>80</v>
      </c>
      <c r="AY683" s="224" t="s">
        <v>124</v>
      </c>
    </row>
    <row r="684" spans="2:65" s="1" customFormat="1" ht="16.5" customHeight="1">
      <c r="B684" s="40"/>
      <c r="C684" s="239" t="s">
        <v>1192</v>
      </c>
      <c r="D684" s="239" t="s">
        <v>312</v>
      </c>
      <c r="E684" s="240" t="s">
        <v>1141</v>
      </c>
      <c r="F684" s="241" t="s">
        <v>1666</v>
      </c>
      <c r="G684" s="242" t="s">
        <v>221</v>
      </c>
      <c r="H684" s="243">
        <v>71.3</v>
      </c>
      <c r="I684" s="244"/>
      <c r="J684" s="245">
        <f>ROUND(I684*H684,2)</f>
        <v>0</v>
      </c>
      <c r="K684" s="241" t="s">
        <v>131</v>
      </c>
      <c r="L684" s="246"/>
      <c r="M684" s="247" t="s">
        <v>21</v>
      </c>
      <c r="N684" s="248" t="s">
        <v>43</v>
      </c>
      <c r="O684" s="41"/>
      <c r="P684" s="200">
        <f>O684*H684</f>
        <v>0</v>
      </c>
      <c r="Q684" s="200">
        <v>4.4999999999999997E-3</v>
      </c>
      <c r="R684" s="200">
        <f>Q684*H684</f>
        <v>0.32084999999999997</v>
      </c>
      <c r="S684" s="200">
        <v>0</v>
      </c>
      <c r="T684" s="201">
        <f>S684*H684</f>
        <v>0</v>
      </c>
      <c r="AR684" s="23" t="s">
        <v>386</v>
      </c>
      <c r="AT684" s="23" t="s">
        <v>312</v>
      </c>
      <c r="AU684" s="23" t="s">
        <v>82</v>
      </c>
      <c r="AY684" s="23" t="s">
        <v>124</v>
      </c>
      <c r="BE684" s="202">
        <f>IF(N684="základní",J684,0)</f>
        <v>0</v>
      </c>
      <c r="BF684" s="202">
        <f>IF(N684="snížená",J684,0)</f>
        <v>0</v>
      </c>
      <c r="BG684" s="202">
        <f>IF(N684="zákl. přenesená",J684,0)</f>
        <v>0</v>
      </c>
      <c r="BH684" s="202">
        <f>IF(N684="sníž. přenesená",J684,0)</f>
        <v>0</v>
      </c>
      <c r="BI684" s="202">
        <f>IF(N684="nulová",J684,0)</f>
        <v>0</v>
      </c>
      <c r="BJ684" s="23" t="s">
        <v>80</v>
      </c>
      <c r="BK684" s="202">
        <f>ROUND(I684*H684,2)</f>
        <v>0</v>
      </c>
      <c r="BL684" s="23" t="s">
        <v>294</v>
      </c>
      <c r="BM684" s="23" t="s">
        <v>1667</v>
      </c>
    </row>
    <row r="685" spans="2:65" s="12" customFormat="1" ht="13.5">
      <c r="B685" s="214"/>
      <c r="C685" s="215"/>
      <c r="D685" s="205" t="s">
        <v>134</v>
      </c>
      <c r="E685" s="216" t="s">
        <v>21</v>
      </c>
      <c r="F685" s="217" t="s">
        <v>1668</v>
      </c>
      <c r="G685" s="215"/>
      <c r="H685" s="218">
        <v>71.3</v>
      </c>
      <c r="I685" s="219"/>
      <c r="J685" s="215"/>
      <c r="K685" s="215"/>
      <c r="L685" s="220"/>
      <c r="M685" s="221"/>
      <c r="N685" s="222"/>
      <c r="O685" s="222"/>
      <c r="P685" s="222"/>
      <c r="Q685" s="222"/>
      <c r="R685" s="222"/>
      <c r="S685" s="222"/>
      <c r="T685" s="223"/>
      <c r="AT685" s="224" t="s">
        <v>134</v>
      </c>
      <c r="AU685" s="224" t="s">
        <v>82</v>
      </c>
      <c r="AV685" s="12" t="s">
        <v>82</v>
      </c>
      <c r="AW685" s="12" t="s">
        <v>35</v>
      </c>
      <c r="AX685" s="12" t="s">
        <v>80</v>
      </c>
      <c r="AY685" s="224" t="s">
        <v>124</v>
      </c>
    </row>
    <row r="686" spans="2:65" s="1" customFormat="1" ht="25.5" customHeight="1">
      <c r="B686" s="40"/>
      <c r="C686" s="191" t="s">
        <v>1200</v>
      </c>
      <c r="D686" s="191" t="s">
        <v>127</v>
      </c>
      <c r="E686" s="192" t="s">
        <v>1146</v>
      </c>
      <c r="F686" s="193" t="s">
        <v>1147</v>
      </c>
      <c r="G686" s="194" t="s">
        <v>221</v>
      </c>
      <c r="H686" s="195">
        <v>58.524999999999999</v>
      </c>
      <c r="I686" s="196"/>
      <c r="J686" s="197">
        <f>ROUND(I686*H686,2)</f>
        <v>0</v>
      </c>
      <c r="K686" s="193" t="s">
        <v>131</v>
      </c>
      <c r="L686" s="60"/>
      <c r="M686" s="198" t="s">
        <v>21</v>
      </c>
      <c r="N686" s="199" t="s">
        <v>43</v>
      </c>
      <c r="O686" s="41"/>
      <c r="P686" s="200">
        <f>O686*H686</f>
        <v>0</v>
      </c>
      <c r="Q686" s="200">
        <v>0</v>
      </c>
      <c r="R686" s="200">
        <f>Q686*H686</f>
        <v>0</v>
      </c>
      <c r="S686" s="200">
        <v>0</v>
      </c>
      <c r="T686" s="201">
        <f>S686*H686</f>
        <v>0</v>
      </c>
      <c r="AR686" s="23" t="s">
        <v>294</v>
      </c>
      <c r="AT686" s="23" t="s">
        <v>127</v>
      </c>
      <c r="AU686" s="23" t="s">
        <v>82</v>
      </c>
      <c r="AY686" s="23" t="s">
        <v>124</v>
      </c>
      <c r="BE686" s="202">
        <f>IF(N686="základní",J686,0)</f>
        <v>0</v>
      </c>
      <c r="BF686" s="202">
        <f>IF(N686="snížená",J686,0)</f>
        <v>0</v>
      </c>
      <c r="BG686" s="202">
        <f>IF(N686="zákl. přenesená",J686,0)</f>
        <v>0</v>
      </c>
      <c r="BH686" s="202">
        <f>IF(N686="sníž. přenesená",J686,0)</f>
        <v>0</v>
      </c>
      <c r="BI686" s="202">
        <f>IF(N686="nulová",J686,0)</f>
        <v>0</v>
      </c>
      <c r="BJ686" s="23" t="s">
        <v>80</v>
      </c>
      <c r="BK686" s="202">
        <f>ROUND(I686*H686,2)</f>
        <v>0</v>
      </c>
      <c r="BL686" s="23" t="s">
        <v>294</v>
      </c>
      <c r="BM686" s="23" t="s">
        <v>1669</v>
      </c>
    </row>
    <row r="687" spans="2:65" s="11" customFormat="1" ht="13.5">
      <c r="B687" s="203"/>
      <c r="C687" s="204"/>
      <c r="D687" s="205" t="s">
        <v>134</v>
      </c>
      <c r="E687" s="206" t="s">
        <v>21</v>
      </c>
      <c r="F687" s="207" t="s">
        <v>1149</v>
      </c>
      <c r="G687" s="204"/>
      <c r="H687" s="206" t="s">
        <v>21</v>
      </c>
      <c r="I687" s="208"/>
      <c r="J687" s="204"/>
      <c r="K687" s="204"/>
      <c r="L687" s="209"/>
      <c r="M687" s="210"/>
      <c r="N687" s="211"/>
      <c r="O687" s="211"/>
      <c r="P687" s="211"/>
      <c r="Q687" s="211"/>
      <c r="R687" s="211"/>
      <c r="S687" s="211"/>
      <c r="T687" s="212"/>
      <c r="AT687" s="213" t="s">
        <v>134</v>
      </c>
      <c r="AU687" s="213" t="s">
        <v>82</v>
      </c>
      <c r="AV687" s="11" t="s">
        <v>80</v>
      </c>
      <c r="AW687" s="11" t="s">
        <v>35</v>
      </c>
      <c r="AX687" s="11" t="s">
        <v>72</v>
      </c>
      <c r="AY687" s="213" t="s">
        <v>124</v>
      </c>
    </row>
    <row r="688" spans="2:65" s="12" customFormat="1" ht="13.5">
      <c r="B688" s="214"/>
      <c r="C688" s="215"/>
      <c r="D688" s="205" t="s">
        <v>134</v>
      </c>
      <c r="E688" s="216" t="s">
        <v>21</v>
      </c>
      <c r="F688" s="217" t="s">
        <v>1670</v>
      </c>
      <c r="G688" s="215"/>
      <c r="H688" s="218">
        <v>8.9499999999999993</v>
      </c>
      <c r="I688" s="219"/>
      <c r="J688" s="215"/>
      <c r="K688" s="215"/>
      <c r="L688" s="220"/>
      <c r="M688" s="221"/>
      <c r="N688" s="222"/>
      <c r="O688" s="222"/>
      <c r="P688" s="222"/>
      <c r="Q688" s="222"/>
      <c r="R688" s="222"/>
      <c r="S688" s="222"/>
      <c r="T688" s="223"/>
      <c r="AT688" s="224" t="s">
        <v>134</v>
      </c>
      <c r="AU688" s="224" t="s">
        <v>82</v>
      </c>
      <c r="AV688" s="12" t="s">
        <v>82</v>
      </c>
      <c r="AW688" s="12" t="s">
        <v>35</v>
      </c>
      <c r="AX688" s="12" t="s">
        <v>72</v>
      </c>
      <c r="AY688" s="224" t="s">
        <v>124</v>
      </c>
    </row>
    <row r="689" spans="2:65" s="12" customFormat="1" ht="13.5">
      <c r="B689" s="214"/>
      <c r="C689" s="215"/>
      <c r="D689" s="205" t="s">
        <v>134</v>
      </c>
      <c r="E689" s="216" t="s">
        <v>21</v>
      </c>
      <c r="F689" s="217" t="s">
        <v>1671</v>
      </c>
      <c r="G689" s="215"/>
      <c r="H689" s="218">
        <v>19.375</v>
      </c>
      <c r="I689" s="219"/>
      <c r="J689" s="215"/>
      <c r="K689" s="215"/>
      <c r="L689" s="220"/>
      <c r="M689" s="221"/>
      <c r="N689" s="222"/>
      <c r="O689" s="222"/>
      <c r="P689" s="222"/>
      <c r="Q689" s="222"/>
      <c r="R689" s="222"/>
      <c r="S689" s="222"/>
      <c r="T689" s="223"/>
      <c r="AT689" s="224" t="s">
        <v>134</v>
      </c>
      <c r="AU689" s="224" t="s">
        <v>82</v>
      </c>
      <c r="AV689" s="12" t="s">
        <v>82</v>
      </c>
      <c r="AW689" s="12" t="s">
        <v>35</v>
      </c>
      <c r="AX689" s="12" t="s">
        <v>72</v>
      </c>
      <c r="AY689" s="224" t="s">
        <v>124</v>
      </c>
    </row>
    <row r="690" spans="2:65" s="12" customFormat="1" ht="13.5">
      <c r="B690" s="214"/>
      <c r="C690" s="215"/>
      <c r="D690" s="205" t="s">
        <v>134</v>
      </c>
      <c r="E690" s="216" t="s">
        <v>21</v>
      </c>
      <c r="F690" s="217" t="s">
        <v>1672</v>
      </c>
      <c r="G690" s="215"/>
      <c r="H690" s="218">
        <v>17.100000000000001</v>
      </c>
      <c r="I690" s="219"/>
      <c r="J690" s="215"/>
      <c r="K690" s="215"/>
      <c r="L690" s="220"/>
      <c r="M690" s="221"/>
      <c r="N690" s="222"/>
      <c r="O690" s="222"/>
      <c r="P690" s="222"/>
      <c r="Q690" s="222"/>
      <c r="R690" s="222"/>
      <c r="S690" s="222"/>
      <c r="T690" s="223"/>
      <c r="AT690" s="224" t="s">
        <v>134</v>
      </c>
      <c r="AU690" s="224" t="s">
        <v>82</v>
      </c>
      <c r="AV690" s="12" t="s">
        <v>82</v>
      </c>
      <c r="AW690" s="12" t="s">
        <v>35</v>
      </c>
      <c r="AX690" s="12" t="s">
        <v>72</v>
      </c>
      <c r="AY690" s="224" t="s">
        <v>124</v>
      </c>
    </row>
    <row r="691" spans="2:65" s="12" customFormat="1" ht="13.5">
      <c r="B691" s="214"/>
      <c r="C691" s="215"/>
      <c r="D691" s="205" t="s">
        <v>134</v>
      </c>
      <c r="E691" s="216" t="s">
        <v>21</v>
      </c>
      <c r="F691" s="217" t="s">
        <v>1673</v>
      </c>
      <c r="G691" s="215"/>
      <c r="H691" s="218">
        <v>13.1</v>
      </c>
      <c r="I691" s="219"/>
      <c r="J691" s="215"/>
      <c r="K691" s="215"/>
      <c r="L691" s="220"/>
      <c r="M691" s="221"/>
      <c r="N691" s="222"/>
      <c r="O691" s="222"/>
      <c r="P691" s="222"/>
      <c r="Q691" s="222"/>
      <c r="R691" s="222"/>
      <c r="S691" s="222"/>
      <c r="T691" s="223"/>
      <c r="AT691" s="224" t="s">
        <v>134</v>
      </c>
      <c r="AU691" s="224" t="s">
        <v>82</v>
      </c>
      <c r="AV691" s="12" t="s">
        <v>82</v>
      </c>
      <c r="AW691" s="12" t="s">
        <v>35</v>
      </c>
      <c r="AX691" s="12" t="s">
        <v>72</v>
      </c>
      <c r="AY691" s="224" t="s">
        <v>124</v>
      </c>
    </row>
    <row r="692" spans="2:65" s="13" customFormat="1" ht="13.5">
      <c r="B692" s="228"/>
      <c r="C692" s="229"/>
      <c r="D692" s="205" t="s">
        <v>134</v>
      </c>
      <c r="E692" s="230" t="s">
        <v>21</v>
      </c>
      <c r="F692" s="231" t="s">
        <v>230</v>
      </c>
      <c r="G692" s="229"/>
      <c r="H692" s="232">
        <v>58.524999999999999</v>
      </c>
      <c r="I692" s="233"/>
      <c r="J692" s="229"/>
      <c r="K692" s="229"/>
      <c r="L692" s="234"/>
      <c r="M692" s="235"/>
      <c r="N692" s="236"/>
      <c r="O692" s="236"/>
      <c r="P692" s="236"/>
      <c r="Q692" s="236"/>
      <c r="R692" s="236"/>
      <c r="S692" s="236"/>
      <c r="T692" s="237"/>
      <c r="AT692" s="238" t="s">
        <v>134</v>
      </c>
      <c r="AU692" s="238" t="s">
        <v>82</v>
      </c>
      <c r="AV692" s="13" t="s">
        <v>132</v>
      </c>
      <c r="AW692" s="13" t="s">
        <v>35</v>
      </c>
      <c r="AX692" s="13" t="s">
        <v>80</v>
      </c>
      <c r="AY692" s="238" t="s">
        <v>124</v>
      </c>
    </row>
    <row r="693" spans="2:65" s="1" customFormat="1" ht="16.5" customHeight="1">
      <c r="B693" s="40"/>
      <c r="C693" s="239" t="s">
        <v>1212</v>
      </c>
      <c r="D693" s="239" t="s">
        <v>312</v>
      </c>
      <c r="E693" s="240" t="s">
        <v>1141</v>
      </c>
      <c r="F693" s="241" t="s">
        <v>1666</v>
      </c>
      <c r="G693" s="242" t="s">
        <v>221</v>
      </c>
      <c r="H693" s="243">
        <v>67.304000000000002</v>
      </c>
      <c r="I693" s="244"/>
      <c r="J693" s="245">
        <f>ROUND(I693*H693,2)</f>
        <v>0</v>
      </c>
      <c r="K693" s="241" t="s">
        <v>131</v>
      </c>
      <c r="L693" s="246"/>
      <c r="M693" s="247" t="s">
        <v>21</v>
      </c>
      <c r="N693" s="248" t="s">
        <v>43</v>
      </c>
      <c r="O693" s="41"/>
      <c r="P693" s="200">
        <f>O693*H693</f>
        <v>0</v>
      </c>
      <c r="Q693" s="200">
        <v>4.4999999999999997E-3</v>
      </c>
      <c r="R693" s="200">
        <f>Q693*H693</f>
        <v>0.30286799999999997</v>
      </c>
      <c r="S693" s="200">
        <v>0</v>
      </c>
      <c r="T693" s="201">
        <f>S693*H693</f>
        <v>0</v>
      </c>
      <c r="AR693" s="23" t="s">
        <v>386</v>
      </c>
      <c r="AT693" s="23" t="s">
        <v>312</v>
      </c>
      <c r="AU693" s="23" t="s">
        <v>82</v>
      </c>
      <c r="AY693" s="23" t="s">
        <v>124</v>
      </c>
      <c r="BE693" s="202">
        <f>IF(N693="základní",J693,0)</f>
        <v>0</v>
      </c>
      <c r="BF693" s="202">
        <f>IF(N693="snížená",J693,0)</f>
        <v>0</v>
      </c>
      <c r="BG693" s="202">
        <f>IF(N693="zákl. přenesená",J693,0)</f>
        <v>0</v>
      </c>
      <c r="BH693" s="202">
        <f>IF(N693="sníž. přenesená",J693,0)</f>
        <v>0</v>
      </c>
      <c r="BI693" s="202">
        <f>IF(N693="nulová",J693,0)</f>
        <v>0</v>
      </c>
      <c r="BJ693" s="23" t="s">
        <v>80</v>
      </c>
      <c r="BK693" s="202">
        <f>ROUND(I693*H693,2)</f>
        <v>0</v>
      </c>
      <c r="BL693" s="23" t="s">
        <v>294</v>
      </c>
      <c r="BM693" s="23" t="s">
        <v>1674</v>
      </c>
    </row>
    <row r="694" spans="2:65" s="12" customFormat="1" ht="13.5">
      <c r="B694" s="214"/>
      <c r="C694" s="215"/>
      <c r="D694" s="205" t="s">
        <v>134</v>
      </c>
      <c r="E694" s="216" t="s">
        <v>21</v>
      </c>
      <c r="F694" s="217" t="s">
        <v>1675</v>
      </c>
      <c r="G694" s="215"/>
      <c r="H694" s="218">
        <v>67.304000000000002</v>
      </c>
      <c r="I694" s="219"/>
      <c r="J694" s="215"/>
      <c r="K694" s="215"/>
      <c r="L694" s="220"/>
      <c r="M694" s="221"/>
      <c r="N694" s="222"/>
      <c r="O694" s="222"/>
      <c r="P694" s="222"/>
      <c r="Q694" s="222"/>
      <c r="R694" s="222"/>
      <c r="S694" s="222"/>
      <c r="T694" s="223"/>
      <c r="AT694" s="224" t="s">
        <v>134</v>
      </c>
      <c r="AU694" s="224" t="s">
        <v>82</v>
      </c>
      <c r="AV694" s="12" t="s">
        <v>82</v>
      </c>
      <c r="AW694" s="12" t="s">
        <v>35</v>
      </c>
      <c r="AX694" s="12" t="s">
        <v>80</v>
      </c>
      <c r="AY694" s="224" t="s">
        <v>124</v>
      </c>
    </row>
    <row r="695" spans="2:65" s="1" customFormat="1" ht="25.5" customHeight="1">
      <c r="B695" s="40"/>
      <c r="C695" s="191" t="s">
        <v>1218</v>
      </c>
      <c r="D695" s="191" t="s">
        <v>127</v>
      </c>
      <c r="E695" s="192" t="s">
        <v>1158</v>
      </c>
      <c r="F695" s="193" t="s">
        <v>1159</v>
      </c>
      <c r="G695" s="194" t="s">
        <v>315</v>
      </c>
      <c r="H695" s="195">
        <v>0.90700000000000003</v>
      </c>
      <c r="I695" s="196"/>
      <c r="J695" s="197">
        <f>ROUND(I695*H695,2)</f>
        <v>0</v>
      </c>
      <c r="K695" s="193" t="s">
        <v>131</v>
      </c>
      <c r="L695" s="60"/>
      <c r="M695" s="198" t="s">
        <v>21</v>
      </c>
      <c r="N695" s="199" t="s">
        <v>43</v>
      </c>
      <c r="O695" s="41"/>
      <c r="P695" s="200">
        <f>O695*H695</f>
        <v>0</v>
      </c>
      <c r="Q695" s="200">
        <v>0</v>
      </c>
      <c r="R695" s="200">
        <f>Q695*H695</f>
        <v>0</v>
      </c>
      <c r="S695" s="200">
        <v>0</v>
      </c>
      <c r="T695" s="201">
        <f>S695*H695</f>
        <v>0</v>
      </c>
      <c r="AR695" s="23" t="s">
        <v>294</v>
      </c>
      <c r="AT695" s="23" t="s">
        <v>127</v>
      </c>
      <c r="AU695" s="23" t="s">
        <v>82</v>
      </c>
      <c r="AY695" s="23" t="s">
        <v>124</v>
      </c>
      <c r="BE695" s="202">
        <f>IF(N695="základní",J695,0)</f>
        <v>0</v>
      </c>
      <c r="BF695" s="202">
        <f>IF(N695="snížená",J695,0)</f>
        <v>0</v>
      </c>
      <c r="BG695" s="202">
        <f>IF(N695="zákl. přenesená",J695,0)</f>
        <v>0</v>
      </c>
      <c r="BH695" s="202">
        <f>IF(N695="sníž. přenesená",J695,0)</f>
        <v>0</v>
      </c>
      <c r="BI695" s="202">
        <f>IF(N695="nulová",J695,0)</f>
        <v>0</v>
      </c>
      <c r="BJ695" s="23" t="s">
        <v>80</v>
      </c>
      <c r="BK695" s="202">
        <f>ROUND(I695*H695,2)</f>
        <v>0</v>
      </c>
      <c r="BL695" s="23" t="s">
        <v>294</v>
      </c>
      <c r="BM695" s="23" t="s">
        <v>1676</v>
      </c>
    </row>
    <row r="696" spans="2:65" s="10" customFormat="1" ht="37.35" customHeight="1">
      <c r="B696" s="175"/>
      <c r="C696" s="176"/>
      <c r="D696" s="177" t="s">
        <v>71</v>
      </c>
      <c r="E696" s="178" t="s">
        <v>312</v>
      </c>
      <c r="F696" s="178" t="s">
        <v>1161</v>
      </c>
      <c r="G696" s="176"/>
      <c r="H696" s="176"/>
      <c r="I696" s="179"/>
      <c r="J696" s="180">
        <f>BK696</f>
        <v>0</v>
      </c>
      <c r="K696" s="176"/>
      <c r="L696" s="181"/>
      <c r="M696" s="182"/>
      <c r="N696" s="183"/>
      <c r="O696" s="183"/>
      <c r="P696" s="184">
        <f>P697+P702</f>
        <v>0</v>
      </c>
      <c r="Q696" s="183"/>
      <c r="R696" s="184">
        <f>R697+R702</f>
        <v>0</v>
      </c>
      <c r="S696" s="183"/>
      <c r="T696" s="185">
        <f>T697+T702</f>
        <v>0</v>
      </c>
      <c r="AR696" s="186" t="s">
        <v>141</v>
      </c>
      <c r="AT696" s="187" t="s">
        <v>71</v>
      </c>
      <c r="AU696" s="187" t="s">
        <v>72</v>
      </c>
      <c r="AY696" s="186" t="s">
        <v>124</v>
      </c>
      <c r="BK696" s="188">
        <f>BK697+BK702</f>
        <v>0</v>
      </c>
    </row>
    <row r="697" spans="2:65" s="10" customFormat="1" ht="19.899999999999999" customHeight="1">
      <c r="B697" s="175"/>
      <c r="C697" s="176"/>
      <c r="D697" s="177" t="s">
        <v>71</v>
      </c>
      <c r="E697" s="189" t="s">
        <v>1162</v>
      </c>
      <c r="F697" s="189" t="s">
        <v>1163</v>
      </c>
      <c r="G697" s="176"/>
      <c r="H697" s="176"/>
      <c r="I697" s="179"/>
      <c r="J697" s="190">
        <f>BK697</f>
        <v>0</v>
      </c>
      <c r="K697" s="176"/>
      <c r="L697" s="181"/>
      <c r="M697" s="182"/>
      <c r="N697" s="183"/>
      <c r="O697" s="183"/>
      <c r="P697" s="184">
        <f>SUM(P698:P701)</f>
        <v>0</v>
      </c>
      <c r="Q697" s="183"/>
      <c r="R697" s="184">
        <f>SUM(R698:R701)</f>
        <v>0</v>
      </c>
      <c r="S697" s="183"/>
      <c r="T697" s="185">
        <f>SUM(T698:T701)</f>
        <v>0</v>
      </c>
      <c r="AR697" s="186" t="s">
        <v>141</v>
      </c>
      <c r="AT697" s="187" t="s">
        <v>71</v>
      </c>
      <c r="AU697" s="187" t="s">
        <v>80</v>
      </c>
      <c r="AY697" s="186" t="s">
        <v>124</v>
      </c>
      <c r="BK697" s="188">
        <f>SUM(BK698:BK701)</f>
        <v>0</v>
      </c>
    </row>
    <row r="698" spans="2:65" s="1" customFormat="1" ht="16.5" customHeight="1">
      <c r="B698" s="40"/>
      <c r="C698" s="191" t="s">
        <v>1228</v>
      </c>
      <c r="D698" s="191" t="s">
        <v>127</v>
      </c>
      <c r="E698" s="192" t="s">
        <v>1165</v>
      </c>
      <c r="F698" s="193" t="s">
        <v>1166</v>
      </c>
      <c r="G698" s="194" t="s">
        <v>130</v>
      </c>
      <c r="H698" s="195">
        <v>1</v>
      </c>
      <c r="I698" s="196"/>
      <c r="J698" s="197">
        <f>ROUND(I698*H698,2)</f>
        <v>0</v>
      </c>
      <c r="K698" s="193" t="s">
        <v>131</v>
      </c>
      <c r="L698" s="60"/>
      <c r="M698" s="198" t="s">
        <v>21</v>
      </c>
      <c r="N698" s="199" t="s">
        <v>43</v>
      </c>
      <c r="O698" s="41"/>
      <c r="P698" s="200">
        <f>O698*H698</f>
        <v>0</v>
      </c>
      <c r="Q698" s="200">
        <v>0</v>
      </c>
      <c r="R698" s="200">
        <f>Q698*H698</f>
        <v>0</v>
      </c>
      <c r="S698" s="200">
        <v>0</v>
      </c>
      <c r="T698" s="201">
        <f>S698*H698</f>
        <v>0</v>
      </c>
      <c r="AR698" s="23" t="s">
        <v>578</v>
      </c>
      <c r="AT698" s="23" t="s">
        <v>127</v>
      </c>
      <c r="AU698" s="23" t="s">
        <v>82</v>
      </c>
      <c r="AY698" s="23" t="s">
        <v>124</v>
      </c>
      <c r="BE698" s="202">
        <f>IF(N698="základní",J698,0)</f>
        <v>0</v>
      </c>
      <c r="BF698" s="202">
        <f>IF(N698="snížená",J698,0)</f>
        <v>0</v>
      </c>
      <c r="BG698" s="202">
        <f>IF(N698="zákl. přenesená",J698,0)</f>
        <v>0</v>
      </c>
      <c r="BH698" s="202">
        <f>IF(N698="sníž. přenesená",J698,0)</f>
        <v>0</v>
      </c>
      <c r="BI698" s="202">
        <f>IF(N698="nulová",J698,0)</f>
        <v>0</v>
      </c>
      <c r="BJ698" s="23" t="s">
        <v>80</v>
      </c>
      <c r="BK698" s="202">
        <f>ROUND(I698*H698,2)</f>
        <v>0</v>
      </c>
      <c r="BL698" s="23" t="s">
        <v>578</v>
      </c>
      <c r="BM698" s="23" t="s">
        <v>1677</v>
      </c>
    </row>
    <row r="699" spans="2:65" s="12" customFormat="1" ht="13.5">
      <c r="B699" s="214"/>
      <c r="C699" s="215"/>
      <c r="D699" s="205" t="s">
        <v>134</v>
      </c>
      <c r="E699" s="216" t="s">
        <v>21</v>
      </c>
      <c r="F699" s="217" t="s">
        <v>80</v>
      </c>
      <c r="G699" s="215"/>
      <c r="H699" s="218">
        <v>1</v>
      </c>
      <c r="I699" s="219"/>
      <c r="J699" s="215"/>
      <c r="K699" s="215"/>
      <c r="L699" s="220"/>
      <c r="M699" s="221"/>
      <c r="N699" s="222"/>
      <c r="O699" s="222"/>
      <c r="P699" s="222"/>
      <c r="Q699" s="222"/>
      <c r="R699" s="222"/>
      <c r="S699" s="222"/>
      <c r="T699" s="223"/>
      <c r="AT699" s="224" t="s">
        <v>134</v>
      </c>
      <c r="AU699" s="224" t="s">
        <v>82</v>
      </c>
      <c r="AV699" s="12" t="s">
        <v>82</v>
      </c>
      <c r="AW699" s="12" t="s">
        <v>35</v>
      </c>
      <c r="AX699" s="12" t="s">
        <v>80</v>
      </c>
      <c r="AY699" s="224" t="s">
        <v>124</v>
      </c>
    </row>
    <row r="700" spans="2:65" s="1" customFormat="1" ht="16.5" customHeight="1">
      <c r="B700" s="40"/>
      <c r="C700" s="239" t="s">
        <v>1236</v>
      </c>
      <c r="D700" s="239" t="s">
        <v>312</v>
      </c>
      <c r="E700" s="240" t="s">
        <v>1170</v>
      </c>
      <c r="F700" s="241" t="s">
        <v>1171</v>
      </c>
      <c r="G700" s="242" t="s">
        <v>1172</v>
      </c>
      <c r="H700" s="243">
        <v>1</v>
      </c>
      <c r="I700" s="244"/>
      <c r="J700" s="245">
        <f>ROUND(I700*H700,2)</f>
        <v>0</v>
      </c>
      <c r="K700" s="241" t="s">
        <v>21</v>
      </c>
      <c r="L700" s="246"/>
      <c r="M700" s="247" t="s">
        <v>21</v>
      </c>
      <c r="N700" s="248" t="s">
        <v>43</v>
      </c>
      <c r="O700" s="41"/>
      <c r="P700" s="200">
        <f>O700*H700</f>
        <v>0</v>
      </c>
      <c r="Q700" s="200">
        <v>0</v>
      </c>
      <c r="R700" s="200">
        <f>Q700*H700</f>
        <v>0</v>
      </c>
      <c r="S700" s="200">
        <v>0</v>
      </c>
      <c r="T700" s="201">
        <f>S700*H700</f>
        <v>0</v>
      </c>
      <c r="AR700" s="23" t="s">
        <v>1173</v>
      </c>
      <c r="AT700" s="23" t="s">
        <v>312</v>
      </c>
      <c r="AU700" s="23" t="s">
        <v>82</v>
      </c>
      <c r="AY700" s="23" t="s">
        <v>124</v>
      </c>
      <c r="BE700" s="202">
        <f>IF(N700="základní",J700,0)</f>
        <v>0</v>
      </c>
      <c r="BF700" s="202">
        <f>IF(N700="snížená",J700,0)</f>
        <v>0</v>
      </c>
      <c r="BG700" s="202">
        <f>IF(N700="zákl. přenesená",J700,0)</f>
        <v>0</v>
      </c>
      <c r="BH700" s="202">
        <f>IF(N700="sníž. přenesená",J700,0)</f>
        <v>0</v>
      </c>
      <c r="BI700" s="202">
        <f>IF(N700="nulová",J700,0)</f>
        <v>0</v>
      </c>
      <c r="BJ700" s="23" t="s">
        <v>80</v>
      </c>
      <c r="BK700" s="202">
        <f>ROUND(I700*H700,2)</f>
        <v>0</v>
      </c>
      <c r="BL700" s="23" t="s">
        <v>578</v>
      </c>
      <c r="BM700" s="23" t="s">
        <v>1678</v>
      </c>
    </row>
    <row r="701" spans="2:65" s="12" customFormat="1" ht="13.5">
      <c r="B701" s="214"/>
      <c r="C701" s="215"/>
      <c r="D701" s="205" t="s">
        <v>134</v>
      </c>
      <c r="E701" s="216" t="s">
        <v>21</v>
      </c>
      <c r="F701" s="217" t="s">
        <v>80</v>
      </c>
      <c r="G701" s="215"/>
      <c r="H701" s="218">
        <v>1</v>
      </c>
      <c r="I701" s="219"/>
      <c r="J701" s="215"/>
      <c r="K701" s="215"/>
      <c r="L701" s="220"/>
      <c r="M701" s="221"/>
      <c r="N701" s="222"/>
      <c r="O701" s="222"/>
      <c r="P701" s="222"/>
      <c r="Q701" s="222"/>
      <c r="R701" s="222"/>
      <c r="S701" s="222"/>
      <c r="T701" s="223"/>
      <c r="AT701" s="224" t="s">
        <v>134</v>
      </c>
      <c r="AU701" s="224" t="s">
        <v>82</v>
      </c>
      <c r="AV701" s="12" t="s">
        <v>82</v>
      </c>
      <c r="AW701" s="12" t="s">
        <v>35</v>
      </c>
      <c r="AX701" s="12" t="s">
        <v>80</v>
      </c>
      <c r="AY701" s="224" t="s">
        <v>124</v>
      </c>
    </row>
    <row r="702" spans="2:65" s="10" customFormat="1" ht="29.85" customHeight="1">
      <c r="B702" s="175"/>
      <c r="C702" s="176"/>
      <c r="D702" s="177" t="s">
        <v>71</v>
      </c>
      <c r="E702" s="189" t="s">
        <v>1180</v>
      </c>
      <c r="F702" s="189" t="s">
        <v>1181</v>
      </c>
      <c r="G702" s="176"/>
      <c r="H702" s="176"/>
      <c r="I702" s="179"/>
      <c r="J702" s="190">
        <f>BK702</f>
        <v>0</v>
      </c>
      <c r="K702" s="176"/>
      <c r="L702" s="181"/>
      <c r="M702" s="182"/>
      <c r="N702" s="183"/>
      <c r="O702" s="183"/>
      <c r="P702" s="184">
        <f>SUM(P703:P704)</f>
        <v>0</v>
      </c>
      <c r="Q702" s="183"/>
      <c r="R702" s="184">
        <f>SUM(R703:R704)</f>
        <v>0</v>
      </c>
      <c r="S702" s="183"/>
      <c r="T702" s="185">
        <f>SUM(T703:T704)</f>
        <v>0</v>
      </c>
      <c r="AR702" s="186" t="s">
        <v>141</v>
      </c>
      <c r="AT702" s="187" t="s">
        <v>71</v>
      </c>
      <c r="AU702" s="187" t="s">
        <v>80</v>
      </c>
      <c r="AY702" s="186" t="s">
        <v>124</v>
      </c>
      <c r="BK702" s="188">
        <f>SUM(BK703:BK704)</f>
        <v>0</v>
      </c>
    </row>
    <row r="703" spans="2:65" s="1" customFormat="1" ht="16.5" customHeight="1">
      <c r="B703" s="40"/>
      <c r="C703" s="191" t="s">
        <v>1243</v>
      </c>
      <c r="D703" s="191" t="s">
        <v>127</v>
      </c>
      <c r="E703" s="192" t="s">
        <v>1183</v>
      </c>
      <c r="F703" s="193" t="s">
        <v>1184</v>
      </c>
      <c r="G703" s="194" t="s">
        <v>1185</v>
      </c>
      <c r="H703" s="195">
        <v>1.1000000000000001</v>
      </c>
      <c r="I703" s="196"/>
      <c r="J703" s="197">
        <f>ROUND(I703*H703,2)</f>
        <v>0</v>
      </c>
      <c r="K703" s="193" t="s">
        <v>131</v>
      </c>
      <c r="L703" s="60"/>
      <c r="M703" s="198" t="s">
        <v>21</v>
      </c>
      <c r="N703" s="199" t="s">
        <v>43</v>
      </c>
      <c r="O703" s="41"/>
      <c r="P703" s="200">
        <f>O703*H703</f>
        <v>0</v>
      </c>
      <c r="Q703" s="200">
        <v>0</v>
      </c>
      <c r="R703" s="200">
        <f>Q703*H703</f>
        <v>0</v>
      </c>
      <c r="S703" s="200">
        <v>0</v>
      </c>
      <c r="T703" s="201">
        <f>S703*H703</f>
        <v>0</v>
      </c>
      <c r="AR703" s="23" t="s">
        <v>578</v>
      </c>
      <c r="AT703" s="23" t="s">
        <v>127</v>
      </c>
      <c r="AU703" s="23" t="s">
        <v>82</v>
      </c>
      <c r="AY703" s="23" t="s">
        <v>124</v>
      </c>
      <c r="BE703" s="202">
        <f>IF(N703="základní",J703,0)</f>
        <v>0</v>
      </c>
      <c r="BF703" s="202">
        <f>IF(N703="snížená",J703,0)</f>
        <v>0</v>
      </c>
      <c r="BG703" s="202">
        <f>IF(N703="zákl. přenesená",J703,0)</f>
        <v>0</v>
      </c>
      <c r="BH703" s="202">
        <f>IF(N703="sníž. přenesená",J703,0)</f>
        <v>0</v>
      </c>
      <c r="BI703" s="202">
        <f>IF(N703="nulová",J703,0)</f>
        <v>0</v>
      </c>
      <c r="BJ703" s="23" t="s">
        <v>80</v>
      </c>
      <c r="BK703" s="202">
        <f>ROUND(I703*H703,2)</f>
        <v>0</v>
      </c>
      <c r="BL703" s="23" t="s">
        <v>578</v>
      </c>
      <c r="BM703" s="23" t="s">
        <v>1679</v>
      </c>
    </row>
    <row r="704" spans="2:65" s="12" customFormat="1" ht="13.5">
      <c r="B704" s="214"/>
      <c r="C704" s="215"/>
      <c r="D704" s="205" t="s">
        <v>134</v>
      </c>
      <c r="E704" s="216" t="s">
        <v>21</v>
      </c>
      <c r="F704" s="217" t="s">
        <v>1680</v>
      </c>
      <c r="G704" s="215"/>
      <c r="H704" s="218">
        <v>1.1000000000000001</v>
      </c>
      <c r="I704" s="219"/>
      <c r="J704" s="215"/>
      <c r="K704" s="215"/>
      <c r="L704" s="220"/>
      <c r="M704" s="221"/>
      <c r="N704" s="222"/>
      <c r="O704" s="222"/>
      <c r="P704" s="222"/>
      <c r="Q704" s="222"/>
      <c r="R704" s="222"/>
      <c r="S704" s="222"/>
      <c r="T704" s="223"/>
      <c r="AT704" s="224" t="s">
        <v>134</v>
      </c>
      <c r="AU704" s="224" t="s">
        <v>82</v>
      </c>
      <c r="AV704" s="12" t="s">
        <v>82</v>
      </c>
      <c r="AW704" s="12" t="s">
        <v>35</v>
      </c>
      <c r="AX704" s="12" t="s">
        <v>80</v>
      </c>
      <c r="AY704" s="224" t="s">
        <v>124</v>
      </c>
    </row>
    <row r="705" spans="2:65" s="10" customFormat="1" ht="37.35" customHeight="1">
      <c r="B705" s="175"/>
      <c r="C705" s="176"/>
      <c r="D705" s="177" t="s">
        <v>71</v>
      </c>
      <c r="E705" s="178" t="s">
        <v>1188</v>
      </c>
      <c r="F705" s="178" t="s">
        <v>1189</v>
      </c>
      <c r="G705" s="176"/>
      <c r="H705" s="176"/>
      <c r="I705" s="179"/>
      <c r="J705" s="180">
        <f>BK705</f>
        <v>0</v>
      </c>
      <c r="K705" s="176"/>
      <c r="L705" s="181"/>
      <c r="M705" s="182"/>
      <c r="N705" s="183"/>
      <c r="O705" s="183"/>
      <c r="P705" s="184">
        <f>P706+P752</f>
        <v>0</v>
      </c>
      <c r="Q705" s="183"/>
      <c r="R705" s="184">
        <f>R706+R752</f>
        <v>0</v>
      </c>
      <c r="S705" s="183"/>
      <c r="T705" s="185">
        <f>T706+T752</f>
        <v>0</v>
      </c>
      <c r="AR705" s="186" t="s">
        <v>153</v>
      </c>
      <c r="AT705" s="187" t="s">
        <v>71</v>
      </c>
      <c r="AU705" s="187" t="s">
        <v>72</v>
      </c>
      <c r="AY705" s="186" t="s">
        <v>124</v>
      </c>
      <c r="BK705" s="188">
        <f>BK706+BK752</f>
        <v>0</v>
      </c>
    </row>
    <row r="706" spans="2:65" s="10" customFormat="1" ht="19.899999999999999" customHeight="1">
      <c r="B706" s="175"/>
      <c r="C706" s="176"/>
      <c r="D706" s="177" t="s">
        <v>71</v>
      </c>
      <c r="E706" s="189" t="s">
        <v>1190</v>
      </c>
      <c r="F706" s="189" t="s">
        <v>1191</v>
      </c>
      <c r="G706" s="176"/>
      <c r="H706" s="176"/>
      <c r="I706" s="179"/>
      <c r="J706" s="190">
        <f>BK706</f>
        <v>0</v>
      </c>
      <c r="K706" s="176"/>
      <c r="L706" s="181"/>
      <c r="M706" s="182"/>
      <c r="N706" s="183"/>
      <c r="O706" s="183"/>
      <c r="P706" s="184">
        <f>SUM(P707:P751)</f>
        <v>0</v>
      </c>
      <c r="Q706" s="183"/>
      <c r="R706" s="184">
        <f>SUM(R707:R751)</f>
        <v>0</v>
      </c>
      <c r="S706" s="183"/>
      <c r="T706" s="185">
        <f>SUM(T707:T751)</f>
        <v>0</v>
      </c>
      <c r="AR706" s="186" t="s">
        <v>153</v>
      </c>
      <c r="AT706" s="187" t="s">
        <v>71</v>
      </c>
      <c r="AU706" s="187" t="s">
        <v>80</v>
      </c>
      <c r="AY706" s="186" t="s">
        <v>124</v>
      </c>
      <c r="BK706" s="188">
        <f>SUM(BK707:BK751)</f>
        <v>0</v>
      </c>
    </row>
    <row r="707" spans="2:65" s="1" customFormat="1" ht="16.5" customHeight="1">
      <c r="B707" s="40"/>
      <c r="C707" s="191" t="s">
        <v>1249</v>
      </c>
      <c r="D707" s="191" t="s">
        <v>127</v>
      </c>
      <c r="E707" s="192" t="s">
        <v>1193</v>
      </c>
      <c r="F707" s="193" t="s">
        <v>1194</v>
      </c>
      <c r="G707" s="194" t="s">
        <v>1172</v>
      </c>
      <c r="H707" s="195">
        <v>1</v>
      </c>
      <c r="I707" s="196"/>
      <c r="J707" s="197">
        <f>ROUND(I707*H707,2)</f>
        <v>0</v>
      </c>
      <c r="K707" s="193" t="s">
        <v>131</v>
      </c>
      <c r="L707" s="60"/>
      <c r="M707" s="198" t="s">
        <v>21</v>
      </c>
      <c r="N707" s="199" t="s">
        <v>43</v>
      </c>
      <c r="O707" s="41"/>
      <c r="P707" s="200">
        <f>O707*H707</f>
        <v>0</v>
      </c>
      <c r="Q707" s="200">
        <v>0</v>
      </c>
      <c r="R707" s="200">
        <f>Q707*H707</f>
        <v>0</v>
      </c>
      <c r="S707" s="200">
        <v>0</v>
      </c>
      <c r="T707" s="201">
        <f>S707*H707</f>
        <v>0</v>
      </c>
      <c r="AR707" s="23" t="s">
        <v>1195</v>
      </c>
      <c r="AT707" s="23" t="s">
        <v>127</v>
      </c>
      <c r="AU707" s="23" t="s">
        <v>82</v>
      </c>
      <c r="AY707" s="23" t="s">
        <v>124</v>
      </c>
      <c r="BE707" s="202">
        <f>IF(N707="základní",J707,0)</f>
        <v>0</v>
      </c>
      <c r="BF707" s="202">
        <f>IF(N707="snížená",J707,0)</f>
        <v>0</v>
      </c>
      <c r="BG707" s="202">
        <f>IF(N707="zákl. přenesená",J707,0)</f>
        <v>0</v>
      </c>
      <c r="BH707" s="202">
        <f>IF(N707="sníž. přenesená",J707,0)</f>
        <v>0</v>
      </c>
      <c r="BI707" s="202">
        <f>IF(N707="nulová",J707,0)</f>
        <v>0</v>
      </c>
      <c r="BJ707" s="23" t="s">
        <v>80</v>
      </c>
      <c r="BK707" s="202">
        <f>ROUND(I707*H707,2)</f>
        <v>0</v>
      </c>
      <c r="BL707" s="23" t="s">
        <v>1195</v>
      </c>
      <c r="BM707" s="23" t="s">
        <v>1681</v>
      </c>
    </row>
    <row r="708" spans="2:65" s="11" customFormat="1" ht="13.5">
      <c r="B708" s="203"/>
      <c r="C708" s="204"/>
      <c r="D708" s="205" t="s">
        <v>134</v>
      </c>
      <c r="E708" s="206" t="s">
        <v>21</v>
      </c>
      <c r="F708" s="207" t="s">
        <v>1197</v>
      </c>
      <c r="G708" s="204"/>
      <c r="H708" s="206" t="s">
        <v>21</v>
      </c>
      <c r="I708" s="208"/>
      <c r="J708" s="204"/>
      <c r="K708" s="204"/>
      <c r="L708" s="209"/>
      <c r="M708" s="210"/>
      <c r="N708" s="211"/>
      <c r="O708" s="211"/>
      <c r="P708" s="211"/>
      <c r="Q708" s="211"/>
      <c r="R708" s="211"/>
      <c r="S708" s="211"/>
      <c r="T708" s="212"/>
      <c r="AT708" s="213" t="s">
        <v>134</v>
      </c>
      <c r="AU708" s="213" t="s">
        <v>82</v>
      </c>
      <c r="AV708" s="11" t="s">
        <v>80</v>
      </c>
      <c r="AW708" s="11" t="s">
        <v>35</v>
      </c>
      <c r="AX708" s="11" t="s">
        <v>72</v>
      </c>
      <c r="AY708" s="213" t="s">
        <v>124</v>
      </c>
    </row>
    <row r="709" spans="2:65" s="11" customFormat="1" ht="27">
      <c r="B709" s="203"/>
      <c r="C709" s="204"/>
      <c r="D709" s="205" t="s">
        <v>134</v>
      </c>
      <c r="E709" s="206" t="s">
        <v>21</v>
      </c>
      <c r="F709" s="207" t="s">
        <v>1198</v>
      </c>
      <c r="G709" s="204"/>
      <c r="H709" s="206" t="s">
        <v>21</v>
      </c>
      <c r="I709" s="208"/>
      <c r="J709" s="204"/>
      <c r="K709" s="204"/>
      <c r="L709" s="209"/>
      <c r="M709" s="210"/>
      <c r="N709" s="211"/>
      <c r="O709" s="211"/>
      <c r="P709" s="211"/>
      <c r="Q709" s="211"/>
      <c r="R709" s="211"/>
      <c r="S709" s="211"/>
      <c r="T709" s="212"/>
      <c r="AT709" s="213" t="s">
        <v>134</v>
      </c>
      <c r="AU709" s="213" t="s">
        <v>82</v>
      </c>
      <c r="AV709" s="11" t="s">
        <v>80</v>
      </c>
      <c r="AW709" s="11" t="s">
        <v>35</v>
      </c>
      <c r="AX709" s="11" t="s">
        <v>72</v>
      </c>
      <c r="AY709" s="213" t="s">
        <v>124</v>
      </c>
    </row>
    <row r="710" spans="2:65" s="11" customFormat="1" ht="13.5">
      <c r="B710" s="203"/>
      <c r="C710" s="204"/>
      <c r="D710" s="205" t="s">
        <v>134</v>
      </c>
      <c r="E710" s="206" t="s">
        <v>21</v>
      </c>
      <c r="F710" s="207" t="s">
        <v>1199</v>
      </c>
      <c r="G710" s="204"/>
      <c r="H710" s="206" t="s">
        <v>21</v>
      </c>
      <c r="I710" s="208"/>
      <c r="J710" s="204"/>
      <c r="K710" s="204"/>
      <c r="L710" s="209"/>
      <c r="M710" s="210"/>
      <c r="N710" s="211"/>
      <c r="O710" s="211"/>
      <c r="P710" s="211"/>
      <c r="Q710" s="211"/>
      <c r="R710" s="211"/>
      <c r="S710" s="211"/>
      <c r="T710" s="212"/>
      <c r="AT710" s="213" t="s">
        <v>134</v>
      </c>
      <c r="AU710" s="213" t="s">
        <v>82</v>
      </c>
      <c r="AV710" s="11" t="s">
        <v>80</v>
      </c>
      <c r="AW710" s="11" t="s">
        <v>35</v>
      </c>
      <c r="AX710" s="11" t="s">
        <v>72</v>
      </c>
      <c r="AY710" s="213" t="s">
        <v>124</v>
      </c>
    </row>
    <row r="711" spans="2:65" s="12" customFormat="1" ht="13.5">
      <c r="B711" s="214"/>
      <c r="C711" s="215"/>
      <c r="D711" s="205" t="s">
        <v>134</v>
      </c>
      <c r="E711" s="216" t="s">
        <v>21</v>
      </c>
      <c r="F711" s="217" t="s">
        <v>80</v>
      </c>
      <c r="G711" s="215"/>
      <c r="H711" s="218">
        <v>1</v>
      </c>
      <c r="I711" s="219"/>
      <c r="J711" s="215"/>
      <c r="K711" s="215"/>
      <c r="L711" s="220"/>
      <c r="M711" s="221"/>
      <c r="N711" s="222"/>
      <c r="O711" s="222"/>
      <c r="P711" s="222"/>
      <c r="Q711" s="222"/>
      <c r="R711" s="222"/>
      <c r="S711" s="222"/>
      <c r="T711" s="223"/>
      <c r="AT711" s="224" t="s">
        <v>134</v>
      </c>
      <c r="AU711" s="224" t="s">
        <v>82</v>
      </c>
      <c r="AV711" s="12" t="s">
        <v>82</v>
      </c>
      <c r="AW711" s="12" t="s">
        <v>35</v>
      </c>
      <c r="AX711" s="12" t="s">
        <v>80</v>
      </c>
      <c r="AY711" s="224" t="s">
        <v>124</v>
      </c>
    </row>
    <row r="712" spans="2:65" s="1" customFormat="1" ht="16.5" customHeight="1">
      <c r="B712" s="40"/>
      <c r="C712" s="191" t="s">
        <v>1257</v>
      </c>
      <c r="D712" s="191" t="s">
        <v>127</v>
      </c>
      <c r="E712" s="192" t="s">
        <v>1201</v>
      </c>
      <c r="F712" s="193" t="s">
        <v>1202</v>
      </c>
      <c r="G712" s="194" t="s">
        <v>1172</v>
      </c>
      <c r="H712" s="195">
        <v>3</v>
      </c>
      <c r="I712" s="196"/>
      <c r="J712" s="197">
        <f>ROUND(I712*H712,2)</f>
        <v>0</v>
      </c>
      <c r="K712" s="193" t="s">
        <v>131</v>
      </c>
      <c r="L712" s="60"/>
      <c r="M712" s="198" t="s">
        <v>21</v>
      </c>
      <c r="N712" s="199" t="s">
        <v>43</v>
      </c>
      <c r="O712" s="41"/>
      <c r="P712" s="200">
        <f>O712*H712</f>
        <v>0</v>
      </c>
      <c r="Q712" s="200">
        <v>0</v>
      </c>
      <c r="R712" s="200">
        <f>Q712*H712</f>
        <v>0</v>
      </c>
      <c r="S712" s="200">
        <v>0</v>
      </c>
      <c r="T712" s="201">
        <f>S712*H712</f>
        <v>0</v>
      </c>
      <c r="AR712" s="23" t="s">
        <v>1195</v>
      </c>
      <c r="AT712" s="23" t="s">
        <v>127</v>
      </c>
      <c r="AU712" s="23" t="s">
        <v>82</v>
      </c>
      <c r="AY712" s="23" t="s">
        <v>124</v>
      </c>
      <c r="BE712" s="202">
        <f>IF(N712="základní",J712,0)</f>
        <v>0</v>
      </c>
      <c r="BF712" s="202">
        <f>IF(N712="snížená",J712,0)</f>
        <v>0</v>
      </c>
      <c r="BG712" s="202">
        <f>IF(N712="zákl. přenesená",J712,0)</f>
        <v>0</v>
      </c>
      <c r="BH712" s="202">
        <f>IF(N712="sníž. přenesená",J712,0)</f>
        <v>0</v>
      </c>
      <c r="BI712" s="202">
        <f>IF(N712="nulová",J712,0)</f>
        <v>0</v>
      </c>
      <c r="BJ712" s="23" t="s">
        <v>80</v>
      </c>
      <c r="BK712" s="202">
        <f>ROUND(I712*H712,2)</f>
        <v>0</v>
      </c>
      <c r="BL712" s="23" t="s">
        <v>1195</v>
      </c>
      <c r="BM712" s="23" t="s">
        <v>1682</v>
      </c>
    </row>
    <row r="713" spans="2:65" s="11" customFormat="1" ht="27">
      <c r="B713" s="203"/>
      <c r="C713" s="204"/>
      <c r="D713" s="205" t="s">
        <v>134</v>
      </c>
      <c r="E713" s="206" t="s">
        <v>21</v>
      </c>
      <c r="F713" s="207" t="s">
        <v>1204</v>
      </c>
      <c r="G713" s="204"/>
      <c r="H713" s="206" t="s">
        <v>21</v>
      </c>
      <c r="I713" s="208"/>
      <c r="J713" s="204"/>
      <c r="K713" s="204"/>
      <c r="L713" s="209"/>
      <c r="M713" s="210"/>
      <c r="N713" s="211"/>
      <c r="O713" s="211"/>
      <c r="P713" s="211"/>
      <c r="Q713" s="211"/>
      <c r="R713" s="211"/>
      <c r="S713" s="211"/>
      <c r="T713" s="212"/>
      <c r="AT713" s="213" t="s">
        <v>134</v>
      </c>
      <c r="AU713" s="213" t="s">
        <v>82</v>
      </c>
      <c r="AV713" s="11" t="s">
        <v>80</v>
      </c>
      <c r="AW713" s="11" t="s">
        <v>35</v>
      </c>
      <c r="AX713" s="11" t="s">
        <v>72</v>
      </c>
      <c r="AY713" s="213" t="s">
        <v>124</v>
      </c>
    </row>
    <row r="714" spans="2:65" s="11" customFormat="1" ht="27">
      <c r="B714" s="203"/>
      <c r="C714" s="204"/>
      <c r="D714" s="205" t="s">
        <v>134</v>
      </c>
      <c r="E714" s="206" t="s">
        <v>21</v>
      </c>
      <c r="F714" s="207" t="s">
        <v>1205</v>
      </c>
      <c r="G714" s="204"/>
      <c r="H714" s="206" t="s">
        <v>21</v>
      </c>
      <c r="I714" s="208"/>
      <c r="J714" s="204"/>
      <c r="K714" s="204"/>
      <c r="L714" s="209"/>
      <c r="M714" s="210"/>
      <c r="N714" s="211"/>
      <c r="O714" s="211"/>
      <c r="P714" s="211"/>
      <c r="Q714" s="211"/>
      <c r="R714" s="211"/>
      <c r="S714" s="211"/>
      <c r="T714" s="212"/>
      <c r="AT714" s="213" t="s">
        <v>134</v>
      </c>
      <c r="AU714" s="213" t="s">
        <v>82</v>
      </c>
      <c r="AV714" s="11" t="s">
        <v>80</v>
      </c>
      <c r="AW714" s="11" t="s">
        <v>35</v>
      </c>
      <c r="AX714" s="11" t="s">
        <v>72</v>
      </c>
      <c r="AY714" s="213" t="s">
        <v>124</v>
      </c>
    </row>
    <row r="715" spans="2:65" s="11" customFormat="1" ht="13.5">
      <c r="B715" s="203"/>
      <c r="C715" s="204"/>
      <c r="D715" s="205" t="s">
        <v>134</v>
      </c>
      <c r="E715" s="206" t="s">
        <v>21</v>
      </c>
      <c r="F715" s="207" t="s">
        <v>1206</v>
      </c>
      <c r="G715" s="204"/>
      <c r="H715" s="206" t="s">
        <v>21</v>
      </c>
      <c r="I715" s="208"/>
      <c r="J715" s="204"/>
      <c r="K715" s="204"/>
      <c r="L715" s="209"/>
      <c r="M715" s="210"/>
      <c r="N715" s="211"/>
      <c r="O715" s="211"/>
      <c r="P715" s="211"/>
      <c r="Q715" s="211"/>
      <c r="R715" s="211"/>
      <c r="S715" s="211"/>
      <c r="T715" s="212"/>
      <c r="AT715" s="213" t="s">
        <v>134</v>
      </c>
      <c r="AU715" s="213" t="s">
        <v>82</v>
      </c>
      <c r="AV715" s="11" t="s">
        <v>80</v>
      </c>
      <c r="AW715" s="11" t="s">
        <v>35</v>
      </c>
      <c r="AX715" s="11" t="s">
        <v>72</v>
      </c>
      <c r="AY715" s="213" t="s">
        <v>124</v>
      </c>
    </row>
    <row r="716" spans="2:65" s="11" customFormat="1" ht="13.5">
      <c r="B716" s="203"/>
      <c r="C716" s="204"/>
      <c r="D716" s="205" t="s">
        <v>134</v>
      </c>
      <c r="E716" s="206" t="s">
        <v>21</v>
      </c>
      <c r="F716" s="207" t="s">
        <v>1207</v>
      </c>
      <c r="G716" s="204"/>
      <c r="H716" s="206" t="s">
        <v>21</v>
      </c>
      <c r="I716" s="208"/>
      <c r="J716" s="204"/>
      <c r="K716" s="204"/>
      <c r="L716" s="209"/>
      <c r="M716" s="210"/>
      <c r="N716" s="211"/>
      <c r="O716" s="211"/>
      <c r="P716" s="211"/>
      <c r="Q716" s="211"/>
      <c r="R716" s="211"/>
      <c r="S716" s="211"/>
      <c r="T716" s="212"/>
      <c r="AT716" s="213" t="s">
        <v>134</v>
      </c>
      <c r="AU716" s="213" t="s">
        <v>82</v>
      </c>
      <c r="AV716" s="11" t="s">
        <v>80</v>
      </c>
      <c r="AW716" s="11" t="s">
        <v>35</v>
      </c>
      <c r="AX716" s="11" t="s">
        <v>72</v>
      </c>
      <c r="AY716" s="213" t="s">
        <v>124</v>
      </c>
    </row>
    <row r="717" spans="2:65" s="11" customFormat="1" ht="13.5">
      <c r="B717" s="203"/>
      <c r="C717" s="204"/>
      <c r="D717" s="205" t="s">
        <v>134</v>
      </c>
      <c r="E717" s="206" t="s">
        <v>21</v>
      </c>
      <c r="F717" s="207" t="s">
        <v>1208</v>
      </c>
      <c r="G717" s="204"/>
      <c r="H717" s="206" t="s">
        <v>21</v>
      </c>
      <c r="I717" s="208"/>
      <c r="J717" s="204"/>
      <c r="K717" s="204"/>
      <c r="L717" s="209"/>
      <c r="M717" s="210"/>
      <c r="N717" s="211"/>
      <c r="O717" s="211"/>
      <c r="P717" s="211"/>
      <c r="Q717" s="211"/>
      <c r="R717" s="211"/>
      <c r="S717" s="211"/>
      <c r="T717" s="212"/>
      <c r="AT717" s="213" t="s">
        <v>134</v>
      </c>
      <c r="AU717" s="213" t="s">
        <v>82</v>
      </c>
      <c r="AV717" s="11" t="s">
        <v>80</v>
      </c>
      <c r="AW717" s="11" t="s">
        <v>35</v>
      </c>
      <c r="AX717" s="11" t="s">
        <v>72</v>
      </c>
      <c r="AY717" s="213" t="s">
        <v>124</v>
      </c>
    </row>
    <row r="718" spans="2:65" s="11" customFormat="1" ht="13.5">
      <c r="B718" s="203"/>
      <c r="C718" s="204"/>
      <c r="D718" s="205" t="s">
        <v>134</v>
      </c>
      <c r="E718" s="206" t="s">
        <v>21</v>
      </c>
      <c r="F718" s="207" t="s">
        <v>1209</v>
      </c>
      <c r="G718" s="204"/>
      <c r="H718" s="206" t="s">
        <v>21</v>
      </c>
      <c r="I718" s="208"/>
      <c r="J718" s="204"/>
      <c r="K718" s="204"/>
      <c r="L718" s="209"/>
      <c r="M718" s="210"/>
      <c r="N718" s="211"/>
      <c r="O718" s="211"/>
      <c r="P718" s="211"/>
      <c r="Q718" s="211"/>
      <c r="R718" s="211"/>
      <c r="S718" s="211"/>
      <c r="T718" s="212"/>
      <c r="AT718" s="213" t="s">
        <v>134</v>
      </c>
      <c r="AU718" s="213" t="s">
        <v>82</v>
      </c>
      <c r="AV718" s="11" t="s">
        <v>80</v>
      </c>
      <c r="AW718" s="11" t="s">
        <v>35</v>
      </c>
      <c r="AX718" s="11" t="s">
        <v>72</v>
      </c>
      <c r="AY718" s="213" t="s">
        <v>124</v>
      </c>
    </row>
    <row r="719" spans="2:65" s="11" customFormat="1" ht="13.5">
      <c r="B719" s="203"/>
      <c r="C719" s="204"/>
      <c r="D719" s="205" t="s">
        <v>134</v>
      </c>
      <c r="E719" s="206" t="s">
        <v>21</v>
      </c>
      <c r="F719" s="207" t="s">
        <v>1210</v>
      </c>
      <c r="G719" s="204"/>
      <c r="H719" s="206" t="s">
        <v>21</v>
      </c>
      <c r="I719" s="208"/>
      <c r="J719" s="204"/>
      <c r="K719" s="204"/>
      <c r="L719" s="209"/>
      <c r="M719" s="210"/>
      <c r="N719" s="211"/>
      <c r="O719" s="211"/>
      <c r="P719" s="211"/>
      <c r="Q719" s="211"/>
      <c r="R719" s="211"/>
      <c r="S719" s="211"/>
      <c r="T719" s="212"/>
      <c r="AT719" s="213" t="s">
        <v>134</v>
      </c>
      <c r="AU719" s="213" t="s">
        <v>82</v>
      </c>
      <c r="AV719" s="11" t="s">
        <v>80</v>
      </c>
      <c r="AW719" s="11" t="s">
        <v>35</v>
      </c>
      <c r="AX719" s="11" t="s">
        <v>72</v>
      </c>
      <c r="AY719" s="213" t="s">
        <v>124</v>
      </c>
    </row>
    <row r="720" spans="2:65" s="12" customFormat="1" ht="13.5">
      <c r="B720" s="214"/>
      <c r="C720" s="215"/>
      <c r="D720" s="205" t="s">
        <v>134</v>
      </c>
      <c r="E720" s="216" t="s">
        <v>21</v>
      </c>
      <c r="F720" s="217" t="s">
        <v>1211</v>
      </c>
      <c r="G720" s="215"/>
      <c r="H720" s="218">
        <v>3</v>
      </c>
      <c r="I720" s="219"/>
      <c r="J720" s="215"/>
      <c r="K720" s="215"/>
      <c r="L720" s="220"/>
      <c r="M720" s="221"/>
      <c r="N720" s="222"/>
      <c r="O720" s="222"/>
      <c r="P720" s="222"/>
      <c r="Q720" s="222"/>
      <c r="R720" s="222"/>
      <c r="S720" s="222"/>
      <c r="T720" s="223"/>
      <c r="AT720" s="224" t="s">
        <v>134</v>
      </c>
      <c r="AU720" s="224" t="s">
        <v>82</v>
      </c>
      <c r="AV720" s="12" t="s">
        <v>82</v>
      </c>
      <c r="AW720" s="12" t="s">
        <v>35</v>
      </c>
      <c r="AX720" s="12" t="s">
        <v>80</v>
      </c>
      <c r="AY720" s="224" t="s">
        <v>124</v>
      </c>
    </row>
    <row r="721" spans="2:65" s="1" customFormat="1" ht="16.5" customHeight="1">
      <c r="B721" s="40"/>
      <c r="C721" s="191" t="s">
        <v>1264</v>
      </c>
      <c r="D721" s="191" t="s">
        <v>127</v>
      </c>
      <c r="E721" s="192" t="s">
        <v>1213</v>
      </c>
      <c r="F721" s="193" t="s">
        <v>1214</v>
      </c>
      <c r="G721" s="194" t="s">
        <v>1172</v>
      </c>
      <c r="H721" s="195">
        <v>1</v>
      </c>
      <c r="I721" s="196"/>
      <c r="J721" s="197">
        <f>ROUND(I721*H721,2)</f>
        <v>0</v>
      </c>
      <c r="K721" s="193" t="s">
        <v>131</v>
      </c>
      <c r="L721" s="60"/>
      <c r="M721" s="198" t="s">
        <v>21</v>
      </c>
      <c r="N721" s="199" t="s">
        <v>43</v>
      </c>
      <c r="O721" s="41"/>
      <c r="P721" s="200">
        <f>O721*H721</f>
        <v>0</v>
      </c>
      <c r="Q721" s="200">
        <v>0</v>
      </c>
      <c r="R721" s="200">
        <f>Q721*H721</f>
        <v>0</v>
      </c>
      <c r="S721" s="200">
        <v>0</v>
      </c>
      <c r="T721" s="201">
        <f>S721*H721</f>
        <v>0</v>
      </c>
      <c r="AR721" s="23" t="s">
        <v>1195</v>
      </c>
      <c r="AT721" s="23" t="s">
        <v>127</v>
      </c>
      <c r="AU721" s="23" t="s">
        <v>82</v>
      </c>
      <c r="AY721" s="23" t="s">
        <v>124</v>
      </c>
      <c r="BE721" s="202">
        <f>IF(N721="základní",J721,0)</f>
        <v>0</v>
      </c>
      <c r="BF721" s="202">
        <f>IF(N721="snížená",J721,0)</f>
        <v>0</v>
      </c>
      <c r="BG721" s="202">
        <f>IF(N721="zákl. přenesená",J721,0)</f>
        <v>0</v>
      </c>
      <c r="BH721" s="202">
        <f>IF(N721="sníž. přenesená",J721,0)</f>
        <v>0</v>
      </c>
      <c r="BI721" s="202">
        <f>IF(N721="nulová",J721,0)</f>
        <v>0</v>
      </c>
      <c r="BJ721" s="23" t="s">
        <v>80</v>
      </c>
      <c r="BK721" s="202">
        <f>ROUND(I721*H721,2)</f>
        <v>0</v>
      </c>
      <c r="BL721" s="23" t="s">
        <v>1195</v>
      </c>
      <c r="BM721" s="23" t="s">
        <v>1683</v>
      </c>
    </row>
    <row r="722" spans="2:65" s="11" customFormat="1" ht="13.5">
      <c r="B722" s="203"/>
      <c r="C722" s="204"/>
      <c r="D722" s="205" t="s">
        <v>134</v>
      </c>
      <c r="E722" s="206" t="s">
        <v>21</v>
      </c>
      <c r="F722" s="207" t="s">
        <v>1216</v>
      </c>
      <c r="G722" s="204"/>
      <c r="H722" s="206" t="s">
        <v>21</v>
      </c>
      <c r="I722" s="208"/>
      <c r="J722" s="204"/>
      <c r="K722" s="204"/>
      <c r="L722" s="209"/>
      <c r="M722" s="210"/>
      <c r="N722" s="211"/>
      <c r="O722" s="211"/>
      <c r="P722" s="211"/>
      <c r="Q722" s="211"/>
      <c r="R722" s="211"/>
      <c r="S722" s="211"/>
      <c r="T722" s="212"/>
      <c r="AT722" s="213" t="s">
        <v>134</v>
      </c>
      <c r="AU722" s="213" t="s">
        <v>82</v>
      </c>
      <c r="AV722" s="11" t="s">
        <v>80</v>
      </c>
      <c r="AW722" s="11" t="s">
        <v>35</v>
      </c>
      <c r="AX722" s="11" t="s">
        <v>72</v>
      </c>
      <c r="AY722" s="213" t="s">
        <v>124</v>
      </c>
    </row>
    <row r="723" spans="2:65" s="11" customFormat="1" ht="27">
      <c r="B723" s="203"/>
      <c r="C723" s="204"/>
      <c r="D723" s="205" t="s">
        <v>134</v>
      </c>
      <c r="E723" s="206" t="s">
        <v>21</v>
      </c>
      <c r="F723" s="207" t="s">
        <v>1217</v>
      </c>
      <c r="G723" s="204"/>
      <c r="H723" s="206" t="s">
        <v>21</v>
      </c>
      <c r="I723" s="208"/>
      <c r="J723" s="204"/>
      <c r="K723" s="204"/>
      <c r="L723" s="209"/>
      <c r="M723" s="210"/>
      <c r="N723" s="211"/>
      <c r="O723" s="211"/>
      <c r="P723" s="211"/>
      <c r="Q723" s="211"/>
      <c r="R723" s="211"/>
      <c r="S723" s="211"/>
      <c r="T723" s="212"/>
      <c r="AT723" s="213" t="s">
        <v>134</v>
      </c>
      <c r="AU723" s="213" t="s">
        <v>82</v>
      </c>
      <c r="AV723" s="11" t="s">
        <v>80</v>
      </c>
      <c r="AW723" s="11" t="s">
        <v>35</v>
      </c>
      <c r="AX723" s="11" t="s">
        <v>72</v>
      </c>
      <c r="AY723" s="213" t="s">
        <v>124</v>
      </c>
    </row>
    <row r="724" spans="2:65" s="12" customFormat="1" ht="13.5">
      <c r="B724" s="214"/>
      <c r="C724" s="215"/>
      <c r="D724" s="205" t="s">
        <v>134</v>
      </c>
      <c r="E724" s="216" t="s">
        <v>21</v>
      </c>
      <c r="F724" s="217" t="s">
        <v>80</v>
      </c>
      <c r="G724" s="215"/>
      <c r="H724" s="218">
        <v>1</v>
      </c>
      <c r="I724" s="219"/>
      <c r="J724" s="215"/>
      <c r="K724" s="215"/>
      <c r="L724" s="220"/>
      <c r="M724" s="221"/>
      <c r="N724" s="222"/>
      <c r="O724" s="222"/>
      <c r="P724" s="222"/>
      <c r="Q724" s="222"/>
      <c r="R724" s="222"/>
      <c r="S724" s="222"/>
      <c r="T724" s="223"/>
      <c r="AT724" s="224" t="s">
        <v>134</v>
      </c>
      <c r="AU724" s="224" t="s">
        <v>82</v>
      </c>
      <c r="AV724" s="12" t="s">
        <v>82</v>
      </c>
      <c r="AW724" s="12" t="s">
        <v>35</v>
      </c>
      <c r="AX724" s="12" t="s">
        <v>80</v>
      </c>
      <c r="AY724" s="224" t="s">
        <v>124</v>
      </c>
    </row>
    <row r="725" spans="2:65" s="1" customFormat="1" ht="16.5" customHeight="1">
      <c r="B725" s="40"/>
      <c r="C725" s="191" t="s">
        <v>1684</v>
      </c>
      <c r="D725" s="191" t="s">
        <v>127</v>
      </c>
      <c r="E725" s="192" t="s">
        <v>1219</v>
      </c>
      <c r="F725" s="193" t="s">
        <v>1220</v>
      </c>
      <c r="G725" s="194" t="s">
        <v>1172</v>
      </c>
      <c r="H725" s="195">
        <v>1</v>
      </c>
      <c r="I725" s="196"/>
      <c r="J725" s="197">
        <f>ROUND(I725*H725,2)</f>
        <v>0</v>
      </c>
      <c r="K725" s="193" t="s">
        <v>131</v>
      </c>
      <c r="L725" s="60"/>
      <c r="M725" s="198" t="s">
        <v>21</v>
      </c>
      <c r="N725" s="199" t="s">
        <v>43</v>
      </c>
      <c r="O725" s="41"/>
      <c r="P725" s="200">
        <f>O725*H725</f>
        <v>0</v>
      </c>
      <c r="Q725" s="200">
        <v>0</v>
      </c>
      <c r="R725" s="200">
        <f>Q725*H725</f>
        <v>0</v>
      </c>
      <c r="S725" s="200">
        <v>0</v>
      </c>
      <c r="T725" s="201">
        <f>S725*H725</f>
        <v>0</v>
      </c>
      <c r="AR725" s="23" t="s">
        <v>1195</v>
      </c>
      <c r="AT725" s="23" t="s">
        <v>127</v>
      </c>
      <c r="AU725" s="23" t="s">
        <v>82</v>
      </c>
      <c r="AY725" s="23" t="s">
        <v>124</v>
      </c>
      <c r="BE725" s="202">
        <f>IF(N725="základní",J725,0)</f>
        <v>0</v>
      </c>
      <c r="BF725" s="202">
        <f>IF(N725="snížená",J725,0)</f>
        <v>0</v>
      </c>
      <c r="BG725" s="202">
        <f>IF(N725="zákl. přenesená",J725,0)</f>
        <v>0</v>
      </c>
      <c r="BH725" s="202">
        <f>IF(N725="sníž. přenesená",J725,0)</f>
        <v>0</v>
      </c>
      <c r="BI725" s="202">
        <f>IF(N725="nulová",J725,0)</f>
        <v>0</v>
      </c>
      <c r="BJ725" s="23" t="s">
        <v>80</v>
      </c>
      <c r="BK725" s="202">
        <f>ROUND(I725*H725,2)</f>
        <v>0</v>
      </c>
      <c r="BL725" s="23" t="s">
        <v>1195</v>
      </c>
      <c r="BM725" s="23" t="s">
        <v>1685</v>
      </c>
    </row>
    <row r="726" spans="2:65" s="11" customFormat="1" ht="27">
      <c r="B726" s="203"/>
      <c r="C726" s="204"/>
      <c r="D726" s="205" t="s">
        <v>134</v>
      </c>
      <c r="E726" s="206" t="s">
        <v>21</v>
      </c>
      <c r="F726" s="207" t="s">
        <v>1222</v>
      </c>
      <c r="G726" s="204"/>
      <c r="H726" s="206" t="s">
        <v>21</v>
      </c>
      <c r="I726" s="208"/>
      <c r="J726" s="204"/>
      <c r="K726" s="204"/>
      <c r="L726" s="209"/>
      <c r="M726" s="210"/>
      <c r="N726" s="211"/>
      <c r="O726" s="211"/>
      <c r="P726" s="211"/>
      <c r="Q726" s="211"/>
      <c r="R726" s="211"/>
      <c r="S726" s="211"/>
      <c r="T726" s="212"/>
      <c r="AT726" s="213" t="s">
        <v>134</v>
      </c>
      <c r="AU726" s="213" t="s">
        <v>82</v>
      </c>
      <c r="AV726" s="11" t="s">
        <v>80</v>
      </c>
      <c r="AW726" s="11" t="s">
        <v>35</v>
      </c>
      <c r="AX726" s="11" t="s">
        <v>72</v>
      </c>
      <c r="AY726" s="213" t="s">
        <v>124</v>
      </c>
    </row>
    <row r="727" spans="2:65" s="11" customFormat="1" ht="13.5">
      <c r="B727" s="203"/>
      <c r="C727" s="204"/>
      <c r="D727" s="205" t="s">
        <v>134</v>
      </c>
      <c r="E727" s="206" t="s">
        <v>21</v>
      </c>
      <c r="F727" s="207" t="s">
        <v>1223</v>
      </c>
      <c r="G727" s="204"/>
      <c r="H727" s="206" t="s">
        <v>21</v>
      </c>
      <c r="I727" s="208"/>
      <c r="J727" s="204"/>
      <c r="K727" s="204"/>
      <c r="L727" s="209"/>
      <c r="M727" s="210"/>
      <c r="N727" s="211"/>
      <c r="O727" s="211"/>
      <c r="P727" s="211"/>
      <c r="Q727" s="211"/>
      <c r="R727" s="211"/>
      <c r="S727" s="211"/>
      <c r="T727" s="212"/>
      <c r="AT727" s="213" t="s">
        <v>134</v>
      </c>
      <c r="AU727" s="213" t="s">
        <v>82</v>
      </c>
      <c r="AV727" s="11" t="s">
        <v>80</v>
      </c>
      <c r="AW727" s="11" t="s">
        <v>35</v>
      </c>
      <c r="AX727" s="11" t="s">
        <v>72</v>
      </c>
      <c r="AY727" s="213" t="s">
        <v>124</v>
      </c>
    </row>
    <row r="728" spans="2:65" s="11" customFormat="1" ht="13.5">
      <c r="B728" s="203"/>
      <c r="C728" s="204"/>
      <c r="D728" s="205" t="s">
        <v>134</v>
      </c>
      <c r="E728" s="206" t="s">
        <v>21</v>
      </c>
      <c r="F728" s="207" t="s">
        <v>1224</v>
      </c>
      <c r="G728" s="204"/>
      <c r="H728" s="206" t="s">
        <v>21</v>
      </c>
      <c r="I728" s="208"/>
      <c r="J728" s="204"/>
      <c r="K728" s="204"/>
      <c r="L728" s="209"/>
      <c r="M728" s="210"/>
      <c r="N728" s="211"/>
      <c r="O728" s="211"/>
      <c r="P728" s="211"/>
      <c r="Q728" s="211"/>
      <c r="R728" s="211"/>
      <c r="S728" s="211"/>
      <c r="T728" s="212"/>
      <c r="AT728" s="213" t="s">
        <v>134</v>
      </c>
      <c r="AU728" s="213" t="s">
        <v>82</v>
      </c>
      <c r="AV728" s="11" t="s">
        <v>80</v>
      </c>
      <c r="AW728" s="11" t="s">
        <v>35</v>
      </c>
      <c r="AX728" s="11" t="s">
        <v>72</v>
      </c>
      <c r="AY728" s="213" t="s">
        <v>124</v>
      </c>
    </row>
    <row r="729" spans="2:65" s="11" customFormat="1" ht="13.5">
      <c r="B729" s="203"/>
      <c r="C729" s="204"/>
      <c r="D729" s="205" t="s">
        <v>134</v>
      </c>
      <c r="E729" s="206" t="s">
        <v>21</v>
      </c>
      <c r="F729" s="207" t="s">
        <v>1225</v>
      </c>
      <c r="G729" s="204"/>
      <c r="H729" s="206" t="s">
        <v>21</v>
      </c>
      <c r="I729" s="208"/>
      <c r="J729" s="204"/>
      <c r="K729" s="204"/>
      <c r="L729" s="209"/>
      <c r="M729" s="210"/>
      <c r="N729" s="211"/>
      <c r="O729" s="211"/>
      <c r="P729" s="211"/>
      <c r="Q729" s="211"/>
      <c r="R729" s="211"/>
      <c r="S729" s="211"/>
      <c r="T729" s="212"/>
      <c r="AT729" s="213" t="s">
        <v>134</v>
      </c>
      <c r="AU729" s="213" t="s">
        <v>82</v>
      </c>
      <c r="AV729" s="11" t="s">
        <v>80</v>
      </c>
      <c r="AW729" s="11" t="s">
        <v>35</v>
      </c>
      <c r="AX729" s="11" t="s">
        <v>72</v>
      </c>
      <c r="AY729" s="213" t="s">
        <v>124</v>
      </c>
    </row>
    <row r="730" spans="2:65" s="11" customFormat="1" ht="13.5">
      <c r="B730" s="203"/>
      <c r="C730" s="204"/>
      <c r="D730" s="205" t="s">
        <v>134</v>
      </c>
      <c r="E730" s="206" t="s">
        <v>21</v>
      </c>
      <c r="F730" s="207" t="s">
        <v>1226</v>
      </c>
      <c r="G730" s="204"/>
      <c r="H730" s="206" t="s">
        <v>21</v>
      </c>
      <c r="I730" s="208"/>
      <c r="J730" s="204"/>
      <c r="K730" s="204"/>
      <c r="L730" s="209"/>
      <c r="M730" s="210"/>
      <c r="N730" s="211"/>
      <c r="O730" s="211"/>
      <c r="P730" s="211"/>
      <c r="Q730" s="211"/>
      <c r="R730" s="211"/>
      <c r="S730" s="211"/>
      <c r="T730" s="212"/>
      <c r="AT730" s="213" t="s">
        <v>134</v>
      </c>
      <c r="AU730" s="213" t="s">
        <v>82</v>
      </c>
      <c r="AV730" s="11" t="s">
        <v>80</v>
      </c>
      <c r="AW730" s="11" t="s">
        <v>35</v>
      </c>
      <c r="AX730" s="11" t="s">
        <v>72</v>
      </c>
      <c r="AY730" s="213" t="s">
        <v>124</v>
      </c>
    </row>
    <row r="731" spans="2:65" s="11" customFormat="1" ht="13.5">
      <c r="B731" s="203"/>
      <c r="C731" s="204"/>
      <c r="D731" s="205" t="s">
        <v>134</v>
      </c>
      <c r="E731" s="206" t="s">
        <v>21</v>
      </c>
      <c r="F731" s="207" t="s">
        <v>1227</v>
      </c>
      <c r="G731" s="204"/>
      <c r="H731" s="206" t="s">
        <v>21</v>
      </c>
      <c r="I731" s="208"/>
      <c r="J731" s="204"/>
      <c r="K731" s="204"/>
      <c r="L731" s="209"/>
      <c r="M731" s="210"/>
      <c r="N731" s="211"/>
      <c r="O731" s="211"/>
      <c r="P731" s="211"/>
      <c r="Q731" s="211"/>
      <c r="R731" s="211"/>
      <c r="S731" s="211"/>
      <c r="T731" s="212"/>
      <c r="AT731" s="213" t="s">
        <v>134</v>
      </c>
      <c r="AU731" s="213" t="s">
        <v>82</v>
      </c>
      <c r="AV731" s="11" t="s">
        <v>80</v>
      </c>
      <c r="AW731" s="11" t="s">
        <v>35</v>
      </c>
      <c r="AX731" s="11" t="s">
        <v>72</v>
      </c>
      <c r="AY731" s="213" t="s">
        <v>124</v>
      </c>
    </row>
    <row r="732" spans="2:65" s="11" customFormat="1" ht="13.5">
      <c r="B732" s="203"/>
      <c r="C732" s="204"/>
      <c r="D732" s="205" t="s">
        <v>134</v>
      </c>
      <c r="E732" s="206" t="s">
        <v>21</v>
      </c>
      <c r="F732" s="207" t="s">
        <v>1223</v>
      </c>
      <c r="G732" s="204"/>
      <c r="H732" s="206" t="s">
        <v>21</v>
      </c>
      <c r="I732" s="208"/>
      <c r="J732" s="204"/>
      <c r="K732" s="204"/>
      <c r="L732" s="209"/>
      <c r="M732" s="210"/>
      <c r="N732" s="211"/>
      <c r="O732" s="211"/>
      <c r="P732" s="211"/>
      <c r="Q732" s="211"/>
      <c r="R732" s="211"/>
      <c r="S732" s="211"/>
      <c r="T732" s="212"/>
      <c r="AT732" s="213" t="s">
        <v>134</v>
      </c>
      <c r="AU732" s="213" t="s">
        <v>82</v>
      </c>
      <c r="AV732" s="11" t="s">
        <v>80</v>
      </c>
      <c r="AW732" s="11" t="s">
        <v>35</v>
      </c>
      <c r="AX732" s="11" t="s">
        <v>72</v>
      </c>
      <c r="AY732" s="213" t="s">
        <v>124</v>
      </c>
    </row>
    <row r="733" spans="2:65" s="12" customFormat="1" ht="13.5">
      <c r="B733" s="214"/>
      <c r="C733" s="215"/>
      <c r="D733" s="205" t="s">
        <v>134</v>
      </c>
      <c r="E733" s="216" t="s">
        <v>21</v>
      </c>
      <c r="F733" s="217" t="s">
        <v>80</v>
      </c>
      <c r="G733" s="215"/>
      <c r="H733" s="218">
        <v>1</v>
      </c>
      <c r="I733" s="219"/>
      <c r="J733" s="215"/>
      <c r="K733" s="215"/>
      <c r="L733" s="220"/>
      <c r="M733" s="221"/>
      <c r="N733" s="222"/>
      <c r="O733" s="222"/>
      <c r="P733" s="222"/>
      <c r="Q733" s="222"/>
      <c r="R733" s="222"/>
      <c r="S733" s="222"/>
      <c r="T733" s="223"/>
      <c r="AT733" s="224" t="s">
        <v>134</v>
      </c>
      <c r="AU733" s="224" t="s">
        <v>82</v>
      </c>
      <c r="AV733" s="12" t="s">
        <v>82</v>
      </c>
      <c r="AW733" s="12" t="s">
        <v>35</v>
      </c>
      <c r="AX733" s="12" t="s">
        <v>80</v>
      </c>
      <c r="AY733" s="224" t="s">
        <v>124</v>
      </c>
    </row>
    <row r="734" spans="2:65" s="1" customFormat="1" ht="16.5" customHeight="1">
      <c r="B734" s="40"/>
      <c r="C734" s="191" t="s">
        <v>1686</v>
      </c>
      <c r="D734" s="191" t="s">
        <v>127</v>
      </c>
      <c r="E734" s="192" t="s">
        <v>1229</v>
      </c>
      <c r="F734" s="193" t="s">
        <v>1230</v>
      </c>
      <c r="G734" s="194" t="s">
        <v>1172</v>
      </c>
      <c r="H734" s="195">
        <v>1</v>
      </c>
      <c r="I734" s="196"/>
      <c r="J734" s="197">
        <f>ROUND(I734*H734,2)</f>
        <v>0</v>
      </c>
      <c r="K734" s="193" t="s">
        <v>131</v>
      </c>
      <c r="L734" s="60"/>
      <c r="M734" s="198" t="s">
        <v>21</v>
      </c>
      <c r="N734" s="199" t="s">
        <v>43</v>
      </c>
      <c r="O734" s="41"/>
      <c r="P734" s="200">
        <f>O734*H734</f>
        <v>0</v>
      </c>
      <c r="Q734" s="200">
        <v>0</v>
      </c>
      <c r="R734" s="200">
        <f>Q734*H734</f>
        <v>0</v>
      </c>
      <c r="S734" s="200">
        <v>0</v>
      </c>
      <c r="T734" s="201">
        <f>S734*H734</f>
        <v>0</v>
      </c>
      <c r="AR734" s="23" t="s">
        <v>1195</v>
      </c>
      <c r="AT734" s="23" t="s">
        <v>127</v>
      </c>
      <c r="AU734" s="23" t="s">
        <v>82</v>
      </c>
      <c r="AY734" s="23" t="s">
        <v>124</v>
      </c>
      <c r="BE734" s="202">
        <f>IF(N734="základní",J734,0)</f>
        <v>0</v>
      </c>
      <c r="BF734" s="202">
        <f>IF(N734="snížená",J734,0)</f>
        <v>0</v>
      </c>
      <c r="BG734" s="202">
        <f>IF(N734="zákl. přenesená",J734,0)</f>
        <v>0</v>
      </c>
      <c r="BH734" s="202">
        <f>IF(N734="sníž. přenesená",J734,0)</f>
        <v>0</v>
      </c>
      <c r="BI734" s="202">
        <f>IF(N734="nulová",J734,0)</f>
        <v>0</v>
      </c>
      <c r="BJ734" s="23" t="s">
        <v>80</v>
      </c>
      <c r="BK734" s="202">
        <f>ROUND(I734*H734,2)</f>
        <v>0</v>
      </c>
      <c r="BL734" s="23" t="s">
        <v>1195</v>
      </c>
      <c r="BM734" s="23" t="s">
        <v>1687</v>
      </c>
    </row>
    <row r="735" spans="2:65" s="11" customFormat="1" ht="13.5">
      <c r="B735" s="203"/>
      <c r="C735" s="204"/>
      <c r="D735" s="205" t="s">
        <v>134</v>
      </c>
      <c r="E735" s="206" t="s">
        <v>21</v>
      </c>
      <c r="F735" s="207" t="s">
        <v>1232</v>
      </c>
      <c r="G735" s="204"/>
      <c r="H735" s="206" t="s">
        <v>21</v>
      </c>
      <c r="I735" s="208"/>
      <c r="J735" s="204"/>
      <c r="K735" s="204"/>
      <c r="L735" s="209"/>
      <c r="M735" s="210"/>
      <c r="N735" s="211"/>
      <c r="O735" s="211"/>
      <c r="P735" s="211"/>
      <c r="Q735" s="211"/>
      <c r="R735" s="211"/>
      <c r="S735" s="211"/>
      <c r="T735" s="212"/>
      <c r="AT735" s="213" t="s">
        <v>134</v>
      </c>
      <c r="AU735" s="213" t="s">
        <v>82</v>
      </c>
      <c r="AV735" s="11" t="s">
        <v>80</v>
      </c>
      <c r="AW735" s="11" t="s">
        <v>35</v>
      </c>
      <c r="AX735" s="11" t="s">
        <v>72</v>
      </c>
      <c r="AY735" s="213" t="s">
        <v>124</v>
      </c>
    </row>
    <row r="736" spans="2:65" s="11" customFormat="1" ht="27">
      <c r="B736" s="203"/>
      <c r="C736" s="204"/>
      <c r="D736" s="205" t="s">
        <v>134</v>
      </c>
      <c r="E736" s="206" t="s">
        <v>21</v>
      </c>
      <c r="F736" s="207" t="s">
        <v>1233</v>
      </c>
      <c r="G736" s="204"/>
      <c r="H736" s="206" t="s">
        <v>21</v>
      </c>
      <c r="I736" s="208"/>
      <c r="J736" s="204"/>
      <c r="K736" s="204"/>
      <c r="L736" s="209"/>
      <c r="M736" s="210"/>
      <c r="N736" s="211"/>
      <c r="O736" s="211"/>
      <c r="P736" s="211"/>
      <c r="Q736" s="211"/>
      <c r="R736" s="211"/>
      <c r="S736" s="211"/>
      <c r="T736" s="212"/>
      <c r="AT736" s="213" t="s">
        <v>134</v>
      </c>
      <c r="AU736" s="213" t="s">
        <v>82</v>
      </c>
      <c r="AV736" s="11" t="s">
        <v>80</v>
      </c>
      <c r="AW736" s="11" t="s">
        <v>35</v>
      </c>
      <c r="AX736" s="11" t="s">
        <v>72</v>
      </c>
      <c r="AY736" s="213" t="s">
        <v>124</v>
      </c>
    </row>
    <row r="737" spans="2:65" s="11" customFormat="1" ht="27">
      <c r="B737" s="203"/>
      <c r="C737" s="204"/>
      <c r="D737" s="205" t="s">
        <v>134</v>
      </c>
      <c r="E737" s="206" t="s">
        <v>21</v>
      </c>
      <c r="F737" s="207" t="s">
        <v>1234</v>
      </c>
      <c r="G737" s="204"/>
      <c r="H737" s="206" t="s">
        <v>21</v>
      </c>
      <c r="I737" s="208"/>
      <c r="J737" s="204"/>
      <c r="K737" s="204"/>
      <c r="L737" s="209"/>
      <c r="M737" s="210"/>
      <c r="N737" s="211"/>
      <c r="O737" s="211"/>
      <c r="P737" s="211"/>
      <c r="Q737" s="211"/>
      <c r="R737" s="211"/>
      <c r="S737" s="211"/>
      <c r="T737" s="212"/>
      <c r="AT737" s="213" t="s">
        <v>134</v>
      </c>
      <c r="AU737" s="213" t="s">
        <v>82</v>
      </c>
      <c r="AV737" s="11" t="s">
        <v>80</v>
      </c>
      <c r="AW737" s="11" t="s">
        <v>35</v>
      </c>
      <c r="AX737" s="11" t="s">
        <v>72</v>
      </c>
      <c r="AY737" s="213" t="s">
        <v>124</v>
      </c>
    </row>
    <row r="738" spans="2:65" s="11" customFormat="1" ht="13.5">
      <c r="B738" s="203"/>
      <c r="C738" s="204"/>
      <c r="D738" s="205" t="s">
        <v>134</v>
      </c>
      <c r="E738" s="206" t="s">
        <v>21</v>
      </c>
      <c r="F738" s="207" t="s">
        <v>1235</v>
      </c>
      <c r="G738" s="204"/>
      <c r="H738" s="206" t="s">
        <v>21</v>
      </c>
      <c r="I738" s="208"/>
      <c r="J738" s="204"/>
      <c r="K738" s="204"/>
      <c r="L738" s="209"/>
      <c r="M738" s="210"/>
      <c r="N738" s="211"/>
      <c r="O738" s="211"/>
      <c r="P738" s="211"/>
      <c r="Q738" s="211"/>
      <c r="R738" s="211"/>
      <c r="S738" s="211"/>
      <c r="T738" s="212"/>
      <c r="AT738" s="213" t="s">
        <v>134</v>
      </c>
      <c r="AU738" s="213" t="s">
        <v>82</v>
      </c>
      <c r="AV738" s="11" t="s">
        <v>80</v>
      </c>
      <c r="AW738" s="11" t="s">
        <v>35</v>
      </c>
      <c r="AX738" s="11" t="s">
        <v>72</v>
      </c>
      <c r="AY738" s="213" t="s">
        <v>124</v>
      </c>
    </row>
    <row r="739" spans="2:65" s="12" customFormat="1" ht="13.5">
      <c r="B739" s="214"/>
      <c r="C739" s="215"/>
      <c r="D739" s="205" t="s">
        <v>134</v>
      </c>
      <c r="E739" s="216" t="s">
        <v>21</v>
      </c>
      <c r="F739" s="217" t="s">
        <v>80</v>
      </c>
      <c r="G739" s="215"/>
      <c r="H739" s="218">
        <v>1</v>
      </c>
      <c r="I739" s="219"/>
      <c r="J739" s="215"/>
      <c r="K739" s="215"/>
      <c r="L739" s="220"/>
      <c r="M739" s="221"/>
      <c r="N739" s="222"/>
      <c r="O739" s="222"/>
      <c r="P739" s="222"/>
      <c r="Q739" s="222"/>
      <c r="R739" s="222"/>
      <c r="S739" s="222"/>
      <c r="T739" s="223"/>
      <c r="AT739" s="224" t="s">
        <v>134</v>
      </c>
      <c r="AU739" s="224" t="s">
        <v>82</v>
      </c>
      <c r="AV739" s="12" t="s">
        <v>82</v>
      </c>
      <c r="AW739" s="12" t="s">
        <v>35</v>
      </c>
      <c r="AX739" s="12" t="s">
        <v>80</v>
      </c>
      <c r="AY739" s="224" t="s">
        <v>124</v>
      </c>
    </row>
    <row r="740" spans="2:65" s="1" customFormat="1" ht="16.5" customHeight="1">
      <c r="B740" s="40"/>
      <c r="C740" s="191" t="s">
        <v>1688</v>
      </c>
      <c r="D740" s="191" t="s">
        <v>127</v>
      </c>
      <c r="E740" s="192" t="s">
        <v>1237</v>
      </c>
      <c r="F740" s="193" t="s">
        <v>1238</v>
      </c>
      <c r="G740" s="194" t="s">
        <v>1172</v>
      </c>
      <c r="H740" s="195">
        <v>1</v>
      </c>
      <c r="I740" s="196"/>
      <c r="J740" s="197">
        <f>ROUND(I740*H740,2)</f>
        <v>0</v>
      </c>
      <c r="K740" s="193" t="s">
        <v>131</v>
      </c>
      <c r="L740" s="60"/>
      <c r="M740" s="198" t="s">
        <v>21</v>
      </c>
      <c r="N740" s="199" t="s">
        <v>43</v>
      </c>
      <c r="O740" s="41"/>
      <c r="P740" s="200">
        <f>O740*H740</f>
        <v>0</v>
      </c>
      <c r="Q740" s="200">
        <v>0</v>
      </c>
      <c r="R740" s="200">
        <f>Q740*H740</f>
        <v>0</v>
      </c>
      <c r="S740" s="200">
        <v>0</v>
      </c>
      <c r="T740" s="201">
        <f>S740*H740</f>
        <v>0</v>
      </c>
      <c r="AR740" s="23" t="s">
        <v>1195</v>
      </c>
      <c r="AT740" s="23" t="s">
        <v>127</v>
      </c>
      <c r="AU740" s="23" t="s">
        <v>82</v>
      </c>
      <c r="AY740" s="23" t="s">
        <v>124</v>
      </c>
      <c r="BE740" s="202">
        <f>IF(N740="základní",J740,0)</f>
        <v>0</v>
      </c>
      <c r="BF740" s="202">
        <f>IF(N740="snížená",J740,0)</f>
        <v>0</v>
      </c>
      <c r="BG740" s="202">
        <f>IF(N740="zákl. přenesená",J740,0)</f>
        <v>0</v>
      </c>
      <c r="BH740" s="202">
        <f>IF(N740="sníž. přenesená",J740,0)</f>
        <v>0</v>
      </c>
      <c r="BI740" s="202">
        <f>IF(N740="nulová",J740,0)</f>
        <v>0</v>
      </c>
      <c r="BJ740" s="23" t="s">
        <v>80</v>
      </c>
      <c r="BK740" s="202">
        <f>ROUND(I740*H740,2)</f>
        <v>0</v>
      </c>
      <c r="BL740" s="23" t="s">
        <v>1195</v>
      </c>
      <c r="BM740" s="23" t="s">
        <v>1689</v>
      </c>
    </row>
    <row r="741" spans="2:65" s="11" customFormat="1" ht="13.5">
      <c r="B741" s="203"/>
      <c r="C741" s="204"/>
      <c r="D741" s="205" t="s">
        <v>134</v>
      </c>
      <c r="E741" s="206" t="s">
        <v>21</v>
      </c>
      <c r="F741" s="207" t="s">
        <v>1240</v>
      </c>
      <c r="G741" s="204"/>
      <c r="H741" s="206" t="s">
        <v>21</v>
      </c>
      <c r="I741" s="208"/>
      <c r="J741" s="204"/>
      <c r="K741" s="204"/>
      <c r="L741" s="209"/>
      <c r="M741" s="210"/>
      <c r="N741" s="211"/>
      <c r="O741" s="211"/>
      <c r="P741" s="211"/>
      <c r="Q741" s="211"/>
      <c r="R741" s="211"/>
      <c r="S741" s="211"/>
      <c r="T741" s="212"/>
      <c r="AT741" s="213" t="s">
        <v>134</v>
      </c>
      <c r="AU741" s="213" t="s">
        <v>82</v>
      </c>
      <c r="AV741" s="11" t="s">
        <v>80</v>
      </c>
      <c r="AW741" s="11" t="s">
        <v>35</v>
      </c>
      <c r="AX741" s="11" t="s">
        <v>72</v>
      </c>
      <c r="AY741" s="213" t="s">
        <v>124</v>
      </c>
    </row>
    <row r="742" spans="2:65" s="11" customFormat="1" ht="13.5">
      <c r="B742" s="203"/>
      <c r="C742" s="204"/>
      <c r="D742" s="205" t="s">
        <v>134</v>
      </c>
      <c r="E742" s="206" t="s">
        <v>21</v>
      </c>
      <c r="F742" s="207" t="s">
        <v>1241</v>
      </c>
      <c r="G742" s="204"/>
      <c r="H742" s="206" t="s">
        <v>21</v>
      </c>
      <c r="I742" s="208"/>
      <c r="J742" s="204"/>
      <c r="K742" s="204"/>
      <c r="L742" s="209"/>
      <c r="M742" s="210"/>
      <c r="N742" s="211"/>
      <c r="O742" s="211"/>
      <c r="P742" s="211"/>
      <c r="Q742" s="211"/>
      <c r="R742" s="211"/>
      <c r="S742" s="211"/>
      <c r="T742" s="212"/>
      <c r="AT742" s="213" t="s">
        <v>134</v>
      </c>
      <c r="AU742" s="213" t="s">
        <v>82</v>
      </c>
      <c r="AV742" s="11" t="s">
        <v>80</v>
      </c>
      <c r="AW742" s="11" t="s">
        <v>35</v>
      </c>
      <c r="AX742" s="11" t="s">
        <v>72</v>
      </c>
      <c r="AY742" s="213" t="s">
        <v>124</v>
      </c>
    </row>
    <row r="743" spans="2:65" s="12" customFormat="1" ht="13.5">
      <c r="B743" s="214"/>
      <c r="C743" s="215"/>
      <c r="D743" s="205" t="s">
        <v>134</v>
      </c>
      <c r="E743" s="216" t="s">
        <v>21</v>
      </c>
      <c r="F743" s="217" t="s">
        <v>1242</v>
      </c>
      <c r="G743" s="215"/>
      <c r="H743" s="218">
        <v>1</v>
      </c>
      <c r="I743" s="219"/>
      <c r="J743" s="215"/>
      <c r="K743" s="215"/>
      <c r="L743" s="220"/>
      <c r="M743" s="221"/>
      <c r="N743" s="222"/>
      <c r="O743" s="222"/>
      <c r="P743" s="222"/>
      <c r="Q743" s="222"/>
      <c r="R743" s="222"/>
      <c r="S743" s="222"/>
      <c r="T743" s="223"/>
      <c r="AT743" s="224" t="s">
        <v>134</v>
      </c>
      <c r="AU743" s="224" t="s">
        <v>82</v>
      </c>
      <c r="AV743" s="12" t="s">
        <v>82</v>
      </c>
      <c r="AW743" s="12" t="s">
        <v>35</v>
      </c>
      <c r="AX743" s="12" t="s">
        <v>80</v>
      </c>
      <c r="AY743" s="224" t="s">
        <v>124</v>
      </c>
    </row>
    <row r="744" spans="2:65" s="1" customFormat="1" ht="16.5" customHeight="1">
      <c r="B744" s="40"/>
      <c r="C744" s="191" t="s">
        <v>1690</v>
      </c>
      <c r="D744" s="191" t="s">
        <v>127</v>
      </c>
      <c r="E744" s="192" t="s">
        <v>1244</v>
      </c>
      <c r="F744" s="193" t="s">
        <v>1691</v>
      </c>
      <c r="G744" s="194" t="s">
        <v>1172</v>
      </c>
      <c r="H744" s="195">
        <v>1</v>
      </c>
      <c r="I744" s="196"/>
      <c r="J744" s="197">
        <f>ROUND(I744*H744,2)</f>
        <v>0</v>
      </c>
      <c r="K744" s="193" t="s">
        <v>131</v>
      </c>
      <c r="L744" s="60"/>
      <c r="M744" s="198" t="s">
        <v>21</v>
      </c>
      <c r="N744" s="199" t="s">
        <v>43</v>
      </c>
      <c r="O744" s="41"/>
      <c r="P744" s="200">
        <f>O744*H744</f>
        <v>0</v>
      </c>
      <c r="Q744" s="200">
        <v>0</v>
      </c>
      <c r="R744" s="200">
        <f>Q744*H744</f>
        <v>0</v>
      </c>
      <c r="S744" s="200">
        <v>0</v>
      </c>
      <c r="T744" s="201">
        <f>S744*H744</f>
        <v>0</v>
      </c>
      <c r="AR744" s="23" t="s">
        <v>1195</v>
      </c>
      <c r="AT744" s="23" t="s">
        <v>127</v>
      </c>
      <c r="AU744" s="23" t="s">
        <v>82</v>
      </c>
      <c r="AY744" s="23" t="s">
        <v>124</v>
      </c>
      <c r="BE744" s="202">
        <f>IF(N744="základní",J744,0)</f>
        <v>0</v>
      </c>
      <c r="BF744" s="202">
        <f>IF(N744="snížená",J744,0)</f>
        <v>0</v>
      </c>
      <c r="BG744" s="202">
        <f>IF(N744="zákl. přenesená",J744,0)</f>
        <v>0</v>
      </c>
      <c r="BH744" s="202">
        <f>IF(N744="sníž. přenesená",J744,0)</f>
        <v>0</v>
      </c>
      <c r="BI744" s="202">
        <f>IF(N744="nulová",J744,0)</f>
        <v>0</v>
      </c>
      <c r="BJ744" s="23" t="s">
        <v>80</v>
      </c>
      <c r="BK744" s="202">
        <f>ROUND(I744*H744,2)</f>
        <v>0</v>
      </c>
      <c r="BL744" s="23" t="s">
        <v>1195</v>
      </c>
      <c r="BM744" s="23" t="s">
        <v>1692</v>
      </c>
    </row>
    <row r="745" spans="2:65" s="11" customFormat="1" ht="27">
      <c r="B745" s="203"/>
      <c r="C745" s="204"/>
      <c r="D745" s="205" t="s">
        <v>134</v>
      </c>
      <c r="E745" s="206" t="s">
        <v>21</v>
      </c>
      <c r="F745" s="207" t="s">
        <v>1247</v>
      </c>
      <c r="G745" s="204"/>
      <c r="H745" s="206" t="s">
        <v>21</v>
      </c>
      <c r="I745" s="208"/>
      <c r="J745" s="204"/>
      <c r="K745" s="204"/>
      <c r="L745" s="209"/>
      <c r="M745" s="210"/>
      <c r="N745" s="211"/>
      <c r="O745" s="211"/>
      <c r="P745" s="211"/>
      <c r="Q745" s="211"/>
      <c r="R745" s="211"/>
      <c r="S745" s="211"/>
      <c r="T745" s="212"/>
      <c r="AT745" s="213" t="s">
        <v>134</v>
      </c>
      <c r="AU745" s="213" t="s">
        <v>82</v>
      </c>
      <c r="AV745" s="11" t="s">
        <v>80</v>
      </c>
      <c r="AW745" s="11" t="s">
        <v>35</v>
      </c>
      <c r="AX745" s="11" t="s">
        <v>72</v>
      </c>
      <c r="AY745" s="213" t="s">
        <v>124</v>
      </c>
    </row>
    <row r="746" spans="2:65" s="11" customFormat="1" ht="13.5">
      <c r="B746" s="203"/>
      <c r="C746" s="204"/>
      <c r="D746" s="205" t="s">
        <v>134</v>
      </c>
      <c r="E746" s="206" t="s">
        <v>21</v>
      </c>
      <c r="F746" s="207" t="s">
        <v>1248</v>
      </c>
      <c r="G746" s="204"/>
      <c r="H746" s="206" t="s">
        <v>21</v>
      </c>
      <c r="I746" s="208"/>
      <c r="J746" s="204"/>
      <c r="K746" s="204"/>
      <c r="L746" s="209"/>
      <c r="M746" s="210"/>
      <c r="N746" s="211"/>
      <c r="O746" s="211"/>
      <c r="P746" s="211"/>
      <c r="Q746" s="211"/>
      <c r="R746" s="211"/>
      <c r="S746" s="211"/>
      <c r="T746" s="212"/>
      <c r="AT746" s="213" t="s">
        <v>134</v>
      </c>
      <c r="AU746" s="213" t="s">
        <v>82</v>
      </c>
      <c r="AV746" s="11" t="s">
        <v>80</v>
      </c>
      <c r="AW746" s="11" t="s">
        <v>35</v>
      </c>
      <c r="AX746" s="11" t="s">
        <v>72</v>
      </c>
      <c r="AY746" s="213" t="s">
        <v>124</v>
      </c>
    </row>
    <row r="747" spans="2:65" s="12" customFormat="1" ht="13.5">
      <c r="B747" s="214"/>
      <c r="C747" s="215"/>
      <c r="D747" s="205" t="s">
        <v>134</v>
      </c>
      <c r="E747" s="216" t="s">
        <v>21</v>
      </c>
      <c r="F747" s="217" t="s">
        <v>80</v>
      </c>
      <c r="G747" s="215"/>
      <c r="H747" s="218">
        <v>1</v>
      </c>
      <c r="I747" s="219"/>
      <c r="J747" s="215"/>
      <c r="K747" s="215"/>
      <c r="L747" s="220"/>
      <c r="M747" s="221"/>
      <c r="N747" s="222"/>
      <c r="O747" s="222"/>
      <c r="P747" s="222"/>
      <c r="Q747" s="222"/>
      <c r="R747" s="222"/>
      <c r="S747" s="222"/>
      <c r="T747" s="223"/>
      <c r="AT747" s="224" t="s">
        <v>134</v>
      </c>
      <c r="AU747" s="224" t="s">
        <v>82</v>
      </c>
      <c r="AV747" s="12" t="s">
        <v>82</v>
      </c>
      <c r="AW747" s="12" t="s">
        <v>35</v>
      </c>
      <c r="AX747" s="12" t="s">
        <v>80</v>
      </c>
      <c r="AY747" s="224" t="s">
        <v>124</v>
      </c>
    </row>
    <row r="748" spans="2:65" s="1" customFormat="1" ht="16.5" customHeight="1">
      <c r="B748" s="40"/>
      <c r="C748" s="191" t="s">
        <v>1693</v>
      </c>
      <c r="D748" s="191" t="s">
        <v>127</v>
      </c>
      <c r="E748" s="192" t="s">
        <v>1250</v>
      </c>
      <c r="F748" s="193" t="s">
        <v>1251</v>
      </c>
      <c r="G748" s="194" t="s">
        <v>1172</v>
      </c>
      <c r="H748" s="195">
        <v>1</v>
      </c>
      <c r="I748" s="196"/>
      <c r="J748" s="197">
        <f>ROUND(I748*H748,2)</f>
        <v>0</v>
      </c>
      <c r="K748" s="193" t="s">
        <v>131</v>
      </c>
      <c r="L748" s="60"/>
      <c r="M748" s="198" t="s">
        <v>21</v>
      </c>
      <c r="N748" s="199" t="s">
        <v>43</v>
      </c>
      <c r="O748" s="41"/>
      <c r="P748" s="200">
        <f>O748*H748</f>
        <v>0</v>
      </c>
      <c r="Q748" s="200">
        <v>0</v>
      </c>
      <c r="R748" s="200">
        <f>Q748*H748</f>
        <v>0</v>
      </c>
      <c r="S748" s="200">
        <v>0</v>
      </c>
      <c r="T748" s="201">
        <f>S748*H748</f>
        <v>0</v>
      </c>
      <c r="AR748" s="23" t="s">
        <v>1195</v>
      </c>
      <c r="AT748" s="23" t="s">
        <v>127</v>
      </c>
      <c r="AU748" s="23" t="s">
        <v>82</v>
      </c>
      <c r="AY748" s="23" t="s">
        <v>124</v>
      </c>
      <c r="BE748" s="202">
        <f>IF(N748="základní",J748,0)</f>
        <v>0</v>
      </c>
      <c r="BF748" s="202">
        <f>IF(N748="snížená",J748,0)</f>
        <v>0</v>
      </c>
      <c r="BG748" s="202">
        <f>IF(N748="zákl. přenesená",J748,0)</f>
        <v>0</v>
      </c>
      <c r="BH748" s="202">
        <f>IF(N748="sníž. přenesená",J748,0)</f>
        <v>0</v>
      </c>
      <c r="BI748" s="202">
        <f>IF(N748="nulová",J748,0)</f>
        <v>0</v>
      </c>
      <c r="BJ748" s="23" t="s">
        <v>80</v>
      </c>
      <c r="BK748" s="202">
        <f>ROUND(I748*H748,2)</f>
        <v>0</v>
      </c>
      <c r="BL748" s="23" t="s">
        <v>1195</v>
      </c>
      <c r="BM748" s="23" t="s">
        <v>1694</v>
      </c>
    </row>
    <row r="749" spans="2:65" s="11" customFormat="1" ht="27">
      <c r="B749" s="203"/>
      <c r="C749" s="204"/>
      <c r="D749" s="205" t="s">
        <v>134</v>
      </c>
      <c r="E749" s="206" t="s">
        <v>21</v>
      </c>
      <c r="F749" s="207" t="s">
        <v>1253</v>
      </c>
      <c r="G749" s="204"/>
      <c r="H749" s="206" t="s">
        <v>21</v>
      </c>
      <c r="I749" s="208"/>
      <c r="J749" s="204"/>
      <c r="K749" s="204"/>
      <c r="L749" s="209"/>
      <c r="M749" s="210"/>
      <c r="N749" s="211"/>
      <c r="O749" s="211"/>
      <c r="P749" s="211"/>
      <c r="Q749" s="211"/>
      <c r="R749" s="211"/>
      <c r="S749" s="211"/>
      <c r="T749" s="212"/>
      <c r="AT749" s="213" t="s">
        <v>134</v>
      </c>
      <c r="AU749" s="213" t="s">
        <v>82</v>
      </c>
      <c r="AV749" s="11" t="s">
        <v>80</v>
      </c>
      <c r="AW749" s="11" t="s">
        <v>35</v>
      </c>
      <c r="AX749" s="11" t="s">
        <v>72</v>
      </c>
      <c r="AY749" s="213" t="s">
        <v>124</v>
      </c>
    </row>
    <row r="750" spans="2:65" s="11" customFormat="1" ht="13.5">
      <c r="B750" s="203"/>
      <c r="C750" s="204"/>
      <c r="D750" s="205" t="s">
        <v>134</v>
      </c>
      <c r="E750" s="206" t="s">
        <v>21</v>
      </c>
      <c r="F750" s="207" t="s">
        <v>1254</v>
      </c>
      <c r="G750" s="204"/>
      <c r="H750" s="206" t="s">
        <v>21</v>
      </c>
      <c r="I750" s="208"/>
      <c r="J750" s="204"/>
      <c r="K750" s="204"/>
      <c r="L750" s="209"/>
      <c r="M750" s="210"/>
      <c r="N750" s="211"/>
      <c r="O750" s="211"/>
      <c r="P750" s="211"/>
      <c r="Q750" s="211"/>
      <c r="R750" s="211"/>
      <c r="S750" s="211"/>
      <c r="T750" s="212"/>
      <c r="AT750" s="213" t="s">
        <v>134</v>
      </c>
      <c r="AU750" s="213" t="s">
        <v>82</v>
      </c>
      <c r="AV750" s="11" t="s">
        <v>80</v>
      </c>
      <c r="AW750" s="11" t="s">
        <v>35</v>
      </c>
      <c r="AX750" s="11" t="s">
        <v>72</v>
      </c>
      <c r="AY750" s="213" t="s">
        <v>124</v>
      </c>
    </row>
    <row r="751" spans="2:65" s="12" customFormat="1" ht="13.5">
      <c r="B751" s="214"/>
      <c r="C751" s="215"/>
      <c r="D751" s="205" t="s">
        <v>134</v>
      </c>
      <c r="E751" s="216" t="s">
        <v>21</v>
      </c>
      <c r="F751" s="217" t="s">
        <v>80</v>
      </c>
      <c r="G751" s="215"/>
      <c r="H751" s="218">
        <v>1</v>
      </c>
      <c r="I751" s="219"/>
      <c r="J751" s="215"/>
      <c r="K751" s="215"/>
      <c r="L751" s="220"/>
      <c r="M751" s="221"/>
      <c r="N751" s="222"/>
      <c r="O751" s="222"/>
      <c r="P751" s="222"/>
      <c r="Q751" s="222"/>
      <c r="R751" s="222"/>
      <c r="S751" s="222"/>
      <c r="T751" s="223"/>
      <c r="AT751" s="224" t="s">
        <v>134</v>
      </c>
      <c r="AU751" s="224" t="s">
        <v>82</v>
      </c>
      <c r="AV751" s="12" t="s">
        <v>82</v>
      </c>
      <c r="AW751" s="12" t="s">
        <v>35</v>
      </c>
      <c r="AX751" s="12" t="s">
        <v>80</v>
      </c>
      <c r="AY751" s="224" t="s">
        <v>124</v>
      </c>
    </row>
    <row r="752" spans="2:65" s="10" customFormat="1" ht="29.85" customHeight="1">
      <c r="B752" s="175"/>
      <c r="C752" s="176"/>
      <c r="D752" s="177" t="s">
        <v>71</v>
      </c>
      <c r="E752" s="189" t="s">
        <v>1255</v>
      </c>
      <c r="F752" s="189" t="s">
        <v>1256</v>
      </c>
      <c r="G752" s="176"/>
      <c r="H752" s="176"/>
      <c r="I752" s="179"/>
      <c r="J752" s="190">
        <f>BK752</f>
        <v>0</v>
      </c>
      <c r="K752" s="176"/>
      <c r="L752" s="181"/>
      <c r="M752" s="182"/>
      <c r="N752" s="183"/>
      <c r="O752" s="183"/>
      <c r="P752" s="184">
        <f>SUM(P753:P756)</f>
        <v>0</v>
      </c>
      <c r="Q752" s="183"/>
      <c r="R752" s="184">
        <f>SUM(R753:R756)</f>
        <v>0</v>
      </c>
      <c r="S752" s="183"/>
      <c r="T752" s="185">
        <f>SUM(T753:T756)</f>
        <v>0</v>
      </c>
      <c r="AR752" s="186" t="s">
        <v>153</v>
      </c>
      <c r="AT752" s="187" t="s">
        <v>71</v>
      </c>
      <c r="AU752" s="187" t="s">
        <v>80</v>
      </c>
      <c r="AY752" s="186" t="s">
        <v>124</v>
      </c>
      <c r="BK752" s="188">
        <f>SUM(BK753:BK756)</f>
        <v>0</v>
      </c>
    </row>
    <row r="753" spans="2:65" s="1" customFormat="1" ht="16.5" customHeight="1">
      <c r="B753" s="40"/>
      <c r="C753" s="191" t="s">
        <v>1695</v>
      </c>
      <c r="D753" s="191" t="s">
        <v>127</v>
      </c>
      <c r="E753" s="192" t="s">
        <v>1258</v>
      </c>
      <c r="F753" s="193" t="s">
        <v>1256</v>
      </c>
      <c r="G753" s="194" t="s">
        <v>1172</v>
      </c>
      <c r="H753" s="195">
        <v>1</v>
      </c>
      <c r="I753" s="196"/>
      <c r="J753" s="197">
        <f>ROUND(I753*H753,2)</f>
        <v>0</v>
      </c>
      <c r="K753" s="193" t="s">
        <v>131</v>
      </c>
      <c r="L753" s="60"/>
      <c r="M753" s="198" t="s">
        <v>21</v>
      </c>
      <c r="N753" s="199" t="s">
        <v>43</v>
      </c>
      <c r="O753" s="41"/>
      <c r="P753" s="200">
        <f>O753*H753</f>
        <v>0</v>
      </c>
      <c r="Q753" s="200">
        <v>0</v>
      </c>
      <c r="R753" s="200">
        <f>Q753*H753</f>
        <v>0</v>
      </c>
      <c r="S753" s="200">
        <v>0</v>
      </c>
      <c r="T753" s="201">
        <f>S753*H753</f>
        <v>0</v>
      </c>
      <c r="AR753" s="23" t="s">
        <v>1195</v>
      </c>
      <c r="AT753" s="23" t="s">
        <v>127</v>
      </c>
      <c r="AU753" s="23" t="s">
        <v>82</v>
      </c>
      <c r="AY753" s="23" t="s">
        <v>124</v>
      </c>
      <c r="BE753" s="202">
        <f>IF(N753="základní",J753,0)</f>
        <v>0</v>
      </c>
      <c r="BF753" s="202">
        <f>IF(N753="snížená",J753,0)</f>
        <v>0</v>
      </c>
      <c r="BG753" s="202">
        <f>IF(N753="zákl. přenesená",J753,0)</f>
        <v>0</v>
      </c>
      <c r="BH753" s="202">
        <f>IF(N753="sníž. přenesená",J753,0)</f>
        <v>0</v>
      </c>
      <c r="BI753" s="202">
        <f>IF(N753="nulová",J753,0)</f>
        <v>0</v>
      </c>
      <c r="BJ753" s="23" t="s">
        <v>80</v>
      </c>
      <c r="BK753" s="202">
        <f>ROUND(I753*H753,2)</f>
        <v>0</v>
      </c>
      <c r="BL753" s="23" t="s">
        <v>1195</v>
      </c>
      <c r="BM753" s="23" t="s">
        <v>1696</v>
      </c>
    </row>
    <row r="754" spans="2:65" s="11" customFormat="1" ht="27">
      <c r="B754" s="203"/>
      <c r="C754" s="204"/>
      <c r="D754" s="205" t="s">
        <v>134</v>
      </c>
      <c r="E754" s="206" t="s">
        <v>21</v>
      </c>
      <c r="F754" s="207" t="s">
        <v>1260</v>
      </c>
      <c r="G754" s="204"/>
      <c r="H754" s="206" t="s">
        <v>21</v>
      </c>
      <c r="I754" s="208"/>
      <c r="J754" s="204"/>
      <c r="K754" s="204"/>
      <c r="L754" s="209"/>
      <c r="M754" s="210"/>
      <c r="N754" s="211"/>
      <c r="O754" s="211"/>
      <c r="P754" s="211"/>
      <c r="Q754" s="211"/>
      <c r="R754" s="211"/>
      <c r="S754" s="211"/>
      <c r="T754" s="212"/>
      <c r="AT754" s="213" t="s">
        <v>134</v>
      </c>
      <c r="AU754" s="213" t="s">
        <v>82</v>
      </c>
      <c r="AV754" s="11" t="s">
        <v>80</v>
      </c>
      <c r="AW754" s="11" t="s">
        <v>35</v>
      </c>
      <c r="AX754" s="11" t="s">
        <v>72</v>
      </c>
      <c r="AY754" s="213" t="s">
        <v>124</v>
      </c>
    </row>
    <row r="755" spans="2:65" s="11" customFormat="1" ht="13.5">
      <c r="B755" s="203"/>
      <c r="C755" s="204"/>
      <c r="D755" s="205" t="s">
        <v>134</v>
      </c>
      <c r="E755" s="206" t="s">
        <v>21</v>
      </c>
      <c r="F755" s="207" t="s">
        <v>1261</v>
      </c>
      <c r="G755" s="204"/>
      <c r="H755" s="206" t="s">
        <v>21</v>
      </c>
      <c r="I755" s="208"/>
      <c r="J755" s="204"/>
      <c r="K755" s="204"/>
      <c r="L755" s="209"/>
      <c r="M755" s="210"/>
      <c r="N755" s="211"/>
      <c r="O755" s="211"/>
      <c r="P755" s="211"/>
      <c r="Q755" s="211"/>
      <c r="R755" s="211"/>
      <c r="S755" s="211"/>
      <c r="T755" s="212"/>
      <c r="AT755" s="213" t="s">
        <v>134</v>
      </c>
      <c r="AU755" s="213" t="s">
        <v>82</v>
      </c>
      <c r="AV755" s="11" t="s">
        <v>80</v>
      </c>
      <c r="AW755" s="11" t="s">
        <v>35</v>
      </c>
      <c r="AX755" s="11" t="s">
        <v>72</v>
      </c>
      <c r="AY755" s="213" t="s">
        <v>124</v>
      </c>
    </row>
    <row r="756" spans="2:65" s="12" customFormat="1" ht="13.5">
      <c r="B756" s="214"/>
      <c r="C756" s="215"/>
      <c r="D756" s="205" t="s">
        <v>134</v>
      </c>
      <c r="E756" s="216" t="s">
        <v>21</v>
      </c>
      <c r="F756" s="217" t="s">
        <v>80</v>
      </c>
      <c r="G756" s="215"/>
      <c r="H756" s="218">
        <v>1</v>
      </c>
      <c r="I756" s="219"/>
      <c r="J756" s="215"/>
      <c r="K756" s="215"/>
      <c r="L756" s="220"/>
      <c r="M756" s="225"/>
      <c r="N756" s="226"/>
      <c r="O756" s="226"/>
      <c r="P756" s="226"/>
      <c r="Q756" s="226"/>
      <c r="R756" s="226"/>
      <c r="S756" s="226"/>
      <c r="T756" s="227"/>
      <c r="AT756" s="224" t="s">
        <v>134</v>
      </c>
      <c r="AU756" s="224" t="s">
        <v>82</v>
      </c>
      <c r="AV756" s="12" t="s">
        <v>82</v>
      </c>
      <c r="AW756" s="12" t="s">
        <v>35</v>
      </c>
      <c r="AX756" s="12" t="s">
        <v>80</v>
      </c>
      <c r="AY756" s="224" t="s">
        <v>124</v>
      </c>
    </row>
    <row r="757" spans="2:65" s="1" customFormat="1" ht="6.95" customHeight="1">
      <c r="B757" s="55"/>
      <c r="C757" s="56"/>
      <c r="D757" s="56"/>
      <c r="E757" s="56"/>
      <c r="F757" s="56"/>
      <c r="G757" s="56"/>
      <c r="H757" s="56"/>
      <c r="I757" s="138"/>
      <c r="J757" s="56"/>
      <c r="K757" s="56"/>
      <c r="L757" s="60"/>
    </row>
  </sheetData>
  <sheetProtection algorithmName="SHA-512" hashValue="jKbSzwXFrpqvH691SA8e2R9/ifrbL3cd+bqz8+XIGFbL2NGW+qbuByfhhc3zfTuoVAl6wkWWx4sov6Kp6Qwnbg==" saltValue="1S6zKm9h7bfgNodwvMT83Smx9zUkUGETKfUnwkz/XouZ98XavTlT9jGTOYpuA3sk3Gqu12C0sknz+f+4sixkwA==" spinCount="100000" sheet="1" objects="1" scenarios="1" formatColumns="0" formatRows="0" autoFilter="0"/>
  <autoFilter ref="C94:K756"/>
  <mergeCells count="10">
    <mergeCell ref="J51:J52"/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2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92</v>
      </c>
      <c r="G1" s="306" t="s">
        <v>93</v>
      </c>
      <c r="H1" s="306"/>
      <c r="I1" s="114"/>
      <c r="J1" s="113" t="s">
        <v>94</v>
      </c>
      <c r="K1" s="112" t="s">
        <v>95</v>
      </c>
      <c r="L1" s="113" t="s">
        <v>96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97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298" t="str">
        <f>'Rekapitulace stavby'!K6</f>
        <v>II/112 mosty ev.č. 112-007, 009 a 010 u obcí Dobříčkov a Jemniště</v>
      </c>
      <c r="F7" s="299"/>
      <c r="G7" s="299"/>
      <c r="H7" s="299"/>
      <c r="I7" s="116"/>
      <c r="J7" s="28"/>
      <c r="K7" s="30"/>
    </row>
    <row r="8" spans="1:70" s="1" customFormat="1">
      <c r="B8" s="40"/>
      <c r="C8" s="41"/>
      <c r="D8" s="36" t="s">
        <v>98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00" t="s">
        <v>1697</v>
      </c>
      <c r="F9" s="301"/>
      <c r="G9" s="301"/>
      <c r="H9" s="301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5. 3. 2018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28.5" customHeight="1">
      <c r="B24" s="120"/>
      <c r="C24" s="121"/>
      <c r="D24" s="121"/>
      <c r="E24" s="267" t="s">
        <v>100</v>
      </c>
      <c r="F24" s="267"/>
      <c r="G24" s="267"/>
      <c r="H24" s="267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ROUND(J94,2)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ROUND(SUM(BE94:BE721), 2)</f>
        <v>0</v>
      </c>
      <c r="G30" s="41"/>
      <c r="H30" s="41"/>
      <c r="I30" s="130">
        <v>0.21</v>
      </c>
      <c r="J30" s="129">
        <f>ROUND(ROUND((SUM(BE94:BE721)),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ROUND(SUM(BF94:BF721), 2)</f>
        <v>0</v>
      </c>
      <c r="G31" s="41"/>
      <c r="H31" s="41"/>
      <c r="I31" s="130">
        <v>0.15</v>
      </c>
      <c r="J31" s="129">
        <f>ROUND(ROUND((SUM(BF94:BF721)),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ROUND(SUM(BG94:BG721),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ROUND(SUM(BH94:BH721),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ROUND(SUM(BI94:BI721),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298" t="str">
        <f>E7</f>
        <v>II/112 mosty ev.č. 112-007, 009 a 010 u obcí Dobříčkov a Jemniště</v>
      </c>
      <c r="F45" s="299"/>
      <c r="G45" s="299"/>
      <c r="H45" s="299"/>
      <c r="I45" s="117"/>
      <c r="J45" s="41"/>
      <c r="K45" s="44"/>
    </row>
    <row r="46" spans="2:11" s="1" customFormat="1" ht="14.45" customHeight="1">
      <c r="B46" s="40"/>
      <c r="C46" s="36" t="s">
        <v>98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00" t="str">
        <f>E9</f>
        <v>SO 203 - Most ev. č. 112-010 přes Jemnišťský potok</v>
      </c>
      <c r="F47" s="301"/>
      <c r="G47" s="301"/>
      <c r="H47" s="301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5. 3. 2018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KSÚS  Středočeského Kraje</v>
      </c>
      <c r="G51" s="41"/>
      <c r="H51" s="41"/>
      <c r="I51" s="118" t="s">
        <v>33</v>
      </c>
      <c r="J51" s="267" t="str">
        <f>E21</f>
        <v>Tubes s.r.o.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0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J94</f>
        <v>0</v>
      </c>
      <c r="K56" s="44"/>
      <c r="AU56" s="23" t="s">
        <v>105</v>
      </c>
    </row>
    <row r="57" spans="2:47" s="7" customFormat="1" ht="24.95" customHeight="1">
      <c r="B57" s="148"/>
      <c r="C57" s="149"/>
      <c r="D57" s="150" t="s">
        <v>1270</v>
      </c>
      <c r="E57" s="151"/>
      <c r="F57" s="151"/>
      <c r="G57" s="151"/>
      <c r="H57" s="151"/>
      <c r="I57" s="152"/>
      <c r="J57" s="153">
        <f>J95</f>
        <v>0</v>
      </c>
      <c r="K57" s="154"/>
    </row>
    <row r="58" spans="2:47" s="8" customFormat="1" ht="19.899999999999999" customHeight="1">
      <c r="B58" s="155"/>
      <c r="C58" s="156"/>
      <c r="D58" s="157" t="s">
        <v>200</v>
      </c>
      <c r="E58" s="158"/>
      <c r="F58" s="158"/>
      <c r="G58" s="158"/>
      <c r="H58" s="158"/>
      <c r="I58" s="159"/>
      <c r="J58" s="160">
        <f>J96</f>
        <v>0</v>
      </c>
      <c r="K58" s="161"/>
    </row>
    <row r="59" spans="2:47" s="8" customFormat="1" ht="19.899999999999999" customHeight="1">
      <c r="B59" s="155"/>
      <c r="C59" s="156"/>
      <c r="D59" s="157" t="s">
        <v>201</v>
      </c>
      <c r="E59" s="158"/>
      <c r="F59" s="158"/>
      <c r="G59" s="158"/>
      <c r="H59" s="158"/>
      <c r="I59" s="159"/>
      <c r="J59" s="160">
        <f>J278</f>
        <v>0</v>
      </c>
      <c r="K59" s="161"/>
    </row>
    <row r="60" spans="2:47" s="8" customFormat="1" ht="19.899999999999999" customHeight="1">
      <c r="B60" s="155"/>
      <c r="C60" s="156"/>
      <c r="D60" s="157" t="s">
        <v>202</v>
      </c>
      <c r="E60" s="158"/>
      <c r="F60" s="158"/>
      <c r="G60" s="158"/>
      <c r="H60" s="158"/>
      <c r="I60" s="159"/>
      <c r="J60" s="160">
        <f>J297</f>
        <v>0</v>
      </c>
      <c r="K60" s="161"/>
    </row>
    <row r="61" spans="2:47" s="8" customFormat="1" ht="19.899999999999999" customHeight="1">
      <c r="B61" s="155"/>
      <c r="C61" s="156"/>
      <c r="D61" s="157" t="s">
        <v>203</v>
      </c>
      <c r="E61" s="158"/>
      <c r="F61" s="158"/>
      <c r="G61" s="158"/>
      <c r="H61" s="158"/>
      <c r="I61" s="159"/>
      <c r="J61" s="160">
        <f>J333</f>
        <v>0</v>
      </c>
      <c r="K61" s="161"/>
    </row>
    <row r="62" spans="2:47" s="8" customFormat="1" ht="19.899999999999999" customHeight="1">
      <c r="B62" s="155"/>
      <c r="C62" s="156"/>
      <c r="D62" s="157" t="s">
        <v>204</v>
      </c>
      <c r="E62" s="158"/>
      <c r="F62" s="158"/>
      <c r="G62" s="158"/>
      <c r="H62" s="158"/>
      <c r="I62" s="159"/>
      <c r="J62" s="160">
        <f>J396</f>
        <v>0</v>
      </c>
      <c r="K62" s="161"/>
    </row>
    <row r="63" spans="2:47" s="8" customFormat="1" ht="19.899999999999999" customHeight="1">
      <c r="B63" s="155"/>
      <c r="C63" s="156"/>
      <c r="D63" s="157" t="s">
        <v>205</v>
      </c>
      <c r="E63" s="158"/>
      <c r="F63" s="158"/>
      <c r="G63" s="158"/>
      <c r="H63" s="158"/>
      <c r="I63" s="159"/>
      <c r="J63" s="160">
        <f>J441</f>
        <v>0</v>
      </c>
      <c r="K63" s="161"/>
    </row>
    <row r="64" spans="2:47" s="8" customFormat="1" ht="19.899999999999999" customHeight="1">
      <c r="B64" s="155"/>
      <c r="C64" s="156"/>
      <c r="D64" s="157" t="s">
        <v>206</v>
      </c>
      <c r="E64" s="158"/>
      <c r="F64" s="158"/>
      <c r="G64" s="158"/>
      <c r="H64" s="158"/>
      <c r="I64" s="159"/>
      <c r="J64" s="160">
        <f>J450</f>
        <v>0</v>
      </c>
      <c r="K64" s="161"/>
    </row>
    <row r="65" spans="2:12" s="8" customFormat="1" ht="19.899999999999999" customHeight="1">
      <c r="B65" s="155"/>
      <c r="C65" s="156"/>
      <c r="D65" s="157" t="s">
        <v>107</v>
      </c>
      <c r="E65" s="158"/>
      <c r="F65" s="158"/>
      <c r="G65" s="158"/>
      <c r="H65" s="158"/>
      <c r="I65" s="159"/>
      <c r="J65" s="160">
        <f>J455</f>
        <v>0</v>
      </c>
      <c r="K65" s="161"/>
    </row>
    <row r="66" spans="2:12" s="8" customFormat="1" ht="19.899999999999999" customHeight="1">
      <c r="B66" s="155"/>
      <c r="C66" s="156"/>
      <c r="D66" s="157" t="s">
        <v>207</v>
      </c>
      <c r="E66" s="158"/>
      <c r="F66" s="158"/>
      <c r="G66" s="158"/>
      <c r="H66" s="158"/>
      <c r="I66" s="159"/>
      <c r="J66" s="160">
        <f>J571</f>
        <v>0</v>
      </c>
      <c r="K66" s="161"/>
    </row>
    <row r="67" spans="2:12" s="8" customFormat="1" ht="19.899999999999999" customHeight="1">
      <c r="B67" s="155"/>
      <c r="C67" s="156"/>
      <c r="D67" s="157" t="s">
        <v>208</v>
      </c>
      <c r="E67" s="158"/>
      <c r="F67" s="158"/>
      <c r="G67" s="158"/>
      <c r="H67" s="158"/>
      <c r="I67" s="159"/>
      <c r="J67" s="160">
        <f>J628</f>
        <v>0</v>
      </c>
      <c r="K67" s="161"/>
    </row>
    <row r="68" spans="2:12" s="7" customFormat="1" ht="24.95" customHeight="1">
      <c r="B68" s="148"/>
      <c r="C68" s="149"/>
      <c r="D68" s="150" t="s">
        <v>1271</v>
      </c>
      <c r="E68" s="151"/>
      <c r="F68" s="151"/>
      <c r="G68" s="151"/>
      <c r="H68" s="151"/>
      <c r="I68" s="152"/>
      <c r="J68" s="153">
        <f>J630</f>
        <v>0</v>
      </c>
      <c r="K68" s="154"/>
    </row>
    <row r="69" spans="2:12" s="8" customFormat="1" ht="19.899999999999999" customHeight="1">
      <c r="B69" s="155"/>
      <c r="C69" s="156"/>
      <c r="D69" s="157" t="s">
        <v>210</v>
      </c>
      <c r="E69" s="158"/>
      <c r="F69" s="158"/>
      <c r="G69" s="158"/>
      <c r="H69" s="158"/>
      <c r="I69" s="159"/>
      <c r="J69" s="160">
        <f>J631</f>
        <v>0</v>
      </c>
      <c r="K69" s="161"/>
    </row>
    <row r="70" spans="2:12" s="7" customFormat="1" ht="24.95" customHeight="1">
      <c r="B70" s="148"/>
      <c r="C70" s="149"/>
      <c r="D70" s="150" t="s">
        <v>211</v>
      </c>
      <c r="E70" s="151"/>
      <c r="F70" s="151"/>
      <c r="G70" s="151"/>
      <c r="H70" s="151"/>
      <c r="I70" s="152"/>
      <c r="J70" s="153">
        <f>J664</f>
        <v>0</v>
      </c>
      <c r="K70" s="154"/>
    </row>
    <row r="71" spans="2:12" s="8" customFormat="1" ht="19.899999999999999" customHeight="1">
      <c r="B71" s="155"/>
      <c r="C71" s="156"/>
      <c r="D71" s="157" t="s">
        <v>212</v>
      </c>
      <c r="E71" s="158"/>
      <c r="F71" s="158"/>
      <c r="G71" s="158"/>
      <c r="H71" s="158"/>
      <c r="I71" s="159"/>
      <c r="J71" s="160">
        <f>J665</f>
        <v>0</v>
      </c>
      <c r="K71" s="161"/>
    </row>
    <row r="72" spans="2:12" s="7" customFormat="1" ht="24.95" customHeight="1">
      <c r="B72" s="148"/>
      <c r="C72" s="149"/>
      <c r="D72" s="150" t="s">
        <v>214</v>
      </c>
      <c r="E72" s="151"/>
      <c r="F72" s="151"/>
      <c r="G72" s="151"/>
      <c r="H72" s="151"/>
      <c r="I72" s="152"/>
      <c r="J72" s="153">
        <f>J670</f>
        <v>0</v>
      </c>
      <c r="K72" s="154"/>
    </row>
    <row r="73" spans="2:12" s="8" customFormat="1" ht="19.899999999999999" customHeight="1">
      <c r="B73" s="155"/>
      <c r="C73" s="156"/>
      <c r="D73" s="157" t="s">
        <v>215</v>
      </c>
      <c r="E73" s="158"/>
      <c r="F73" s="158"/>
      <c r="G73" s="158"/>
      <c r="H73" s="158"/>
      <c r="I73" s="159"/>
      <c r="J73" s="160">
        <f>J671</f>
        <v>0</v>
      </c>
      <c r="K73" s="161"/>
    </row>
    <row r="74" spans="2:12" s="8" customFormat="1" ht="19.899999999999999" customHeight="1">
      <c r="B74" s="155"/>
      <c r="C74" s="156"/>
      <c r="D74" s="157" t="s">
        <v>216</v>
      </c>
      <c r="E74" s="158"/>
      <c r="F74" s="158"/>
      <c r="G74" s="158"/>
      <c r="H74" s="158"/>
      <c r="I74" s="159"/>
      <c r="J74" s="160">
        <f>J717</f>
        <v>0</v>
      </c>
      <c r="K74" s="161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17"/>
      <c r="J75" s="41"/>
      <c r="K75" s="4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138"/>
      <c r="J76" s="56"/>
      <c r="K76" s="57"/>
    </row>
    <row r="80" spans="2:12" s="1" customFormat="1" ht="6.95" customHeight="1">
      <c r="B80" s="58"/>
      <c r="C80" s="59"/>
      <c r="D80" s="59"/>
      <c r="E80" s="59"/>
      <c r="F80" s="59"/>
      <c r="G80" s="59"/>
      <c r="H80" s="59"/>
      <c r="I80" s="141"/>
      <c r="J80" s="59"/>
      <c r="K80" s="59"/>
      <c r="L80" s="60"/>
    </row>
    <row r="81" spans="2:63" s="1" customFormat="1" ht="36.950000000000003" customHeight="1">
      <c r="B81" s="40"/>
      <c r="C81" s="61" t="s">
        <v>108</v>
      </c>
      <c r="D81" s="62"/>
      <c r="E81" s="62"/>
      <c r="F81" s="62"/>
      <c r="G81" s="62"/>
      <c r="H81" s="62"/>
      <c r="I81" s="162"/>
      <c r="J81" s="62"/>
      <c r="K81" s="62"/>
      <c r="L81" s="60"/>
    </row>
    <row r="82" spans="2:63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3" s="1" customFormat="1" ht="14.45" customHeight="1">
      <c r="B83" s="40"/>
      <c r="C83" s="64" t="s">
        <v>18</v>
      </c>
      <c r="D83" s="62"/>
      <c r="E83" s="62"/>
      <c r="F83" s="62"/>
      <c r="G83" s="62"/>
      <c r="H83" s="62"/>
      <c r="I83" s="162"/>
      <c r="J83" s="62"/>
      <c r="K83" s="62"/>
      <c r="L83" s="60"/>
    </row>
    <row r="84" spans="2:63" s="1" customFormat="1" ht="16.5" customHeight="1">
      <c r="B84" s="40"/>
      <c r="C84" s="62"/>
      <c r="D84" s="62"/>
      <c r="E84" s="303" t="str">
        <f>E7</f>
        <v>II/112 mosty ev.č. 112-007, 009 a 010 u obcí Dobříčkov a Jemniště</v>
      </c>
      <c r="F84" s="304"/>
      <c r="G84" s="304"/>
      <c r="H84" s="304"/>
      <c r="I84" s="162"/>
      <c r="J84" s="62"/>
      <c r="K84" s="62"/>
      <c r="L84" s="60"/>
    </row>
    <row r="85" spans="2:63" s="1" customFormat="1" ht="14.45" customHeight="1">
      <c r="B85" s="40"/>
      <c r="C85" s="64" t="s">
        <v>98</v>
      </c>
      <c r="D85" s="62"/>
      <c r="E85" s="62"/>
      <c r="F85" s="62"/>
      <c r="G85" s="62"/>
      <c r="H85" s="62"/>
      <c r="I85" s="162"/>
      <c r="J85" s="62"/>
      <c r="K85" s="62"/>
      <c r="L85" s="60"/>
    </row>
    <row r="86" spans="2:63" s="1" customFormat="1" ht="17.25" customHeight="1">
      <c r="B86" s="40"/>
      <c r="C86" s="62"/>
      <c r="D86" s="62"/>
      <c r="E86" s="278" t="str">
        <f>E9</f>
        <v>SO 203 - Most ev. č. 112-010 přes Jemnišťský potok</v>
      </c>
      <c r="F86" s="305"/>
      <c r="G86" s="305"/>
      <c r="H86" s="305"/>
      <c r="I86" s="162"/>
      <c r="J86" s="62"/>
      <c r="K86" s="62"/>
      <c r="L86" s="60"/>
    </row>
    <row r="87" spans="2:63" s="1" customFormat="1" ht="6.95" customHeight="1">
      <c r="B87" s="40"/>
      <c r="C87" s="62"/>
      <c r="D87" s="62"/>
      <c r="E87" s="62"/>
      <c r="F87" s="62"/>
      <c r="G87" s="62"/>
      <c r="H87" s="62"/>
      <c r="I87" s="162"/>
      <c r="J87" s="62"/>
      <c r="K87" s="62"/>
      <c r="L87" s="60"/>
    </row>
    <row r="88" spans="2:63" s="1" customFormat="1" ht="18" customHeight="1">
      <c r="B88" s="40"/>
      <c r="C88" s="64" t="s">
        <v>23</v>
      </c>
      <c r="D88" s="62"/>
      <c r="E88" s="62"/>
      <c r="F88" s="163" t="str">
        <f>F12</f>
        <v xml:space="preserve"> </v>
      </c>
      <c r="G88" s="62"/>
      <c r="H88" s="62"/>
      <c r="I88" s="164" t="s">
        <v>25</v>
      </c>
      <c r="J88" s="72" t="str">
        <f>IF(J12="","",J12)</f>
        <v>5. 3. 2018</v>
      </c>
      <c r="K88" s="62"/>
      <c r="L88" s="60"/>
    </row>
    <row r="89" spans="2:63" s="1" customFormat="1" ht="6.95" customHeight="1">
      <c r="B89" s="40"/>
      <c r="C89" s="62"/>
      <c r="D89" s="62"/>
      <c r="E89" s="62"/>
      <c r="F89" s="62"/>
      <c r="G89" s="62"/>
      <c r="H89" s="62"/>
      <c r="I89" s="162"/>
      <c r="J89" s="62"/>
      <c r="K89" s="62"/>
      <c r="L89" s="60"/>
    </row>
    <row r="90" spans="2:63" s="1" customFormat="1">
      <c r="B90" s="40"/>
      <c r="C90" s="64" t="s">
        <v>27</v>
      </c>
      <c r="D90" s="62"/>
      <c r="E90" s="62"/>
      <c r="F90" s="163" t="str">
        <f>E15</f>
        <v>KSÚS  Středočeského Kraje</v>
      </c>
      <c r="G90" s="62"/>
      <c r="H90" s="62"/>
      <c r="I90" s="164" t="s">
        <v>33</v>
      </c>
      <c r="J90" s="163" t="str">
        <f>E21</f>
        <v>Tubes s.r.o.</v>
      </c>
      <c r="K90" s="62"/>
      <c r="L90" s="60"/>
    </row>
    <row r="91" spans="2:63" s="1" customFormat="1" ht="14.45" customHeight="1">
      <c r="B91" s="40"/>
      <c r="C91" s="64" t="s">
        <v>31</v>
      </c>
      <c r="D91" s="62"/>
      <c r="E91" s="62"/>
      <c r="F91" s="163" t="str">
        <f>IF(E18="","",E18)</f>
        <v/>
      </c>
      <c r="G91" s="62"/>
      <c r="H91" s="62"/>
      <c r="I91" s="162"/>
      <c r="J91" s="62"/>
      <c r="K91" s="62"/>
      <c r="L91" s="60"/>
    </row>
    <row r="92" spans="2:63" s="1" customFormat="1" ht="10.35" customHeight="1">
      <c r="B92" s="40"/>
      <c r="C92" s="62"/>
      <c r="D92" s="62"/>
      <c r="E92" s="62"/>
      <c r="F92" s="62"/>
      <c r="G92" s="62"/>
      <c r="H92" s="62"/>
      <c r="I92" s="162"/>
      <c r="J92" s="62"/>
      <c r="K92" s="62"/>
      <c r="L92" s="60"/>
    </row>
    <row r="93" spans="2:63" s="9" customFormat="1" ht="29.25" customHeight="1">
      <c r="B93" s="165"/>
      <c r="C93" s="166" t="s">
        <v>109</v>
      </c>
      <c r="D93" s="167" t="s">
        <v>57</v>
      </c>
      <c r="E93" s="167" t="s">
        <v>53</v>
      </c>
      <c r="F93" s="167" t="s">
        <v>110</v>
      </c>
      <c r="G93" s="167" t="s">
        <v>111</v>
      </c>
      <c r="H93" s="167" t="s">
        <v>112</v>
      </c>
      <c r="I93" s="168" t="s">
        <v>113</v>
      </c>
      <c r="J93" s="167" t="s">
        <v>103</v>
      </c>
      <c r="K93" s="169" t="s">
        <v>114</v>
      </c>
      <c r="L93" s="170"/>
      <c r="M93" s="80" t="s">
        <v>115</v>
      </c>
      <c r="N93" s="81" t="s">
        <v>42</v>
      </c>
      <c r="O93" s="81" t="s">
        <v>116</v>
      </c>
      <c r="P93" s="81" t="s">
        <v>117</v>
      </c>
      <c r="Q93" s="81" t="s">
        <v>118</v>
      </c>
      <c r="R93" s="81" t="s">
        <v>119</v>
      </c>
      <c r="S93" s="81" t="s">
        <v>120</v>
      </c>
      <c r="T93" s="82" t="s">
        <v>121</v>
      </c>
    </row>
    <row r="94" spans="2:63" s="1" customFormat="1" ht="29.25" customHeight="1">
      <c r="B94" s="40"/>
      <c r="C94" s="86" t="s">
        <v>104</v>
      </c>
      <c r="D94" s="62"/>
      <c r="E94" s="62"/>
      <c r="F94" s="62"/>
      <c r="G94" s="62"/>
      <c r="H94" s="62"/>
      <c r="I94" s="162"/>
      <c r="J94" s="171">
        <f>BK94</f>
        <v>0</v>
      </c>
      <c r="K94" s="62"/>
      <c r="L94" s="60"/>
      <c r="M94" s="83"/>
      <c r="N94" s="84"/>
      <c r="O94" s="84"/>
      <c r="P94" s="172">
        <f>P95+P630+P664+P670</f>
        <v>0</v>
      </c>
      <c r="Q94" s="84"/>
      <c r="R94" s="172">
        <f>R95+R630+R664+R670</f>
        <v>906.82295316000011</v>
      </c>
      <c r="S94" s="84"/>
      <c r="T94" s="173">
        <f>T95+T630+T664+T670</f>
        <v>592.19272000000001</v>
      </c>
      <c r="AT94" s="23" t="s">
        <v>71</v>
      </c>
      <c r="AU94" s="23" t="s">
        <v>105</v>
      </c>
      <c r="BK94" s="174">
        <f>BK95+BK630+BK664+BK670</f>
        <v>0</v>
      </c>
    </row>
    <row r="95" spans="2:63" s="10" customFormat="1" ht="37.35" customHeight="1">
      <c r="B95" s="175"/>
      <c r="C95" s="176"/>
      <c r="D95" s="177" t="s">
        <v>71</v>
      </c>
      <c r="E95" s="178" t="s">
        <v>122</v>
      </c>
      <c r="F95" s="178" t="s">
        <v>1272</v>
      </c>
      <c r="G95" s="176"/>
      <c r="H95" s="176"/>
      <c r="I95" s="179"/>
      <c r="J95" s="180">
        <f>BK95</f>
        <v>0</v>
      </c>
      <c r="K95" s="176"/>
      <c r="L95" s="181"/>
      <c r="M95" s="182"/>
      <c r="N95" s="183"/>
      <c r="O95" s="183"/>
      <c r="P95" s="184">
        <f>P96+P278+P297+P333+P396+P441+P450+P455+P571+P628</f>
        <v>0</v>
      </c>
      <c r="Q95" s="183"/>
      <c r="R95" s="184">
        <f>R96+R278+R297+R333+R396+R441+R450+R455+R571+R628</f>
        <v>905.72488366000016</v>
      </c>
      <c r="S95" s="183"/>
      <c r="T95" s="185">
        <f>T96+T278+T297+T333+T396+T441+T450+T455+T571+T628</f>
        <v>592.19272000000001</v>
      </c>
      <c r="AR95" s="186" t="s">
        <v>80</v>
      </c>
      <c r="AT95" s="187" t="s">
        <v>71</v>
      </c>
      <c r="AU95" s="187" t="s">
        <v>72</v>
      </c>
      <c r="AY95" s="186" t="s">
        <v>124</v>
      </c>
      <c r="BK95" s="188">
        <f>BK96+BK278+BK297+BK333+BK396+BK441+BK450+BK455+BK571+BK628</f>
        <v>0</v>
      </c>
    </row>
    <row r="96" spans="2:63" s="10" customFormat="1" ht="19.899999999999999" customHeight="1">
      <c r="B96" s="175"/>
      <c r="C96" s="176"/>
      <c r="D96" s="177" t="s">
        <v>71</v>
      </c>
      <c r="E96" s="189" t="s">
        <v>80</v>
      </c>
      <c r="F96" s="189" t="s">
        <v>218</v>
      </c>
      <c r="G96" s="176"/>
      <c r="H96" s="176"/>
      <c r="I96" s="179"/>
      <c r="J96" s="190">
        <f>BK96</f>
        <v>0</v>
      </c>
      <c r="K96" s="176"/>
      <c r="L96" s="181"/>
      <c r="M96" s="182"/>
      <c r="N96" s="183"/>
      <c r="O96" s="183"/>
      <c r="P96" s="184">
        <f>SUM(P97:P277)</f>
        <v>0</v>
      </c>
      <c r="Q96" s="183"/>
      <c r="R96" s="184">
        <f>SUM(R97:R277)</f>
        <v>230.82405880000005</v>
      </c>
      <c r="S96" s="183"/>
      <c r="T96" s="185">
        <f>SUM(T97:T277)</f>
        <v>185.58240000000001</v>
      </c>
      <c r="AR96" s="186" t="s">
        <v>80</v>
      </c>
      <c r="AT96" s="187" t="s">
        <v>71</v>
      </c>
      <c r="AU96" s="187" t="s">
        <v>80</v>
      </c>
      <c r="AY96" s="186" t="s">
        <v>124</v>
      </c>
      <c r="BK96" s="188">
        <f>SUM(BK97:BK277)</f>
        <v>0</v>
      </c>
    </row>
    <row r="97" spans="2:65" s="1" customFormat="1" ht="25.5" customHeight="1">
      <c r="B97" s="40"/>
      <c r="C97" s="191" t="s">
        <v>80</v>
      </c>
      <c r="D97" s="191" t="s">
        <v>127</v>
      </c>
      <c r="E97" s="192" t="s">
        <v>225</v>
      </c>
      <c r="F97" s="193" t="s">
        <v>226</v>
      </c>
      <c r="G97" s="194" t="s">
        <v>221</v>
      </c>
      <c r="H97" s="195">
        <v>200</v>
      </c>
      <c r="I97" s="196"/>
      <c r="J97" s="197">
        <f>ROUND(I97*H97,2)</f>
        <v>0</v>
      </c>
      <c r="K97" s="193" t="s">
        <v>131</v>
      </c>
      <c r="L97" s="60"/>
      <c r="M97" s="198" t="s">
        <v>21</v>
      </c>
      <c r="N97" s="199" t="s">
        <v>43</v>
      </c>
      <c r="O97" s="41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3" t="s">
        <v>132</v>
      </c>
      <c r="AT97" s="23" t="s">
        <v>127</v>
      </c>
      <c r="AU97" s="23" t="s">
        <v>82</v>
      </c>
      <c r="AY97" s="23" t="s">
        <v>124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3" t="s">
        <v>80</v>
      </c>
      <c r="BK97" s="202">
        <f>ROUND(I97*H97,2)</f>
        <v>0</v>
      </c>
      <c r="BL97" s="23" t="s">
        <v>132</v>
      </c>
      <c r="BM97" s="23" t="s">
        <v>1698</v>
      </c>
    </row>
    <row r="98" spans="2:65" s="12" customFormat="1" ht="13.5">
      <c r="B98" s="214"/>
      <c r="C98" s="215"/>
      <c r="D98" s="205" t="s">
        <v>134</v>
      </c>
      <c r="E98" s="216" t="s">
        <v>21</v>
      </c>
      <c r="F98" s="217" t="s">
        <v>1699</v>
      </c>
      <c r="G98" s="215"/>
      <c r="H98" s="218">
        <v>200</v>
      </c>
      <c r="I98" s="219"/>
      <c r="J98" s="215"/>
      <c r="K98" s="215"/>
      <c r="L98" s="220"/>
      <c r="M98" s="221"/>
      <c r="N98" s="222"/>
      <c r="O98" s="222"/>
      <c r="P98" s="222"/>
      <c r="Q98" s="222"/>
      <c r="R98" s="222"/>
      <c r="S98" s="222"/>
      <c r="T98" s="223"/>
      <c r="AT98" s="224" t="s">
        <v>134</v>
      </c>
      <c r="AU98" s="224" t="s">
        <v>82</v>
      </c>
      <c r="AV98" s="12" t="s">
        <v>82</v>
      </c>
      <c r="AW98" s="12" t="s">
        <v>35</v>
      </c>
      <c r="AX98" s="12" t="s">
        <v>80</v>
      </c>
      <c r="AY98" s="224" t="s">
        <v>124</v>
      </c>
    </row>
    <row r="99" spans="2:65" s="1" customFormat="1" ht="16.5" customHeight="1">
      <c r="B99" s="40"/>
      <c r="C99" s="191" t="s">
        <v>82</v>
      </c>
      <c r="D99" s="191" t="s">
        <v>127</v>
      </c>
      <c r="E99" s="192" t="s">
        <v>1277</v>
      </c>
      <c r="F99" s="193" t="s">
        <v>1278</v>
      </c>
      <c r="G99" s="194" t="s">
        <v>130</v>
      </c>
      <c r="H99" s="195">
        <v>12</v>
      </c>
      <c r="I99" s="196"/>
      <c r="J99" s="197">
        <f>ROUND(I99*H99,2)</f>
        <v>0</v>
      </c>
      <c r="K99" s="193" t="s">
        <v>131</v>
      </c>
      <c r="L99" s="60"/>
      <c r="M99" s="198" t="s">
        <v>21</v>
      </c>
      <c r="N99" s="199" t="s">
        <v>43</v>
      </c>
      <c r="O99" s="41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3" t="s">
        <v>132</v>
      </c>
      <c r="AT99" s="23" t="s">
        <v>127</v>
      </c>
      <c r="AU99" s="23" t="s">
        <v>82</v>
      </c>
      <c r="AY99" s="23" t="s">
        <v>124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80</v>
      </c>
      <c r="BK99" s="202">
        <f>ROUND(I99*H99,2)</f>
        <v>0</v>
      </c>
      <c r="BL99" s="23" t="s">
        <v>132</v>
      </c>
      <c r="BM99" s="23" t="s">
        <v>1700</v>
      </c>
    </row>
    <row r="100" spans="2:65" s="12" customFormat="1" ht="13.5">
      <c r="B100" s="214"/>
      <c r="C100" s="215"/>
      <c r="D100" s="205" t="s">
        <v>134</v>
      </c>
      <c r="E100" s="216" t="s">
        <v>21</v>
      </c>
      <c r="F100" s="217" t="s">
        <v>187</v>
      </c>
      <c r="G100" s="215"/>
      <c r="H100" s="218">
        <v>12</v>
      </c>
      <c r="I100" s="219"/>
      <c r="J100" s="215"/>
      <c r="K100" s="215"/>
      <c r="L100" s="220"/>
      <c r="M100" s="221"/>
      <c r="N100" s="222"/>
      <c r="O100" s="222"/>
      <c r="P100" s="222"/>
      <c r="Q100" s="222"/>
      <c r="R100" s="222"/>
      <c r="S100" s="222"/>
      <c r="T100" s="223"/>
      <c r="AT100" s="224" t="s">
        <v>134</v>
      </c>
      <c r="AU100" s="224" t="s">
        <v>82</v>
      </c>
      <c r="AV100" s="12" t="s">
        <v>82</v>
      </c>
      <c r="AW100" s="12" t="s">
        <v>35</v>
      </c>
      <c r="AX100" s="12" t="s">
        <v>80</v>
      </c>
      <c r="AY100" s="224" t="s">
        <v>124</v>
      </c>
    </row>
    <row r="101" spans="2:65" s="11" customFormat="1" ht="13.5">
      <c r="B101" s="203"/>
      <c r="C101" s="204"/>
      <c r="D101" s="205" t="s">
        <v>134</v>
      </c>
      <c r="E101" s="206" t="s">
        <v>21</v>
      </c>
      <c r="F101" s="207" t="s">
        <v>224</v>
      </c>
      <c r="G101" s="204"/>
      <c r="H101" s="206" t="s">
        <v>21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134</v>
      </c>
      <c r="AU101" s="213" t="s">
        <v>82</v>
      </c>
      <c r="AV101" s="11" t="s">
        <v>80</v>
      </c>
      <c r="AW101" s="11" t="s">
        <v>35</v>
      </c>
      <c r="AX101" s="11" t="s">
        <v>72</v>
      </c>
      <c r="AY101" s="213" t="s">
        <v>124</v>
      </c>
    </row>
    <row r="102" spans="2:65" s="1" customFormat="1" ht="16.5" customHeight="1">
      <c r="B102" s="40"/>
      <c r="C102" s="191" t="s">
        <v>141</v>
      </c>
      <c r="D102" s="191" t="s">
        <v>127</v>
      </c>
      <c r="E102" s="192" t="s">
        <v>1701</v>
      </c>
      <c r="F102" s="193" t="s">
        <v>1702</v>
      </c>
      <c r="G102" s="194" t="s">
        <v>130</v>
      </c>
      <c r="H102" s="195">
        <v>2</v>
      </c>
      <c r="I102" s="196"/>
      <c r="J102" s="197">
        <f>ROUND(I102*H102,2)</f>
        <v>0</v>
      </c>
      <c r="K102" s="193" t="s">
        <v>131</v>
      </c>
      <c r="L102" s="60"/>
      <c r="M102" s="198" t="s">
        <v>21</v>
      </c>
      <c r="N102" s="199" t="s">
        <v>43</v>
      </c>
      <c r="O102" s="41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132</v>
      </c>
      <c r="AT102" s="23" t="s">
        <v>127</v>
      </c>
      <c r="AU102" s="23" t="s">
        <v>82</v>
      </c>
      <c r="AY102" s="23" t="s">
        <v>124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80</v>
      </c>
      <c r="BK102" s="202">
        <f>ROUND(I102*H102,2)</f>
        <v>0</v>
      </c>
      <c r="BL102" s="23" t="s">
        <v>132</v>
      </c>
      <c r="BM102" s="23" t="s">
        <v>1703</v>
      </c>
    </row>
    <row r="103" spans="2:65" s="12" customFormat="1" ht="13.5">
      <c r="B103" s="214"/>
      <c r="C103" s="215"/>
      <c r="D103" s="205" t="s">
        <v>134</v>
      </c>
      <c r="E103" s="216" t="s">
        <v>21</v>
      </c>
      <c r="F103" s="217" t="s">
        <v>82</v>
      </c>
      <c r="G103" s="215"/>
      <c r="H103" s="218">
        <v>2</v>
      </c>
      <c r="I103" s="219"/>
      <c r="J103" s="215"/>
      <c r="K103" s="215"/>
      <c r="L103" s="220"/>
      <c r="M103" s="221"/>
      <c r="N103" s="222"/>
      <c r="O103" s="222"/>
      <c r="P103" s="222"/>
      <c r="Q103" s="222"/>
      <c r="R103" s="222"/>
      <c r="S103" s="222"/>
      <c r="T103" s="223"/>
      <c r="AT103" s="224" t="s">
        <v>134</v>
      </c>
      <c r="AU103" s="224" t="s">
        <v>82</v>
      </c>
      <c r="AV103" s="12" t="s">
        <v>82</v>
      </c>
      <c r="AW103" s="12" t="s">
        <v>35</v>
      </c>
      <c r="AX103" s="12" t="s">
        <v>80</v>
      </c>
      <c r="AY103" s="224" t="s">
        <v>124</v>
      </c>
    </row>
    <row r="104" spans="2:65" s="11" customFormat="1" ht="13.5">
      <c r="B104" s="203"/>
      <c r="C104" s="204"/>
      <c r="D104" s="205" t="s">
        <v>134</v>
      </c>
      <c r="E104" s="206" t="s">
        <v>21</v>
      </c>
      <c r="F104" s="207" t="s">
        <v>224</v>
      </c>
      <c r="G104" s="204"/>
      <c r="H104" s="206" t="s">
        <v>21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134</v>
      </c>
      <c r="AU104" s="213" t="s">
        <v>82</v>
      </c>
      <c r="AV104" s="11" t="s">
        <v>80</v>
      </c>
      <c r="AW104" s="11" t="s">
        <v>35</v>
      </c>
      <c r="AX104" s="11" t="s">
        <v>72</v>
      </c>
      <c r="AY104" s="213" t="s">
        <v>124</v>
      </c>
    </row>
    <row r="105" spans="2:65" s="1" customFormat="1" ht="16.5" customHeight="1">
      <c r="B105" s="40"/>
      <c r="C105" s="191" t="s">
        <v>132</v>
      </c>
      <c r="D105" s="191" t="s">
        <v>127</v>
      </c>
      <c r="E105" s="192" t="s">
        <v>1704</v>
      </c>
      <c r="F105" s="193" t="s">
        <v>1705</v>
      </c>
      <c r="G105" s="194" t="s">
        <v>130</v>
      </c>
      <c r="H105" s="195">
        <v>2</v>
      </c>
      <c r="I105" s="196"/>
      <c r="J105" s="197">
        <f>ROUND(I105*H105,2)</f>
        <v>0</v>
      </c>
      <c r="K105" s="193" t="s">
        <v>131</v>
      </c>
      <c r="L105" s="60"/>
      <c r="M105" s="198" t="s">
        <v>21</v>
      </c>
      <c r="N105" s="199" t="s">
        <v>43</v>
      </c>
      <c r="O105" s="41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3" t="s">
        <v>132</v>
      </c>
      <c r="AT105" s="23" t="s">
        <v>127</v>
      </c>
      <c r="AU105" s="23" t="s">
        <v>82</v>
      </c>
      <c r="AY105" s="23" t="s">
        <v>124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3" t="s">
        <v>80</v>
      </c>
      <c r="BK105" s="202">
        <f>ROUND(I105*H105,2)</f>
        <v>0</v>
      </c>
      <c r="BL105" s="23" t="s">
        <v>132</v>
      </c>
      <c r="BM105" s="23" t="s">
        <v>1706</v>
      </c>
    </row>
    <row r="106" spans="2:65" s="12" customFormat="1" ht="13.5">
      <c r="B106" s="214"/>
      <c r="C106" s="215"/>
      <c r="D106" s="205" t="s">
        <v>134</v>
      </c>
      <c r="E106" s="216" t="s">
        <v>21</v>
      </c>
      <c r="F106" s="217" t="s">
        <v>82</v>
      </c>
      <c r="G106" s="215"/>
      <c r="H106" s="218">
        <v>2</v>
      </c>
      <c r="I106" s="219"/>
      <c r="J106" s="215"/>
      <c r="K106" s="215"/>
      <c r="L106" s="220"/>
      <c r="M106" s="221"/>
      <c r="N106" s="222"/>
      <c r="O106" s="222"/>
      <c r="P106" s="222"/>
      <c r="Q106" s="222"/>
      <c r="R106" s="222"/>
      <c r="S106" s="222"/>
      <c r="T106" s="223"/>
      <c r="AT106" s="224" t="s">
        <v>134</v>
      </c>
      <c r="AU106" s="224" t="s">
        <v>82</v>
      </c>
      <c r="AV106" s="12" t="s">
        <v>82</v>
      </c>
      <c r="AW106" s="12" t="s">
        <v>35</v>
      </c>
      <c r="AX106" s="12" t="s">
        <v>80</v>
      </c>
      <c r="AY106" s="224" t="s">
        <v>124</v>
      </c>
    </row>
    <row r="107" spans="2:65" s="11" customFormat="1" ht="13.5">
      <c r="B107" s="203"/>
      <c r="C107" s="204"/>
      <c r="D107" s="205" t="s">
        <v>134</v>
      </c>
      <c r="E107" s="206" t="s">
        <v>21</v>
      </c>
      <c r="F107" s="207" t="s">
        <v>224</v>
      </c>
      <c r="G107" s="204"/>
      <c r="H107" s="206" t="s">
        <v>21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134</v>
      </c>
      <c r="AU107" s="213" t="s">
        <v>82</v>
      </c>
      <c r="AV107" s="11" t="s">
        <v>80</v>
      </c>
      <c r="AW107" s="11" t="s">
        <v>35</v>
      </c>
      <c r="AX107" s="11" t="s">
        <v>72</v>
      </c>
      <c r="AY107" s="213" t="s">
        <v>124</v>
      </c>
    </row>
    <row r="108" spans="2:65" s="1" customFormat="1" ht="16.5" customHeight="1">
      <c r="B108" s="40"/>
      <c r="C108" s="191" t="s">
        <v>153</v>
      </c>
      <c r="D108" s="191" t="s">
        <v>127</v>
      </c>
      <c r="E108" s="192" t="s">
        <v>231</v>
      </c>
      <c r="F108" s="193" t="s">
        <v>232</v>
      </c>
      <c r="G108" s="194" t="s">
        <v>130</v>
      </c>
      <c r="H108" s="195">
        <v>2</v>
      </c>
      <c r="I108" s="196"/>
      <c r="J108" s="197">
        <f>ROUND(I108*H108,2)</f>
        <v>0</v>
      </c>
      <c r="K108" s="193" t="s">
        <v>131</v>
      </c>
      <c r="L108" s="60"/>
      <c r="M108" s="198" t="s">
        <v>21</v>
      </c>
      <c r="N108" s="199" t="s">
        <v>43</v>
      </c>
      <c r="O108" s="41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3" t="s">
        <v>132</v>
      </c>
      <c r="AT108" s="23" t="s">
        <v>127</v>
      </c>
      <c r="AU108" s="23" t="s">
        <v>82</v>
      </c>
      <c r="AY108" s="23" t="s">
        <v>124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3" t="s">
        <v>80</v>
      </c>
      <c r="BK108" s="202">
        <f>ROUND(I108*H108,2)</f>
        <v>0</v>
      </c>
      <c r="BL108" s="23" t="s">
        <v>132</v>
      </c>
      <c r="BM108" s="23" t="s">
        <v>1707</v>
      </c>
    </row>
    <row r="109" spans="2:65" s="12" customFormat="1" ht="13.5">
      <c r="B109" s="214"/>
      <c r="C109" s="215"/>
      <c r="D109" s="205" t="s">
        <v>134</v>
      </c>
      <c r="E109" s="216" t="s">
        <v>21</v>
      </c>
      <c r="F109" s="217" t="s">
        <v>82</v>
      </c>
      <c r="G109" s="215"/>
      <c r="H109" s="218">
        <v>2</v>
      </c>
      <c r="I109" s="219"/>
      <c r="J109" s="215"/>
      <c r="K109" s="215"/>
      <c r="L109" s="220"/>
      <c r="M109" s="221"/>
      <c r="N109" s="222"/>
      <c r="O109" s="222"/>
      <c r="P109" s="222"/>
      <c r="Q109" s="222"/>
      <c r="R109" s="222"/>
      <c r="S109" s="222"/>
      <c r="T109" s="223"/>
      <c r="AT109" s="224" t="s">
        <v>134</v>
      </c>
      <c r="AU109" s="224" t="s">
        <v>82</v>
      </c>
      <c r="AV109" s="12" t="s">
        <v>82</v>
      </c>
      <c r="AW109" s="12" t="s">
        <v>35</v>
      </c>
      <c r="AX109" s="12" t="s">
        <v>80</v>
      </c>
      <c r="AY109" s="224" t="s">
        <v>124</v>
      </c>
    </row>
    <row r="110" spans="2:65" s="11" customFormat="1" ht="13.5">
      <c r="B110" s="203"/>
      <c r="C110" s="204"/>
      <c r="D110" s="205" t="s">
        <v>134</v>
      </c>
      <c r="E110" s="206" t="s">
        <v>21</v>
      </c>
      <c r="F110" s="207" t="s">
        <v>224</v>
      </c>
      <c r="G110" s="204"/>
      <c r="H110" s="206" t="s">
        <v>21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134</v>
      </c>
      <c r="AU110" s="213" t="s">
        <v>82</v>
      </c>
      <c r="AV110" s="11" t="s">
        <v>80</v>
      </c>
      <c r="AW110" s="11" t="s">
        <v>35</v>
      </c>
      <c r="AX110" s="11" t="s">
        <v>72</v>
      </c>
      <c r="AY110" s="213" t="s">
        <v>124</v>
      </c>
    </row>
    <row r="111" spans="2:65" s="1" customFormat="1" ht="25.5" customHeight="1">
      <c r="B111" s="40"/>
      <c r="C111" s="191" t="s">
        <v>159</v>
      </c>
      <c r="D111" s="191" t="s">
        <v>127</v>
      </c>
      <c r="E111" s="192" t="s">
        <v>1281</v>
      </c>
      <c r="F111" s="193" t="s">
        <v>1282</v>
      </c>
      <c r="G111" s="194" t="s">
        <v>130</v>
      </c>
      <c r="H111" s="195">
        <v>12</v>
      </c>
      <c r="I111" s="196"/>
      <c r="J111" s="197">
        <f>ROUND(I111*H111,2)</f>
        <v>0</v>
      </c>
      <c r="K111" s="193" t="s">
        <v>131</v>
      </c>
      <c r="L111" s="60"/>
      <c r="M111" s="198" t="s">
        <v>21</v>
      </c>
      <c r="N111" s="199" t="s">
        <v>43</v>
      </c>
      <c r="O111" s="41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3" t="s">
        <v>132</v>
      </c>
      <c r="AT111" s="23" t="s">
        <v>127</v>
      </c>
      <c r="AU111" s="23" t="s">
        <v>82</v>
      </c>
      <c r="AY111" s="23" t="s">
        <v>124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80</v>
      </c>
      <c r="BK111" s="202">
        <f>ROUND(I111*H111,2)</f>
        <v>0</v>
      </c>
      <c r="BL111" s="23" t="s">
        <v>132</v>
      </c>
      <c r="BM111" s="23" t="s">
        <v>1708</v>
      </c>
    </row>
    <row r="112" spans="2:65" s="12" customFormat="1" ht="13.5">
      <c r="B112" s="214"/>
      <c r="C112" s="215"/>
      <c r="D112" s="205" t="s">
        <v>134</v>
      </c>
      <c r="E112" s="216" t="s">
        <v>21</v>
      </c>
      <c r="F112" s="217" t="s">
        <v>187</v>
      </c>
      <c r="G112" s="215"/>
      <c r="H112" s="218">
        <v>12</v>
      </c>
      <c r="I112" s="219"/>
      <c r="J112" s="215"/>
      <c r="K112" s="215"/>
      <c r="L112" s="220"/>
      <c r="M112" s="221"/>
      <c r="N112" s="222"/>
      <c r="O112" s="222"/>
      <c r="P112" s="222"/>
      <c r="Q112" s="222"/>
      <c r="R112" s="222"/>
      <c r="S112" s="222"/>
      <c r="T112" s="223"/>
      <c r="AT112" s="224" t="s">
        <v>134</v>
      </c>
      <c r="AU112" s="224" t="s">
        <v>82</v>
      </c>
      <c r="AV112" s="12" t="s">
        <v>82</v>
      </c>
      <c r="AW112" s="12" t="s">
        <v>35</v>
      </c>
      <c r="AX112" s="12" t="s">
        <v>80</v>
      </c>
      <c r="AY112" s="224" t="s">
        <v>124</v>
      </c>
    </row>
    <row r="113" spans="2:65" s="1" customFormat="1" ht="25.5" customHeight="1">
      <c r="B113" s="40"/>
      <c r="C113" s="191" t="s">
        <v>164</v>
      </c>
      <c r="D113" s="191" t="s">
        <v>127</v>
      </c>
      <c r="E113" s="192" t="s">
        <v>1709</v>
      </c>
      <c r="F113" s="193" t="s">
        <v>1710</v>
      </c>
      <c r="G113" s="194" t="s">
        <v>130</v>
      </c>
      <c r="H113" s="195">
        <v>2</v>
      </c>
      <c r="I113" s="196"/>
      <c r="J113" s="197">
        <f>ROUND(I113*H113,2)</f>
        <v>0</v>
      </c>
      <c r="K113" s="193" t="s">
        <v>131</v>
      </c>
      <c r="L113" s="60"/>
      <c r="M113" s="198" t="s">
        <v>21</v>
      </c>
      <c r="N113" s="199" t="s">
        <v>43</v>
      </c>
      <c r="O113" s="41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3" t="s">
        <v>132</v>
      </c>
      <c r="AT113" s="23" t="s">
        <v>127</v>
      </c>
      <c r="AU113" s="23" t="s">
        <v>82</v>
      </c>
      <c r="AY113" s="23" t="s">
        <v>124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3" t="s">
        <v>80</v>
      </c>
      <c r="BK113" s="202">
        <f>ROUND(I113*H113,2)</f>
        <v>0</v>
      </c>
      <c r="BL113" s="23" t="s">
        <v>132</v>
      </c>
      <c r="BM113" s="23" t="s">
        <v>1711</v>
      </c>
    </row>
    <row r="114" spans="2:65" s="1" customFormat="1" ht="25.5" customHeight="1">
      <c r="B114" s="40"/>
      <c r="C114" s="191" t="s">
        <v>169</v>
      </c>
      <c r="D114" s="191" t="s">
        <v>127</v>
      </c>
      <c r="E114" s="192" t="s">
        <v>1712</v>
      </c>
      <c r="F114" s="193" t="s">
        <v>1713</v>
      </c>
      <c r="G114" s="194" t="s">
        <v>130</v>
      </c>
      <c r="H114" s="195">
        <v>2</v>
      </c>
      <c r="I114" s="196"/>
      <c r="J114" s="197">
        <f>ROUND(I114*H114,2)</f>
        <v>0</v>
      </c>
      <c r="K114" s="193" t="s">
        <v>131</v>
      </c>
      <c r="L114" s="60"/>
      <c r="M114" s="198" t="s">
        <v>21</v>
      </c>
      <c r="N114" s="199" t="s">
        <v>43</v>
      </c>
      <c r="O114" s="41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3" t="s">
        <v>132</v>
      </c>
      <c r="AT114" s="23" t="s">
        <v>127</v>
      </c>
      <c r="AU114" s="23" t="s">
        <v>82</v>
      </c>
      <c r="AY114" s="23" t="s">
        <v>124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3" t="s">
        <v>80</v>
      </c>
      <c r="BK114" s="202">
        <f>ROUND(I114*H114,2)</f>
        <v>0</v>
      </c>
      <c r="BL114" s="23" t="s">
        <v>132</v>
      </c>
      <c r="BM114" s="23" t="s">
        <v>1714</v>
      </c>
    </row>
    <row r="115" spans="2:65" s="1" customFormat="1" ht="25.5" customHeight="1">
      <c r="B115" s="40"/>
      <c r="C115" s="191" t="s">
        <v>125</v>
      </c>
      <c r="D115" s="191" t="s">
        <v>127</v>
      </c>
      <c r="E115" s="192" t="s">
        <v>237</v>
      </c>
      <c r="F115" s="193" t="s">
        <v>238</v>
      </c>
      <c r="G115" s="194" t="s">
        <v>130</v>
      </c>
      <c r="H115" s="195">
        <v>2</v>
      </c>
      <c r="I115" s="196"/>
      <c r="J115" s="197">
        <f>ROUND(I115*H115,2)</f>
        <v>0</v>
      </c>
      <c r="K115" s="193" t="s">
        <v>131</v>
      </c>
      <c r="L115" s="60"/>
      <c r="M115" s="198" t="s">
        <v>21</v>
      </c>
      <c r="N115" s="199" t="s">
        <v>43</v>
      </c>
      <c r="O115" s="41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3" t="s">
        <v>132</v>
      </c>
      <c r="AT115" s="23" t="s">
        <v>127</v>
      </c>
      <c r="AU115" s="23" t="s">
        <v>82</v>
      </c>
      <c r="AY115" s="23" t="s">
        <v>124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3" t="s">
        <v>80</v>
      </c>
      <c r="BK115" s="202">
        <f>ROUND(I115*H115,2)</f>
        <v>0</v>
      </c>
      <c r="BL115" s="23" t="s">
        <v>132</v>
      </c>
      <c r="BM115" s="23" t="s">
        <v>1715</v>
      </c>
    </row>
    <row r="116" spans="2:65" s="1" customFormat="1" ht="25.5" customHeight="1">
      <c r="B116" s="40"/>
      <c r="C116" s="191" t="s">
        <v>178</v>
      </c>
      <c r="D116" s="191" t="s">
        <v>127</v>
      </c>
      <c r="E116" s="192" t="s">
        <v>243</v>
      </c>
      <c r="F116" s="193" t="s">
        <v>244</v>
      </c>
      <c r="G116" s="194" t="s">
        <v>221</v>
      </c>
      <c r="H116" s="195">
        <v>200.1</v>
      </c>
      <c r="I116" s="196"/>
      <c r="J116" s="197">
        <f>ROUND(I116*H116,2)</f>
        <v>0</v>
      </c>
      <c r="K116" s="193" t="s">
        <v>131</v>
      </c>
      <c r="L116" s="60"/>
      <c r="M116" s="198" t="s">
        <v>21</v>
      </c>
      <c r="N116" s="199" t="s">
        <v>43</v>
      </c>
      <c r="O116" s="41"/>
      <c r="P116" s="200">
        <f>O116*H116</f>
        <v>0</v>
      </c>
      <c r="Q116" s="200">
        <v>0</v>
      </c>
      <c r="R116" s="200">
        <f>Q116*H116</f>
        <v>0</v>
      </c>
      <c r="S116" s="200">
        <v>0.44</v>
      </c>
      <c r="T116" s="201">
        <f>S116*H116</f>
        <v>88.043999999999997</v>
      </c>
      <c r="AR116" s="23" t="s">
        <v>132</v>
      </c>
      <c r="AT116" s="23" t="s">
        <v>127</v>
      </c>
      <c r="AU116" s="23" t="s">
        <v>82</v>
      </c>
      <c r="AY116" s="23" t="s">
        <v>124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3" t="s">
        <v>80</v>
      </c>
      <c r="BK116" s="202">
        <f>ROUND(I116*H116,2)</f>
        <v>0</v>
      </c>
      <c r="BL116" s="23" t="s">
        <v>132</v>
      </c>
      <c r="BM116" s="23" t="s">
        <v>1716</v>
      </c>
    </row>
    <row r="117" spans="2:65" s="11" customFormat="1" ht="13.5">
      <c r="B117" s="203"/>
      <c r="C117" s="204"/>
      <c r="D117" s="205" t="s">
        <v>134</v>
      </c>
      <c r="E117" s="206" t="s">
        <v>21</v>
      </c>
      <c r="F117" s="207" t="s">
        <v>246</v>
      </c>
      <c r="G117" s="204"/>
      <c r="H117" s="206" t="s">
        <v>21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134</v>
      </c>
      <c r="AU117" s="213" t="s">
        <v>82</v>
      </c>
      <c r="AV117" s="11" t="s">
        <v>80</v>
      </c>
      <c r="AW117" s="11" t="s">
        <v>35</v>
      </c>
      <c r="AX117" s="11" t="s">
        <v>72</v>
      </c>
      <c r="AY117" s="213" t="s">
        <v>124</v>
      </c>
    </row>
    <row r="118" spans="2:65" s="12" customFormat="1" ht="13.5">
      <c r="B118" s="214"/>
      <c r="C118" s="215"/>
      <c r="D118" s="205" t="s">
        <v>134</v>
      </c>
      <c r="E118" s="216" t="s">
        <v>21</v>
      </c>
      <c r="F118" s="217" t="s">
        <v>1717</v>
      </c>
      <c r="G118" s="215"/>
      <c r="H118" s="218">
        <v>200.1</v>
      </c>
      <c r="I118" s="219"/>
      <c r="J118" s="215"/>
      <c r="K118" s="215"/>
      <c r="L118" s="220"/>
      <c r="M118" s="221"/>
      <c r="N118" s="222"/>
      <c r="O118" s="222"/>
      <c r="P118" s="222"/>
      <c r="Q118" s="222"/>
      <c r="R118" s="222"/>
      <c r="S118" s="222"/>
      <c r="T118" s="223"/>
      <c r="AT118" s="224" t="s">
        <v>134</v>
      </c>
      <c r="AU118" s="224" t="s">
        <v>82</v>
      </c>
      <c r="AV118" s="12" t="s">
        <v>82</v>
      </c>
      <c r="AW118" s="12" t="s">
        <v>35</v>
      </c>
      <c r="AX118" s="12" t="s">
        <v>80</v>
      </c>
      <c r="AY118" s="224" t="s">
        <v>124</v>
      </c>
    </row>
    <row r="119" spans="2:65" s="1" customFormat="1" ht="25.5" customHeight="1">
      <c r="B119" s="40"/>
      <c r="C119" s="191" t="s">
        <v>183</v>
      </c>
      <c r="D119" s="191" t="s">
        <v>127</v>
      </c>
      <c r="E119" s="192" t="s">
        <v>248</v>
      </c>
      <c r="F119" s="193" t="s">
        <v>249</v>
      </c>
      <c r="G119" s="194" t="s">
        <v>221</v>
      </c>
      <c r="H119" s="195">
        <v>165.6</v>
      </c>
      <c r="I119" s="196"/>
      <c r="J119" s="197">
        <f>ROUND(I119*H119,2)</f>
        <v>0</v>
      </c>
      <c r="K119" s="193" t="s">
        <v>131</v>
      </c>
      <c r="L119" s="60"/>
      <c r="M119" s="198" t="s">
        <v>21</v>
      </c>
      <c r="N119" s="199" t="s">
        <v>43</v>
      </c>
      <c r="O119" s="41"/>
      <c r="P119" s="200">
        <f>O119*H119</f>
        <v>0</v>
      </c>
      <c r="Q119" s="200">
        <v>3.0000000000000001E-5</v>
      </c>
      <c r="R119" s="200">
        <f>Q119*H119</f>
        <v>4.9680000000000002E-3</v>
      </c>
      <c r="S119" s="200">
        <v>7.6999999999999999E-2</v>
      </c>
      <c r="T119" s="201">
        <f>S119*H119</f>
        <v>12.751199999999999</v>
      </c>
      <c r="AR119" s="23" t="s">
        <v>132</v>
      </c>
      <c r="AT119" s="23" t="s">
        <v>127</v>
      </c>
      <c r="AU119" s="23" t="s">
        <v>82</v>
      </c>
      <c r="AY119" s="23" t="s">
        <v>124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3" t="s">
        <v>80</v>
      </c>
      <c r="BK119" s="202">
        <f>ROUND(I119*H119,2)</f>
        <v>0</v>
      </c>
      <c r="BL119" s="23" t="s">
        <v>132</v>
      </c>
      <c r="BM119" s="23" t="s">
        <v>1718</v>
      </c>
    </row>
    <row r="120" spans="2:65" s="11" customFormat="1" ht="13.5">
      <c r="B120" s="203"/>
      <c r="C120" s="204"/>
      <c r="D120" s="205" t="s">
        <v>134</v>
      </c>
      <c r="E120" s="206" t="s">
        <v>21</v>
      </c>
      <c r="F120" s="207" t="s">
        <v>251</v>
      </c>
      <c r="G120" s="204"/>
      <c r="H120" s="206" t="s">
        <v>21</v>
      </c>
      <c r="I120" s="208"/>
      <c r="J120" s="204"/>
      <c r="K120" s="204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134</v>
      </c>
      <c r="AU120" s="213" t="s">
        <v>82</v>
      </c>
      <c r="AV120" s="11" t="s">
        <v>80</v>
      </c>
      <c r="AW120" s="11" t="s">
        <v>35</v>
      </c>
      <c r="AX120" s="11" t="s">
        <v>72</v>
      </c>
      <c r="AY120" s="213" t="s">
        <v>124</v>
      </c>
    </row>
    <row r="121" spans="2:65" s="11" customFormat="1" ht="13.5">
      <c r="B121" s="203"/>
      <c r="C121" s="204"/>
      <c r="D121" s="205" t="s">
        <v>134</v>
      </c>
      <c r="E121" s="206" t="s">
        <v>21</v>
      </c>
      <c r="F121" s="207" t="s">
        <v>252</v>
      </c>
      <c r="G121" s="204"/>
      <c r="H121" s="206" t="s">
        <v>21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134</v>
      </c>
      <c r="AU121" s="213" t="s">
        <v>82</v>
      </c>
      <c r="AV121" s="11" t="s">
        <v>80</v>
      </c>
      <c r="AW121" s="11" t="s">
        <v>35</v>
      </c>
      <c r="AX121" s="11" t="s">
        <v>72</v>
      </c>
      <c r="AY121" s="213" t="s">
        <v>124</v>
      </c>
    </row>
    <row r="122" spans="2:65" s="12" customFormat="1" ht="13.5">
      <c r="B122" s="214"/>
      <c r="C122" s="215"/>
      <c r="D122" s="205" t="s">
        <v>134</v>
      </c>
      <c r="E122" s="216" t="s">
        <v>21</v>
      </c>
      <c r="F122" s="217" t="s">
        <v>1719</v>
      </c>
      <c r="G122" s="215"/>
      <c r="H122" s="218">
        <v>165.6</v>
      </c>
      <c r="I122" s="219"/>
      <c r="J122" s="215"/>
      <c r="K122" s="215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134</v>
      </c>
      <c r="AU122" s="224" t="s">
        <v>82</v>
      </c>
      <c r="AV122" s="12" t="s">
        <v>82</v>
      </c>
      <c r="AW122" s="12" t="s">
        <v>35</v>
      </c>
      <c r="AX122" s="12" t="s">
        <v>80</v>
      </c>
      <c r="AY122" s="224" t="s">
        <v>124</v>
      </c>
    </row>
    <row r="123" spans="2:65" s="1" customFormat="1" ht="25.5" customHeight="1">
      <c r="B123" s="40"/>
      <c r="C123" s="191" t="s">
        <v>187</v>
      </c>
      <c r="D123" s="191" t="s">
        <v>127</v>
      </c>
      <c r="E123" s="192" t="s">
        <v>254</v>
      </c>
      <c r="F123" s="193" t="s">
        <v>255</v>
      </c>
      <c r="G123" s="194" t="s">
        <v>221</v>
      </c>
      <c r="H123" s="195">
        <v>331.2</v>
      </c>
      <c r="I123" s="196"/>
      <c r="J123" s="197">
        <f>ROUND(I123*H123,2)</f>
        <v>0</v>
      </c>
      <c r="K123" s="193" t="s">
        <v>131</v>
      </c>
      <c r="L123" s="60"/>
      <c r="M123" s="198" t="s">
        <v>21</v>
      </c>
      <c r="N123" s="199" t="s">
        <v>43</v>
      </c>
      <c r="O123" s="41"/>
      <c r="P123" s="200">
        <f>O123*H123</f>
        <v>0</v>
      </c>
      <c r="Q123" s="200">
        <v>9.0000000000000006E-5</v>
      </c>
      <c r="R123" s="200">
        <f>Q123*H123</f>
        <v>2.9808000000000001E-2</v>
      </c>
      <c r="S123" s="200">
        <v>0.25600000000000001</v>
      </c>
      <c r="T123" s="201">
        <f>S123*H123</f>
        <v>84.787199999999999</v>
      </c>
      <c r="AR123" s="23" t="s">
        <v>132</v>
      </c>
      <c r="AT123" s="23" t="s">
        <v>127</v>
      </c>
      <c r="AU123" s="23" t="s">
        <v>82</v>
      </c>
      <c r="AY123" s="23" t="s">
        <v>124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80</v>
      </c>
      <c r="BK123" s="202">
        <f>ROUND(I123*H123,2)</f>
        <v>0</v>
      </c>
      <c r="BL123" s="23" t="s">
        <v>132</v>
      </c>
      <c r="BM123" s="23" t="s">
        <v>1720</v>
      </c>
    </row>
    <row r="124" spans="2:65" s="11" customFormat="1" ht="13.5">
      <c r="B124" s="203"/>
      <c r="C124" s="204"/>
      <c r="D124" s="205" t="s">
        <v>134</v>
      </c>
      <c r="E124" s="206" t="s">
        <v>21</v>
      </c>
      <c r="F124" s="207" t="s">
        <v>251</v>
      </c>
      <c r="G124" s="204"/>
      <c r="H124" s="206" t="s">
        <v>21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134</v>
      </c>
      <c r="AU124" s="213" t="s">
        <v>82</v>
      </c>
      <c r="AV124" s="11" t="s">
        <v>80</v>
      </c>
      <c r="AW124" s="11" t="s">
        <v>35</v>
      </c>
      <c r="AX124" s="11" t="s">
        <v>72</v>
      </c>
      <c r="AY124" s="213" t="s">
        <v>124</v>
      </c>
    </row>
    <row r="125" spans="2:65" s="11" customFormat="1" ht="13.5">
      <c r="B125" s="203"/>
      <c r="C125" s="204"/>
      <c r="D125" s="205" t="s">
        <v>134</v>
      </c>
      <c r="E125" s="206" t="s">
        <v>21</v>
      </c>
      <c r="F125" s="207" t="s">
        <v>257</v>
      </c>
      <c r="G125" s="204"/>
      <c r="H125" s="206" t="s">
        <v>21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134</v>
      </c>
      <c r="AU125" s="213" t="s">
        <v>82</v>
      </c>
      <c r="AV125" s="11" t="s">
        <v>80</v>
      </c>
      <c r="AW125" s="11" t="s">
        <v>35</v>
      </c>
      <c r="AX125" s="11" t="s">
        <v>72</v>
      </c>
      <c r="AY125" s="213" t="s">
        <v>124</v>
      </c>
    </row>
    <row r="126" spans="2:65" s="12" customFormat="1" ht="13.5">
      <c r="B126" s="214"/>
      <c r="C126" s="215"/>
      <c r="D126" s="205" t="s">
        <v>134</v>
      </c>
      <c r="E126" s="216" t="s">
        <v>21</v>
      </c>
      <c r="F126" s="217" t="s">
        <v>1721</v>
      </c>
      <c r="G126" s="215"/>
      <c r="H126" s="218">
        <v>331.2</v>
      </c>
      <c r="I126" s="219"/>
      <c r="J126" s="215"/>
      <c r="K126" s="215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134</v>
      </c>
      <c r="AU126" s="224" t="s">
        <v>82</v>
      </c>
      <c r="AV126" s="12" t="s">
        <v>82</v>
      </c>
      <c r="AW126" s="12" t="s">
        <v>35</v>
      </c>
      <c r="AX126" s="12" t="s">
        <v>80</v>
      </c>
      <c r="AY126" s="224" t="s">
        <v>124</v>
      </c>
    </row>
    <row r="127" spans="2:65" s="1" customFormat="1" ht="16.5" customHeight="1">
      <c r="B127" s="40"/>
      <c r="C127" s="191" t="s">
        <v>191</v>
      </c>
      <c r="D127" s="191" t="s">
        <v>127</v>
      </c>
      <c r="E127" s="192" t="s">
        <v>259</v>
      </c>
      <c r="F127" s="193" t="s">
        <v>1722</v>
      </c>
      <c r="G127" s="194" t="s">
        <v>261</v>
      </c>
      <c r="H127" s="195">
        <v>24</v>
      </c>
      <c r="I127" s="196"/>
      <c r="J127" s="197">
        <f>ROUND(I127*H127,2)</f>
        <v>0</v>
      </c>
      <c r="K127" s="193" t="s">
        <v>131</v>
      </c>
      <c r="L127" s="60"/>
      <c r="M127" s="198" t="s">
        <v>21</v>
      </c>
      <c r="N127" s="199" t="s">
        <v>43</v>
      </c>
      <c r="O127" s="41"/>
      <c r="P127" s="200">
        <f>O127*H127</f>
        <v>0</v>
      </c>
      <c r="Q127" s="200">
        <v>2.102E-2</v>
      </c>
      <c r="R127" s="200">
        <f>Q127*H127</f>
        <v>0.50448000000000004</v>
      </c>
      <c r="S127" s="200">
        <v>0</v>
      </c>
      <c r="T127" s="201">
        <f>S127*H127</f>
        <v>0</v>
      </c>
      <c r="AR127" s="23" t="s">
        <v>132</v>
      </c>
      <c r="AT127" s="23" t="s">
        <v>127</v>
      </c>
      <c r="AU127" s="23" t="s">
        <v>82</v>
      </c>
      <c r="AY127" s="23" t="s">
        <v>124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3" t="s">
        <v>80</v>
      </c>
      <c r="BK127" s="202">
        <f>ROUND(I127*H127,2)</f>
        <v>0</v>
      </c>
      <c r="BL127" s="23" t="s">
        <v>132</v>
      </c>
      <c r="BM127" s="23" t="s">
        <v>1723</v>
      </c>
    </row>
    <row r="128" spans="2:65" s="11" customFormat="1" ht="13.5">
      <c r="B128" s="203"/>
      <c r="C128" s="204"/>
      <c r="D128" s="205" t="s">
        <v>134</v>
      </c>
      <c r="E128" s="206" t="s">
        <v>21</v>
      </c>
      <c r="F128" s="207" t="s">
        <v>263</v>
      </c>
      <c r="G128" s="204"/>
      <c r="H128" s="206" t="s">
        <v>21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134</v>
      </c>
      <c r="AU128" s="213" t="s">
        <v>82</v>
      </c>
      <c r="AV128" s="11" t="s">
        <v>80</v>
      </c>
      <c r="AW128" s="11" t="s">
        <v>35</v>
      </c>
      <c r="AX128" s="11" t="s">
        <v>72</v>
      </c>
      <c r="AY128" s="213" t="s">
        <v>124</v>
      </c>
    </row>
    <row r="129" spans="2:65" s="12" customFormat="1" ht="13.5">
      <c r="B129" s="214"/>
      <c r="C129" s="215"/>
      <c r="D129" s="205" t="s">
        <v>134</v>
      </c>
      <c r="E129" s="216" t="s">
        <v>21</v>
      </c>
      <c r="F129" s="217" t="s">
        <v>342</v>
      </c>
      <c r="G129" s="215"/>
      <c r="H129" s="218">
        <v>24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134</v>
      </c>
      <c r="AU129" s="224" t="s">
        <v>82</v>
      </c>
      <c r="AV129" s="12" t="s">
        <v>82</v>
      </c>
      <c r="AW129" s="12" t="s">
        <v>35</v>
      </c>
      <c r="AX129" s="12" t="s">
        <v>80</v>
      </c>
      <c r="AY129" s="224" t="s">
        <v>124</v>
      </c>
    </row>
    <row r="130" spans="2:65" s="1" customFormat="1" ht="16.5" customHeight="1">
      <c r="B130" s="40"/>
      <c r="C130" s="191" t="s">
        <v>195</v>
      </c>
      <c r="D130" s="191" t="s">
        <v>127</v>
      </c>
      <c r="E130" s="192" t="s">
        <v>265</v>
      </c>
      <c r="F130" s="193" t="s">
        <v>266</v>
      </c>
      <c r="G130" s="194" t="s">
        <v>267</v>
      </c>
      <c r="H130" s="195">
        <v>50</v>
      </c>
      <c r="I130" s="196"/>
      <c r="J130" s="197">
        <f>ROUND(I130*H130,2)</f>
        <v>0</v>
      </c>
      <c r="K130" s="193" t="s">
        <v>131</v>
      </c>
      <c r="L130" s="60"/>
      <c r="M130" s="198" t="s">
        <v>21</v>
      </c>
      <c r="N130" s="199" t="s">
        <v>43</v>
      </c>
      <c r="O130" s="41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3" t="s">
        <v>132</v>
      </c>
      <c r="AT130" s="23" t="s">
        <v>127</v>
      </c>
      <c r="AU130" s="23" t="s">
        <v>82</v>
      </c>
      <c r="AY130" s="23" t="s">
        <v>124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3" t="s">
        <v>80</v>
      </c>
      <c r="BK130" s="202">
        <f>ROUND(I130*H130,2)</f>
        <v>0</v>
      </c>
      <c r="BL130" s="23" t="s">
        <v>132</v>
      </c>
      <c r="BM130" s="23" t="s">
        <v>1724</v>
      </c>
    </row>
    <row r="131" spans="2:65" s="12" customFormat="1" ht="13.5">
      <c r="B131" s="214"/>
      <c r="C131" s="215"/>
      <c r="D131" s="205" t="s">
        <v>134</v>
      </c>
      <c r="E131" s="216" t="s">
        <v>21</v>
      </c>
      <c r="F131" s="217" t="s">
        <v>269</v>
      </c>
      <c r="G131" s="215"/>
      <c r="H131" s="218">
        <v>50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134</v>
      </c>
      <c r="AU131" s="224" t="s">
        <v>82</v>
      </c>
      <c r="AV131" s="12" t="s">
        <v>82</v>
      </c>
      <c r="AW131" s="12" t="s">
        <v>35</v>
      </c>
      <c r="AX131" s="12" t="s">
        <v>80</v>
      </c>
      <c r="AY131" s="224" t="s">
        <v>124</v>
      </c>
    </row>
    <row r="132" spans="2:65" s="1" customFormat="1" ht="16.5" customHeight="1">
      <c r="B132" s="40"/>
      <c r="C132" s="191" t="s">
        <v>10</v>
      </c>
      <c r="D132" s="191" t="s">
        <v>127</v>
      </c>
      <c r="E132" s="192" t="s">
        <v>270</v>
      </c>
      <c r="F132" s="193" t="s">
        <v>271</v>
      </c>
      <c r="G132" s="194" t="s">
        <v>272</v>
      </c>
      <c r="H132" s="195">
        <v>14.4</v>
      </c>
      <c r="I132" s="196"/>
      <c r="J132" s="197">
        <f>ROUND(I132*H132,2)</f>
        <v>0</v>
      </c>
      <c r="K132" s="193" t="s">
        <v>131</v>
      </c>
      <c r="L132" s="60"/>
      <c r="M132" s="198" t="s">
        <v>21</v>
      </c>
      <c r="N132" s="199" t="s">
        <v>43</v>
      </c>
      <c r="O132" s="41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AR132" s="23" t="s">
        <v>132</v>
      </c>
      <c r="AT132" s="23" t="s">
        <v>127</v>
      </c>
      <c r="AU132" s="23" t="s">
        <v>82</v>
      </c>
      <c r="AY132" s="23" t="s">
        <v>124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3" t="s">
        <v>80</v>
      </c>
      <c r="BK132" s="202">
        <f>ROUND(I132*H132,2)</f>
        <v>0</v>
      </c>
      <c r="BL132" s="23" t="s">
        <v>132</v>
      </c>
      <c r="BM132" s="23" t="s">
        <v>1725</v>
      </c>
    </row>
    <row r="133" spans="2:65" s="12" customFormat="1" ht="13.5">
      <c r="B133" s="214"/>
      <c r="C133" s="215"/>
      <c r="D133" s="205" t="s">
        <v>134</v>
      </c>
      <c r="E133" s="216" t="s">
        <v>21</v>
      </c>
      <c r="F133" s="217" t="s">
        <v>274</v>
      </c>
      <c r="G133" s="215"/>
      <c r="H133" s="218">
        <v>14.4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134</v>
      </c>
      <c r="AU133" s="224" t="s">
        <v>82</v>
      </c>
      <c r="AV133" s="12" t="s">
        <v>82</v>
      </c>
      <c r="AW133" s="12" t="s">
        <v>35</v>
      </c>
      <c r="AX133" s="12" t="s">
        <v>80</v>
      </c>
      <c r="AY133" s="224" t="s">
        <v>124</v>
      </c>
    </row>
    <row r="134" spans="2:65" s="1" customFormat="1" ht="16.5" customHeight="1">
      <c r="B134" s="40"/>
      <c r="C134" s="191" t="s">
        <v>294</v>
      </c>
      <c r="D134" s="191" t="s">
        <v>127</v>
      </c>
      <c r="E134" s="192" t="s">
        <v>275</v>
      </c>
      <c r="F134" s="193" t="s">
        <v>276</v>
      </c>
      <c r="G134" s="194" t="s">
        <v>272</v>
      </c>
      <c r="H134" s="195">
        <v>14.4</v>
      </c>
      <c r="I134" s="196"/>
      <c r="J134" s="197">
        <f>ROUND(I134*H134,2)</f>
        <v>0</v>
      </c>
      <c r="K134" s="193" t="s">
        <v>131</v>
      </c>
      <c r="L134" s="60"/>
      <c r="M134" s="198" t="s">
        <v>21</v>
      </c>
      <c r="N134" s="199" t="s">
        <v>43</v>
      </c>
      <c r="O134" s="41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3" t="s">
        <v>132</v>
      </c>
      <c r="AT134" s="23" t="s">
        <v>127</v>
      </c>
      <c r="AU134" s="23" t="s">
        <v>82</v>
      </c>
      <c r="AY134" s="23" t="s">
        <v>124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3" t="s">
        <v>80</v>
      </c>
      <c r="BK134" s="202">
        <f>ROUND(I134*H134,2)</f>
        <v>0</v>
      </c>
      <c r="BL134" s="23" t="s">
        <v>132</v>
      </c>
      <c r="BM134" s="23" t="s">
        <v>1726</v>
      </c>
    </row>
    <row r="135" spans="2:65" s="11" customFormat="1" ht="13.5">
      <c r="B135" s="203"/>
      <c r="C135" s="204"/>
      <c r="D135" s="205" t="s">
        <v>134</v>
      </c>
      <c r="E135" s="206" t="s">
        <v>21</v>
      </c>
      <c r="F135" s="207" t="s">
        <v>278</v>
      </c>
      <c r="G135" s="204"/>
      <c r="H135" s="206" t="s">
        <v>21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134</v>
      </c>
      <c r="AU135" s="213" t="s">
        <v>82</v>
      </c>
      <c r="AV135" s="11" t="s">
        <v>80</v>
      </c>
      <c r="AW135" s="11" t="s">
        <v>35</v>
      </c>
      <c r="AX135" s="11" t="s">
        <v>72</v>
      </c>
      <c r="AY135" s="213" t="s">
        <v>124</v>
      </c>
    </row>
    <row r="136" spans="2:65" s="12" customFormat="1" ht="13.5">
      <c r="B136" s="214"/>
      <c r="C136" s="215"/>
      <c r="D136" s="205" t="s">
        <v>134</v>
      </c>
      <c r="E136" s="216" t="s">
        <v>21</v>
      </c>
      <c r="F136" s="217" t="s">
        <v>279</v>
      </c>
      <c r="G136" s="215"/>
      <c r="H136" s="218">
        <v>14.4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134</v>
      </c>
      <c r="AU136" s="224" t="s">
        <v>82</v>
      </c>
      <c r="AV136" s="12" t="s">
        <v>82</v>
      </c>
      <c r="AW136" s="12" t="s">
        <v>35</v>
      </c>
      <c r="AX136" s="12" t="s">
        <v>80</v>
      </c>
      <c r="AY136" s="224" t="s">
        <v>124</v>
      </c>
    </row>
    <row r="137" spans="2:65" s="1" customFormat="1" ht="16.5" customHeight="1">
      <c r="B137" s="40"/>
      <c r="C137" s="191" t="s">
        <v>301</v>
      </c>
      <c r="D137" s="191" t="s">
        <v>127</v>
      </c>
      <c r="E137" s="192" t="s">
        <v>280</v>
      </c>
      <c r="F137" s="193" t="s">
        <v>281</v>
      </c>
      <c r="G137" s="194" t="s">
        <v>272</v>
      </c>
      <c r="H137" s="195">
        <v>804.25199999999995</v>
      </c>
      <c r="I137" s="196"/>
      <c r="J137" s="197">
        <f>ROUND(I137*H137,2)</f>
        <v>0</v>
      </c>
      <c r="K137" s="193" t="s">
        <v>131</v>
      </c>
      <c r="L137" s="60"/>
      <c r="M137" s="198" t="s">
        <v>21</v>
      </c>
      <c r="N137" s="199" t="s">
        <v>43</v>
      </c>
      <c r="O137" s="4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3" t="s">
        <v>132</v>
      </c>
      <c r="AT137" s="23" t="s">
        <v>127</v>
      </c>
      <c r="AU137" s="23" t="s">
        <v>82</v>
      </c>
      <c r="AY137" s="23" t="s">
        <v>124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3" t="s">
        <v>80</v>
      </c>
      <c r="BK137" s="202">
        <f>ROUND(I137*H137,2)</f>
        <v>0</v>
      </c>
      <c r="BL137" s="23" t="s">
        <v>132</v>
      </c>
      <c r="BM137" s="23" t="s">
        <v>1727</v>
      </c>
    </row>
    <row r="138" spans="2:65" s="11" customFormat="1" ht="27">
      <c r="B138" s="203"/>
      <c r="C138" s="204"/>
      <c r="D138" s="205" t="s">
        <v>134</v>
      </c>
      <c r="E138" s="206" t="s">
        <v>21</v>
      </c>
      <c r="F138" s="207" t="s">
        <v>1728</v>
      </c>
      <c r="G138" s="204"/>
      <c r="H138" s="206" t="s">
        <v>21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134</v>
      </c>
      <c r="AU138" s="213" t="s">
        <v>82</v>
      </c>
      <c r="AV138" s="11" t="s">
        <v>80</v>
      </c>
      <c r="AW138" s="11" t="s">
        <v>35</v>
      </c>
      <c r="AX138" s="11" t="s">
        <v>72</v>
      </c>
      <c r="AY138" s="213" t="s">
        <v>124</v>
      </c>
    </row>
    <row r="139" spans="2:65" s="12" customFormat="1" ht="13.5">
      <c r="B139" s="214"/>
      <c r="C139" s="215"/>
      <c r="D139" s="205" t="s">
        <v>134</v>
      </c>
      <c r="E139" s="216" t="s">
        <v>21</v>
      </c>
      <c r="F139" s="217" t="s">
        <v>1729</v>
      </c>
      <c r="G139" s="215"/>
      <c r="H139" s="218">
        <v>593.19000000000005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134</v>
      </c>
      <c r="AU139" s="224" t="s">
        <v>82</v>
      </c>
      <c r="AV139" s="12" t="s">
        <v>82</v>
      </c>
      <c r="AW139" s="12" t="s">
        <v>35</v>
      </c>
      <c r="AX139" s="12" t="s">
        <v>72</v>
      </c>
      <c r="AY139" s="224" t="s">
        <v>124</v>
      </c>
    </row>
    <row r="140" spans="2:65" s="12" customFormat="1" ht="13.5">
      <c r="B140" s="214"/>
      <c r="C140" s="215"/>
      <c r="D140" s="205" t="s">
        <v>134</v>
      </c>
      <c r="E140" s="216" t="s">
        <v>21</v>
      </c>
      <c r="F140" s="217" t="s">
        <v>1730</v>
      </c>
      <c r="G140" s="215"/>
      <c r="H140" s="218">
        <v>48.164999999999999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134</v>
      </c>
      <c r="AU140" s="224" t="s">
        <v>82</v>
      </c>
      <c r="AV140" s="12" t="s">
        <v>82</v>
      </c>
      <c r="AW140" s="12" t="s">
        <v>35</v>
      </c>
      <c r="AX140" s="12" t="s">
        <v>72</v>
      </c>
      <c r="AY140" s="224" t="s">
        <v>124</v>
      </c>
    </row>
    <row r="141" spans="2:65" s="12" customFormat="1" ht="13.5">
      <c r="B141" s="214"/>
      <c r="C141" s="215"/>
      <c r="D141" s="205" t="s">
        <v>134</v>
      </c>
      <c r="E141" s="216" t="s">
        <v>21</v>
      </c>
      <c r="F141" s="217" t="s">
        <v>1731</v>
      </c>
      <c r="G141" s="215"/>
      <c r="H141" s="218">
        <v>48.164999999999999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134</v>
      </c>
      <c r="AU141" s="224" t="s">
        <v>82</v>
      </c>
      <c r="AV141" s="12" t="s">
        <v>82</v>
      </c>
      <c r="AW141" s="12" t="s">
        <v>35</v>
      </c>
      <c r="AX141" s="12" t="s">
        <v>72</v>
      </c>
      <c r="AY141" s="224" t="s">
        <v>124</v>
      </c>
    </row>
    <row r="142" spans="2:65" s="12" customFormat="1" ht="13.5">
      <c r="B142" s="214"/>
      <c r="C142" s="215"/>
      <c r="D142" s="205" t="s">
        <v>134</v>
      </c>
      <c r="E142" s="216" t="s">
        <v>21</v>
      </c>
      <c r="F142" s="217" t="s">
        <v>1732</v>
      </c>
      <c r="G142" s="215"/>
      <c r="H142" s="218">
        <v>99.9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134</v>
      </c>
      <c r="AU142" s="224" t="s">
        <v>82</v>
      </c>
      <c r="AV142" s="12" t="s">
        <v>82</v>
      </c>
      <c r="AW142" s="12" t="s">
        <v>35</v>
      </c>
      <c r="AX142" s="12" t="s">
        <v>72</v>
      </c>
      <c r="AY142" s="224" t="s">
        <v>124</v>
      </c>
    </row>
    <row r="143" spans="2:65" s="12" customFormat="1" ht="13.5">
      <c r="B143" s="214"/>
      <c r="C143" s="215"/>
      <c r="D143" s="205" t="s">
        <v>134</v>
      </c>
      <c r="E143" s="216" t="s">
        <v>21</v>
      </c>
      <c r="F143" s="217" t="s">
        <v>1733</v>
      </c>
      <c r="G143" s="215"/>
      <c r="H143" s="218">
        <v>7.3319999999999999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134</v>
      </c>
      <c r="AU143" s="224" t="s">
        <v>82</v>
      </c>
      <c r="AV143" s="12" t="s">
        <v>82</v>
      </c>
      <c r="AW143" s="12" t="s">
        <v>35</v>
      </c>
      <c r="AX143" s="12" t="s">
        <v>72</v>
      </c>
      <c r="AY143" s="224" t="s">
        <v>124</v>
      </c>
    </row>
    <row r="144" spans="2:65" s="12" customFormat="1" ht="13.5">
      <c r="B144" s="214"/>
      <c r="C144" s="215"/>
      <c r="D144" s="205" t="s">
        <v>134</v>
      </c>
      <c r="E144" s="216" t="s">
        <v>21</v>
      </c>
      <c r="F144" s="217" t="s">
        <v>1734</v>
      </c>
      <c r="G144" s="215"/>
      <c r="H144" s="218">
        <v>7.5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134</v>
      </c>
      <c r="AU144" s="224" t="s">
        <v>82</v>
      </c>
      <c r="AV144" s="12" t="s">
        <v>82</v>
      </c>
      <c r="AW144" s="12" t="s">
        <v>35</v>
      </c>
      <c r="AX144" s="12" t="s">
        <v>72</v>
      </c>
      <c r="AY144" s="224" t="s">
        <v>124</v>
      </c>
    </row>
    <row r="145" spans="2:65" s="13" customFormat="1" ht="13.5">
      <c r="B145" s="228"/>
      <c r="C145" s="229"/>
      <c r="D145" s="205" t="s">
        <v>134</v>
      </c>
      <c r="E145" s="230" t="s">
        <v>21</v>
      </c>
      <c r="F145" s="231" t="s">
        <v>230</v>
      </c>
      <c r="G145" s="229"/>
      <c r="H145" s="232">
        <v>804.25199999999995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134</v>
      </c>
      <c r="AU145" s="238" t="s">
        <v>82</v>
      </c>
      <c r="AV145" s="13" t="s">
        <v>132</v>
      </c>
      <c r="AW145" s="13" t="s">
        <v>35</v>
      </c>
      <c r="AX145" s="13" t="s">
        <v>80</v>
      </c>
      <c r="AY145" s="238" t="s">
        <v>124</v>
      </c>
    </row>
    <row r="146" spans="2:65" s="1" customFormat="1" ht="16.5" customHeight="1">
      <c r="B146" s="40"/>
      <c r="C146" s="191" t="s">
        <v>264</v>
      </c>
      <c r="D146" s="191" t="s">
        <v>127</v>
      </c>
      <c r="E146" s="192" t="s">
        <v>290</v>
      </c>
      <c r="F146" s="193" t="s">
        <v>291</v>
      </c>
      <c r="G146" s="194" t="s">
        <v>272</v>
      </c>
      <c r="H146" s="195">
        <v>402.12599999999998</v>
      </c>
      <c r="I146" s="196"/>
      <c r="J146" s="197">
        <f>ROUND(I146*H146,2)</f>
        <v>0</v>
      </c>
      <c r="K146" s="193" t="s">
        <v>131</v>
      </c>
      <c r="L146" s="60"/>
      <c r="M146" s="198" t="s">
        <v>21</v>
      </c>
      <c r="N146" s="199" t="s">
        <v>43</v>
      </c>
      <c r="O146" s="41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3" t="s">
        <v>132</v>
      </c>
      <c r="AT146" s="23" t="s">
        <v>127</v>
      </c>
      <c r="AU146" s="23" t="s">
        <v>82</v>
      </c>
      <c r="AY146" s="23" t="s">
        <v>124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3" t="s">
        <v>80</v>
      </c>
      <c r="BK146" s="202">
        <f>ROUND(I146*H146,2)</f>
        <v>0</v>
      </c>
      <c r="BL146" s="23" t="s">
        <v>132</v>
      </c>
      <c r="BM146" s="23" t="s">
        <v>1735</v>
      </c>
    </row>
    <row r="147" spans="2:65" s="12" customFormat="1" ht="13.5">
      <c r="B147" s="214"/>
      <c r="C147" s="215"/>
      <c r="D147" s="205" t="s">
        <v>134</v>
      </c>
      <c r="E147" s="216" t="s">
        <v>21</v>
      </c>
      <c r="F147" s="217" t="s">
        <v>1736</v>
      </c>
      <c r="G147" s="215"/>
      <c r="H147" s="218">
        <v>402.12599999999998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134</v>
      </c>
      <c r="AU147" s="224" t="s">
        <v>82</v>
      </c>
      <c r="AV147" s="12" t="s">
        <v>82</v>
      </c>
      <c r="AW147" s="12" t="s">
        <v>35</v>
      </c>
      <c r="AX147" s="12" t="s">
        <v>80</v>
      </c>
      <c r="AY147" s="224" t="s">
        <v>124</v>
      </c>
    </row>
    <row r="148" spans="2:65" s="1" customFormat="1" ht="16.5" customHeight="1">
      <c r="B148" s="40"/>
      <c r="C148" s="191" t="s">
        <v>311</v>
      </c>
      <c r="D148" s="191" t="s">
        <v>127</v>
      </c>
      <c r="E148" s="192" t="s">
        <v>295</v>
      </c>
      <c r="F148" s="193" t="s">
        <v>296</v>
      </c>
      <c r="G148" s="194" t="s">
        <v>272</v>
      </c>
      <c r="H148" s="195">
        <v>12.563000000000001</v>
      </c>
      <c r="I148" s="196"/>
      <c r="J148" s="197">
        <f>ROUND(I148*H148,2)</f>
        <v>0</v>
      </c>
      <c r="K148" s="193" t="s">
        <v>131</v>
      </c>
      <c r="L148" s="60"/>
      <c r="M148" s="198" t="s">
        <v>21</v>
      </c>
      <c r="N148" s="199" t="s">
        <v>43</v>
      </c>
      <c r="O148" s="41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3" t="s">
        <v>132</v>
      </c>
      <c r="AT148" s="23" t="s">
        <v>127</v>
      </c>
      <c r="AU148" s="23" t="s">
        <v>82</v>
      </c>
      <c r="AY148" s="23" t="s">
        <v>124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3" t="s">
        <v>80</v>
      </c>
      <c r="BK148" s="202">
        <f>ROUND(I148*H148,2)</f>
        <v>0</v>
      </c>
      <c r="BL148" s="23" t="s">
        <v>132</v>
      </c>
      <c r="BM148" s="23" t="s">
        <v>1737</v>
      </c>
    </row>
    <row r="149" spans="2:65" s="11" customFormat="1" ht="13.5">
      <c r="B149" s="203"/>
      <c r="C149" s="204"/>
      <c r="D149" s="205" t="s">
        <v>134</v>
      </c>
      <c r="E149" s="206" t="s">
        <v>21</v>
      </c>
      <c r="F149" s="207" t="s">
        <v>298</v>
      </c>
      <c r="G149" s="204"/>
      <c r="H149" s="206" t="s">
        <v>21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134</v>
      </c>
      <c r="AU149" s="213" t="s">
        <v>82</v>
      </c>
      <c r="AV149" s="11" t="s">
        <v>80</v>
      </c>
      <c r="AW149" s="11" t="s">
        <v>35</v>
      </c>
      <c r="AX149" s="11" t="s">
        <v>72</v>
      </c>
      <c r="AY149" s="213" t="s">
        <v>124</v>
      </c>
    </row>
    <row r="150" spans="2:65" s="12" customFormat="1" ht="13.5">
      <c r="B150" s="214"/>
      <c r="C150" s="215"/>
      <c r="D150" s="205" t="s">
        <v>134</v>
      </c>
      <c r="E150" s="216" t="s">
        <v>21</v>
      </c>
      <c r="F150" s="217" t="s">
        <v>1738</v>
      </c>
      <c r="G150" s="215"/>
      <c r="H150" s="218">
        <v>6.2880000000000003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134</v>
      </c>
      <c r="AU150" s="224" t="s">
        <v>82</v>
      </c>
      <c r="AV150" s="12" t="s">
        <v>82</v>
      </c>
      <c r="AW150" s="12" t="s">
        <v>35</v>
      </c>
      <c r="AX150" s="12" t="s">
        <v>72</v>
      </c>
      <c r="AY150" s="224" t="s">
        <v>124</v>
      </c>
    </row>
    <row r="151" spans="2:65" s="12" customFormat="1" ht="13.5">
      <c r="B151" s="214"/>
      <c r="C151" s="215"/>
      <c r="D151" s="205" t="s">
        <v>134</v>
      </c>
      <c r="E151" s="216" t="s">
        <v>21</v>
      </c>
      <c r="F151" s="217" t="s">
        <v>1739</v>
      </c>
      <c r="G151" s="215"/>
      <c r="H151" s="218">
        <v>6.2750000000000004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134</v>
      </c>
      <c r="AU151" s="224" t="s">
        <v>82</v>
      </c>
      <c r="AV151" s="12" t="s">
        <v>82</v>
      </c>
      <c r="AW151" s="12" t="s">
        <v>35</v>
      </c>
      <c r="AX151" s="12" t="s">
        <v>72</v>
      </c>
      <c r="AY151" s="224" t="s">
        <v>124</v>
      </c>
    </row>
    <row r="152" spans="2:65" s="13" customFormat="1" ht="13.5">
      <c r="B152" s="228"/>
      <c r="C152" s="229"/>
      <c r="D152" s="205" t="s">
        <v>134</v>
      </c>
      <c r="E152" s="230" t="s">
        <v>21</v>
      </c>
      <c r="F152" s="231" t="s">
        <v>230</v>
      </c>
      <c r="G152" s="229"/>
      <c r="H152" s="232">
        <v>12.563000000000001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134</v>
      </c>
      <c r="AU152" s="238" t="s">
        <v>82</v>
      </c>
      <c r="AV152" s="13" t="s">
        <v>132</v>
      </c>
      <c r="AW152" s="13" t="s">
        <v>35</v>
      </c>
      <c r="AX152" s="13" t="s">
        <v>80</v>
      </c>
      <c r="AY152" s="238" t="s">
        <v>124</v>
      </c>
    </row>
    <row r="153" spans="2:65" s="1" customFormat="1" ht="16.5" customHeight="1">
      <c r="B153" s="40"/>
      <c r="C153" s="191" t="s">
        <v>319</v>
      </c>
      <c r="D153" s="191" t="s">
        <v>127</v>
      </c>
      <c r="E153" s="192" t="s">
        <v>302</v>
      </c>
      <c r="F153" s="193" t="s">
        <v>303</v>
      </c>
      <c r="G153" s="194" t="s">
        <v>272</v>
      </c>
      <c r="H153" s="195">
        <v>6.282</v>
      </c>
      <c r="I153" s="196"/>
      <c r="J153" s="197">
        <f>ROUND(I153*H153,2)</f>
        <v>0</v>
      </c>
      <c r="K153" s="193" t="s">
        <v>131</v>
      </c>
      <c r="L153" s="60"/>
      <c r="M153" s="198" t="s">
        <v>21</v>
      </c>
      <c r="N153" s="199" t="s">
        <v>43</v>
      </c>
      <c r="O153" s="41"/>
      <c r="P153" s="200">
        <f>O153*H153</f>
        <v>0</v>
      </c>
      <c r="Q153" s="200">
        <v>0</v>
      </c>
      <c r="R153" s="200">
        <f>Q153*H153</f>
        <v>0</v>
      </c>
      <c r="S153" s="200">
        <v>0</v>
      </c>
      <c r="T153" s="201">
        <f>S153*H153</f>
        <v>0</v>
      </c>
      <c r="AR153" s="23" t="s">
        <v>132</v>
      </c>
      <c r="AT153" s="23" t="s">
        <v>127</v>
      </c>
      <c r="AU153" s="23" t="s">
        <v>82</v>
      </c>
      <c r="AY153" s="23" t="s">
        <v>124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3" t="s">
        <v>80</v>
      </c>
      <c r="BK153" s="202">
        <f>ROUND(I153*H153,2)</f>
        <v>0</v>
      </c>
      <c r="BL153" s="23" t="s">
        <v>132</v>
      </c>
      <c r="BM153" s="23" t="s">
        <v>1740</v>
      </c>
    </row>
    <row r="154" spans="2:65" s="12" customFormat="1" ht="13.5">
      <c r="B154" s="214"/>
      <c r="C154" s="215"/>
      <c r="D154" s="205" t="s">
        <v>134</v>
      </c>
      <c r="E154" s="216" t="s">
        <v>21</v>
      </c>
      <c r="F154" s="217" t="s">
        <v>1741</v>
      </c>
      <c r="G154" s="215"/>
      <c r="H154" s="218">
        <v>6.282</v>
      </c>
      <c r="I154" s="219"/>
      <c r="J154" s="215"/>
      <c r="K154" s="215"/>
      <c r="L154" s="220"/>
      <c r="M154" s="221"/>
      <c r="N154" s="222"/>
      <c r="O154" s="222"/>
      <c r="P154" s="222"/>
      <c r="Q154" s="222"/>
      <c r="R154" s="222"/>
      <c r="S154" s="222"/>
      <c r="T154" s="223"/>
      <c r="AT154" s="224" t="s">
        <v>134</v>
      </c>
      <c r="AU154" s="224" t="s">
        <v>82</v>
      </c>
      <c r="AV154" s="12" t="s">
        <v>82</v>
      </c>
      <c r="AW154" s="12" t="s">
        <v>35</v>
      </c>
      <c r="AX154" s="12" t="s">
        <v>80</v>
      </c>
      <c r="AY154" s="224" t="s">
        <v>124</v>
      </c>
    </row>
    <row r="155" spans="2:65" s="1" customFormat="1" ht="25.5" customHeight="1">
      <c r="B155" s="40"/>
      <c r="C155" s="191" t="s">
        <v>9</v>
      </c>
      <c r="D155" s="191" t="s">
        <v>127</v>
      </c>
      <c r="E155" s="192" t="s">
        <v>306</v>
      </c>
      <c r="F155" s="193" t="s">
        <v>307</v>
      </c>
      <c r="G155" s="194" t="s">
        <v>221</v>
      </c>
      <c r="H155" s="195">
        <v>27.5</v>
      </c>
      <c r="I155" s="196"/>
      <c r="J155" s="197">
        <f>ROUND(I155*H155,2)</f>
        <v>0</v>
      </c>
      <c r="K155" s="193" t="s">
        <v>131</v>
      </c>
      <c r="L155" s="60"/>
      <c r="M155" s="198" t="s">
        <v>21</v>
      </c>
      <c r="N155" s="199" t="s">
        <v>43</v>
      </c>
      <c r="O155" s="41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3" t="s">
        <v>132</v>
      </c>
      <c r="AT155" s="23" t="s">
        <v>127</v>
      </c>
      <c r="AU155" s="23" t="s">
        <v>82</v>
      </c>
      <c r="AY155" s="23" t="s">
        <v>124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3" t="s">
        <v>80</v>
      </c>
      <c r="BK155" s="202">
        <f>ROUND(I155*H155,2)</f>
        <v>0</v>
      </c>
      <c r="BL155" s="23" t="s">
        <v>132</v>
      </c>
      <c r="BM155" s="23" t="s">
        <v>1742</v>
      </c>
    </row>
    <row r="156" spans="2:65" s="11" customFormat="1" ht="13.5">
      <c r="B156" s="203"/>
      <c r="C156" s="204"/>
      <c r="D156" s="205" t="s">
        <v>134</v>
      </c>
      <c r="E156" s="206" t="s">
        <v>21</v>
      </c>
      <c r="F156" s="207" t="s">
        <v>309</v>
      </c>
      <c r="G156" s="204"/>
      <c r="H156" s="206" t="s">
        <v>21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134</v>
      </c>
      <c r="AU156" s="213" t="s">
        <v>82</v>
      </c>
      <c r="AV156" s="11" t="s">
        <v>80</v>
      </c>
      <c r="AW156" s="11" t="s">
        <v>35</v>
      </c>
      <c r="AX156" s="11" t="s">
        <v>72</v>
      </c>
      <c r="AY156" s="213" t="s">
        <v>124</v>
      </c>
    </row>
    <row r="157" spans="2:65" s="12" customFormat="1" ht="13.5">
      <c r="B157" s="214"/>
      <c r="C157" s="215"/>
      <c r="D157" s="205" t="s">
        <v>134</v>
      </c>
      <c r="E157" s="216" t="s">
        <v>21</v>
      </c>
      <c r="F157" s="217" t="s">
        <v>1743</v>
      </c>
      <c r="G157" s="215"/>
      <c r="H157" s="218">
        <v>27.5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134</v>
      </c>
      <c r="AU157" s="224" t="s">
        <v>82</v>
      </c>
      <c r="AV157" s="12" t="s">
        <v>82</v>
      </c>
      <c r="AW157" s="12" t="s">
        <v>35</v>
      </c>
      <c r="AX157" s="12" t="s">
        <v>80</v>
      </c>
      <c r="AY157" s="224" t="s">
        <v>124</v>
      </c>
    </row>
    <row r="158" spans="2:65" s="1" customFormat="1" ht="16.5" customHeight="1">
      <c r="B158" s="40"/>
      <c r="C158" s="239" t="s">
        <v>332</v>
      </c>
      <c r="D158" s="239" t="s">
        <v>312</v>
      </c>
      <c r="E158" s="240" t="s">
        <v>313</v>
      </c>
      <c r="F158" s="241" t="s">
        <v>314</v>
      </c>
      <c r="G158" s="242" t="s">
        <v>315</v>
      </c>
      <c r="H158" s="243">
        <v>4.2759999999999998</v>
      </c>
      <c r="I158" s="244"/>
      <c r="J158" s="245">
        <f>ROUND(I158*H158,2)</f>
        <v>0</v>
      </c>
      <c r="K158" s="241" t="s">
        <v>131</v>
      </c>
      <c r="L158" s="246"/>
      <c r="M158" s="247" t="s">
        <v>21</v>
      </c>
      <c r="N158" s="248" t="s">
        <v>43</v>
      </c>
      <c r="O158" s="41"/>
      <c r="P158" s="200">
        <f>O158*H158</f>
        <v>0</v>
      </c>
      <c r="Q158" s="200">
        <v>1</v>
      </c>
      <c r="R158" s="200">
        <f>Q158*H158</f>
        <v>4.2759999999999998</v>
      </c>
      <c r="S158" s="200">
        <v>0</v>
      </c>
      <c r="T158" s="201">
        <f>S158*H158</f>
        <v>0</v>
      </c>
      <c r="AR158" s="23" t="s">
        <v>169</v>
      </c>
      <c r="AT158" s="23" t="s">
        <v>312</v>
      </c>
      <c r="AU158" s="23" t="s">
        <v>82</v>
      </c>
      <c r="AY158" s="23" t="s">
        <v>124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3" t="s">
        <v>80</v>
      </c>
      <c r="BK158" s="202">
        <f>ROUND(I158*H158,2)</f>
        <v>0</v>
      </c>
      <c r="BL158" s="23" t="s">
        <v>132</v>
      </c>
      <c r="BM158" s="23" t="s">
        <v>1744</v>
      </c>
    </row>
    <row r="159" spans="2:65" s="11" customFormat="1" ht="13.5">
      <c r="B159" s="203"/>
      <c r="C159" s="204"/>
      <c r="D159" s="205" t="s">
        <v>134</v>
      </c>
      <c r="E159" s="206" t="s">
        <v>21</v>
      </c>
      <c r="F159" s="207" t="s">
        <v>317</v>
      </c>
      <c r="G159" s="204"/>
      <c r="H159" s="206" t="s">
        <v>21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134</v>
      </c>
      <c r="AU159" s="213" t="s">
        <v>82</v>
      </c>
      <c r="AV159" s="11" t="s">
        <v>80</v>
      </c>
      <c r="AW159" s="11" t="s">
        <v>35</v>
      </c>
      <c r="AX159" s="11" t="s">
        <v>72</v>
      </c>
      <c r="AY159" s="213" t="s">
        <v>124</v>
      </c>
    </row>
    <row r="160" spans="2:65" s="12" customFormat="1" ht="13.5">
      <c r="B160" s="214"/>
      <c r="C160" s="215"/>
      <c r="D160" s="205" t="s">
        <v>134</v>
      </c>
      <c r="E160" s="216" t="s">
        <v>21</v>
      </c>
      <c r="F160" s="217" t="s">
        <v>1745</v>
      </c>
      <c r="G160" s="215"/>
      <c r="H160" s="218">
        <v>4.2759999999999998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134</v>
      </c>
      <c r="AU160" s="224" t="s">
        <v>82</v>
      </c>
      <c r="AV160" s="12" t="s">
        <v>82</v>
      </c>
      <c r="AW160" s="12" t="s">
        <v>35</v>
      </c>
      <c r="AX160" s="12" t="s">
        <v>80</v>
      </c>
      <c r="AY160" s="224" t="s">
        <v>124</v>
      </c>
    </row>
    <row r="161" spans="2:65" s="1" customFormat="1" ht="25.5" customHeight="1">
      <c r="B161" s="40"/>
      <c r="C161" s="191" t="s">
        <v>337</v>
      </c>
      <c r="D161" s="191" t="s">
        <v>127</v>
      </c>
      <c r="E161" s="192" t="s">
        <v>320</v>
      </c>
      <c r="F161" s="193" t="s">
        <v>321</v>
      </c>
      <c r="G161" s="194" t="s">
        <v>221</v>
      </c>
      <c r="H161" s="195">
        <v>27.5</v>
      </c>
      <c r="I161" s="196"/>
      <c r="J161" s="197">
        <f>ROUND(I161*H161,2)</f>
        <v>0</v>
      </c>
      <c r="K161" s="193" t="s">
        <v>131</v>
      </c>
      <c r="L161" s="60"/>
      <c r="M161" s="198" t="s">
        <v>21</v>
      </c>
      <c r="N161" s="199" t="s">
        <v>43</v>
      </c>
      <c r="O161" s="4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3" t="s">
        <v>132</v>
      </c>
      <c r="AT161" s="23" t="s">
        <v>127</v>
      </c>
      <c r="AU161" s="23" t="s">
        <v>82</v>
      </c>
      <c r="AY161" s="23" t="s">
        <v>124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3" t="s">
        <v>80</v>
      </c>
      <c r="BK161" s="202">
        <f>ROUND(I161*H161,2)</f>
        <v>0</v>
      </c>
      <c r="BL161" s="23" t="s">
        <v>132</v>
      </c>
      <c r="BM161" s="23" t="s">
        <v>1746</v>
      </c>
    </row>
    <row r="162" spans="2:65" s="12" customFormat="1" ht="13.5">
      <c r="B162" s="214"/>
      <c r="C162" s="215"/>
      <c r="D162" s="205" t="s">
        <v>134</v>
      </c>
      <c r="E162" s="216" t="s">
        <v>21</v>
      </c>
      <c r="F162" s="217" t="s">
        <v>1747</v>
      </c>
      <c r="G162" s="215"/>
      <c r="H162" s="218">
        <v>27.5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134</v>
      </c>
      <c r="AU162" s="224" t="s">
        <v>82</v>
      </c>
      <c r="AV162" s="12" t="s">
        <v>82</v>
      </c>
      <c r="AW162" s="12" t="s">
        <v>35</v>
      </c>
      <c r="AX162" s="12" t="s">
        <v>80</v>
      </c>
      <c r="AY162" s="224" t="s">
        <v>124</v>
      </c>
    </row>
    <row r="163" spans="2:65" s="1" customFormat="1" ht="25.5" customHeight="1">
      <c r="B163" s="40"/>
      <c r="C163" s="191" t="s">
        <v>342</v>
      </c>
      <c r="D163" s="191" t="s">
        <v>127</v>
      </c>
      <c r="E163" s="192" t="s">
        <v>324</v>
      </c>
      <c r="F163" s="193" t="s">
        <v>325</v>
      </c>
      <c r="G163" s="194" t="s">
        <v>221</v>
      </c>
      <c r="H163" s="195">
        <v>171.6</v>
      </c>
      <c r="I163" s="196"/>
      <c r="J163" s="197">
        <f>ROUND(I163*H163,2)</f>
        <v>0</v>
      </c>
      <c r="K163" s="193" t="s">
        <v>131</v>
      </c>
      <c r="L163" s="60"/>
      <c r="M163" s="198" t="s">
        <v>21</v>
      </c>
      <c r="N163" s="199" t="s">
        <v>43</v>
      </c>
      <c r="O163" s="41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3" t="s">
        <v>132</v>
      </c>
      <c r="AT163" s="23" t="s">
        <v>127</v>
      </c>
      <c r="AU163" s="23" t="s">
        <v>82</v>
      </c>
      <c r="AY163" s="23" t="s">
        <v>124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3" t="s">
        <v>80</v>
      </c>
      <c r="BK163" s="202">
        <f>ROUND(I163*H163,2)</f>
        <v>0</v>
      </c>
      <c r="BL163" s="23" t="s">
        <v>132</v>
      </c>
      <c r="BM163" s="23" t="s">
        <v>1748</v>
      </c>
    </row>
    <row r="164" spans="2:65" s="11" customFormat="1" ht="13.5">
      <c r="B164" s="203"/>
      <c r="C164" s="204"/>
      <c r="D164" s="205" t="s">
        <v>134</v>
      </c>
      <c r="E164" s="206" t="s">
        <v>21</v>
      </c>
      <c r="F164" s="207" t="s">
        <v>327</v>
      </c>
      <c r="G164" s="204"/>
      <c r="H164" s="206" t="s">
        <v>21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134</v>
      </c>
      <c r="AU164" s="213" t="s">
        <v>82</v>
      </c>
      <c r="AV164" s="11" t="s">
        <v>80</v>
      </c>
      <c r="AW164" s="11" t="s">
        <v>35</v>
      </c>
      <c r="AX164" s="11" t="s">
        <v>72</v>
      </c>
      <c r="AY164" s="213" t="s">
        <v>124</v>
      </c>
    </row>
    <row r="165" spans="2:65" s="12" customFormat="1" ht="13.5">
      <c r="B165" s="214"/>
      <c r="C165" s="215"/>
      <c r="D165" s="205" t="s">
        <v>134</v>
      </c>
      <c r="E165" s="216" t="s">
        <v>21</v>
      </c>
      <c r="F165" s="217" t="s">
        <v>1749</v>
      </c>
      <c r="G165" s="215"/>
      <c r="H165" s="218">
        <v>171.6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134</v>
      </c>
      <c r="AU165" s="224" t="s">
        <v>82</v>
      </c>
      <c r="AV165" s="12" t="s">
        <v>82</v>
      </c>
      <c r="AW165" s="12" t="s">
        <v>35</v>
      </c>
      <c r="AX165" s="12" t="s">
        <v>80</v>
      </c>
      <c r="AY165" s="224" t="s">
        <v>124</v>
      </c>
    </row>
    <row r="166" spans="2:65" s="1" customFormat="1" ht="16.5" customHeight="1">
      <c r="B166" s="40"/>
      <c r="C166" s="239" t="s">
        <v>348</v>
      </c>
      <c r="D166" s="239" t="s">
        <v>312</v>
      </c>
      <c r="E166" s="240" t="s">
        <v>333</v>
      </c>
      <c r="F166" s="241" t="s">
        <v>334</v>
      </c>
      <c r="G166" s="242" t="s">
        <v>221</v>
      </c>
      <c r="H166" s="243">
        <v>197.34</v>
      </c>
      <c r="I166" s="244"/>
      <c r="J166" s="245">
        <f>ROUND(I166*H166,2)</f>
        <v>0</v>
      </c>
      <c r="K166" s="241" t="s">
        <v>131</v>
      </c>
      <c r="L166" s="246"/>
      <c r="M166" s="247" t="s">
        <v>21</v>
      </c>
      <c r="N166" s="248" t="s">
        <v>43</v>
      </c>
      <c r="O166" s="41"/>
      <c r="P166" s="200">
        <f>O166*H166</f>
        <v>0</v>
      </c>
      <c r="Q166" s="200">
        <v>5.2999999999999998E-4</v>
      </c>
      <c r="R166" s="200">
        <f>Q166*H166</f>
        <v>0.10459019999999999</v>
      </c>
      <c r="S166" s="200">
        <v>0</v>
      </c>
      <c r="T166" s="201">
        <f>S166*H166</f>
        <v>0</v>
      </c>
      <c r="AR166" s="23" t="s">
        <v>169</v>
      </c>
      <c r="AT166" s="23" t="s">
        <v>312</v>
      </c>
      <c r="AU166" s="23" t="s">
        <v>82</v>
      </c>
      <c r="AY166" s="23" t="s">
        <v>124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3" t="s">
        <v>80</v>
      </c>
      <c r="BK166" s="202">
        <f>ROUND(I166*H166,2)</f>
        <v>0</v>
      </c>
      <c r="BL166" s="23" t="s">
        <v>132</v>
      </c>
      <c r="BM166" s="23" t="s">
        <v>1750</v>
      </c>
    </row>
    <row r="167" spans="2:65" s="12" customFormat="1" ht="13.5">
      <c r="B167" s="214"/>
      <c r="C167" s="215"/>
      <c r="D167" s="205" t="s">
        <v>134</v>
      </c>
      <c r="E167" s="216" t="s">
        <v>21</v>
      </c>
      <c r="F167" s="217" t="s">
        <v>1751</v>
      </c>
      <c r="G167" s="215"/>
      <c r="H167" s="218">
        <v>197.34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134</v>
      </c>
      <c r="AU167" s="224" t="s">
        <v>82</v>
      </c>
      <c r="AV167" s="12" t="s">
        <v>82</v>
      </c>
      <c r="AW167" s="12" t="s">
        <v>35</v>
      </c>
      <c r="AX167" s="12" t="s">
        <v>80</v>
      </c>
      <c r="AY167" s="224" t="s">
        <v>124</v>
      </c>
    </row>
    <row r="168" spans="2:65" s="1" customFormat="1" ht="25.5" customHeight="1">
      <c r="B168" s="40"/>
      <c r="C168" s="191" t="s">
        <v>353</v>
      </c>
      <c r="D168" s="191" t="s">
        <v>127</v>
      </c>
      <c r="E168" s="192" t="s">
        <v>338</v>
      </c>
      <c r="F168" s="193" t="s">
        <v>339</v>
      </c>
      <c r="G168" s="194" t="s">
        <v>221</v>
      </c>
      <c r="H168" s="195">
        <v>14.43</v>
      </c>
      <c r="I168" s="196"/>
      <c r="J168" s="197">
        <f>ROUND(I168*H168,2)</f>
        <v>0</v>
      </c>
      <c r="K168" s="193" t="s">
        <v>131</v>
      </c>
      <c r="L168" s="60"/>
      <c r="M168" s="198" t="s">
        <v>21</v>
      </c>
      <c r="N168" s="199" t="s">
        <v>43</v>
      </c>
      <c r="O168" s="41"/>
      <c r="P168" s="200">
        <f>O168*H168</f>
        <v>0</v>
      </c>
      <c r="Q168" s="200">
        <v>1.3999999999999999E-4</v>
      </c>
      <c r="R168" s="200">
        <f>Q168*H168</f>
        <v>2.0201999999999998E-3</v>
      </c>
      <c r="S168" s="200">
        <v>0</v>
      </c>
      <c r="T168" s="201">
        <f>S168*H168</f>
        <v>0</v>
      </c>
      <c r="AR168" s="23" t="s">
        <v>132</v>
      </c>
      <c r="AT168" s="23" t="s">
        <v>127</v>
      </c>
      <c r="AU168" s="23" t="s">
        <v>82</v>
      </c>
      <c r="AY168" s="23" t="s">
        <v>124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3" t="s">
        <v>80</v>
      </c>
      <c r="BK168" s="202">
        <f>ROUND(I168*H168,2)</f>
        <v>0</v>
      </c>
      <c r="BL168" s="23" t="s">
        <v>132</v>
      </c>
      <c r="BM168" s="23" t="s">
        <v>1752</v>
      </c>
    </row>
    <row r="169" spans="2:65" s="12" customFormat="1" ht="13.5">
      <c r="B169" s="214"/>
      <c r="C169" s="215"/>
      <c r="D169" s="205" t="s">
        <v>134</v>
      </c>
      <c r="E169" s="216" t="s">
        <v>21</v>
      </c>
      <c r="F169" s="217" t="s">
        <v>1753</v>
      </c>
      <c r="G169" s="215"/>
      <c r="H169" s="218">
        <v>14.43</v>
      </c>
      <c r="I169" s="219"/>
      <c r="J169" s="215"/>
      <c r="K169" s="215"/>
      <c r="L169" s="220"/>
      <c r="M169" s="221"/>
      <c r="N169" s="222"/>
      <c r="O169" s="222"/>
      <c r="P169" s="222"/>
      <c r="Q169" s="222"/>
      <c r="R169" s="222"/>
      <c r="S169" s="222"/>
      <c r="T169" s="223"/>
      <c r="AT169" s="224" t="s">
        <v>134</v>
      </c>
      <c r="AU169" s="224" t="s">
        <v>82</v>
      </c>
      <c r="AV169" s="12" t="s">
        <v>82</v>
      </c>
      <c r="AW169" s="12" t="s">
        <v>35</v>
      </c>
      <c r="AX169" s="12" t="s">
        <v>80</v>
      </c>
      <c r="AY169" s="224" t="s">
        <v>124</v>
      </c>
    </row>
    <row r="170" spans="2:65" s="1" customFormat="1" ht="16.5" customHeight="1">
      <c r="B170" s="40"/>
      <c r="C170" s="239" t="s">
        <v>358</v>
      </c>
      <c r="D170" s="239" t="s">
        <v>312</v>
      </c>
      <c r="E170" s="240" t="s">
        <v>343</v>
      </c>
      <c r="F170" s="241" t="s">
        <v>344</v>
      </c>
      <c r="G170" s="242" t="s">
        <v>221</v>
      </c>
      <c r="H170" s="243">
        <v>16.594999999999999</v>
      </c>
      <c r="I170" s="244"/>
      <c r="J170" s="245">
        <f>ROUND(I170*H170,2)</f>
        <v>0</v>
      </c>
      <c r="K170" s="241" t="s">
        <v>131</v>
      </c>
      <c r="L170" s="246"/>
      <c r="M170" s="247" t="s">
        <v>21</v>
      </c>
      <c r="N170" s="248" t="s">
        <v>43</v>
      </c>
      <c r="O170" s="41"/>
      <c r="P170" s="200">
        <f>O170*H170</f>
        <v>0</v>
      </c>
      <c r="Q170" s="200">
        <v>3.2000000000000003E-4</v>
      </c>
      <c r="R170" s="200">
        <f>Q170*H170</f>
        <v>5.3103999999999998E-3</v>
      </c>
      <c r="S170" s="200">
        <v>0</v>
      </c>
      <c r="T170" s="201">
        <f>S170*H170</f>
        <v>0</v>
      </c>
      <c r="AR170" s="23" t="s">
        <v>169</v>
      </c>
      <c r="AT170" s="23" t="s">
        <v>312</v>
      </c>
      <c r="AU170" s="23" t="s">
        <v>82</v>
      </c>
      <c r="AY170" s="23" t="s">
        <v>124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23" t="s">
        <v>80</v>
      </c>
      <c r="BK170" s="202">
        <f>ROUND(I170*H170,2)</f>
        <v>0</v>
      </c>
      <c r="BL170" s="23" t="s">
        <v>132</v>
      </c>
      <c r="BM170" s="23" t="s">
        <v>1754</v>
      </c>
    </row>
    <row r="171" spans="2:65" s="11" customFormat="1" ht="13.5">
      <c r="B171" s="203"/>
      <c r="C171" s="204"/>
      <c r="D171" s="205" t="s">
        <v>134</v>
      </c>
      <c r="E171" s="206" t="s">
        <v>21</v>
      </c>
      <c r="F171" s="207" t="s">
        <v>346</v>
      </c>
      <c r="G171" s="204"/>
      <c r="H171" s="206" t="s">
        <v>21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134</v>
      </c>
      <c r="AU171" s="213" t="s">
        <v>82</v>
      </c>
      <c r="AV171" s="11" t="s">
        <v>80</v>
      </c>
      <c r="AW171" s="11" t="s">
        <v>35</v>
      </c>
      <c r="AX171" s="11" t="s">
        <v>72</v>
      </c>
      <c r="AY171" s="213" t="s">
        <v>124</v>
      </c>
    </row>
    <row r="172" spans="2:65" s="12" customFormat="1" ht="13.5">
      <c r="B172" s="214"/>
      <c r="C172" s="215"/>
      <c r="D172" s="205" t="s">
        <v>134</v>
      </c>
      <c r="E172" s="216" t="s">
        <v>21</v>
      </c>
      <c r="F172" s="217" t="s">
        <v>1755</v>
      </c>
      <c r="G172" s="215"/>
      <c r="H172" s="218">
        <v>16.594999999999999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134</v>
      </c>
      <c r="AU172" s="224" t="s">
        <v>82</v>
      </c>
      <c r="AV172" s="12" t="s">
        <v>82</v>
      </c>
      <c r="AW172" s="12" t="s">
        <v>35</v>
      </c>
      <c r="AX172" s="12" t="s">
        <v>80</v>
      </c>
      <c r="AY172" s="224" t="s">
        <v>124</v>
      </c>
    </row>
    <row r="173" spans="2:65" s="1" customFormat="1" ht="16.5" customHeight="1">
      <c r="B173" s="40"/>
      <c r="C173" s="191" t="s">
        <v>362</v>
      </c>
      <c r="D173" s="191" t="s">
        <v>127</v>
      </c>
      <c r="E173" s="192" t="s">
        <v>1327</v>
      </c>
      <c r="F173" s="193" t="s">
        <v>1328</v>
      </c>
      <c r="G173" s="194" t="s">
        <v>130</v>
      </c>
      <c r="H173" s="195">
        <v>14</v>
      </c>
      <c r="I173" s="196"/>
      <c r="J173" s="197">
        <f>ROUND(I173*H173,2)</f>
        <v>0</v>
      </c>
      <c r="K173" s="193" t="s">
        <v>131</v>
      </c>
      <c r="L173" s="60"/>
      <c r="M173" s="198" t="s">
        <v>21</v>
      </c>
      <c r="N173" s="199" t="s">
        <v>43</v>
      </c>
      <c r="O173" s="4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AR173" s="23" t="s">
        <v>132</v>
      </c>
      <c r="AT173" s="23" t="s">
        <v>127</v>
      </c>
      <c r="AU173" s="23" t="s">
        <v>82</v>
      </c>
      <c r="AY173" s="23" t="s">
        <v>124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3" t="s">
        <v>80</v>
      </c>
      <c r="BK173" s="202">
        <f>ROUND(I173*H173,2)</f>
        <v>0</v>
      </c>
      <c r="BL173" s="23" t="s">
        <v>132</v>
      </c>
      <c r="BM173" s="23" t="s">
        <v>1756</v>
      </c>
    </row>
    <row r="174" spans="2:65" s="12" customFormat="1" ht="13.5">
      <c r="B174" s="214"/>
      <c r="C174" s="215"/>
      <c r="D174" s="205" t="s">
        <v>134</v>
      </c>
      <c r="E174" s="216" t="s">
        <v>21</v>
      </c>
      <c r="F174" s="217" t="s">
        <v>1757</v>
      </c>
      <c r="G174" s="215"/>
      <c r="H174" s="218">
        <v>14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134</v>
      </c>
      <c r="AU174" s="224" t="s">
        <v>82</v>
      </c>
      <c r="AV174" s="12" t="s">
        <v>82</v>
      </c>
      <c r="AW174" s="12" t="s">
        <v>35</v>
      </c>
      <c r="AX174" s="12" t="s">
        <v>80</v>
      </c>
      <c r="AY174" s="224" t="s">
        <v>124</v>
      </c>
    </row>
    <row r="175" spans="2:65" s="1" customFormat="1" ht="16.5" customHeight="1">
      <c r="B175" s="40"/>
      <c r="C175" s="191" t="s">
        <v>366</v>
      </c>
      <c r="D175" s="191" t="s">
        <v>127</v>
      </c>
      <c r="E175" s="192" t="s">
        <v>349</v>
      </c>
      <c r="F175" s="193" t="s">
        <v>350</v>
      </c>
      <c r="G175" s="194" t="s">
        <v>130</v>
      </c>
      <c r="H175" s="195">
        <v>4</v>
      </c>
      <c r="I175" s="196"/>
      <c r="J175" s="197">
        <f>ROUND(I175*H175,2)</f>
        <v>0</v>
      </c>
      <c r="K175" s="193" t="s">
        <v>131</v>
      </c>
      <c r="L175" s="60"/>
      <c r="M175" s="198" t="s">
        <v>21</v>
      </c>
      <c r="N175" s="199" t="s">
        <v>43</v>
      </c>
      <c r="O175" s="41"/>
      <c r="P175" s="200">
        <f>O175*H175</f>
        <v>0</v>
      </c>
      <c r="Q175" s="200">
        <v>0</v>
      </c>
      <c r="R175" s="200">
        <f>Q175*H175</f>
        <v>0</v>
      </c>
      <c r="S175" s="200">
        <v>0</v>
      </c>
      <c r="T175" s="201">
        <f>S175*H175</f>
        <v>0</v>
      </c>
      <c r="AR175" s="23" t="s">
        <v>132</v>
      </c>
      <c r="AT175" s="23" t="s">
        <v>127</v>
      </c>
      <c r="AU175" s="23" t="s">
        <v>82</v>
      </c>
      <c r="AY175" s="23" t="s">
        <v>124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3" t="s">
        <v>80</v>
      </c>
      <c r="BK175" s="202">
        <f>ROUND(I175*H175,2)</f>
        <v>0</v>
      </c>
      <c r="BL175" s="23" t="s">
        <v>132</v>
      </c>
      <c r="BM175" s="23" t="s">
        <v>1758</v>
      </c>
    </row>
    <row r="176" spans="2:65" s="12" customFormat="1" ht="13.5">
      <c r="B176" s="214"/>
      <c r="C176" s="215"/>
      <c r="D176" s="205" t="s">
        <v>134</v>
      </c>
      <c r="E176" s="216" t="s">
        <v>21</v>
      </c>
      <c r="F176" s="217" t="s">
        <v>1759</v>
      </c>
      <c r="G176" s="215"/>
      <c r="H176" s="218">
        <v>4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134</v>
      </c>
      <c r="AU176" s="224" t="s">
        <v>82</v>
      </c>
      <c r="AV176" s="12" t="s">
        <v>82</v>
      </c>
      <c r="AW176" s="12" t="s">
        <v>35</v>
      </c>
      <c r="AX176" s="12" t="s">
        <v>80</v>
      </c>
      <c r="AY176" s="224" t="s">
        <v>124</v>
      </c>
    </row>
    <row r="177" spans="2:65" s="1" customFormat="1" ht="25.5" customHeight="1">
      <c r="B177" s="40"/>
      <c r="C177" s="191" t="s">
        <v>371</v>
      </c>
      <c r="D177" s="191" t="s">
        <v>127</v>
      </c>
      <c r="E177" s="192" t="s">
        <v>1333</v>
      </c>
      <c r="F177" s="193" t="s">
        <v>1334</v>
      </c>
      <c r="G177" s="194" t="s">
        <v>130</v>
      </c>
      <c r="H177" s="195">
        <v>14</v>
      </c>
      <c r="I177" s="196"/>
      <c r="J177" s="197">
        <f>ROUND(I177*H177,2)</f>
        <v>0</v>
      </c>
      <c r="K177" s="193" t="s">
        <v>131</v>
      </c>
      <c r="L177" s="60"/>
      <c r="M177" s="198" t="s">
        <v>21</v>
      </c>
      <c r="N177" s="199" t="s">
        <v>43</v>
      </c>
      <c r="O177" s="41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AR177" s="23" t="s">
        <v>132</v>
      </c>
      <c r="AT177" s="23" t="s">
        <v>127</v>
      </c>
      <c r="AU177" s="23" t="s">
        <v>82</v>
      </c>
      <c r="AY177" s="23" t="s">
        <v>124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23" t="s">
        <v>80</v>
      </c>
      <c r="BK177" s="202">
        <f>ROUND(I177*H177,2)</f>
        <v>0</v>
      </c>
      <c r="BL177" s="23" t="s">
        <v>132</v>
      </c>
      <c r="BM177" s="23" t="s">
        <v>1760</v>
      </c>
    </row>
    <row r="178" spans="2:65" s="12" customFormat="1" ht="13.5">
      <c r="B178" s="214"/>
      <c r="C178" s="215"/>
      <c r="D178" s="205" t="s">
        <v>134</v>
      </c>
      <c r="E178" s="216" t="s">
        <v>21</v>
      </c>
      <c r="F178" s="217" t="s">
        <v>1761</v>
      </c>
      <c r="G178" s="215"/>
      <c r="H178" s="218">
        <v>14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134</v>
      </c>
      <c r="AU178" s="224" t="s">
        <v>82</v>
      </c>
      <c r="AV178" s="12" t="s">
        <v>82</v>
      </c>
      <c r="AW178" s="12" t="s">
        <v>35</v>
      </c>
      <c r="AX178" s="12" t="s">
        <v>80</v>
      </c>
      <c r="AY178" s="224" t="s">
        <v>124</v>
      </c>
    </row>
    <row r="179" spans="2:65" s="1" customFormat="1" ht="25.5" customHeight="1">
      <c r="B179" s="40"/>
      <c r="C179" s="191" t="s">
        <v>376</v>
      </c>
      <c r="D179" s="191" t="s">
        <v>127</v>
      </c>
      <c r="E179" s="192" t="s">
        <v>359</v>
      </c>
      <c r="F179" s="193" t="s">
        <v>360</v>
      </c>
      <c r="G179" s="194" t="s">
        <v>130</v>
      </c>
      <c r="H179" s="195">
        <v>4</v>
      </c>
      <c r="I179" s="196"/>
      <c r="J179" s="197">
        <f>ROUND(I179*H179,2)</f>
        <v>0</v>
      </c>
      <c r="K179" s="193" t="s">
        <v>131</v>
      </c>
      <c r="L179" s="60"/>
      <c r="M179" s="198" t="s">
        <v>21</v>
      </c>
      <c r="N179" s="199" t="s">
        <v>43</v>
      </c>
      <c r="O179" s="41"/>
      <c r="P179" s="200">
        <f>O179*H179</f>
        <v>0</v>
      </c>
      <c r="Q179" s="200">
        <v>0</v>
      </c>
      <c r="R179" s="200">
        <f>Q179*H179</f>
        <v>0</v>
      </c>
      <c r="S179" s="200">
        <v>0</v>
      </c>
      <c r="T179" s="201">
        <f>S179*H179</f>
        <v>0</v>
      </c>
      <c r="AR179" s="23" t="s">
        <v>132</v>
      </c>
      <c r="AT179" s="23" t="s">
        <v>127</v>
      </c>
      <c r="AU179" s="23" t="s">
        <v>82</v>
      </c>
      <c r="AY179" s="23" t="s">
        <v>124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3" t="s">
        <v>80</v>
      </c>
      <c r="BK179" s="202">
        <f>ROUND(I179*H179,2)</f>
        <v>0</v>
      </c>
      <c r="BL179" s="23" t="s">
        <v>132</v>
      </c>
      <c r="BM179" s="23" t="s">
        <v>1762</v>
      </c>
    </row>
    <row r="180" spans="2:65" s="12" customFormat="1" ht="13.5">
      <c r="B180" s="214"/>
      <c r="C180" s="215"/>
      <c r="D180" s="205" t="s">
        <v>134</v>
      </c>
      <c r="E180" s="216" t="s">
        <v>21</v>
      </c>
      <c r="F180" s="217" t="s">
        <v>1763</v>
      </c>
      <c r="G180" s="215"/>
      <c r="H180" s="218">
        <v>4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134</v>
      </c>
      <c r="AU180" s="224" t="s">
        <v>82</v>
      </c>
      <c r="AV180" s="12" t="s">
        <v>82</v>
      </c>
      <c r="AW180" s="12" t="s">
        <v>35</v>
      </c>
      <c r="AX180" s="12" t="s">
        <v>80</v>
      </c>
      <c r="AY180" s="224" t="s">
        <v>124</v>
      </c>
    </row>
    <row r="181" spans="2:65" s="1" customFormat="1" ht="16.5" customHeight="1">
      <c r="B181" s="40"/>
      <c r="C181" s="191" t="s">
        <v>386</v>
      </c>
      <c r="D181" s="191" t="s">
        <v>127</v>
      </c>
      <c r="E181" s="192" t="s">
        <v>1337</v>
      </c>
      <c r="F181" s="193" t="s">
        <v>1338</v>
      </c>
      <c r="G181" s="194" t="s">
        <v>130</v>
      </c>
      <c r="H181" s="195">
        <v>14</v>
      </c>
      <c r="I181" s="196"/>
      <c r="J181" s="197">
        <f>ROUND(I181*H181,2)</f>
        <v>0</v>
      </c>
      <c r="K181" s="193" t="s">
        <v>131</v>
      </c>
      <c r="L181" s="60"/>
      <c r="M181" s="198" t="s">
        <v>21</v>
      </c>
      <c r="N181" s="199" t="s">
        <v>43</v>
      </c>
      <c r="O181" s="41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AR181" s="23" t="s">
        <v>132</v>
      </c>
      <c r="AT181" s="23" t="s">
        <v>127</v>
      </c>
      <c r="AU181" s="23" t="s">
        <v>82</v>
      </c>
      <c r="AY181" s="23" t="s">
        <v>124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3" t="s">
        <v>80</v>
      </c>
      <c r="BK181" s="202">
        <f>ROUND(I181*H181,2)</f>
        <v>0</v>
      </c>
      <c r="BL181" s="23" t="s">
        <v>132</v>
      </c>
      <c r="BM181" s="23" t="s">
        <v>1764</v>
      </c>
    </row>
    <row r="182" spans="2:65" s="12" customFormat="1" ht="13.5">
      <c r="B182" s="214"/>
      <c r="C182" s="215"/>
      <c r="D182" s="205" t="s">
        <v>134</v>
      </c>
      <c r="E182" s="216" t="s">
        <v>21</v>
      </c>
      <c r="F182" s="217" t="s">
        <v>1765</v>
      </c>
      <c r="G182" s="215"/>
      <c r="H182" s="218">
        <v>14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134</v>
      </c>
      <c r="AU182" s="224" t="s">
        <v>82</v>
      </c>
      <c r="AV182" s="12" t="s">
        <v>82</v>
      </c>
      <c r="AW182" s="12" t="s">
        <v>35</v>
      </c>
      <c r="AX182" s="12" t="s">
        <v>80</v>
      </c>
      <c r="AY182" s="224" t="s">
        <v>124</v>
      </c>
    </row>
    <row r="183" spans="2:65" s="1" customFormat="1" ht="16.5" customHeight="1">
      <c r="B183" s="40"/>
      <c r="C183" s="191" t="s">
        <v>394</v>
      </c>
      <c r="D183" s="191" t="s">
        <v>127</v>
      </c>
      <c r="E183" s="192" t="s">
        <v>367</v>
      </c>
      <c r="F183" s="193" t="s">
        <v>368</v>
      </c>
      <c r="G183" s="194" t="s">
        <v>130</v>
      </c>
      <c r="H183" s="195">
        <v>4</v>
      </c>
      <c r="I183" s="196"/>
      <c r="J183" s="197">
        <f>ROUND(I183*H183,2)</f>
        <v>0</v>
      </c>
      <c r="K183" s="193" t="s">
        <v>131</v>
      </c>
      <c r="L183" s="60"/>
      <c r="M183" s="198" t="s">
        <v>21</v>
      </c>
      <c r="N183" s="199" t="s">
        <v>43</v>
      </c>
      <c r="O183" s="4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AR183" s="23" t="s">
        <v>132</v>
      </c>
      <c r="AT183" s="23" t="s">
        <v>127</v>
      </c>
      <c r="AU183" s="23" t="s">
        <v>82</v>
      </c>
      <c r="AY183" s="23" t="s">
        <v>124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3" t="s">
        <v>80</v>
      </c>
      <c r="BK183" s="202">
        <f>ROUND(I183*H183,2)</f>
        <v>0</v>
      </c>
      <c r="BL183" s="23" t="s">
        <v>132</v>
      </c>
      <c r="BM183" s="23" t="s">
        <v>1766</v>
      </c>
    </row>
    <row r="184" spans="2:65" s="12" customFormat="1" ht="13.5">
      <c r="B184" s="214"/>
      <c r="C184" s="215"/>
      <c r="D184" s="205" t="s">
        <v>134</v>
      </c>
      <c r="E184" s="216" t="s">
        <v>21</v>
      </c>
      <c r="F184" s="217" t="s">
        <v>1767</v>
      </c>
      <c r="G184" s="215"/>
      <c r="H184" s="218">
        <v>4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134</v>
      </c>
      <c r="AU184" s="224" t="s">
        <v>82</v>
      </c>
      <c r="AV184" s="12" t="s">
        <v>82</v>
      </c>
      <c r="AW184" s="12" t="s">
        <v>35</v>
      </c>
      <c r="AX184" s="12" t="s">
        <v>80</v>
      </c>
      <c r="AY184" s="224" t="s">
        <v>124</v>
      </c>
    </row>
    <row r="185" spans="2:65" s="1" customFormat="1" ht="16.5" customHeight="1">
      <c r="B185" s="40"/>
      <c r="C185" s="191" t="s">
        <v>400</v>
      </c>
      <c r="D185" s="191" t="s">
        <v>127</v>
      </c>
      <c r="E185" s="192" t="s">
        <v>377</v>
      </c>
      <c r="F185" s="193" t="s">
        <v>378</v>
      </c>
      <c r="G185" s="194" t="s">
        <v>272</v>
      </c>
      <c r="H185" s="195">
        <v>1177.2139999999999</v>
      </c>
      <c r="I185" s="196"/>
      <c r="J185" s="197">
        <f>ROUND(I185*H185,2)</f>
        <v>0</v>
      </c>
      <c r="K185" s="193" t="s">
        <v>131</v>
      </c>
      <c r="L185" s="60"/>
      <c r="M185" s="198" t="s">
        <v>21</v>
      </c>
      <c r="N185" s="199" t="s">
        <v>43</v>
      </c>
      <c r="O185" s="41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AR185" s="23" t="s">
        <v>132</v>
      </c>
      <c r="AT185" s="23" t="s">
        <v>127</v>
      </c>
      <c r="AU185" s="23" t="s">
        <v>82</v>
      </c>
      <c r="AY185" s="23" t="s">
        <v>124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23" t="s">
        <v>80</v>
      </c>
      <c r="BK185" s="202">
        <f>ROUND(I185*H185,2)</f>
        <v>0</v>
      </c>
      <c r="BL185" s="23" t="s">
        <v>132</v>
      </c>
      <c r="BM185" s="23" t="s">
        <v>1768</v>
      </c>
    </row>
    <row r="186" spans="2:65" s="11" customFormat="1" ht="13.5">
      <c r="B186" s="203"/>
      <c r="C186" s="204"/>
      <c r="D186" s="205" t="s">
        <v>134</v>
      </c>
      <c r="E186" s="206" t="s">
        <v>21</v>
      </c>
      <c r="F186" s="207" t="s">
        <v>380</v>
      </c>
      <c r="G186" s="204"/>
      <c r="H186" s="206" t="s">
        <v>21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134</v>
      </c>
      <c r="AU186" s="213" t="s">
        <v>82</v>
      </c>
      <c r="AV186" s="11" t="s">
        <v>80</v>
      </c>
      <c r="AW186" s="11" t="s">
        <v>35</v>
      </c>
      <c r="AX186" s="11" t="s">
        <v>72</v>
      </c>
      <c r="AY186" s="213" t="s">
        <v>124</v>
      </c>
    </row>
    <row r="187" spans="2:65" s="12" customFormat="1" ht="13.5">
      <c r="B187" s="214"/>
      <c r="C187" s="215"/>
      <c r="D187" s="205" t="s">
        <v>134</v>
      </c>
      <c r="E187" s="216" t="s">
        <v>21</v>
      </c>
      <c r="F187" s="217" t="s">
        <v>1769</v>
      </c>
      <c r="G187" s="215"/>
      <c r="H187" s="218">
        <v>74.775000000000006</v>
      </c>
      <c r="I187" s="219"/>
      <c r="J187" s="215"/>
      <c r="K187" s="215"/>
      <c r="L187" s="220"/>
      <c r="M187" s="221"/>
      <c r="N187" s="222"/>
      <c r="O187" s="222"/>
      <c r="P187" s="222"/>
      <c r="Q187" s="222"/>
      <c r="R187" s="222"/>
      <c r="S187" s="222"/>
      <c r="T187" s="223"/>
      <c r="AT187" s="224" t="s">
        <v>134</v>
      </c>
      <c r="AU187" s="224" t="s">
        <v>82</v>
      </c>
      <c r="AV187" s="12" t="s">
        <v>82</v>
      </c>
      <c r="AW187" s="12" t="s">
        <v>35</v>
      </c>
      <c r="AX187" s="12" t="s">
        <v>72</v>
      </c>
      <c r="AY187" s="224" t="s">
        <v>124</v>
      </c>
    </row>
    <row r="188" spans="2:65" s="12" customFormat="1" ht="13.5">
      <c r="B188" s="214"/>
      <c r="C188" s="215"/>
      <c r="D188" s="205" t="s">
        <v>134</v>
      </c>
      <c r="E188" s="216" t="s">
        <v>21</v>
      </c>
      <c r="F188" s="217" t="s">
        <v>1770</v>
      </c>
      <c r="G188" s="215"/>
      <c r="H188" s="218">
        <v>204.19</v>
      </c>
      <c r="I188" s="219"/>
      <c r="J188" s="215"/>
      <c r="K188" s="215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134</v>
      </c>
      <c r="AU188" s="224" t="s">
        <v>82</v>
      </c>
      <c r="AV188" s="12" t="s">
        <v>82</v>
      </c>
      <c r="AW188" s="12" t="s">
        <v>35</v>
      </c>
      <c r="AX188" s="12" t="s">
        <v>72</v>
      </c>
      <c r="AY188" s="224" t="s">
        <v>124</v>
      </c>
    </row>
    <row r="189" spans="2:65" s="12" customFormat="1" ht="13.5">
      <c r="B189" s="214"/>
      <c r="C189" s="215"/>
      <c r="D189" s="205" t="s">
        <v>134</v>
      </c>
      <c r="E189" s="216" t="s">
        <v>21</v>
      </c>
      <c r="F189" s="217" t="s">
        <v>1771</v>
      </c>
      <c r="G189" s="215"/>
      <c r="H189" s="218">
        <v>309.642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134</v>
      </c>
      <c r="AU189" s="224" t="s">
        <v>82</v>
      </c>
      <c r="AV189" s="12" t="s">
        <v>82</v>
      </c>
      <c r="AW189" s="12" t="s">
        <v>35</v>
      </c>
      <c r="AX189" s="12" t="s">
        <v>72</v>
      </c>
      <c r="AY189" s="224" t="s">
        <v>124</v>
      </c>
    </row>
    <row r="190" spans="2:65" s="14" customFormat="1" ht="13.5">
      <c r="B190" s="249"/>
      <c r="C190" s="250"/>
      <c r="D190" s="205" t="s">
        <v>134</v>
      </c>
      <c r="E190" s="251" t="s">
        <v>21</v>
      </c>
      <c r="F190" s="252" t="s">
        <v>384</v>
      </c>
      <c r="G190" s="250"/>
      <c r="H190" s="253">
        <v>588.60699999999997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AT190" s="259" t="s">
        <v>134</v>
      </c>
      <c r="AU190" s="259" t="s">
        <v>82</v>
      </c>
      <c r="AV190" s="14" t="s">
        <v>141</v>
      </c>
      <c r="AW190" s="14" t="s">
        <v>35</v>
      </c>
      <c r="AX190" s="14" t="s">
        <v>72</v>
      </c>
      <c r="AY190" s="259" t="s">
        <v>124</v>
      </c>
    </row>
    <row r="191" spans="2:65" s="12" customFormat="1" ht="13.5">
      <c r="B191" s="214"/>
      <c r="C191" s="215"/>
      <c r="D191" s="205" t="s">
        <v>134</v>
      </c>
      <c r="E191" s="216" t="s">
        <v>21</v>
      </c>
      <c r="F191" s="217" t="s">
        <v>1772</v>
      </c>
      <c r="G191" s="215"/>
      <c r="H191" s="218">
        <v>588.60699999999997</v>
      </c>
      <c r="I191" s="219"/>
      <c r="J191" s="215"/>
      <c r="K191" s="215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134</v>
      </c>
      <c r="AU191" s="224" t="s">
        <v>82</v>
      </c>
      <c r="AV191" s="12" t="s">
        <v>82</v>
      </c>
      <c r="AW191" s="12" t="s">
        <v>35</v>
      </c>
      <c r="AX191" s="12" t="s">
        <v>72</v>
      </c>
      <c r="AY191" s="224" t="s">
        <v>124</v>
      </c>
    </row>
    <row r="192" spans="2:65" s="13" customFormat="1" ht="13.5">
      <c r="B192" s="228"/>
      <c r="C192" s="229"/>
      <c r="D192" s="205" t="s">
        <v>134</v>
      </c>
      <c r="E192" s="230" t="s">
        <v>21</v>
      </c>
      <c r="F192" s="231" t="s">
        <v>230</v>
      </c>
      <c r="G192" s="229"/>
      <c r="H192" s="232">
        <v>1177.2139999999999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134</v>
      </c>
      <c r="AU192" s="238" t="s">
        <v>82</v>
      </c>
      <c r="AV192" s="13" t="s">
        <v>132</v>
      </c>
      <c r="AW192" s="13" t="s">
        <v>35</v>
      </c>
      <c r="AX192" s="13" t="s">
        <v>80</v>
      </c>
      <c r="AY192" s="238" t="s">
        <v>124</v>
      </c>
    </row>
    <row r="193" spans="2:65" s="1" customFormat="1" ht="16.5" customHeight="1">
      <c r="B193" s="40"/>
      <c r="C193" s="191" t="s">
        <v>405</v>
      </c>
      <c r="D193" s="191" t="s">
        <v>127</v>
      </c>
      <c r="E193" s="192" t="s">
        <v>387</v>
      </c>
      <c r="F193" s="193" t="s">
        <v>388</v>
      </c>
      <c r="G193" s="194" t="s">
        <v>272</v>
      </c>
      <c r="H193" s="195">
        <v>262.608</v>
      </c>
      <c r="I193" s="196"/>
      <c r="J193" s="197">
        <f>ROUND(I193*H193,2)</f>
        <v>0</v>
      </c>
      <c r="K193" s="193" t="s">
        <v>131</v>
      </c>
      <c r="L193" s="60"/>
      <c r="M193" s="198" t="s">
        <v>21</v>
      </c>
      <c r="N193" s="199" t="s">
        <v>43</v>
      </c>
      <c r="O193" s="41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AR193" s="23" t="s">
        <v>132</v>
      </c>
      <c r="AT193" s="23" t="s">
        <v>127</v>
      </c>
      <c r="AU193" s="23" t="s">
        <v>82</v>
      </c>
      <c r="AY193" s="23" t="s">
        <v>124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23" t="s">
        <v>80</v>
      </c>
      <c r="BK193" s="202">
        <f>ROUND(I193*H193,2)</f>
        <v>0</v>
      </c>
      <c r="BL193" s="23" t="s">
        <v>132</v>
      </c>
      <c r="BM193" s="23" t="s">
        <v>1773</v>
      </c>
    </row>
    <row r="194" spans="2:65" s="12" customFormat="1" ht="13.5">
      <c r="B194" s="214"/>
      <c r="C194" s="215"/>
      <c r="D194" s="205" t="s">
        <v>134</v>
      </c>
      <c r="E194" s="216" t="s">
        <v>21</v>
      </c>
      <c r="F194" s="217" t="s">
        <v>1774</v>
      </c>
      <c r="G194" s="215"/>
      <c r="H194" s="218">
        <v>831.21500000000003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134</v>
      </c>
      <c r="AU194" s="224" t="s">
        <v>82</v>
      </c>
      <c r="AV194" s="12" t="s">
        <v>82</v>
      </c>
      <c r="AW194" s="12" t="s">
        <v>35</v>
      </c>
      <c r="AX194" s="12" t="s">
        <v>72</v>
      </c>
      <c r="AY194" s="224" t="s">
        <v>124</v>
      </c>
    </row>
    <row r="195" spans="2:65" s="12" customFormat="1" ht="13.5">
      <c r="B195" s="214"/>
      <c r="C195" s="215"/>
      <c r="D195" s="205" t="s">
        <v>134</v>
      </c>
      <c r="E195" s="216" t="s">
        <v>21</v>
      </c>
      <c r="F195" s="217" t="s">
        <v>1775</v>
      </c>
      <c r="G195" s="215"/>
      <c r="H195" s="218">
        <v>-588.60699999999997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134</v>
      </c>
      <c r="AU195" s="224" t="s">
        <v>82</v>
      </c>
      <c r="AV195" s="12" t="s">
        <v>82</v>
      </c>
      <c r="AW195" s="12" t="s">
        <v>35</v>
      </c>
      <c r="AX195" s="12" t="s">
        <v>72</v>
      </c>
      <c r="AY195" s="224" t="s">
        <v>124</v>
      </c>
    </row>
    <row r="196" spans="2:65" s="12" customFormat="1" ht="13.5">
      <c r="B196" s="214"/>
      <c r="C196" s="215"/>
      <c r="D196" s="205" t="s">
        <v>134</v>
      </c>
      <c r="E196" s="216" t="s">
        <v>21</v>
      </c>
      <c r="F196" s="217" t="s">
        <v>1776</v>
      </c>
      <c r="G196" s="215"/>
      <c r="H196" s="218">
        <v>20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134</v>
      </c>
      <c r="AU196" s="224" t="s">
        <v>82</v>
      </c>
      <c r="AV196" s="12" t="s">
        <v>82</v>
      </c>
      <c r="AW196" s="12" t="s">
        <v>35</v>
      </c>
      <c r="AX196" s="12" t="s">
        <v>72</v>
      </c>
      <c r="AY196" s="224" t="s">
        <v>124</v>
      </c>
    </row>
    <row r="197" spans="2:65" s="13" customFormat="1" ht="13.5">
      <c r="B197" s="228"/>
      <c r="C197" s="229"/>
      <c r="D197" s="205" t="s">
        <v>134</v>
      </c>
      <c r="E197" s="230" t="s">
        <v>21</v>
      </c>
      <c r="F197" s="231" t="s">
        <v>230</v>
      </c>
      <c r="G197" s="229"/>
      <c r="H197" s="232">
        <v>262.608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134</v>
      </c>
      <c r="AU197" s="238" t="s">
        <v>82</v>
      </c>
      <c r="AV197" s="13" t="s">
        <v>132</v>
      </c>
      <c r="AW197" s="13" t="s">
        <v>35</v>
      </c>
      <c r="AX197" s="13" t="s">
        <v>80</v>
      </c>
      <c r="AY197" s="238" t="s">
        <v>124</v>
      </c>
    </row>
    <row r="198" spans="2:65" s="1" customFormat="1" ht="25.5" customHeight="1">
      <c r="B198" s="40"/>
      <c r="C198" s="191" t="s">
        <v>412</v>
      </c>
      <c r="D198" s="191" t="s">
        <v>127</v>
      </c>
      <c r="E198" s="192" t="s">
        <v>395</v>
      </c>
      <c r="F198" s="193" t="s">
        <v>396</v>
      </c>
      <c r="G198" s="194" t="s">
        <v>272</v>
      </c>
      <c r="H198" s="195">
        <v>2626.08</v>
      </c>
      <c r="I198" s="196"/>
      <c r="J198" s="197">
        <f>ROUND(I198*H198,2)</f>
        <v>0</v>
      </c>
      <c r="K198" s="193" t="s">
        <v>131</v>
      </c>
      <c r="L198" s="60"/>
      <c r="M198" s="198" t="s">
        <v>21</v>
      </c>
      <c r="N198" s="199" t="s">
        <v>43</v>
      </c>
      <c r="O198" s="41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AR198" s="23" t="s">
        <v>132</v>
      </c>
      <c r="AT198" s="23" t="s">
        <v>127</v>
      </c>
      <c r="AU198" s="23" t="s">
        <v>82</v>
      </c>
      <c r="AY198" s="23" t="s">
        <v>124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3" t="s">
        <v>80</v>
      </c>
      <c r="BK198" s="202">
        <f>ROUND(I198*H198,2)</f>
        <v>0</v>
      </c>
      <c r="BL198" s="23" t="s">
        <v>132</v>
      </c>
      <c r="BM198" s="23" t="s">
        <v>1777</v>
      </c>
    </row>
    <row r="199" spans="2:65" s="11" customFormat="1" ht="27">
      <c r="B199" s="203"/>
      <c r="C199" s="204"/>
      <c r="D199" s="205" t="s">
        <v>134</v>
      </c>
      <c r="E199" s="206" t="s">
        <v>21</v>
      </c>
      <c r="F199" s="207" t="s">
        <v>398</v>
      </c>
      <c r="G199" s="204"/>
      <c r="H199" s="206" t="s">
        <v>21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134</v>
      </c>
      <c r="AU199" s="213" t="s">
        <v>82</v>
      </c>
      <c r="AV199" s="11" t="s">
        <v>80</v>
      </c>
      <c r="AW199" s="11" t="s">
        <v>35</v>
      </c>
      <c r="AX199" s="11" t="s">
        <v>72</v>
      </c>
      <c r="AY199" s="213" t="s">
        <v>124</v>
      </c>
    </row>
    <row r="200" spans="2:65" s="12" customFormat="1" ht="13.5">
      <c r="B200" s="214"/>
      <c r="C200" s="215"/>
      <c r="D200" s="205" t="s">
        <v>134</v>
      </c>
      <c r="E200" s="216" t="s">
        <v>21</v>
      </c>
      <c r="F200" s="217" t="s">
        <v>1778</v>
      </c>
      <c r="G200" s="215"/>
      <c r="H200" s="218">
        <v>2626.08</v>
      </c>
      <c r="I200" s="219"/>
      <c r="J200" s="215"/>
      <c r="K200" s="215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134</v>
      </c>
      <c r="AU200" s="224" t="s">
        <v>82</v>
      </c>
      <c r="AV200" s="12" t="s">
        <v>82</v>
      </c>
      <c r="AW200" s="12" t="s">
        <v>35</v>
      </c>
      <c r="AX200" s="12" t="s">
        <v>80</v>
      </c>
      <c r="AY200" s="224" t="s">
        <v>124</v>
      </c>
    </row>
    <row r="201" spans="2:65" s="1" customFormat="1" ht="16.5" customHeight="1">
      <c r="B201" s="40"/>
      <c r="C201" s="191" t="s">
        <v>417</v>
      </c>
      <c r="D201" s="191" t="s">
        <v>127</v>
      </c>
      <c r="E201" s="192" t="s">
        <v>401</v>
      </c>
      <c r="F201" s="193" t="s">
        <v>402</v>
      </c>
      <c r="G201" s="194" t="s">
        <v>272</v>
      </c>
      <c r="H201" s="195">
        <v>588.60699999999997</v>
      </c>
      <c r="I201" s="196"/>
      <c r="J201" s="197">
        <f>ROUND(I201*H201,2)</f>
        <v>0</v>
      </c>
      <c r="K201" s="193" t="s">
        <v>131</v>
      </c>
      <c r="L201" s="60"/>
      <c r="M201" s="198" t="s">
        <v>21</v>
      </c>
      <c r="N201" s="199" t="s">
        <v>43</v>
      </c>
      <c r="O201" s="41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AR201" s="23" t="s">
        <v>132</v>
      </c>
      <c r="AT201" s="23" t="s">
        <v>127</v>
      </c>
      <c r="AU201" s="23" t="s">
        <v>82</v>
      </c>
      <c r="AY201" s="23" t="s">
        <v>124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23" t="s">
        <v>80</v>
      </c>
      <c r="BK201" s="202">
        <f>ROUND(I201*H201,2)</f>
        <v>0</v>
      </c>
      <c r="BL201" s="23" t="s">
        <v>132</v>
      </c>
      <c r="BM201" s="23" t="s">
        <v>1779</v>
      </c>
    </row>
    <row r="202" spans="2:65" s="11" customFormat="1" ht="13.5">
      <c r="B202" s="203"/>
      <c r="C202" s="204"/>
      <c r="D202" s="205" t="s">
        <v>134</v>
      </c>
      <c r="E202" s="206" t="s">
        <v>21</v>
      </c>
      <c r="F202" s="207" t="s">
        <v>404</v>
      </c>
      <c r="G202" s="204"/>
      <c r="H202" s="206" t="s">
        <v>21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134</v>
      </c>
      <c r="AU202" s="213" t="s">
        <v>82</v>
      </c>
      <c r="AV202" s="11" t="s">
        <v>80</v>
      </c>
      <c r="AW202" s="11" t="s">
        <v>35</v>
      </c>
      <c r="AX202" s="11" t="s">
        <v>72</v>
      </c>
      <c r="AY202" s="213" t="s">
        <v>124</v>
      </c>
    </row>
    <row r="203" spans="2:65" s="12" customFormat="1" ht="13.5">
      <c r="B203" s="214"/>
      <c r="C203" s="215"/>
      <c r="D203" s="205" t="s">
        <v>134</v>
      </c>
      <c r="E203" s="216" t="s">
        <v>21</v>
      </c>
      <c r="F203" s="217" t="s">
        <v>1769</v>
      </c>
      <c r="G203" s="215"/>
      <c r="H203" s="218">
        <v>74.775000000000006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134</v>
      </c>
      <c r="AU203" s="224" t="s">
        <v>82</v>
      </c>
      <c r="AV203" s="12" t="s">
        <v>82</v>
      </c>
      <c r="AW203" s="12" t="s">
        <v>35</v>
      </c>
      <c r="AX203" s="12" t="s">
        <v>72</v>
      </c>
      <c r="AY203" s="224" t="s">
        <v>124</v>
      </c>
    </row>
    <row r="204" spans="2:65" s="12" customFormat="1" ht="13.5">
      <c r="B204" s="214"/>
      <c r="C204" s="215"/>
      <c r="D204" s="205" t="s">
        <v>134</v>
      </c>
      <c r="E204" s="216" t="s">
        <v>21</v>
      </c>
      <c r="F204" s="217" t="s">
        <v>1770</v>
      </c>
      <c r="G204" s="215"/>
      <c r="H204" s="218">
        <v>204.19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134</v>
      </c>
      <c r="AU204" s="224" t="s">
        <v>82</v>
      </c>
      <c r="AV204" s="12" t="s">
        <v>82</v>
      </c>
      <c r="AW204" s="12" t="s">
        <v>35</v>
      </c>
      <c r="AX204" s="12" t="s">
        <v>72</v>
      </c>
      <c r="AY204" s="224" t="s">
        <v>124</v>
      </c>
    </row>
    <row r="205" spans="2:65" s="12" customFormat="1" ht="13.5">
      <c r="B205" s="214"/>
      <c r="C205" s="215"/>
      <c r="D205" s="205" t="s">
        <v>134</v>
      </c>
      <c r="E205" s="216" t="s">
        <v>21</v>
      </c>
      <c r="F205" s="217" t="s">
        <v>1771</v>
      </c>
      <c r="G205" s="215"/>
      <c r="H205" s="218">
        <v>309.642</v>
      </c>
      <c r="I205" s="219"/>
      <c r="J205" s="215"/>
      <c r="K205" s="215"/>
      <c r="L205" s="220"/>
      <c r="M205" s="221"/>
      <c r="N205" s="222"/>
      <c r="O205" s="222"/>
      <c r="P205" s="222"/>
      <c r="Q205" s="222"/>
      <c r="R205" s="222"/>
      <c r="S205" s="222"/>
      <c r="T205" s="223"/>
      <c r="AT205" s="224" t="s">
        <v>134</v>
      </c>
      <c r="AU205" s="224" t="s">
        <v>82</v>
      </c>
      <c r="AV205" s="12" t="s">
        <v>82</v>
      </c>
      <c r="AW205" s="12" t="s">
        <v>35</v>
      </c>
      <c r="AX205" s="12" t="s">
        <v>72</v>
      </c>
      <c r="AY205" s="224" t="s">
        <v>124</v>
      </c>
    </row>
    <row r="206" spans="2:65" s="13" customFormat="1" ht="13.5">
      <c r="B206" s="228"/>
      <c r="C206" s="229"/>
      <c r="D206" s="205" t="s">
        <v>134</v>
      </c>
      <c r="E206" s="230" t="s">
        <v>21</v>
      </c>
      <c r="F206" s="231" t="s">
        <v>230</v>
      </c>
      <c r="G206" s="229"/>
      <c r="H206" s="232">
        <v>588.60699999999997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134</v>
      </c>
      <c r="AU206" s="238" t="s">
        <v>82</v>
      </c>
      <c r="AV206" s="13" t="s">
        <v>132</v>
      </c>
      <c r="AW206" s="13" t="s">
        <v>35</v>
      </c>
      <c r="AX206" s="13" t="s">
        <v>80</v>
      </c>
      <c r="AY206" s="238" t="s">
        <v>124</v>
      </c>
    </row>
    <row r="207" spans="2:65" s="1" customFormat="1" ht="16.5" customHeight="1">
      <c r="B207" s="40"/>
      <c r="C207" s="191" t="s">
        <v>423</v>
      </c>
      <c r="D207" s="191" t="s">
        <v>127</v>
      </c>
      <c r="E207" s="192" t="s">
        <v>406</v>
      </c>
      <c r="F207" s="193" t="s">
        <v>407</v>
      </c>
      <c r="G207" s="194" t="s">
        <v>272</v>
      </c>
      <c r="H207" s="195">
        <v>74.775000000000006</v>
      </c>
      <c r="I207" s="196"/>
      <c r="J207" s="197">
        <f>ROUND(I207*H207,2)</f>
        <v>0</v>
      </c>
      <c r="K207" s="193" t="s">
        <v>131</v>
      </c>
      <c r="L207" s="60"/>
      <c r="M207" s="198" t="s">
        <v>21</v>
      </c>
      <c r="N207" s="199" t="s">
        <v>43</v>
      </c>
      <c r="O207" s="41"/>
      <c r="P207" s="200">
        <f>O207*H207</f>
        <v>0</v>
      </c>
      <c r="Q207" s="200">
        <v>0</v>
      </c>
      <c r="R207" s="200">
        <f>Q207*H207</f>
        <v>0</v>
      </c>
      <c r="S207" s="200">
        <v>0</v>
      </c>
      <c r="T207" s="201">
        <f>S207*H207</f>
        <v>0</v>
      </c>
      <c r="AR207" s="23" t="s">
        <v>132</v>
      </c>
      <c r="AT207" s="23" t="s">
        <v>127</v>
      </c>
      <c r="AU207" s="23" t="s">
        <v>82</v>
      </c>
      <c r="AY207" s="23" t="s">
        <v>124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23" t="s">
        <v>80</v>
      </c>
      <c r="BK207" s="202">
        <f>ROUND(I207*H207,2)</f>
        <v>0</v>
      </c>
      <c r="BL207" s="23" t="s">
        <v>132</v>
      </c>
      <c r="BM207" s="23" t="s">
        <v>1780</v>
      </c>
    </row>
    <row r="208" spans="2:65" s="12" customFormat="1" ht="13.5">
      <c r="B208" s="214"/>
      <c r="C208" s="215"/>
      <c r="D208" s="205" t="s">
        <v>134</v>
      </c>
      <c r="E208" s="216" t="s">
        <v>21</v>
      </c>
      <c r="F208" s="217" t="s">
        <v>1781</v>
      </c>
      <c r="G208" s="215"/>
      <c r="H208" s="218">
        <v>62.1</v>
      </c>
      <c r="I208" s="219"/>
      <c r="J208" s="215"/>
      <c r="K208" s="215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134</v>
      </c>
      <c r="AU208" s="224" t="s">
        <v>82</v>
      </c>
      <c r="AV208" s="12" t="s">
        <v>82</v>
      </c>
      <c r="AW208" s="12" t="s">
        <v>35</v>
      </c>
      <c r="AX208" s="12" t="s">
        <v>72</v>
      </c>
      <c r="AY208" s="224" t="s">
        <v>124</v>
      </c>
    </row>
    <row r="209" spans="2:65" s="14" customFormat="1" ht="13.5">
      <c r="B209" s="249"/>
      <c r="C209" s="250"/>
      <c r="D209" s="205" t="s">
        <v>134</v>
      </c>
      <c r="E209" s="251" t="s">
        <v>21</v>
      </c>
      <c r="F209" s="252" t="s">
        <v>384</v>
      </c>
      <c r="G209" s="250"/>
      <c r="H209" s="253">
        <v>62.1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AT209" s="259" t="s">
        <v>134</v>
      </c>
      <c r="AU209" s="259" t="s">
        <v>82</v>
      </c>
      <c r="AV209" s="14" t="s">
        <v>141</v>
      </c>
      <c r="AW209" s="14" t="s">
        <v>35</v>
      </c>
      <c r="AX209" s="14" t="s">
        <v>72</v>
      </c>
      <c r="AY209" s="259" t="s">
        <v>124</v>
      </c>
    </row>
    <row r="210" spans="2:65" s="12" customFormat="1" ht="13.5">
      <c r="B210" s="214"/>
      <c r="C210" s="215"/>
      <c r="D210" s="205" t="s">
        <v>134</v>
      </c>
      <c r="E210" s="216" t="s">
        <v>21</v>
      </c>
      <c r="F210" s="217" t="s">
        <v>1782</v>
      </c>
      <c r="G210" s="215"/>
      <c r="H210" s="218">
        <v>8.85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134</v>
      </c>
      <c r="AU210" s="224" t="s">
        <v>82</v>
      </c>
      <c r="AV210" s="12" t="s">
        <v>82</v>
      </c>
      <c r="AW210" s="12" t="s">
        <v>35</v>
      </c>
      <c r="AX210" s="12" t="s">
        <v>72</v>
      </c>
      <c r="AY210" s="224" t="s">
        <v>124</v>
      </c>
    </row>
    <row r="211" spans="2:65" s="12" customFormat="1" ht="13.5">
      <c r="B211" s="214"/>
      <c r="C211" s="215"/>
      <c r="D211" s="205" t="s">
        <v>134</v>
      </c>
      <c r="E211" s="216" t="s">
        <v>21</v>
      </c>
      <c r="F211" s="217" t="s">
        <v>1783</v>
      </c>
      <c r="G211" s="215"/>
      <c r="H211" s="218">
        <v>3.8250000000000002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134</v>
      </c>
      <c r="AU211" s="224" t="s">
        <v>82</v>
      </c>
      <c r="AV211" s="12" t="s">
        <v>82</v>
      </c>
      <c r="AW211" s="12" t="s">
        <v>35</v>
      </c>
      <c r="AX211" s="12" t="s">
        <v>72</v>
      </c>
      <c r="AY211" s="224" t="s">
        <v>124</v>
      </c>
    </row>
    <row r="212" spans="2:65" s="14" customFormat="1" ht="13.5">
      <c r="B212" s="249"/>
      <c r="C212" s="250"/>
      <c r="D212" s="205" t="s">
        <v>134</v>
      </c>
      <c r="E212" s="251" t="s">
        <v>21</v>
      </c>
      <c r="F212" s="252" t="s">
        <v>384</v>
      </c>
      <c r="G212" s="250"/>
      <c r="H212" s="253">
        <v>12.675000000000001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AT212" s="259" t="s">
        <v>134</v>
      </c>
      <c r="AU212" s="259" t="s">
        <v>82</v>
      </c>
      <c r="AV212" s="14" t="s">
        <v>141</v>
      </c>
      <c r="AW212" s="14" t="s">
        <v>35</v>
      </c>
      <c r="AX212" s="14" t="s">
        <v>72</v>
      </c>
      <c r="AY212" s="259" t="s">
        <v>124</v>
      </c>
    </row>
    <row r="213" spans="2:65" s="13" customFormat="1" ht="13.5">
      <c r="B213" s="228"/>
      <c r="C213" s="229"/>
      <c r="D213" s="205" t="s">
        <v>134</v>
      </c>
      <c r="E213" s="230" t="s">
        <v>21</v>
      </c>
      <c r="F213" s="231" t="s">
        <v>230</v>
      </c>
      <c r="G213" s="229"/>
      <c r="H213" s="232">
        <v>74.775000000000006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134</v>
      </c>
      <c r="AU213" s="238" t="s">
        <v>82</v>
      </c>
      <c r="AV213" s="13" t="s">
        <v>132</v>
      </c>
      <c r="AW213" s="13" t="s">
        <v>35</v>
      </c>
      <c r="AX213" s="13" t="s">
        <v>80</v>
      </c>
      <c r="AY213" s="238" t="s">
        <v>124</v>
      </c>
    </row>
    <row r="214" spans="2:65" s="1" customFormat="1" ht="16.5" customHeight="1">
      <c r="B214" s="40"/>
      <c r="C214" s="191" t="s">
        <v>428</v>
      </c>
      <c r="D214" s="191" t="s">
        <v>127</v>
      </c>
      <c r="E214" s="192" t="s">
        <v>413</v>
      </c>
      <c r="F214" s="193" t="s">
        <v>414</v>
      </c>
      <c r="G214" s="194" t="s">
        <v>272</v>
      </c>
      <c r="H214" s="195">
        <v>14.4</v>
      </c>
      <c r="I214" s="196"/>
      <c r="J214" s="197">
        <f>ROUND(I214*H214,2)</f>
        <v>0</v>
      </c>
      <c r="K214" s="193" t="s">
        <v>1360</v>
      </c>
      <c r="L214" s="60"/>
      <c r="M214" s="198" t="s">
        <v>21</v>
      </c>
      <c r="N214" s="199" t="s">
        <v>43</v>
      </c>
      <c r="O214" s="41"/>
      <c r="P214" s="200">
        <f>O214*H214</f>
        <v>0</v>
      </c>
      <c r="Q214" s="200">
        <v>0</v>
      </c>
      <c r="R214" s="200">
        <f>Q214*H214</f>
        <v>0</v>
      </c>
      <c r="S214" s="200">
        <v>0</v>
      </c>
      <c r="T214" s="201">
        <f>S214*H214</f>
        <v>0</v>
      </c>
      <c r="AR214" s="23" t="s">
        <v>132</v>
      </c>
      <c r="AT214" s="23" t="s">
        <v>127</v>
      </c>
      <c r="AU214" s="23" t="s">
        <v>82</v>
      </c>
      <c r="AY214" s="23" t="s">
        <v>124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23" t="s">
        <v>80</v>
      </c>
      <c r="BK214" s="202">
        <f>ROUND(I214*H214,2)</f>
        <v>0</v>
      </c>
      <c r="BL214" s="23" t="s">
        <v>132</v>
      </c>
      <c r="BM214" s="23" t="s">
        <v>1784</v>
      </c>
    </row>
    <row r="215" spans="2:65" s="12" customFormat="1" ht="13.5">
      <c r="B215" s="214"/>
      <c r="C215" s="215"/>
      <c r="D215" s="205" t="s">
        <v>134</v>
      </c>
      <c r="E215" s="216" t="s">
        <v>21</v>
      </c>
      <c r="F215" s="217" t="s">
        <v>416</v>
      </c>
      <c r="G215" s="215"/>
      <c r="H215" s="218">
        <v>14.4</v>
      </c>
      <c r="I215" s="219"/>
      <c r="J215" s="215"/>
      <c r="K215" s="215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134</v>
      </c>
      <c r="AU215" s="224" t="s">
        <v>82</v>
      </c>
      <c r="AV215" s="12" t="s">
        <v>82</v>
      </c>
      <c r="AW215" s="12" t="s">
        <v>35</v>
      </c>
      <c r="AX215" s="12" t="s">
        <v>80</v>
      </c>
      <c r="AY215" s="224" t="s">
        <v>124</v>
      </c>
    </row>
    <row r="216" spans="2:65" s="1" customFormat="1" ht="16.5" customHeight="1">
      <c r="B216" s="40"/>
      <c r="C216" s="191" t="s">
        <v>439</v>
      </c>
      <c r="D216" s="191" t="s">
        <v>127</v>
      </c>
      <c r="E216" s="192" t="s">
        <v>418</v>
      </c>
      <c r="F216" s="193" t="s">
        <v>419</v>
      </c>
      <c r="G216" s="194" t="s">
        <v>272</v>
      </c>
      <c r="H216" s="195">
        <v>851.21500000000003</v>
      </c>
      <c r="I216" s="196"/>
      <c r="J216" s="197">
        <f>ROUND(I216*H216,2)</f>
        <v>0</v>
      </c>
      <c r="K216" s="193" t="s">
        <v>131</v>
      </c>
      <c r="L216" s="60"/>
      <c r="M216" s="198" t="s">
        <v>21</v>
      </c>
      <c r="N216" s="199" t="s">
        <v>43</v>
      </c>
      <c r="O216" s="41"/>
      <c r="P216" s="200">
        <f>O216*H216</f>
        <v>0</v>
      </c>
      <c r="Q216" s="200">
        <v>0</v>
      </c>
      <c r="R216" s="200">
        <f>Q216*H216</f>
        <v>0</v>
      </c>
      <c r="S216" s="200">
        <v>0</v>
      </c>
      <c r="T216" s="201">
        <f>S216*H216</f>
        <v>0</v>
      </c>
      <c r="AR216" s="23" t="s">
        <v>132</v>
      </c>
      <c r="AT216" s="23" t="s">
        <v>127</v>
      </c>
      <c r="AU216" s="23" t="s">
        <v>82</v>
      </c>
      <c r="AY216" s="23" t="s">
        <v>124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23" t="s">
        <v>80</v>
      </c>
      <c r="BK216" s="202">
        <f>ROUND(I216*H216,2)</f>
        <v>0</v>
      </c>
      <c r="BL216" s="23" t="s">
        <v>132</v>
      </c>
      <c r="BM216" s="23" t="s">
        <v>1785</v>
      </c>
    </row>
    <row r="217" spans="2:65" s="12" customFormat="1" ht="13.5">
      <c r="B217" s="214"/>
      <c r="C217" s="215"/>
      <c r="D217" s="205" t="s">
        <v>134</v>
      </c>
      <c r="E217" s="216" t="s">
        <v>21</v>
      </c>
      <c r="F217" s="217" t="s">
        <v>1786</v>
      </c>
      <c r="G217" s="215"/>
      <c r="H217" s="218">
        <v>588.60699999999997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134</v>
      </c>
      <c r="AU217" s="224" t="s">
        <v>82</v>
      </c>
      <c r="AV217" s="12" t="s">
        <v>82</v>
      </c>
      <c r="AW217" s="12" t="s">
        <v>35</v>
      </c>
      <c r="AX217" s="12" t="s">
        <v>72</v>
      </c>
      <c r="AY217" s="224" t="s">
        <v>124</v>
      </c>
    </row>
    <row r="218" spans="2:65" s="12" customFormat="1" ht="13.5">
      <c r="B218" s="214"/>
      <c r="C218" s="215"/>
      <c r="D218" s="205" t="s">
        <v>134</v>
      </c>
      <c r="E218" s="216" t="s">
        <v>21</v>
      </c>
      <c r="F218" s="217" t="s">
        <v>1787</v>
      </c>
      <c r="G218" s="215"/>
      <c r="H218" s="218">
        <v>262.608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134</v>
      </c>
      <c r="AU218" s="224" t="s">
        <v>82</v>
      </c>
      <c r="AV218" s="12" t="s">
        <v>82</v>
      </c>
      <c r="AW218" s="12" t="s">
        <v>35</v>
      </c>
      <c r="AX218" s="12" t="s">
        <v>72</v>
      </c>
      <c r="AY218" s="224" t="s">
        <v>124</v>
      </c>
    </row>
    <row r="219" spans="2:65" s="13" customFormat="1" ht="13.5">
      <c r="B219" s="228"/>
      <c r="C219" s="229"/>
      <c r="D219" s="205" t="s">
        <v>134</v>
      </c>
      <c r="E219" s="230" t="s">
        <v>21</v>
      </c>
      <c r="F219" s="231" t="s">
        <v>230</v>
      </c>
      <c r="G219" s="229"/>
      <c r="H219" s="232">
        <v>851.21500000000003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134</v>
      </c>
      <c r="AU219" s="238" t="s">
        <v>82</v>
      </c>
      <c r="AV219" s="13" t="s">
        <v>132</v>
      </c>
      <c r="AW219" s="13" t="s">
        <v>35</v>
      </c>
      <c r="AX219" s="13" t="s">
        <v>80</v>
      </c>
      <c r="AY219" s="238" t="s">
        <v>124</v>
      </c>
    </row>
    <row r="220" spans="2:65" s="1" customFormat="1" ht="16.5" customHeight="1">
      <c r="B220" s="40"/>
      <c r="C220" s="191" t="s">
        <v>446</v>
      </c>
      <c r="D220" s="191" t="s">
        <v>127</v>
      </c>
      <c r="E220" s="192" t="s">
        <v>424</v>
      </c>
      <c r="F220" s="193" t="s">
        <v>1365</v>
      </c>
      <c r="G220" s="194" t="s">
        <v>315</v>
      </c>
      <c r="H220" s="195">
        <v>472.69400000000002</v>
      </c>
      <c r="I220" s="196"/>
      <c r="J220" s="197">
        <f>ROUND(I220*H220,2)</f>
        <v>0</v>
      </c>
      <c r="K220" s="193" t="s">
        <v>131</v>
      </c>
      <c r="L220" s="60"/>
      <c r="M220" s="198" t="s">
        <v>21</v>
      </c>
      <c r="N220" s="199" t="s">
        <v>43</v>
      </c>
      <c r="O220" s="41"/>
      <c r="P220" s="200">
        <f>O220*H220</f>
        <v>0</v>
      </c>
      <c r="Q220" s="200">
        <v>0</v>
      </c>
      <c r="R220" s="200">
        <f>Q220*H220</f>
        <v>0</v>
      </c>
      <c r="S220" s="200">
        <v>0</v>
      </c>
      <c r="T220" s="201">
        <f>S220*H220</f>
        <v>0</v>
      </c>
      <c r="AR220" s="23" t="s">
        <v>132</v>
      </c>
      <c r="AT220" s="23" t="s">
        <v>127</v>
      </c>
      <c r="AU220" s="23" t="s">
        <v>82</v>
      </c>
      <c r="AY220" s="23" t="s">
        <v>124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23" t="s">
        <v>80</v>
      </c>
      <c r="BK220" s="202">
        <f>ROUND(I220*H220,2)</f>
        <v>0</v>
      </c>
      <c r="BL220" s="23" t="s">
        <v>132</v>
      </c>
      <c r="BM220" s="23" t="s">
        <v>1788</v>
      </c>
    </row>
    <row r="221" spans="2:65" s="12" customFormat="1" ht="13.5">
      <c r="B221" s="214"/>
      <c r="C221" s="215"/>
      <c r="D221" s="205" t="s">
        <v>134</v>
      </c>
      <c r="E221" s="216" t="s">
        <v>21</v>
      </c>
      <c r="F221" s="217" t="s">
        <v>1789</v>
      </c>
      <c r="G221" s="215"/>
      <c r="H221" s="218">
        <v>472.69400000000002</v>
      </c>
      <c r="I221" s="219"/>
      <c r="J221" s="215"/>
      <c r="K221" s="215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134</v>
      </c>
      <c r="AU221" s="224" t="s">
        <v>82</v>
      </c>
      <c r="AV221" s="12" t="s">
        <v>82</v>
      </c>
      <c r="AW221" s="12" t="s">
        <v>35</v>
      </c>
      <c r="AX221" s="12" t="s">
        <v>80</v>
      </c>
      <c r="AY221" s="224" t="s">
        <v>124</v>
      </c>
    </row>
    <row r="222" spans="2:65" s="1" customFormat="1" ht="16.5" customHeight="1">
      <c r="B222" s="40"/>
      <c r="C222" s="191" t="s">
        <v>458</v>
      </c>
      <c r="D222" s="191" t="s">
        <v>127</v>
      </c>
      <c r="E222" s="192" t="s">
        <v>429</v>
      </c>
      <c r="F222" s="193" t="s">
        <v>430</v>
      </c>
      <c r="G222" s="194" t="s">
        <v>272</v>
      </c>
      <c r="H222" s="195">
        <v>293.06</v>
      </c>
      <c r="I222" s="196"/>
      <c r="J222" s="197">
        <f>ROUND(I222*H222,2)</f>
        <v>0</v>
      </c>
      <c r="K222" s="193" t="s">
        <v>131</v>
      </c>
      <c r="L222" s="60"/>
      <c r="M222" s="198" t="s">
        <v>21</v>
      </c>
      <c r="N222" s="199" t="s">
        <v>43</v>
      </c>
      <c r="O222" s="41"/>
      <c r="P222" s="200">
        <f>O222*H222</f>
        <v>0</v>
      </c>
      <c r="Q222" s="200">
        <v>0</v>
      </c>
      <c r="R222" s="200">
        <f>Q222*H222</f>
        <v>0</v>
      </c>
      <c r="S222" s="200">
        <v>0</v>
      </c>
      <c r="T222" s="201">
        <f>S222*H222</f>
        <v>0</v>
      </c>
      <c r="AR222" s="23" t="s">
        <v>132</v>
      </c>
      <c r="AT222" s="23" t="s">
        <v>127</v>
      </c>
      <c r="AU222" s="23" t="s">
        <v>82</v>
      </c>
      <c r="AY222" s="23" t="s">
        <v>124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23" t="s">
        <v>80</v>
      </c>
      <c r="BK222" s="202">
        <f>ROUND(I222*H222,2)</f>
        <v>0</v>
      </c>
      <c r="BL222" s="23" t="s">
        <v>132</v>
      </c>
      <c r="BM222" s="23" t="s">
        <v>1790</v>
      </c>
    </row>
    <row r="223" spans="2:65" s="11" customFormat="1" ht="13.5">
      <c r="B223" s="203"/>
      <c r="C223" s="204"/>
      <c r="D223" s="205" t="s">
        <v>134</v>
      </c>
      <c r="E223" s="206" t="s">
        <v>21</v>
      </c>
      <c r="F223" s="207" t="s">
        <v>432</v>
      </c>
      <c r="G223" s="204"/>
      <c r="H223" s="206" t="s">
        <v>21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134</v>
      </c>
      <c r="AU223" s="213" t="s">
        <v>82</v>
      </c>
      <c r="AV223" s="11" t="s">
        <v>80</v>
      </c>
      <c r="AW223" s="11" t="s">
        <v>35</v>
      </c>
      <c r="AX223" s="11" t="s">
        <v>72</v>
      </c>
      <c r="AY223" s="213" t="s">
        <v>124</v>
      </c>
    </row>
    <row r="224" spans="2:65" s="12" customFormat="1" ht="13.5">
      <c r="B224" s="214"/>
      <c r="C224" s="215"/>
      <c r="D224" s="205" t="s">
        <v>134</v>
      </c>
      <c r="E224" s="216" t="s">
        <v>21</v>
      </c>
      <c r="F224" s="217" t="s">
        <v>1791</v>
      </c>
      <c r="G224" s="215"/>
      <c r="H224" s="218">
        <v>88.87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134</v>
      </c>
      <c r="AU224" s="224" t="s">
        <v>82</v>
      </c>
      <c r="AV224" s="12" t="s">
        <v>82</v>
      </c>
      <c r="AW224" s="12" t="s">
        <v>35</v>
      </c>
      <c r="AX224" s="12" t="s">
        <v>72</v>
      </c>
      <c r="AY224" s="224" t="s">
        <v>124</v>
      </c>
    </row>
    <row r="225" spans="2:65" s="14" customFormat="1" ht="13.5">
      <c r="B225" s="249"/>
      <c r="C225" s="250"/>
      <c r="D225" s="205" t="s">
        <v>134</v>
      </c>
      <c r="E225" s="251" t="s">
        <v>21</v>
      </c>
      <c r="F225" s="252" t="s">
        <v>384</v>
      </c>
      <c r="G225" s="250"/>
      <c r="H225" s="253">
        <v>88.87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AT225" s="259" t="s">
        <v>134</v>
      </c>
      <c r="AU225" s="259" t="s">
        <v>82</v>
      </c>
      <c r="AV225" s="14" t="s">
        <v>141</v>
      </c>
      <c r="AW225" s="14" t="s">
        <v>35</v>
      </c>
      <c r="AX225" s="14" t="s">
        <v>72</v>
      </c>
      <c r="AY225" s="259" t="s">
        <v>124</v>
      </c>
    </row>
    <row r="226" spans="2:65" s="11" customFormat="1" ht="13.5">
      <c r="B226" s="203"/>
      <c r="C226" s="204"/>
      <c r="D226" s="205" t="s">
        <v>134</v>
      </c>
      <c r="E226" s="206" t="s">
        <v>21</v>
      </c>
      <c r="F226" s="207" t="s">
        <v>434</v>
      </c>
      <c r="G226" s="204"/>
      <c r="H226" s="206" t="s">
        <v>21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134</v>
      </c>
      <c r="AU226" s="213" t="s">
        <v>82</v>
      </c>
      <c r="AV226" s="11" t="s">
        <v>80</v>
      </c>
      <c r="AW226" s="11" t="s">
        <v>35</v>
      </c>
      <c r="AX226" s="11" t="s">
        <v>72</v>
      </c>
      <c r="AY226" s="213" t="s">
        <v>124</v>
      </c>
    </row>
    <row r="227" spans="2:65" s="12" customFormat="1" ht="13.5">
      <c r="B227" s="214"/>
      <c r="C227" s="215"/>
      <c r="D227" s="205" t="s">
        <v>134</v>
      </c>
      <c r="E227" s="216" t="s">
        <v>21</v>
      </c>
      <c r="F227" s="217" t="s">
        <v>1792</v>
      </c>
      <c r="G227" s="215"/>
      <c r="H227" s="218">
        <v>107.1</v>
      </c>
      <c r="I227" s="219"/>
      <c r="J227" s="215"/>
      <c r="K227" s="215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134</v>
      </c>
      <c r="AU227" s="224" t="s">
        <v>82</v>
      </c>
      <c r="AV227" s="12" t="s">
        <v>82</v>
      </c>
      <c r="AW227" s="12" t="s">
        <v>35</v>
      </c>
      <c r="AX227" s="12" t="s">
        <v>72</v>
      </c>
      <c r="AY227" s="224" t="s">
        <v>124</v>
      </c>
    </row>
    <row r="228" spans="2:65" s="12" customFormat="1" ht="13.5">
      <c r="B228" s="214"/>
      <c r="C228" s="215"/>
      <c r="D228" s="205" t="s">
        <v>134</v>
      </c>
      <c r="E228" s="216" t="s">
        <v>21</v>
      </c>
      <c r="F228" s="217" t="s">
        <v>1793</v>
      </c>
      <c r="G228" s="215"/>
      <c r="H228" s="218">
        <v>80.989999999999995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134</v>
      </c>
      <c r="AU228" s="224" t="s">
        <v>82</v>
      </c>
      <c r="AV228" s="12" t="s">
        <v>82</v>
      </c>
      <c r="AW228" s="12" t="s">
        <v>35</v>
      </c>
      <c r="AX228" s="12" t="s">
        <v>72</v>
      </c>
      <c r="AY228" s="224" t="s">
        <v>124</v>
      </c>
    </row>
    <row r="229" spans="2:65" s="12" customFormat="1" ht="13.5">
      <c r="B229" s="214"/>
      <c r="C229" s="215"/>
      <c r="D229" s="205" t="s">
        <v>134</v>
      </c>
      <c r="E229" s="216" t="s">
        <v>21</v>
      </c>
      <c r="F229" s="217" t="s">
        <v>1794</v>
      </c>
      <c r="G229" s="215"/>
      <c r="H229" s="218">
        <v>16.100000000000001</v>
      </c>
      <c r="I229" s="219"/>
      <c r="J229" s="215"/>
      <c r="K229" s="215"/>
      <c r="L229" s="220"/>
      <c r="M229" s="221"/>
      <c r="N229" s="222"/>
      <c r="O229" s="222"/>
      <c r="P229" s="222"/>
      <c r="Q229" s="222"/>
      <c r="R229" s="222"/>
      <c r="S229" s="222"/>
      <c r="T229" s="223"/>
      <c r="AT229" s="224" t="s">
        <v>134</v>
      </c>
      <c r="AU229" s="224" t="s">
        <v>82</v>
      </c>
      <c r="AV229" s="12" t="s">
        <v>82</v>
      </c>
      <c r="AW229" s="12" t="s">
        <v>35</v>
      </c>
      <c r="AX229" s="12" t="s">
        <v>72</v>
      </c>
      <c r="AY229" s="224" t="s">
        <v>124</v>
      </c>
    </row>
    <row r="230" spans="2:65" s="14" customFormat="1" ht="13.5">
      <c r="B230" s="249"/>
      <c r="C230" s="250"/>
      <c r="D230" s="205" t="s">
        <v>134</v>
      </c>
      <c r="E230" s="251" t="s">
        <v>21</v>
      </c>
      <c r="F230" s="252" t="s">
        <v>384</v>
      </c>
      <c r="G230" s="250"/>
      <c r="H230" s="253">
        <v>204.19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AT230" s="259" t="s">
        <v>134</v>
      </c>
      <c r="AU230" s="259" t="s">
        <v>82</v>
      </c>
      <c r="AV230" s="14" t="s">
        <v>141</v>
      </c>
      <c r="AW230" s="14" t="s">
        <v>35</v>
      </c>
      <c r="AX230" s="14" t="s">
        <v>72</v>
      </c>
      <c r="AY230" s="259" t="s">
        <v>124</v>
      </c>
    </row>
    <row r="231" spans="2:65" s="13" customFormat="1" ht="13.5">
      <c r="B231" s="228"/>
      <c r="C231" s="229"/>
      <c r="D231" s="205" t="s">
        <v>134</v>
      </c>
      <c r="E231" s="230" t="s">
        <v>21</v>
      </c>
      <c r="F231" s="231" t="s">
        <v>230</v>
      </c>
      <c r="G231" s="229"/>
      <c r="H231" s="232">
        <v>293.06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134</v>
      </c>
      <c r="AU231" s="238" t="s">
        <v>82</v>
      </c>
      <c r="AV231" s="13" t="s">
        <v>132</v>
      </c>
      <c r="AW231" s="13" t="s">
        <v>35</v>
      </c>
      <c r="AX231" s="13" t="s">
        <v>80</v>
      </c>
      <c r="AY231" s="238" t="s">
        <v>124</v>
      </c>
    </row>
    <row r="232" spans="2:65" s="1" customFormat="1" ht="16.5" customHeight="1">
      <c r="B232" s="40"/>
      <c r="C232" s="239" t="s">
        <v>464</v>
      </c>
      <c r="D232" s="239" t="s">
        <v>312</v>
      </c>
      <c r="E232" s="240" t="s">
        <v>440</v>
      </c>
      <c r="F232" s="241" t="s">
        <v>441</v>
      </c>
      <c r="G232" s="242" t="s">
        <v>315</v>
      </c>
      <c r="H232" s="243">
        <v>192.93600000000001</v>
      </c>
      <c r="I232" s="244"/>
      <c r="J232" s="245">
        <f>ROUND(I232*H232,2)</f>
        <v>0</v>
      </c>
      <c r="K232" s="241" t="s">
        <v>131</v>
      </c>
      <c r="L232" s="246"/>
      <c r="M232" s="247" t="s">
        <v>21</v>
      </c>
      <c r="N232" s="248" t="s">
        <v>43</v>
      </c>
      <c r="O232" s="41"/>
      <c r="P232" s="200">
        <f>O232*H232</f>
        <v>0</v>
      </c>
      <c r="Q232" s="200">
        <v>1</v>
      </c>
      <c r="R232" s="200">
        <f>Q232*H232</f>
        <v>192.93600000000001</v>
      </c>
      <c r="S232" s="200">
        <v>0</v>
      </c>
      <c r="T232" s="201">
        <f>S232*H232</f>
        <v>0</v>
      </c>
      <c r="AR232" s="23" t="s">
        <v>169</v>
      </c>
      <c r="AT232" s="23" t="s">
        <v>312</v>
      </c>
      <c r="AU232" s="23" t="s">
        <v>82</v>
      </c>
      <c r="AY232" s="23" t="s">
        <v>124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23" t="s">
        <v>80</v>
      </c>
      <c r="BK232" s="202">
        <f>ROUND(I232*H232,2)</f>
        <v>0</v>
      </c>
      <c r="BL232" s="23" t="s">
        <v>132</v>
      </c>
      <c r="BM232" s="23" t="s">
        <v>1795</v>
      </c>
    </row>
    <row r="233" spans="2:65" s="11" customFormat="1" ht="13.5">
      <c r="B233" s="203"/>
      <c r="C233" s="204"/>
      <c r="D233" s="205" t="s">
        <v>134</v>
      </c>
      <c r="E233" s="206" t="s">
        <v>21</v>
      </c>
      <c r="F233" s="207" t="s">
        <v>443</v>
      </c>
      <c r="G233" s="204"/>
      <c r="H233" s="206" t="s">
        <v>21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134</v>
      </c>
      <c r="AU233" s="213" t="s">
        <v>82</v>
      </c>
      <c r="AV233" s="11" t="s">
        <v>80</v>
      </c>
      <c r="AW233" s="11" t="s">
        <v>35</v>
      </c>
      <c r="AX233" s="11" t="s">
        <v>72</v>
      </c>
      <c r="AY233" s="213" t="s">
        <v>124</v>
      </c>
    </row>
    <row r="234" spans="2:65" s="12" customFormat="1" ht="13.5">
      <c r="B234" s="214"/>
      <c r="C234" s="215"/>
      <c r="D234" s="205" t="s">
        <v>134</v>
      </c>
      <c r="E234" s="216" t="s">
        <v>21</v>
      </c>
      <c r="F234" s="217" t="s">
        <v>1796</v>
      </c>
      <c r="G234" s="215"/>
      <c r="H234" s="218">
        <v>24.082999999999998</v>
      </c>
      <c r="I234" s="219"/>
      <c r="J234" s="215"/>
      <c r="K234" s="215"/>
      <c r="L234" s="220"/>
      <c r="M234" s="221"/>
      <c r="N234" s="222"/>
      <c r="O234" s="222"/>
      <c r="P234" s="222"/>
      <c r="Q234" s="222"/>
      <c r="R234" s="222"/>
      <c r="S234" s="222"/>
      <c r="T234" s="223"/>
      <c r="AT234" s="224" t="s">
        <v>134</v>
      </c>
      <c r="AU234" s="224" t="s">
        <v>82</v>
      </c>
      <c r="AV234" s="12" t="s">
        <v>82</v>
      </c>
      <c r="AW234" s="12" t="s">
        <v>35</v>
      </c>
      <c r="AX234" s="12" t="s">
        <v>72</v>
      </c>
      <c r="AY234" s="224" t="s">
        <v>124</v>
      </c>
    </row>
    <row r="235" spans="2:65" s="12" customFormat="1" ht="13.5">
      <c r="B235" s="214"/>
      <c r="C235" s="215"/>
      <c r="D235" s="205" t="s">
        <v>134</v>
      </c>
      <c r="E235" s="216" t="s">
        <v>21</v>
      </c>
      <c r="F235" s="217" t="s">
        <v>1797</v>
      </c>
      <c r="G235" s="215"/>
      <c r="H235" s="218">
        <v>168.85300000000001</v>
      </c>
      <c r="I235" s="219"/>
      <c r="J235" s="215"/>
      <c r="K235" s="215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134</v>
      </c>
      <c r="AU235" s="224" t="s">
        <v>82</v>
      </c>
      <c r="AV235" s="12" t="s">
        <v>82</v>
      </c>
      <c r="AW235" s="12" t="s">
        <v>35</v>
      </c>
      <c r="AX235" s="12" t="s">
        <v>72</v>
      </c>
      <c r="AY235" s="224" t="s">
        <v>124</v>
      </c>
    </row>
    <row r="236" spans="2:65" s="13" customFormat="1" ht="13.5">
      <c r="B236" s="228"/>
      <c r="C236" s="229"/>
      <c r="D236" s="205" t="s">
        <v>134</v>
      </c>
      <c r="E236" s="230" t="s">
        <v>21</v>
      </c>
      <c r="F236" s="231" t="s">
        <v>230</v>
      </c>
      <c r="G236" s="229"/>
      <c r="H236" s="232">
        <v>192.93600000000001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134</v>
      </c>
      <c r="AU236" s="238" t="s">
        <v>82</v>
      </c>
      <c r="AV236" s="13" t="s">
        <v>132</v>
      </c>
      <c r="AW236" s="13" t="s">
        <v>35</v>
      </c>
      <c r="AX236" s="13" t="s">
        <v>80</v>
      </c>
      <c r="AY236" s="238" t="s">
        <v>124</v>
      </c>
    </row>
    <row r="237" spans="2:65" s="1" customFormat="1" ht="25.5" customHeight="1">
      <c r="B237" s="40"/>
      <c r="C237" s="191" t="s">
        <v>471</v>
      </c>
      <c r="D237" s="191" t="s">
        <v>127</v>
      </c>
      <c r="E237" s="192" t="s">
        <v>447</v>
      </c>
      <c r="F237" s="193" t="s">
        <v>1377</v>
      </c>
      <c r="G237" s="194" t="s">
        <v>272</v>
      </c>
      <c r="H237" s="195">
        <v>309.642</v>
      </c>
      <c r="I237" s="196"/>
      <c r="J237" s="197">
        <f>ROUND(I237*H237,2)</f>
        <v>0</v>
      </c>
      <c r="K237" s="193" t="s">
        <v>131</v>
      </c>
      <c r="L237" s="60"/>
      <c r="M237" s="198" t="s">
        <v>21</v>
      </c>
      <c r="N237" s="199" t="s">
        <v>43</v>
      </c>
      <c r="O237" s="41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AR237" s="23" t="s">
        <v>132</v>
      </c>
      <c r="AT237" s="23" t="s">
        <v>127</v>
      </c>
      <c r="AU237" s="23" t="s">
        <v>82</v>
      </c>
      <c r="AY237" s="23" t="s">
        <v>124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23" t="s">
        <v>80</v>
      </c>
      <c r="BK237" s="202">
        <f>ROUND(I237*H237,2)</f>
        <v>0</v>
      </c>
      <c r="BL237" s="23" t="s">
        <v>132</v>
      </c>
      <c r="BM237" s="23" t="s">
        <v>1798</v>
      </c>
    </row>
    <row r="238" spans="2:65" s="11" customFormat="1" ht="13.5">
      <c r="B238" s="203"/>
      <c r="C238" s="204"/>
      <c r="D238" s="205" t="s">
        <v>134</v>
      </c>
      <c r="E238" s="206" t="s">
        <v>21</v>
      </c>
      <c r="F238" s="207" t="s">
        <v>452</v>
      </c>
      <c r="G238" s="204"/>
      <c r="H238" s="206" t="s">
        <v>21</v>
      </c>
      <c r="I238" s="208"/>
      <c r="J238" s="204"/>
      <c r="K238" s="204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134</v>
      </c>
      <c r="AU238" s="213" t="s">
        <v>82</v>
      </c>
      <c r="AV238" s="11" t="s">
        <v>80</v>
      </c>
      <c r="AW238" s="11" t="s">
        <v>35</v>
      </c>
      <c r="AX238" s="11" t="s">
        <v>72</v>
      </c>
      <c r="AY238" s="213" t="s">
        <v>124</v>
      </c>
    </row>
    <row r="239" spans="2:65" s="12" customFormat="1" ht="13.5">
      <c r="B239" s="214"/>
      <c r="C239" s="215"/>
      <c r="D239" s="205" t="s">
        <v>134</v>
      </c>
      <c r="E239" s="216" t="s">
        <v>21</v>
      </c>
      <c r="F239" s="217" t="s">
        <v>1799</v>
      </c>
      <c r="G239" s="215"/>
      <c r="H239" s="218">
        <v>73.183999999999997</v>
      </c>
      <c r="I239" s="219"/>
      <c r="J239" s="215"/>
      <c r="K239" s="215"/>
      <c r="L239" s="220"/>
      <c r="M239" s="221"/>
      <c r="N239" s="222"/>
      <c r="O239" s="222"/>
      <c r="P239" s="222"/>
      <c r="Q239" s="222"/>
      <c r="R239" s="222"/>
      <c r="S239" s="222"/>
      <c r="T239" s="223"/>
      <c r="AT239" s="224" t="s">
        <v>134</v>
      </c>
      <c r="AU239" s="224" t="s">
        <v>82</v>
      </c>
      <c r="AV239" s="12" t="s">
        <v>82</v>
      </c>
      <c r="AW239" s="12" t="s">
        <v>35</v>
      </c>
      <c r="AX239" s="12" t="s">
        <v>72</v>
      </c>
      <c r="AY239" s="224" t="s">
        <v>124</v>
      </c>
    </row>
    <row r="240" spans="2:65" s="12" customFormat="1" ht="13.5">
      <c r="B240" s="214"/>
      <c r="C240" s="215"/>
      <c r="D240" s="205" t="s">
        <v>134</v>
      </c>
      <c r="E240" s="216" t="s">
        <v>21</v>
      </c>
      <c r="F240" s="217" t="s">
        <v>1800</v>
      </c>
      <c r="G240" s="215"/>
      <c r="H240" s="218">
        <v>73.183999999999997</v>
      </c>
      <c r="I240" s="219"/>
      <c r="J240" s="215"/>
      <c r="K240" s="215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134</v>
      </c>
      <c r="AU240" s="224" t="s">
        <v>82</v>
      </c>
      <c r="AV240" s="12" t="s">
        <v>82</v>
      </c>
      <c r="AW240" s="12" t="s">
        <v>35</v>
      </c>
      <c r="AX240" s="12" t="s">
        <v>72</v>
      </c>
      <c r="AY240" s="224" t="s">
        <v>124</v>
      </c>
    </row>
    <row r="241" spans="2:65" s="11" customFormat="1" ht="13.5">
      <c r="B241" s="203"/>
      <c r="C241" s="204"/>
      <c r="D241" s="205" t="s">
        <v>134</v>
      </c>
      <c r="E241" s="206" t="s">
        <v>21</v>
      </c>
      <c r="F241" s="207" t="s">
        <v>1382</v>
      </c>
      <c r="G241" s="204"/>
      <c r="H241" s="206" t="s">
        <v>21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134</v>
      </c>
      <c r="AU241" s="213" t="s">
        <v>82</v>
      </c>
      <c r="AV241" s="11" t="s">
        <v>80</v>
      </c>
      <c r="AW241" s="11" t="s">
        <v>35</v>
      </c>
      <c r="AX241" s="11" t="s">
        <v>72</v>
      </c>
      <c r="AY241" s="213" t="s">
        <v>124</v>
      </c>
    </row>
    <row r="242" spans="2:65" s="12" customFormat="1" ht="13.5">
      <c r="B242" s="214"/>
      <c r="C242" s="215"/>
      <c r="D242" s="205" t="s">
        <v>134</v>
      </c>
      <c r="E242" s="216" t="s">
        <v>21</v>
      </c>
      <c r="F242" s="217" t="s">
        <v>1801</v>
      </c>
      <c r="G242" s="215"/>
      <c r="H242" s="218">
        <v>80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134</v>
      </c>
      <c r="AU242" s="224" t="s">
        <v>82</v>
      </c>
      <c r="AV242" s="12" t="s">
        <v>82</v>
      </c>
      <c r="AW242" s="12" t="s">
        <v>35</v>
      </c>
      <c r="AX242" s="12" t="s">
        <v>72</v>
      </c>
      <c r="AY242" s="224" t="s">
        <v>124</v>
      </c>
    </row>
    <row r="243" spans="2:65" s="11" customFormat="1" ht="13.5">
      <c r="B243" s="203"/>
      <c r="C243" s="204"/>
      <c r="D243" s="205" t="s">
        <v>134</v>
      </c>
      <c r="E243" s="206" t="s">
        <v>21</v>
      </c>
      <c r="F243" s="207" t="s">
        <v>455</v>
      </c>
      <c r="G243" s="204"/>
      <c r="H243" s="206" t="s">
        <v>21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134</v>
      </c>
      <c r="AU243" s="213" t="s">
        <v>82</v>
      </c>
      <c r="AV243" s="11" t="s">
        <v>80</v>
      </c>
      <c r="AW243" s="11" t="s">
        <v>35</v>
      </c>
      <c r="AX243" s="11" t="s">
        <v>72</v>
      </c>
      <c r="AY243" s="213" t="s">
        <v>124</v>
      </c>
    </row>
    <row r="244" spans="2:65" s="12" customFormat="1" ht="13.5">
      <c r="B244" s="214"/>
      <c r="C244" s="215"/>
      <c r="D244" s="205" t="s">
        <v>134</v>
      </c>
      <c r="E244" s="216" t="s">
        <v>21</v>
      </c>
      <c r="F244" s="217" t="s">
        <v>1802</v>
      </c>
      <c r="G244" s="215"/>
      <c r="H244" s="218">
        <v>34.006999999999998</v>
      </c>
      <c r="I244" s="219"/>
      <c r="J244" s="215"/>
      <c r="K244" s="215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134</v>
      </c>
      <c r="AU244" s="224" t="s">
        <v>82</v>
      </c>
      <c r="AV244" s="12" t="s">
        <v>82</v>
      </c>
      <c r="AW244" s="12" t="s">
        <v>35</v>
      </c>
      <c r="AX244" s="12" t="s">
        <v>72</v>
      </c>
      <c r="AY244" s="224" t="s">
        <v>124</v>
      </c>
    </row>
    <row r="245" spans="2:65" s="12" customFormat="1" ht="13.5">
      <c r="B245" s="214"/>
      <c r="C245" s="215"/>
      <c r="D245" s="205" t="s">
        <v>134</v>
      </c>
      <c r="E245" s="216" t="s">
        <v>21</v>
      </c>
      <c r="F245" s="217" t="s">
        <v>1803</v>
      </c>
      <c r="G245" s="215"/>
      <c r="H245" s="218">
        <v>49.267000000000003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134</v>
      </c>
      <c r="AU245" s="224" t="s">
        <v>82</v>
      </c>
      <c r="AV245" s="12" t="s">
        <v>82</v>
      </c>
      <c r="AW245" s="12" t="s">
        <v>35</v>
      </c>
      <c r="AX245" s="12" t="s">
        <v>72</v>
      </c>
      <c r="AY245" s="224" t="s">
        <v>124</v>
      </c>
    </row>
    <row r="246" spans="2:65" s="13" customFormat="1" ht="13.5">
      <c r="B246" s="228"/>
      <c r="C246" s="229"/>
      <c r="D246" s="205" t="s">
        <v>134</v>
      </c>
      <c r="E246" s="230" t="s">
        <v>21</v>
      </c>
      <c r="F246" s="231" t="s">
        <v>230</v>
      </c>
      <c r="G246" s="229"/>
      <c r="H246" s="232">
        <v>309.642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134</v>
      </c>
      <c r="AU246" s="238" t="s">
        <v>82</v>
      </c>
      <c r="AV246" s="13" t="s">
        <v>132</v>
      </c>
      <c r="AW246" s="13" t="s">
        <v>35</v>
      </c>
      <c r="AX246" s="13" t="s">
        <v>80</v>
      </c>
      <c r="AY246" s="238" t="s">
        <v>124</v>
      </c>
    </row>
    <row r="247" spans="2:65" s="1" customFormat="1" ht="16.5" customHeight="1">
      <c r="B247" s="40"/>
      <c r="C247" s="191" t="s">
        <v>476</v>
      </c>
      <c r="D247" s="191" t="s">
        <v>127</v>
      </c>
      <c r="E247" s="192" t="s">
        <v>459</v>
      </c>
      <c r="F247" s="193" t="s">
        <v>460</v>
      </c>
      <c r="G247" s="194" t="s">
        <v>221</v>
      </c>
      <c r="H247" s="195">
        <v>21.8</v>
      </c>
      <c r="I247" s="196"/>
      <c r="J247" s="197">
        <f>ROUND(I247*H247,2)</f>
        <v>0</v>
      </c>
      <c r="K247" s="193" t="s">
        <v>131</v>
      </c>
      <c r="L247" s="60"/>
      <c r="M247" s="198" t="s">
        <v>21</v>
      </c>
      <c r="N247" s="199" t="s">
        <v>43</v>
      </c>
      <c r="O247" s="41"/>
      <c r="P247" s="200">
        <f>O247*H247</f>
        <v>0</v>
      </c>
      <c r="Q247" s="200">
        <v>0</v>
      </c>
      <c r="R247" s="200">
        <f>Q247*H247</f>
        <v>0</v>
      </c>
      <c r="S247" s="200">
        <v>0</v>
      </c>
      <c r="T247" s="201">
        <f>S247*H247</f>
        <v>0</v>
      </c>
      <c r="AR247" s="23" t="s">
        <v>132</v>
      </c>
      <c r="AT247" s="23" t="s">
        <v>127</v>
      </c>
      <c r="AU247" s="23" t="s">
        <v>82</v>
      </c>
      <c r="AY247" s="23" t="s">
        <v>124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23" t="s">
        <v>80</v>
      </c>
      <c r="BK247" s="202">
        <f>ROUND(I247*H247,2)</f>
        <v>0</v>
      </c>
      <c r="BL247" s="23" t="s">
        <v>132</v>
      </c>
      <c r="BM247" s="23" t="s">
        <v>1804</v>
      </c>
    </row>
    <row r="248" spans="2:65" s="11" customFormat="1" ht="13.5">
      <c r="B248" s="203"/>
      <c r="C248" s="204"/>
      <c r="D248" s="205" t="s">
        <v>134</v>
      </c>
      <c r="E248" s="206" t="s">
        <v>21</v>
      </c>
      <c r="F248" s="207" t="s">
        <v>462</v>
      </c>
      <c r="G248" s="204"/>
      <c r="H248" s="206" t="s">
        <v>21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134</v>
      </c>
      <c r="AU248" s="213" t="s">
        <v>82</v>
      </c>
      <c r="AV248" s="11" t="s">
        <v>80</v>
      </c>
      <c r="AW248" s="11" t="s">
        <v>35</v>
      </c>
      <c r="AX248" s="11" t="s">
        <v>72</v>
      </c>
      <c r="AY248" s="213" t="s">
        <v>124</v>
      </c>
    </row>
    <row r="249" spans="2:65" s="12" customFormat="1" ht="13.5">
      <c r="B249" s="214"/>
      <c r="C249" s="215"/>
      <c r="D249" s="205" t="s">
        <v>134</v>
      </c>
      <c r="E249" s="216" t="s">
        <v>21</v>
      </c>
      <c r="F249" s="217" t="s">
        <v>1387</v>
      </c>
      <c r="G249" s="215"/>
      <c r="H249" s="218">
        <v>21.8</v>
      </c>
      <c r="I249" s="219"/>
      <c r="J249" s="215"/>
      <c r="K249" s="215"/>
      <c r="L249" s="220"/>
      <c r="M249" s="221"/>
      <c r="N249" s="222"/>
      <c r="O249" s="222"/>
      <c r="P249" s="222"/>
      <c r="Q249" s="222"/>
      <c r="R249" s="222"/>
      <c r="S249" s="222"/>
      <c r="T249" s="223"/>
      <c r="AT249" s="224" t="s">
        <v>134</v>
      </c>
      <c r="AU249" s="224" t="s">
        <v>82</v>
      </c>
      <c r="AV249" s="12" t="s">
        <v>82</v>
      </c>
      <c r="AW249" s="12" t="s">
        <v>35</v>
      </c>
      <c r="AX249" s="12" t="s">
        <v>80</v>
      </c>
      <c r="AY249" s="224" t="s">
        <v>124</v>
      </c>
    </row>
    <row r="250" spans="2:65" s="1" customFormat="1" ht="25.5" customHeight="1">
      <c r="B250" s="40"/>
      <c r="C250" s="191" t="s">
        <v>483</v>
      </c>
      <c r="D250" s="191" t="s">
        <v>127</v>
      </c>
      <c r="E250" s="192" t="s">
        <v>465</v>
      </c>
      <c r="F250" s="193" t="s">
        <v>466</v>
      </c>
      <c r="G250" s="194" t="s">
        <v>221</v>
      </c>
      <c r="H250" s="195">
        <v>46.4</v>
      </c>
      <c r="I250" s="196"/>
      <c r="J250" s="197">
        <f>ROUND(I250*H250,2)</f>
        <v>0</v>
      </c>
      <c r="K250" s="193" t="s">
        <v>131</v>
      </c>
      <c r="L250" s="60"/>
      <c r="M250" s="198" t="s">
        <v>21</v>
      </c>
      <c r="N250" s="199" t="s">
        <v>43</v>
      </c>
      <c r="O250" s="41"/>
      <c r="P250" s="200">
        <f>O250*H250</f>
        <v>0</v>
      </c>
      <c r="Q250" s="200">
        <v>0</v>
      </c>
      <c r="R250" s="200">
        <f>Q250*H250</f>
        <v>0</v>
      </c>
      <c r="S250" s="200">
        <v>0</v>
      </c>
      <c r="T250" s="201">
        <f>S250*H250</f>
        <v>0</v>
      </c>
      <c r="AR250" s="23" t="s">
        <v>132</v>
      </c>
      <c r="AT250" s="23" t="s">
        <v>127</v>
      </c>
      <c r="AU250" s="23" t="s">
        <v>82</v>
      </c>
      <c r="AY250" s="23" t="s">
        <v>124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23" t="s">
        <v>80</v>
      </c>
      <c r="BK250" s="202">
        <f>ROUND(I250*H250,2)</f>
        <v>0</v>
      </c>
      <c r="BL250" s="23" t="s">
        <v>132</v>
      </c>
      <c r="BM250" s="23" t="s">
        <v>1805</v>
      </c>
    </row>
    <row r="251" spans="2:65" s="11" customFormat="1" ht="13.5">
      <c r="B251" s="203"/>
      <c r="C251" s="204"/>
      <c r="D251" s="205" t="s">
        <v>134</v>
      </c>
      <c r="E251" s="206" t="s">
        <v>21</v>
      </c>
      <c r="F251" s="207" t="s">
        <v>468</v>
      </c>
      <c r="G251" s="204"/>
      <c r="H251" s="206" t="s">
        <v>21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134</v>
      </c>
      <c r="AU251" s="213" t="s">
        <v>82</v>
      </c>
      <c r="AV251" s="11" t="s">
        <v>80</v>
      </c>
      <c r="AW251" s="11" t="s">
        <v>35</v>
      </c>
      <c r="AX251" s="11" t="s">
        <v>72</v>
      </c>
      <c r="AY251" s="213" t="s">
        <v>124</v>
      </c>
    </row>
    <row r="252" spans="2:65" s="12" customFormat="1" ht="13.5">
      <c r="B252" s="214"/>
      <c r="C252" s="215"/>
      <c r="D252" s="205" t="s">
        <v>134</v>
      </c>
      <c r="E252" s="216" t="s">
        <v>21</v>
      </c>
      <c r="F252" s="217" t="s">
        <v>1806</v>
      </c>
      <c r="G252" s="215"/>
      <c r="H252" s="218">
        <v>26</v>
      </c>
      <c r="I252" s="219"/>
      <c r="J252" s="215"/>
      <c r="K252" s="215"/>
      <c r="L252" s="220"/>
      <c r="M252" s="221"/>
      <c r="N252" s="222"/>
      <c r="O252" s="222"/>
      <c r="P252" s="222"/>
      <c r="Q252" s="222"/>
      <c r="R252" s="222"/>
      <c r="S252" s="222"/>
      <c r="T252" s="223"/>
      <c r="AT252" s="224" t="s">
        <v>134</v>
      </c>
      <c r="AU252" s="224" t="s">
        <v>82</v>
      </c>
      <c r="AV252" s="12" t="s">
        <v>82</v>
      </c>
      <c r="AW252" s="12" t="s">
        <v>35</v>
      </c>
      <c r="AX252" s="12" t="s">
        <v>72</v>
      </c>
      <c r="AY252" s="224" t="s">
        <v>124</v>
      </c>
    </row>
    <row r="253" spans="2:65" s="12" customFormat="1" ht="13.5">
      <c r="B253" s="214"/>
      <c r="C253" s="215"/>
      <c r="D253" s="205" t="s">
        <v>134</v>
      </c>
      <c r="E253" s="216" t="s">
        <v>21</v>
      </c>
      <c r="F253" s="217" t="s">
        <v>1807</v>
      </c>
      <c r="G253" s="215"/>
      <c r="H253" s="218">
        <v>20.399999999999999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134</v>
      </c>
      <c r="AU253" s="224" t="s">
        <v>82</v>
      </c>
      <c r="AV253" s="12" t="s">
        <v>82</v>
      </c>
      <c r="AW253" s="12" t="s">
        <v>35</v>
      </c>
      <c r="AX253" s="12" t="s">
        <v>72</v>
      </c>
      <c r="AY253" s="224" t="s">
        <v>124</v>
      </c>
    </row>
    <row r="254" spans="2:65" s="13" customFormat="1" ht="13.5">
      <c r="B254" s="228"/>
      <c r="C254" s="229"/>
      <c r="D254" s="205" t="s">
        <v>134</v>
      </c>
      <c r="E254" s="230" t="s">
        <v>21</v>
      </c>
      <c r="F254" s="231" t="s">
        <v>230</v>
      </c>
      <c r="G254" s="229"/>
      <c r="H254" s="232">
        <v>46.4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134</v>
      </c>
      <c r="AU254" s="238" t="s">
        <v>82</v>
      </c>
      <c r="AV254" s="13" t="s">
        <v>132</v>
      </c>
      <c r="AW254" s="13" t="s">
        <v>35</v>
      </c>
      <c r="AX254" s="13" t="s">
        <v>80</v>
      </c>
      <c r="AY254" s="238" t="s">
        <v>124</v>
      </c>
    </row>
    <row r="255" spans="2:65" s="1" customFormat="1" ht="16.5" customHeight="1">
      <c r="B255" s="40"/>
      <c r="C255" s="191" t="s">
        <v>488</v>
      </c>
      <c r="D255" s="191" t="s">
        <v>127</v>
      </c>
      <c r="E255" s="192" t="s">
        <v>472</v>
      </c>
      <c r="F255" s="193" t="s">
        <v>473</v>
      </c>
      <c r="G255" s="194" t="s">
        <v>221</v>
      </c>
      <c r="H255" s="195">
        <v>122.06</v>
      </c>
      <c r="I255" s="196"/>
      <c r="J255" s="197">
        <f>ROUND(I255*H255,2)</f>
        <v>0</v>
      </c>
      <c r="K255" s="193" t="s">
        <v>131</v>
      </c>
      <c r="L255" s="60"/>
      <c r="M255" s="198" t="s">
        <v>21</v>
      </c>
      <c r="N255" s="199" t="s">
        <v>43</v>
      </c>
      <c r="O255" s="41"/>
      <c r="P255" s="200">
        <f>O255*H255</f>
        <v>0</v>
      </c>
      <c r="Q255" s="200">
        <v>0</v>
      </c>
      <c r="R255" s="200">
        <f>Q255*H255</f>
        <v>0</v>
      </c>
      <c r="S255" s="200">
        <v>0</v>
      </c>
      <c r="T255" s="201">
        <f>S255*H255</f>
        <v>0</v>
      </c>
      <c r="AR255" s="23" t="s">
        <v>132</v>
      </c>
      <c r="AT255" s="23" t="s">
        <v>127</v>
      </c>
      <c r="AU255" s="23" t="s">
        <v>82</v>
      </c>
      <c r="AY255" s="23" t="s">
        <v>124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23" t="s">
        <v>80</v>
      </c>
      <c r="BK255" s="202">
        <f>ROUND(I255*H255,2)</f>
        <v>0</v>
      </c>
      <c r="BL255" s="23" t="s">
        <v>132</v>
      </c>
      <c r="BM255" s="23" t="s">
        <v>1808</v>
      </c>
    </row>
    <row r="256" spans="2:65" s="12" customFormat="1" ht="13.5">
      <c r="B256" s="214"/>
      <c r="C256" s="215"/>
      <c r="D256" s="205" t="s">
        <v>134</v>
      </c>
      <c r="E256" s="216" t="s">
        <v>21</v>
      </c>
      <c r="F256" s="217" t="s">
        <v>1809</v>
      </c>
      <c r="G256" s="215"/>
      <c r="H256" s="218">
        <v>122.06</v>
      </c>
      <c r="I256" s="219"/>
      <c r="J256" s="215"/>
      <c r="K256" s="215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134</v>
      </c>
      <c r="AU256" s="224" t="s">
        <v>82</v>
      </c>
      <c r="AV256" s="12" t="s">
        <v>82</v>
      </c>
      <c r="AW256" s="12" t="s">
        <v>35</v>
      </c>
      <c r="AX256" s="12" t="s">
        <v>80</v>
      </c>
      <c r="AY256" s="224" t="s">
        <v>124</v>
      </c>
    </row>
    <row r="257" spans="2:65" s="1" customFormat="1" ht="16.5" customHeight="1">
      <c r="B257" s="40"/>
      <c r="C257" s="239" t="s">
        <v>495</v>
      </c>
      <c r="D257" s="239" t="s">
        <v>312</v>
      </c>
      <c r="E257" s="240" t="s">
        <v>477</v>
      </c>
      <c r="F257" s="241" t="s">
        <v>478</v>
      </c>
      <c r="G257" s="242" t="s">
        <v>479</v>
      </c>
      <c r="H257" s="243">
        <v>4.8819999999999997</v>
      </c>
      <c r="I257" s="244"/>
      <c r="J257" s="245">
        <f>ROUND(I257*H257,2)</f>
        <v>0</v>
      </c>
      <c r="K257" s="241" t="s">
        <v>131</v>
      </c>
      <c r="L257" s="246"/>
      <c r="M257" s="247" t="s">
        <v>21</v>
      </c>
      <c r="N257" s="248" t="s">
        <v>43</v>
      </c>
      <c r="O257" s="41"/>
      <c r="P257" s="200">
        <f>O257*H257</f>
        <v>0</v>
      </c>
      <c r="Q257" s="200">
        <v>1E-3</v>
      </c>
      <c r="R257" s="200">
        <f>Q257*H257</f>
        <v>4.8820000000000001E-3</v>
      </c>
      <c r="S257" s="200">
        <v>0</v>
      </c>
      <c r="T257" s="201">
        <f>S257*H257</f>
        <v>0</v>
      </c>
      <c r="AR257" s="23" t="s">
        <v>169</v>
      </c>
      <c r="AT257" s="23" t="s">
        <v>312</v>
      </c>
      <c r="AU257" s="23" t="s">
        <v>82</v>
      </c>
      <c r="AY257" s="23" t="s">
        <v>124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3" t="s">
        <v>80</v>
      </c>
      <c r="BK257" s="202">
        <f>ROUND(I257*H257,2)</f>
        <v>0</v>
      </c>
      <c r="BL257" s="23" t="s">
        <v>132</v>
      </c>
      <c r="BM257" s="23" t="s">
        <v>1810</v>
      </c>
    </row>
    <row r="258" spans="2:65" s="11" customFormat="1" ht="13.5">
      <c r="B258" s="203"/>
      <c r="C258" s="204"/>
      <c r="D258" s="205" t="s">
        <v>134</v>
      </c>
      <c r="E258" s="206" t="s">
        <v>21</v>
      </c>
      <c r="F258" s="207" t="s">
        <v>481</v>
      </c>
      <c r="G258" s="204"/>
      <c r="H258" s="206" t="s">
        <v>21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134</v>
      </c>
      <c r="AU258" s="213" t="s">
        <v>82</v>
      </c>
      <c r="AV258" s="11" t="s">
        <v>80</v>
      </c>
      <c r="AW258" s="11" t="s">
        <v>35</v>
      </c>
      <c r="AX258" s="11" t="s">
        <v>72</v>
      </c>
      <c r="AY258" s="213" t="s">
        <v>124</v>
      </c>
    </row>
    <row r="259" spans="2:65" s="12" customFormat="1" ht="13.5">
      <c r="B259" s="214"/>
      <c r="C259" s="215"/>
      <c r="D259" s="205" t="s">
        <v>134</v>
      </c>
      <c r="E259" s="216" t="s">
        <v>21</v>
      </c>
      <c r="F259" s="217" t="s">
        <v>1811</v>
      </c>
      <c r="G259" s="215"/>
      <c r="H259" s="218">
        <v>4.8819999999999997</v>
      </c>
      <c r="I259" s="219"/>
      <c r="J259" s="215"/>
      <c r="K259" s="215"/>
      <c r="L259" s="220"/>
      <c r="M259" s="221"/>
      <c r="N259" s="222"/>
      <c r="O259" s="222"/>
      <c r="P259" s="222"/>
      <c r="Q259" s="222"/>
      <c r="R259" s="222"/>
      <c r="S259" s="222"/>
      <c r="T259" s="223"/>
      <c r="AT259" s="224" t="s">
        <v>134</v>
      </c>
      <c r="AU259" s="224" t="s">
        <v>82</v>
      </c>
      <c r="AV259" s="12" t="s">
        <v>82</v>
      </c>
      <c r="AW259" s="12" t="s">
        <v>35</v>
      </c>
      <c r="AX259" s="12" t="s">
        <v>80</v>
      </c>
      <c r="AY259" s="224" t="s">
        <v>124</v>
      </c>
    </row>
    <row r="260" spans="2:65" s="1" customFormat="1" ht="16.5" customHeight="1">
      <c r="B260" s="40"/>
      <c r="C260" s="191" t="s">
        <v>501</v>
      </c>
      <c r="D260" s="191" t="s">
        <v>127</v>
      </c>
      <c r="E260" s="192" t="s">
        <v>484</v>
      </c>
      <c r="F260" s="193" t="s">
        <v>485</v>
      </c>
      <c r="G260" s="194" t="s">
        <v>221</v>
      </c>
      <c r="H260" s="195">
        <v>122.06</v>
      </c>
      <c r="I260" s="196"/>
      <c r="J260" s="197">
        <f>ROUND(I260*H260,2)</f>
        <v>0</v>
      </c>
      <c r="K260" s="193" t="s">
        <v>1360</v>
      </c>
      <c r="L260" s="60"/>
      <c r="M260" s="198" t="s">
        <v>21</v>
      </c>
      <c r="N260" s="199" t="s">
        <v>43</v>
      </c>
      <c r="O260" s="41"/>
      <c r="P260" s="200">
        <f>O260*H260</f>
        <v>0</v>
      </c>
      <c r="Q260" s="200">
        <v>0</v>
      </c>
      <c r="R260" s="200">
        <f>Q260*H260</f>
        <v>0</v>
      </c>
      <c r="S260" s="200">
        <v>0</v>
      </c>
      <c r="T260" s="201">
        <f>S260*H260</f>
        <v>0</v>
      </c>
      <c r="AR260" s="23" t="s">
        <v>132</v>
      </c>
      <c r="AT260" s="23" t="s">
        <v>127</v>
      </c>
      <c r="AU260" s="23" t="s">
        <v>82</v>
      </c>
      <c r="AY260" s="23" t="s">
        <v>124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23" t="s">
        <v>80</v>
      </c>
      <c r="BK260" s="202">
        <f>ROUND(I260*H260,2)</f>
        <v>0</v>
      </c>
      <c r="BL260" s="23" t="s">
        <v>132</v>
      </c>
      <c r="BM260" s="23" t="s">
        <v>1812</v>
      </c>
    </row>
    <row r="261" spans="2:65" s="12" customFormat="1" ht="13.5">
      <c r="B261" s="214"/>
      <c r="C261" s="215"/>
      <c r="D261" s="205" t="s">
        <v>134</v>
      </c>
      <c r="E261" s="216" t="s">
        <v>21</v>
      </c>
      <c r="F261" s="217" t="s">
        <v>1813</v>
      </c>
      <c r="G261" s="215"/>
      <c r="H261" s="218">
        <v>122.06</v>
      </c>
      <c r="I261" s="219"/>
      <c r="J261" s="215"/>
      <c r="K261" s="215"/>
      <c r="L261" s="220"/>
      <c r="M261" s="221"/>
      <c r="N261" s="222"/>
      <c r="O261" s="222"/>
      <c r="P261" s="222"/>
      <c r="Q261" s="222"/>
      <c r="R261" s="222"/>
      <c r="S261" s="222"/>
      <c r="T261" s="223"/>
      <c r="AT261" s="224" t="s">
        <v>134</v>
      </c>
      <c r="AU261" s="224" t="s">
        <v>82</v>
      </c>
      <c r="AV261" s="12" t="s">
        <v>82</v>
      </c>
      <c r="AW261" s="12" t="s">
        <v>35</v>
      </c>
      <c r="AX261" s="12" t="s">
        <v>80</v>
      </c>
      <c r="AY261" s="224" t="s">
        <v>124</v>
      </c>
    </row>
    <row r="262" spans="2:65" s="1" customFormat="1" ht="16.5" customHeight="1">
      <c r="B262" s="40"/>
      <c r="C262" s="191" t="s">
        <v>505</v>
      </c>
      <c r="D262" s="191" t="s">
        <v>127</v>
      </c>
      <c r="E262" s="192" t="s">
        <v>489</v>
      </c>
      <c r="F262" s="193" t="s">
        <v>490</v>
      </c>
      <c r="G262" s="194" t="s">
        <v>221</v>
      </c>
      <c r="H262" s="195">
        <v>75.66</v>
      </c>
      <c r="I262" s="196"/>
      <c r="J262" s="197">
        <f>ROUND(I262*H262,2)</f>
        <v>0</v>
      </c>
      <c r="K262" s="193" t="s">
        <v>1360</v>
      </c>
      <c r="L262" s="60"/>
      <c r="M262" s="198" t="s">
        <v>21</v>
      </c>
      <c r="N262" s="199" t="s">
        <v>43</v>
      </c>
      <c r="O262" s="41"/>
      <c r="P262" s="200">
        <f>O262*H262</f>
        <v>0</v>
      </c>
      <c r="Q262" s="200">
        <v>0</v>
      </c>
      <c r="R262" s="200">
        <f>Q262*H262</f>
        <v>0</v>
      </c>
      <c r="S262" s="200">
        <v>0</v>
      </c>
      <c r="T262" s="201">
        <f>S262*H262</f>
        <v>0</v>
      </c>
      <c r="AR262" s="23" t="s">
        <v>132</v>
      </c>
      <c r="AT262" s="23" t="s">
        <v>127</v>
      </c>
      <c r="AU262" s="23" t="s">
        <v>82</v>
      </c>
      <c r="AY262" s="23" t="s">
        <v>124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23" t="s">
        <v>80</v>
      </c>
      <c r="BK262" s="202">
        <f>ROUND(I262*H262,2)</f>
        <v>0</v>
      </c>
      <c r="BL262" s="23" t="s">
        <v>132</v>
      </c>
      <c r="BM262" s="23" t="s">
        <v>1814</v>
      </c>
    </row>
    <row r="263" spans="2:65" s="11" customFormat="1" ht="13.5">
      <c r="B263" s="203"/>
      <c r="C263" s="204"/>
      <c r="D263" s="205" t="s">
        <v>134</v>
      </c>
      <c r="E263" s="206" t="s">
        <v>21</v>
      </c>
      <c r="F263" s="207" t="s">
        <v>492</v>
      </c>
      <c r="G263" s="204"/>
      <c r="H263" s="206" t="s">
        <v>21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134</v>
      </c>
      <c r="AU263" s="213" t="s">
        <v>82</v>
      </c>
      <c r="AV263" s="11" t="s">
        <v>80</v>
      </c>
      <c r="AW263" s="11" t="s">
        <v>35</v>
      </c>
      <c r="AX263" s="11" t="s">
        <v>72</v>
      </c>
      <c r="AY263" s="213" t="s">
        <v>124</v>
      </c>
    </row>
    <row r="264" spans="2:65" s="12" customFormat="1" ht="13.5">
      <c r="B264" s="214"/>
      <c r="C264" s="215"/>
      <c r="D264" s="205" t="s">
        <v>134</v>
      </c>
      <c r="E264" s="216" t="s">
        <v>21</v>
      </c>
      <c r="F264" s="217" t="s">
        <v>1815</v>
      </c>
      <c r="G264" s="215"/>
      <c r="H264" s="218">
        <v>15.08</v>
      </c>
      <c r="I264" s="219"/>
      <c r="J264" s="215"/>
      <c r="K264" s="215"/>
      <c r="L264" s="220"/>
      <c r="M264" s="221"/>
      <c r="N264" s="222"/>
      <c r="O264" s="222"/>
      <c r="P264" s="222"/>
      <c r="Q264" s="222"/>
      <c r="R264" s="222"/>
      <c r="S264" s="222"/>
      <c r="T264" s="223"/>
      <c r="AT264" s="224" t="s">
        <v>134</v>
      </c>
      <c r="AU264" s="224" t="s">
        <v>82</v>
      </c>
      <c r="AV264" s="12" t="s">
        <v>82</v>
      </c>
      <c r="AW264" s="12" t="s">
        <v>35</v>
      </c>
      <c r="AX264" s="12" t="s">
        <v>72</v>
      </c>
      <c r="AY264" s="224" t="s">
        <v>124</v>
      </c>
    </row>
    <row r="265" spans="2:65" s="12" customFormat="1" ht="13.5">
      <c r="B265" s="214"/>
      <c r="C265" s="215"/>
      <c r="D265" s="205" t="s">
        <v>134</v>
      </c>
      <c r="E265" s="216" t="s">
        <v>21</v>
      </c>
      <c r="F265" s="217" t="s">
        <v>1816</v>
      </c>
      <c r="G265" s="215"/>
      <c r="H265" s="218">
        <v>60.58</v>
      </c>
      <c r="I265" s="219"/>
      <c r="J265" s="215"/>
      <c r="K265" s="215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134</v>
      </c>
      <c r="AU265" s="224" t="s">
        <v>82</v>
      </c>
      <c r="AV265" s="12" t="s">
        <v>82</v>
      </c>
      <c r="AW265" s="12" t="s">
        <v>35</v>
      </c>
      <c r="AX265" s="12" t="s">
        <v>72</v>
      </c>
      <c r="AY265" s="224" t="s">
        <v>124</v>
      </c>
    </row>
    <row r="266" spans="2:65" s="13" customFormat="1" ht="13.5">
      <c r="B266" s="228"/>
      <c r="C266" s="229"/>
      <c r="D266" s="205" t="s">
        <v>134</v>
      </c>
      <c r="E266" s="230" t="s">
        <v>21</v>
      </c>
      <c r="F266" s="231" t="s">
        <v>230</v>
      </c>
      <c r="G266" s="229"/>
      <c r="H266" s="232">
        <v>75.66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134</v>
      </c>
      <c r="AU266" s="238" t="s">
        <v>82</v>
      </c>
      <c r="AV266" s="13" t="s">
        <v>132</v>
      </c>
      <c r="AW266" s="13" t="s">
        <v>35</v>
      </c>
      <c r="AX266" s="13" t="s">
        <v>80</v>
      </c>
      <c r="AY266" s="238" t="s">
        <v>124</v>
      </c>
    </row>
    <row r="267" spans="2:65" s="1" customFormat="1" ht="16.5" customHeight="1">
      <c r="B267" s="40"/>
      <c r="C267" s="239" t="s">
        <v>509</v>
      </c>
      <c r="D267" s="239" t="s">
        <v>312</v>
      </c>
      <c r="E267" s="240" t="s">
        <v>496</v>
      </c>
      <c r="F267" s="241" t="s">
        <v>497</v>
      </c>
      <c r="G267" s="242" t="s">
        <v>315</v>
      </c>
      <c r="H267" s="243">
        <v>32.956000000000003</v>
      </c>
      <c r="I267" s="244"/>
      <c r="J267" s="245">
        <f>ROUND(I267*H267,2)</f>
        <v>0</v>
      </c>
      <c r="K267" s="241" t="s">
        <v>131</v>
      </c>
      <c r="L267" s="246"/>
      <c r="M267" s="247" t="s">
        <v>21</v>
      </c>
      <c r="N267" s="248" t="s">
        <v>43</v>
      </c>
      <c r="O267" s="41"/>
      <c r="P267" s="200">
        <f>O267*H267</f>
        <v>0</v>
      </c>
      <c r="Q267" s="200">
        <v>1</v>
      </c>
      <c r="R267" s="200">
        <f>Q267*H267</f>
        <v>32.956000000000003</v>
      </c>
      <c r="S267" s="200">
        <v>0</v>
      </c>
      <c r="T267" s="201">
        <f>S267*H267</f>
        <v>0</v>
      </c>
      <c r="AR267" s="23" t="s">
        <v>169</v>
      </c>
      <c r="AT267" s="23" t="s">
        <v>312</v>
      </c>
      <c r="AU267" s="23" t="s">
        <v>82</v>
      </c>
      <c r="AY267" s="23" t="s">
        <v>124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23" t="s">
        <v>80</v>
      </c>
      <c r="BK267" s="202">
        <f>ROUND(I267*H267,2)</f>
        <v>0</v>
      </c>
      <c r="BL267" s="23" t="s">
        <v>132</v>
      </c>
      <c r="BM267" s="23" t="s">
        <v>1817</v>
      </c>
    </row>
    <row r="268" spans="2:65" s="11" customFormat="1" ht="13.5">
      <c r="B268" s="203"/>
      <c r="C268" s="204"/>
      <c r="D268" s="205" t="s">
        <v>134</v>
      </c>
      <c r="E268" s="206" t="s">
        <v>21</v>
      </c>
      <c r="F268" s="207" t="s">
        <v>499</v>
      </c>
      <c r="G268" s="204"/>
      <c r="H268" s="206" t="s">
        <v>21</v>
      </c>
      <c r="I268" s="208"/>
      <c r="J268" s="204"/>
      <c r="K268" s="204"/>
      <c r="L268" s="209"/>
      <c r="M268" s="210"/>
      <c r="N268" s="211"/>
      <c r="O268" s="211"/>
      <c r="P268" s="211"/>
      <c r="Q268" s="211"/>
      <c r="R268" s="211"/>
      <c r="S268" s="211"/>
      <c r="T268" s="212"/>
      <c r="AT268" s="213" t="s">
        <v>134</v>
      </c>
      <c r="AU268" s="213" t="s">
        <v>82</v>
      </c>
      <c r="AV268" s="11" t="s">
        <v>80</v>
      </c>
      <c r="AW268" s="11" t="s">
        <v>35</v>
      </c>
      <c r="AX268" s="11" t="s">
        <v>72</v>
      </c>
      <c r="AY268" s="213" t="s">
        <v>124</v>
      </c>
    </row>
    <row r="269" spans="2:65" s="12" customFormat="1" ht="13.5">
      <c r="B269" s="214"/>
      <c r="C269" s="215"/>
      <c r="D269" s="205" t="s">
        <v>134</v>
      </c>
      <c r="E269" s="216" t="s">
        <v>21</v>
      </c>
      <c r="F269" s="217" t="s">
        <v>1818</v>
      </c>
      <c r="G269" s="215"/>
      <c r="H269" s="218">
        <v>32.956000000000003</v>
      </c>
      <c r="I269" s="219"/>
      <c r="J269" s="215"/>
      <c r="K269" s="215"/>
      <c r="L269" s="220"/>
      <c r="M269" s="221"/>
      <c r="N269" s="222"/>
      <c r="O269" s="222"/>
      <c r="P269" s="222"/>
      <c r="Q269" s="222"/>
      <c r="R269" s="222"/>
      <c r="S269" s="222"/>
      <c r="T269" s="223"/>
      <c r="AT269" s="224" t="s">
        <v>134</v>
      </c>
      <c r="AU269" s="224" t="s">
        <v>82</v>
      </c>
      <c r="AV269" s="12" t="s">
        <v>82</v>
      </c>
      <c r="AW269" s="12" t="s">
        <v>35</v>
      </c>
      <c r="AX269" s="12" t="s">
        <v>80</v>
      </c>
      <c r="AY269" s="224" t="s">
        <v>124</v>
      </c>
    </row>
    <row r="270" spans="2:65" s="1" customFormat="1" ht="25.5" customHeight="1">
      <c r="B270" s="40"/>
      <c r="C270" s="191" t="s">
        <v>514</v>
      </c>
      <c r="D270" s="191" t="s">
        <v>127</v>
      </c>
      <c r="E270" s="192" t="s">
        <v>502</v>
      </c>
      <c r="F270" s="193" t="s">
        <v>503</v>
      </c>
      <c r="G270" s="194" t="s">
        <v>221</v>
      </c>
      <c r="H270" s="195">
        <v>122.06</v>
      </c>
      <c r="I270" s="196"/>
      <c r="J270" s="197">
        <f>ROUND(I270*H270,2)</f>
        <v>0</v>
      </c>
      <c r="K270" s="193" t="s">
        <v>131</v>
      </c>
      <c r="L270" s="60"/>
      <c r="M270" s="198" t="s">
        <v>21</v>
      </c>
      <c r="N270" s="199" t="s">
        <v>43</v>
      </c>
      <c r="O270" s="41"/>
      <c r="P270" s="200">
        <f>O270*H270</f>
        <v>0</v>
      </c>
      <c r="Q270" s="200">
        <v>0</v>
      </c>
      <c r="R270" s="200">
        <f>Q270*H270</f>
        <v>0</v>
      </c>
      <c r="S270" s="200">
        <v>0</v>
      </c>
      <c r="T270" s="201">
        <f>S270*H270</f>
        <v>0</v>
      </c>
      <c r="AR270" s="23" t="s">
        <v>132</v>
      </c>
      <c r="AT270" s="23" t="s">
        <v>127</v>
      </c>
      <c r="AU270" s="23" t="s">
        <v>82</v>
      </c>
      <c r="AY270" s="23" t="s">
        <v>124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23" t="s">
        <v>80</v>
      </c>
      <c r="BK270" s="202">
        <f>ROUND(I270*H270,2)</f>
        <v>0</v>
      </c>
      <c r="BL270" s="23" t="s">
        <v>132</v>
      </c>
      <c r="BM270" s="23" t="s">
        <v>1819</v>
      </c>
    </row>
    <row r="271" spans="2:65" s="12" customFormat="1" ht="13.5">
      <c r="B271" s="214"/>
      <c r="C271" s="215"/>
      <c r="D271" s="205" t="s">
        <v>134</v>
      </c>
      <c r="E271" s="216" t="s">
        <v>21</v>
      </c>
      <c r="F271" s="217" t="s">
        <v>1820</v>
      </c>
      <c r="G271" s="215"/>
      <c r="H271" s="218">
        <v>122.06</v>
      </c>
      <c r="I271" s="219"/>
      <c r="J271" s="215"/>
      <c r="K271" s="215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134</v>
      </c>
      <c r="AU271" s="224" t="s">
        <v>82</v>
      </c>
      <c r="AV271" s="12" t="s">
        <v>82</v>
      </c>
      <c r="AW271" s="12" t="s">
        <v>35</v>
      </c>
      <c r="AX271" s="12" t="s">
        <v>80</v>
      </c>
      <c r="AY271" s="224" t="s">
        <v>124</v>
      </c>
    </row>
    <row r="272" spans="2:65" s="1" customFormat="1" ht="16.5" customHeight="1">
      <c r="B272" s="40"/>
      <c r="C272" s="191" t="s">
        <v>519</v>
      </c>
      <c r="D272" s="191" t="s">
        <v>127</v>
      </c>
      <c r="E272" s="192" t="s">
        <v>506</v>
      </c>
      <c r="F272" s="193" t="s">
        <v>507</v>
      </c>
      <c r="G272" s="194" t="s">
        <v>221</v>
      </c>
      <c r="H272" s="195">
        <v>122.06</v>
      </c>
      <c r="I272" s="196"/>
      <c r="J272" s="197">
        <f>ROUND(I272*H272,2)</f>
        <v>0</v>
      </c>
      <c r="K272" s="193" t="s">
        <v>131</v>
      </c>
      <c r="L272" s="60"/>
      <c r="M272" s="198" t="s">
        <v>21</v>
      </c>
      <c r="N272" s="199" t="s">
        <v>43</v>
      </c>
      <c r="O272" s="41"/>
      <c r="P272" s="200">
        <f>O272*H272</f>
        <v>0</v>
      </c>
      <c r="Q272" s="200">
        <v>0</v>
      </c>
      <c r="R272" s="200">
        <f>Q272*H272</f>
        <v>0</v>
      </c>
      <c r="S272" s="200">
        <v>0</v>
      </c>
      <c r="T272" s="201">
        <f>S272*H272</f>
        <v>0</v>
      </c>
      <c r="AR272" s="23" t="s">
        <v>132</v>
      </c>
      <c r="AT272" s="23" t="s">
        <v>127</v>
      </c>
      <c r="AU272" s="23" t="s">
        <v>82</v>
      </c>
      <c r="AY272" s="23" t="s">
        <v>124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23" t="s">
        <v>80</v>
      </c>
      <c r="BK272" s="202">
        <f>ROUND(I272*H272,2)</f>
        <v>0</v>
      </c>
      <c r="BL272" s="23" t="s">
        <v>132</v>
      </c>
      <c r="BM272" s="23" t="s">
        <v>1821</v>
      </c>
    </row>
    <row r="273" spans="2:65" s="12" customFormat="1" ht="13.5">
      <c r="B273" s="214"/>
      <c r="C273" s="215"/>
      <c r="D273" s="205" t="s">
        <v>134</v>
      </c>
      <c r="E273" s="216" t="s">
        <v>21</v>
      </c>
      <c r="F273" s="217" t="s">
        <v>1820</v>
      </c>
      <c r="G273" s="215"/>
      <c r="H273" s="218">
        <v>122.06</v>
      </c>
      <c r="I273" s="219"/>
      <c r="J273" s="215"/>
      <c r="K273" s="215"/>
      <c r="L273" s="220"/>
      <c r="M273" s="221"/>
      <c r="N273" s="222"/>
      <c r="O273" s="222"/>
      <c r="P273" s="222"/>
      <c r="Q273" s="222"/>
      <c r="R273" s="222"/>
      <c r="S273" s="222"/>
      <c r="T273" s="223"/>
      <c r="AT273" s="224" t="s">
        <v>134</v>
      </c>
      <c r="AU273" s="224" t="s">
        <v>82</v>
      </c>
      <c r="AV273" s="12" t="s">
        <v>82</v>
      </c>
      <c r="AW273" s="12" t="s">
        <v>35</v>
      </c>
      <c r="AX273" s="12" t="s">
        <v>80</v>
      </c>
      <c r="AY273" s="224" t="s">
        <v>124</v>
      </c>
    </row>
    <row r="274" spans="2:65" s="1" customFormat="1" ht="16.5" customHeight="1">
      <c r="B274" s="40"/>
      <c r="C274" s="191" t="s">
        <v>525</v>
      </c>
      <c r="D274" s="191" t="s">
        <v>127</v>
      </c>
      <c r="E274" s="192" t="s">
        <v>510</v>
      </c>
      <c r="F274" s="193" t="s">
        <v>511</v>
      </c>
      <c r="G274" s="194" t="s">
        <v>272</v>
      </c>
      <c r="H274" s="195">
        <v>6.1029999999999998</v>
      </c>
      <c r="I274" s="196"/>
      <c r="J274" s="197">
        <f>ROUND(I274*H274,2)</f>
        <v>0</v>
      </c>
      <c r="K274" s="193" t="s">
        <v>131</v>
      </c>
      <c r="L274" s="60"/>
      <c r="M274" s="198" t="s">
        <v>21</v>
      </c>
      <c r="N274" s="199" t="s">
        <v>43</v>
      </c>
      <c r="O274" s="41"/>
      <c r="P274" s="200">
        <f>O274*H274</f>
        <v>0</v>
      </c>
      <c r="Q274" s="200">
        <v>0</v>
      </c>
      <c r="R274" s="200">
        <f>Q274*H274</f>
        <v>0</v>
      </c>
      <c r="S274" s="200">
        <v>0</v>
      </c>
      <c r="T274" s="201">
        <f>S274*H274</f>
        <v>0</v>
      </c>
      <c r="AR274" s="23" t="s">
        <v>132</v>
      </c>
      <c r="AT274" s="23" t="s">
        <v>127</v>
      </c>
      <c r="AU274" s="23" t="s">
        <v>82</v>
      </c>
      <c r="AY274" s="23" t="s">
        <v>124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23" t="s">
        <v>80</v>
      </c>
      <c r="BK274" s="202">
        <f>ROUND(I274*H274,2)</f>
        <v>0</v>
      </c>
      <c r="BL274" s="23" t="s">
        <v>132</v>
      </c>
      <c r="BM274" s="23" t="s">
        <v>1822</v>
      </c>
    </row>
    <row r="275" spans="2:65" s="12" customFormat="1" ht="13.5">
      <c r="B275" s="214"/>
      <c r="C275" s="215"/>
      <c r="D275" s="205" t="s">
        <v>134</v>
      </c>
      <c r="E275" s="216" t="s">
        <v>21</v>
      </c>
      <c r="F275" s="217" t="s">
        <v>1823</v>
      </c>
      <c r="G275" s="215"/>
      <c r="H275" s="218">
        <v>6.1029999999999998</v>
      </c>
      <c r="I275" s="219"/>
      <c r="J275" s="215"/>
      <c r="K275" s="215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134</v>
      </c>
      <c r="AU275" s="224" t="s">
        <v>82</v>
      </c>
      <c r="AV275" s="12" t="s">
        <v>82</v>
      </c>
      <c r="AW275" s="12" t="s">
        <v>35</v>
      </c>
      <c r="AX275" s="12" t="s">
        <v>80</v>
      </c>
      <c r="AY275" s="224" t="s">
        <v>124</v>
      </c>
    </row>
    <row r="276" spans="2:65" s="1" customFormat="1" ht="16.5" customHeight="1">
      <c r="B276" s="40"/>
      <c r="C276" s="191" t="s">
        <v>530</v>
      </c>
      <c r="D276" s="191" t="s">
        <v>127</v>
      </c>
      <c r="E276" s="192" t="s">
        <v>515</v>
      </c>
      <c r="F276" s="193" t="s">
        <v>516</v>
      </c>
      <c r="G276" s="194" t="s">
        <v>272</v>
      </c>
      <c r="H276" s="195">
        <v>6.1029999999999998</v>
      </c>
      <c r="I276" s="196"/>
      <c r="J276" s="197">
        <f>ROUND(I276*H276,2)</f>
        <v>0</v>
      </c>
      <c r="K276" s="193" t="s">
        <v>131</v>
      </c>
      <c r="L276" s="60"/>
      <c r="M276" s="198" t="s">
        <v>21</v>
      </c>
      <c r="N276" s="199" t="s">
        <v>43</v>
      </c>
      <c r="O276" s="41"/>
      <c r="P276" s="200">
        <f>O276*H276</f>
        <v>0</v>
      </c>
      <c r="Q276" s="200">
        <v>0</v>
      </c>
      <c r="R276" s="200">
        <f>Q276*H276</f>
        <v>0</v>
      </c>
      <c r="S276" s="200">
        <v>0</v>
      </c>
      <c r="T276" s="201">
        <f>S276*H276</f>
        <v>0</v>
      </c>
      <c r="AR276" s="23" t="s">
        <v>132</v>
      </c>
      <c r="AT276" s="23" t="s">
        <v>127</v>
      </c>
      <c r="AU276" s="23" t="s">
        <v>82</v>
      </c>
      <c r="AY276" s="23" t="s">
        <v>124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23" t="s">
        <v>80</v>
      </c>
      <c r="BK276" s="202">
        <f>ROUND(I276*H276,2)</f>
        <v>0</v>
      </c>
      <c r="BL276" s="23" t="s">
        <v>132</v>
      </c>
      <c r="BM276" s="23" t="s">
        <v>1824</v>
      </c>
    </row>
    <row r="277" spans="2:65" s="12" customFormat="1" ht="13.5">
      <c r="B277" s="214"/>
      <c r="C277" s="215"/>
      <c r="D277" s="205" t="s">
        <v>134</v>
      </c>
      <c r="E277" s="216" t="s">
        <v>21</v>
      </c>
      <c r="F277" s="217" t="s">
        <v>1823</v>
      </c>
      <c r="G277" s="215"/>
      <c r="H277" s="218">
        <v>6.1029999999999998</v>
      </c>
      <c r="I277" s="219"/>
      <c r="J277" s="215"/>
      <c r="K277" s="215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134</v>
      </c>
      <c r="AU277" s="224" t="s">
        <v>82</v>
      </c>
      <c r="AV277" s="12" t="s">
        <v>82</v>
      </c>
      <c r="AW277" s="12" t="s">
        <v>35</v>
      </c>
      <c r="AX277" s="12" t="s">
        <v>80</v>
      </c>
      <c r="AY277" s="224" t="s">
        <v>124</v>
      </c>
    </row>
    <row r="278" spans="2:65" s="10" customFormat="1" ht="29.85" customHeight="1">
      <c r="B278" s="175"/>
      <c r="C278" s="176"/>
      <c r="D278" s="177" t="s">
        <v>71</v>
      </c>
      <c r="E278" s="189" t="s">
        <v>82</v>
      </c>
      <c r="F278" s="189" t="s">
        <v>518</v>
      </c>
      <c r="G278" s="176"/>
      <c r="H278" s="176"/>
      <c r="I278" s="179"/>
      <c r="J278" s="190">
        <f>BK278</f>
        <v>0</v>
      </c>
      <c r="K278" s="176"/>
      <c r="L278" s="181"/>
      <c r="M278" s="182"/>
      <c r="N278" s="183"/>
      <c r="O278" s="183"/>
      <c r="P278" s="184">
        <f>SUM(P279:P296)</f>
        <v>0</v>
      </c>
      <c r="Q278" s="183"/>
      <c r="R278" s="184">
        <f>SUM(R279:R296)</f>
        <v>107.22439588</v>
      </c>
      <c r="S278" s="183"/>
      <c r="T278" s="185">
        <f>SUM(T279:T296)</f>
        <v>0</v>
      </c>
      <c r="AR278" s="186" t="s">
        <v>80</v>
      </c>
      <c r="AT278" s="187" t="s">
        <v>71</v>
      </c>
      <c r="AU278" s="187" t="s">
        <v>80</v>
      </c>
      <c r="AY278" s="186" t="s">
        <v>124</v>
      </c>
      <c r="BK278" s="188">
        <f>SUM(BK279:BK296)</f>
        <v>0</v>
      </c>
    </row>
    <row r="279" spans="2:65" s="1" customFormat="1" ht="16.5" customHeight="1">
      <c r="B279" s="40"/>
      <c r="C279" s="191" t="s">
        <v>535</v>
      </c>
      <c r="D279" s="191" t="s">
        <v>127</v>
      </c>
      <c r="E279" s="192" t="s">
        <v>520</v>
      </c>
      <c r="F279" s="193" t="s">
        <v>521</v>
      </c>
      <c r="G279" s="194" t="s">
        <v>261</v>
      </c>
      <c r="H279" s="195">
        <v>16</v>
      </c>
      <c r="I279" s="196"/>
      <c r="J279" s="197">
        <f>ROUND(I279*H279,2)</f>
        <v>0</v>
      </c>
      <c r="K279" s="193" t="s">
        <v>131</v>
      </c>
      <c r="L279" s="60"/>
      <c r="M279" s="198" t="s">
        <v>21</v>
      </c>
      <c r="N279" s="199" t="s">
        <v>43</v>
      </c>
      <c r="O279" s="41"/>
      <c r="P279" s="200">
        <f>O279*H279</f>
        <v>0</v>
      </c>
      <c r="Q279" s="200">
        <v>1.14E-3</v>
      </c>
      <c r="R279" s="200">
        <f>Q279*H279</f>
        <v>1.8239999999999999E-2</v>
      </c>
      <c r="S279" s="200">
        <v>0</v>
      </c>
      <c r="T279" s="201">
        <f>S279*H279</f>
        <v>0</v>
      </c>
      <c r="AR279" s="23" t="s">
        <v>132</v>
      </c>
      <c r="AT279" s="23" t="s">
        <v>127</v>
      </c>
      <c r="AU279" s="23" t="s">
        <v>82</v>
      </c>
      <c r="AY279" s="23" t="s">
        <v>124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23" t="s">
        <v>80</v>
      </c>
      <c r="BK279" s="202">
        <f>ROUND(I279*H279,2)</f>
        <v>0</v>
      </c>
      <c r="BL279" s="23" t="s">
        <v>132</v>
      </c>
      <c r="BM279" s="23" t="s">
        <v>1825</v>
      </c>
    </row>
    <row r="280" spans="2:65" s="11" customFormat="1" ht="27">
      <c r="B280" s="203"/>
      <c r="C280" s="204"/>
      <c r="D280" s="205" t="s">
        <v>134</v>
      </c>
      <c r="E280" s="206" t="s">
        <v>21</v>
      </c>
      <c r="F280" s="207" t="s">
        <v>523</v>
      </c>
      <c r="G280" s="204"/>
      <c r="H280" s="206" t="s">
        <v>21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134</v>
      </c>
      <c r="AU280" s="213" t="s">
        <v>82</v>
      </c>
      <c r="AV280" s="11" t="s">
        <v>80</v>
      </c>
      <c r="AW280" s="11" t="s">
        <v>35</v>
      </c>
      <c r="AX280" s="11" t="s">
        <v>72</v>
      </c>
      <c r="AY280" s="213" t="s">
        <v>124</v>
      </c>
    </row>
    <row r="281" spans="2:65" s="12" customFormat="1" ht="13.5">
      <c r="B281" s="214"/>
      <c r="C281" s="215"/>
      <c r="D281" s="205" t="s">
        <v>134</v>
      </c>
      <c r="E281" s="216" t="s">
        <v>21</v>
      </c>
      <c r="F281" s="217" t="s">
        <v>524</v>
      </c>
      <c r="G281" s="215"/>
      <c r="H281" s="218">
        <v>16</v>
      </c>
      <c r="I281" s="219"/>
      <c r="J281" s="215"/>
      <c r="K281" s="215"/>
      <c r="L281" s="220"/>
      <c r="M281" s="221"/>
      <c r="N281" s="222"/>
      <c r="O281" s="222"/>
      <c r="P281" s="222"/>
      <c r="Q281" s="222"/>
      <c r="R281" s="222"/>
      <c r="S281" s="222"/>
      <c r="T281" s="223"/>
      <c r="AT281" s="224" t="s">
        <v>134</v>
      </c>
      <c r="AU281" s="224" t="s">
        <v>82</v>
      </c>
      <c r="AV281" s="12" t="s">
        <v>82</v>
      </c>
      <c r="AW281" s="12" t="s">
        <v>35</v>
      </c>
      <c r="AX281" s="12" t="s">
        <v>80</v>
      </c>
      <c r="AY281" s="224" t="s">
        <v>124</v>
      </c>
    </row>
    <row r="282" spans="2:65" s="1" customFormat="1" ht="16.5" customHeight="1">
      <c r="B282" s="40"/>
      <c r="C282" s="191" t="s">
        <v>540</v>
      </c>
      <c r="D282" s="191" t="s">
        <v>127</v>
      </c>
      <c r="E282" s="192" t="s">
        <v>1826</v>
      </c>
      <c r="F282" s="193" t="s">
        <v>1827</v>
      </c>
      <c r="G282" s="194" t="s">
        <v>272</v>
      </c>
      <c r="H282" s="195">
        <v>29.44</v>
      </c>
      <c r="I282" s="196"/>
      <c r="J282" s="197">
        <f>ROUND(I282*H282,2)</f>
        <v>0</v>
      </c>
      <c r="K282" s="193" t="s">
        <v>131</v>
      </c>
      <c r="L282" s="60"/>
      <c r="M282" s="198" t="s">
        <v>21</v>
      </c>
      <c r="N282" s="199" t="s">
        <v>43</v>
      </c>
      <c r="O282" s="41"/>
      <c r="P282" s="200">
        <f>O282*H282</f>
        <v>0</v>
      </c>
      <c r="Q282" s="200">
        <v>2.16</v>
      </c>
      <c r="R282" s="200">
        <f>Q282*H282</f>
        <v>63.59040000000001</v>
      </c>
      <c r="S282" s="200">
        <v>0</v>
      </c>
      <c r="T282" s="201">
        <f>S282*H282</f>
        <v>0</v>
      </c>
      <c r="AR282" s="23" t="s">
        <v>132</v>
      </c>
      <c r="AT282" s="23" t="s">
        <v>127</v>
      </c>
      <c r="AU282" s="23" t="s">
        <v>82</v>
      </c>
      <c r="AY282" s="23" t="s">
        <v>124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3" t="s">
        <v>80</v>
      </c>
      <c r="BK282" s="202">
        <f>ROUND(I282*H282,2)</f>
        <v>0</v>
      </c>
      <c r="BL282" s="23" t="s">
        <v>132</v>
      </c>
      <c r="BM282" s="23" t="s">
        <v>1828</v>
      </c>
    </row>
    <row r="283" spans="2:65" s="11" customFormat="1" ht="13.5">
      <c r="B283" s="203"/>
      <c r="C283" s="204"/>
      <c r="D283" s="205" t="s">
        <v>134</v>
      </c>
      <c r="E283" s="206" t="s">
        <v>21</v>
      </c>
      <c r="F283" s="207" t="s">
        <v>1829</v>
      </c>
      <c r="G283" s="204"/>
      <c r="H283" s="206" t="s">
        <v>21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134</v>
      </c>
      <c r="AU283" s="213" t="s">
        <v>82</v>
      </c>
      <c r="AV283" s="11" t="s">
        <v>80</v>
      </c>
      <c r="AW283" s="11" t="s">
        <v>35</v>
      </c>
      <c r="AX283" s="11" t="s">
        <v>72</v>
      </c>
      <c r="AY283" s="213" t="s">
        <v>124</v>
      </c>
    </row>
    <row r="284" spans="2:65" s="12" customFormat="1" ht="13.5">
      <c r="B284" s="214"/>
      <c r="C284" s="215"/>
      <c r="D284" s="205" t="s">
        <v>134</v>
      </c>
      <c r="E284" s="216" t="s">
        <v>21</v>
      </c>
      <c r="F284" s="217" t="s">
        <v>1830</v>
      </c>
      <c r="G284" s="215"/>
      <c r="H284" s="218">
        <v>29.44</v>
      </c>
      <c r="I284" s="219"/>
      <c r="J284" s="215"/>
      <c r="K284" s="215"/>
      <c r="L284" s="220"/>
      <c r="M284" s="221"/>
      <c r="N284" s="222"/>
      <c r="O284" s="222"/>
      <c r="P284" s="222"/>
      <c r="Q284" s="222"/>
      <c r="R284" s="222"/>
      <c r="S284" s="222"/>
      <c r="T284" s="223"/>
      <c r="AT284" s="224" t="s">
        <v>134</v>
      </c>
      <c r="AU284" s="224" t="s">
        <v>82</v>
      </c>
      <c r="AV284" s="12" t="s">
        <v>82</v>
      </c>
      <c r="AW284" s="12" t="s">
        <v>35</v>
      </c>
      <c r="AX284" s="12" t="s">
        <v>80</v>
      </c>
      <c r="AY284" s="224" t="s">
        <v>124</v>
      </c>
    </row>
    <row r="285" spans="2:65" s="1" customFormat="1" ht="16.5" customHeight="1">
      <c r="B285" s="40"/>
      <c r="C285" s="191" t="s">
        <v>545</v>
      </c>
      <c r="D285" s="191" t="s">
        <v>127</v>
      </c>
      <c r="E285" s="192" t="s">
        <v>562</v>
      </c>
      <c r="F285" s="193" t="s">
        <v>563</v>
      </c>
      <c r="G285" s="194" t="s">
        <v>272</v>
      </c>
      <c r="H285" s="195">
        <v>16.315999999999999</v>
      </c>
      <c r="I285" s="196"/>
      <c r="J285" s="197">
        <f>ROUND(I285*H285,2)</f>
        <v>0</v>
      </c>
      <c r="K285" s="193" t="s">
        <v>131</v>
      </c>
      <c r="L285" s="60"/>
      <c r="M285" s="198" t="s">
        <v>21</v>
      </c>
      <c r="N285" s="199" t="s">
        <v>43</v>
      </c>
      <c r="O285" s="41"/>
      <c r="P285" s="200">
        <f>O285*H285</f>
        <v>0</v>
      </c>
      <c r="Q285" s="200">
        <v>2.5262500000000001</v>
      </c>
      <c r="R285" s="200">
        <f>Q285*H285</f>
        <v>41.218294999999998</v>
      </c>
      <c r="S285" s="200">
        <v>0</v>
      </c>
      <c r="T285" s="201">
        <f>S285*H285</f>
        <v>0</v>
      </c>
      <c r="AR285" s="23" t="s">
        <v>132</v>
      </c>
      <c r="AT285" s="23" t="s">
        <v>127</v>
      </c>
      <c r="AU285" s="23" t="s">
        <v>82</v>
      </c>
      <c r="AY285" s="23" t="s">
        <v>124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23" t="s">
        <v>80</v>
      </c>
      <c r="BK285" s="202">
        <f>ROUND(I285*H285,2)</f>
        <v>0</v>
      </c>
      <c r="BL285" s="23" t="s">
        <v>132</v>
      </c>
      <c r="BM285" s="23" t="s">
        <v>1831</v>
      </c>
    </row>
    <row r="286" spans="2:65" s="11" customFormat="1" ht="13.5">
      <c r="B286" s="203"/>
      <c r="C286" s="204"/>
      <c r="D286" s="205" t="s">
        <v>134</v>
      </c>
      <c r="E286" s="206" t="s">
        <v>21</v>
      </c>
      <c r="F286" s="207" t="s">
        <v>565</v>
      </c>
      <c r="G286" s="204"/>
      <c r="H286" s="206" t="s">
        <v>21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134</v>
      </c>
      <c r="AU286" s="213" t="s">
        <v>82</v>
      </c>
      <c r="AV286" s="11" t="s">
        <v>80</v>
      </c>
      <c r="AW286" s="11" t="s">
        <v>35</v>
      </c>
      <c r="AX286" s="11" t="s">
        <v>72</v>
      </c>
      <c r="AY286" s="213" t="s">
        <v>124</v>
      </c>
    </row>
    <row r="287" spans="2:65" s="12" customFormat="1" ht="13.5">
      <c r="B287" s="214"/>
      <c r="C287" s="215"/>
      <c r="D287" s="205" t="s">
        <v>134</v>
      </c>
      <c r="E287" s="216" t="s">
        <v>21</v>
      </c>
      <c r="F287" s="217" t="s">
        <v>1832</v>
      </c>
      <c r="G287" s="215"/>
      <c r="H287" s="218">
        <v>16.315999999999999</v>
      </c>
      <c r="I287" s="219"/>
      <c r="J287" s="215"/>
      <c r="K287" s="215"/>
      <c r="L287" s="220"/>
      <c r="M287" s="221"/>
      <c r="N287" s="222"/>
      <c r="O287" s="222"/>
      <c r="P287" s="222"/>
      <c r="Q287" s="222"/>
      <c r="R287" s="222"/>
      <c r="S287" s="222"/>
      <c r="T287" s="223"/>
      <c r="AT287" s="224" t="s">
        <v>134</v>
      </c>
      <c r="AU287" s="224" t="s">
        <v>82</v>
      </c>
      <c r="AV287" s="12" t="s">
        <v>82</v>
      </c>
      <c r="AW287" s="12" t="s">
        <v>35</v>
      </c>
      <c r="AX287" s="12" t="s">
        <v>80</v>
      </c>
      <c r="AY287" s="224" t="s">
        <v>124</v>
      </c>
    </row>
    <row r="288" spans="2:65" s="1" customFormat="1" ht="16.5" customHeight="1">
      <c r="B288" s="40"/>
      <c r="C288" s="191" t="s">
        <v>550</v>
      </c>
      <c r="D288" s="191" t="s">
        <v>127</v>
      </c>
      <c r="E288" s="192" t="s">
        <v>568</v>
      </c>
      <c r="F288" s="193" t="s">
        <v>569</v>
      </c>
      <c r="G288" s="194" t="s">
        <v>221</v>
      </c>
      <c r="H288" s="195">
        <v>17.68</v>
      </c>
      <c r="I288" s="196"/>
      <c r="J288" s="197">
        <f>ROUND(I288*H288,2)</f>
        <v>0</v>
      </c>
      <c r="K288" s="193" t="s">
        <v>131</v>
      </c>
      <c r="L288" s="60"/>
      <c r="M288" s="198" t="s">
        <v>21</v>
      </c>
      <c r="N288" s="199" t="s">
        <v>43</v>
      </c>
      <c r="O288" s="41"/>
      <c r="P288" s="200">
        <f>O288*H288</f>
        <v>0</v>
      </c>
      <c r="Q288" s="200">
        <v>1.4400000000000001E-3</v>
      </c>
      <c r="R288" s="200">
        <f>Q288*H288</f>
        <v>2.5459200000000001E-2</v>
      </c>
      <c r="S288" s="200">
        <v>0</v>
      </c>
      <c r="T288" s="201">
        <f>S288*H288</f>
        <v>0</v>
      </c>
      <c r="AR288" s="23" t="s">
        <v>132</v>
      </c>
      <c r="AT288" s="23" t="s">
        <v>127</v>
      </c>
      <c r="AU288" s="23" t="s">
        <v>82</v>
      </c>
      <c r="AY288" s="23" t="s">
        <v>124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23" t="s">
        <v>80</v>
      </c>
      <c r="BK288" s="202">
        <f>ROUND(I288*H288,2)</f>
        <v>0</v>
      </c>
      <c r="BL288" s="23" t="s">
        <v>132</v>
      </c>
      <c r="BM288" s="23" t="s">
        <v>1833</v>
      </c>
    </row>
    <row r="289" spans="2:65" s="11" customFormat="1" ht="13.5">
      <c r="B289" s="203"/>
      <c r="C289" s="204"/>
      <c r="D289" s="205" t="s">
        <v>134</v>
      </c>
      <c r="E289" s="206" t="s">
        <v>21</v>
      </c>
      <c r="F289" s="207" t="s">
        <v>569</v>
      </c>
      <c r="G289" s="204"/>
      <c r="H289" s="206" t="s">
        <v>21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134</v>
      </c>
      <c r="AU289" s="213" t="s">
        <v>82</v>
      </c>
      <c r="AV289" s="11" t="s">
        <v>80</v>
      </c>
      <c r="AW289" s="11" t="s">
        <v>35</v>
      </c>
      <c r="AX289" s="11" t="s">
        <v>72</v>
      </c>
      <c r="AY289" s="213" t="s">
        <v>124</v>
      </c>
    </row>
    <row r="290" spans="2:65" s="11" customFormat="1" ht="13.5">
      <c r="B290" s="203"/>
      <c r="C290" s="204"/>
      <c r="D290" s="205" t="s">
        <v>134</v>
      </c>
      <c r="E290" s="206" t="s">
        <v>21</v>
      </c>
      <c r="F290" s="207" t="s">
        <v>571</v>
      </c>
      <c r="G290" s="204"/>
      <c r="H290" s="206" t="s">
        <v>21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134</v>
      </c>
      <c r="AU290" s="213" t="s">
        <v>82</v>
      </c>
      <c r="AV290" s="11" t="s">
        <v>80</v>
      </c>
      <c r="AW290" s="11" t="s">
        <v>35</v>
      </c>
      <c r="AX290" s="11" t="s">
        <v>72</v>
      </c>
      <c r="AY290" s="213" t="s">
        <v>124</v>
      </c>
    </row>
    <row r="291" spans="2:65" s="12" customFormat="1" ht="13.5">
      <c r="B291" s="214"/>
      <c r="C291" s="215"/>
      <c r="D291" s="205" t="s">
        <v>134</v>
      </c>
      <c r="E291" s="216" t="s">
        <v>21</v>
      </c>
      <c r="F291" s="217" t="s">
        <v>1834</v>
      </c>
      <c r="G291" s="215"/>
      <c r="H291" s="218">
        <v>17.68</v>
      </c>
      <c r="I291" s="219"/>
      <c r="J291" s="215"/>
      <c r="K291" s="215"/>
      <c r="L291" s="220"/>
      <c r="M291" s="221"/>
      <c r="N291" s="222"/>
      <c r="O291" s="222"/>
      <c r="P291" s="222"/>
      <c r="Q291" s="222"/>
      <c r="R291" s="222"/>
      <c r="S291" s="222"/>
      <c r="T291" s="223"/>
      <c r="AT291" s="224" t="s">
        <v>134</v>
      </c>
      <c r="AU291" s="224" t="s">
        <v>82</v>
      </c>
      <c r="AV291" s="12" t="s">
        <v>82</v>
      </c>
      <c r="AW291" s="12" t="s">
        <v>35</v>
      </c>
      <c r="AX291" s="12" t="s">
        <v>80</v>
      </c>
      <c r="AY291" s="224" t="s">
        <v>124</v>
      </c>
    </row>
    <row r="292" spans="2:65" s="1" customFormat="1" ht="16.5" customHeight="1">
      <c r="B292" s="40"/>
      <c r="C292" s="191" t="s">
        <v>556</v>
      </c>
      <c r="D292" s="191" t="s">
        <v>127</v>
      </c>
      <c r="E292" s="192" t="s">
        <v>574</v>
      </c>
      <c r="F292" s="193" t="s">
        <v>575</v>
      </c>
      <c r="G292" s="194" t="s">
        <v>221</v>
      </c>
      <c r="H292" s="195">
        <v>17.68</v>
      </c>
      <c r="I292" s="196"/>
      <c r="J292" s="197">
        <f>ROUND(I292*H292,2)</f>
        <v>0</v>
      </c>
      <c r="K292" s="193" t="s">
        <v>131</v>
      </c>
      <c r="L292" s="60"/>
      <c r="M292" s="198" t="s">
        <v>21</v>
      </c>
      <c r="N292" s="199" t="s">
        <v>43</v>
      </c>
      <c r="O292" s="41"/>
      <c r="P292" s="200">
        <f>O292*H292</f>
        <v>0</v>
      </c>
      <c r="Q292" s="200">
        <v>4.0000000000000003E-5</v>
      </c>
      <c r="R292" s="200">
        <f>Q292*H292</f>
        <v>7.0720000000000006E-4</v>
      </c>
      <c r="S292" s="200">
        <v>0</v>
      </c>
      <c r="T292" s="201">
        <f>S292*H292</f>
        <v>0</v>
      </c>
      <c r="AR292" s="23" t="s">
        <v>132</v>
      </c>
      <c r="AT292" s="23" t="s">
        <v>127</v>
      </c>
      <c r="AU292" s="23" t="s">
        <v>82</v>
      </c>
      <c r="AY292" s="23" t="s">
        <v>124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23" t="s">
        <v>80</v>
      </c>
      <c r="BK292" s="202">
        <f>ROUND(I292*H292,2)</f>
        <v>0</v>
      </c>
      <c r="BL292" s="23" t="s">
        <v>132</v>
      </c>
      <c r="BM292" s="23" t="s">
        <v>1835</v>
      </c>
    </row>
    <row r="293" spans="2:65" s="12" customFormat="1" ht="13.5">
      <c r="B293" s="214"/>
      <c r="C293" s="215"/>
      <c r="D293" s="205" t="s">
        <v>134</v>
      </c>
      <c r="E293" s="216" t="s">
        <v>21</v>
      </c>
      <c r="F293" s="217" t="s">
        <v>1836</v>
      </c>
      <c r="G293" s="215"/>
      <c r="H293" s="218">
        <v>17.68</v>
      </c>
      <c r="I293" s="219"/>
      <c r="J293" s="215"/>
      <c r="K293" s="215"/>
      <c r="L293" s="220"/>
      <c r="M293" s="221"/>
      <c r="N293" s="222"/>
      <c r="O293" s="222"/>
      <c r="P293" s="222"/>
      <c r="Q293" s="222"/>
      <c r="R293" s="222"/>
      <c r="S293" s="222"/>
      <c r="T293" s="223"/>
      <c r="AT293" s="224" t="s">
        <v>134</v>
      </c>
      <c r="AU293" s="224" t="s">
        <v>82</v>
      </c>
      <c r="AV293" s="12" t="s">
        <v>82</v>
      </c>
      <c r="AW293" s="12" t="s">
        <v>35</v>
      </c>
      <c r="AX293" s="12" t="s">
        <v>80</v>
      </c>
      <c r="AY293" s="224" t="s">
        <v>124</v>
      </c>
    </row>
    <row r="294" spans="2:65" s="1" customFormat="1" ht="16.5" customHeight="1">
      <c r="B294" s="40"/>
      <c r="C294" s="191" t="s">
        <v>561</v>
      </c>
      <c r="D294" s="191" t="s">
        <v>127</v>
      </c>
      <c r="E294" s="192" t="s">
        <v>579</v>
      </c>
      <c r="F294" s="193" t="s">
        <v>580</v>
      </c>
      <c r="G294" s="194" t="s">
        <v>315</v>
      </c>
      <c r="H294" s="195">
        <v>2.2839999999999998</v>
      </c>
      <c r="I294" s="196"/>
      <c r="J294" s="197">
        <f>ROUND(I294*H294,2)</f>
        <v>0</v>
      </c>
      <c r="K294" s="193" t="s">
        <v>131</v>
      </c>
      <c r="L294" s="60"/>
      <c r="M294" s="198" t="s">
        <v>21</v>
      </c>
      <c r="N294" s="199" t="s">
        <v>43</v>
      </c>
      <c r="O294" s="41"/>
      <c r="P294" s="200">
        <f>O294*H294</f>
        <v>0</v>
      </c>
      <c r="Q294" s="200">
        <v>1.0382199999999999</v>
      </c>
      <c r="R294" s="200">
        <f>Q294*H294</f>
        <v>2.3712944799999995</v>
      </c>
      <c r="S294" s="200">
        <v>0</v>
      </c>
      <c r="T294" s="201">
        <f>S294*H294</f>
        <v>0</v>
      </c>
      <c r="AR294" s="23" t="s">
        <v>132</v>
      </c>
      <c r="AT294" s="23" t="s">
        <v>127</v>
      </c>
      <c r="AU294" s="23" t="s">
        <v>82</v>
      </c>
      <c r="AY294" s="23" t="s">
        <v>124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23" t="s">
        <v>80</v>
      </c>
      <c r="BK294" s="202">
        <f>ROUND(I294*H294,2)</f>
        <v>0</v>
      </c>
      <c r="BL294" s="23" t="s">
        <v>132</v>
      </c>
      <c r="BM294" s="23" t="s">
        <v>1837</v>
      </c>
    </row>
    <row r="295" spans="2:65" s="11" customFormat="1" ht="13.5">
      <c r="B295" s="203"/>
      <c r="C295" s="204"/>
      <c r="D295" s="205" t="s">
        <v>134</v>
      </c>
      <c r="E295" s="206" t="s">
        <v>21</v>
      </c>
      <c r="F295" s="207" t="s">
        <v>1838</v>
      </c>
      <c r="G295" s="204"/>
      <c r="H295" s="206" t="s">
        <v>21</v>
      </c>
      <c r="I295" s="208"/>
      <c r="J295" s="204"/>
      <c r="K295" s="204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134</v>
      </c>
      <c r="AU295" s="213" t="s">
        <v>82</v>
      </c>
      <c r="AV295" s="11" t="s">
        <v>80</v>
      </c>
      <c r="AW295" s="11" t="s">
        <v>35</v>
      </c>
      <c r="AX295" s="11" t="s">
        <v>72</v>
      </c>
      <c r="AY295" s="213" t="s">
        <v>124</v>
      </c>
    </row>
    <row r="296" spans="2:65" s="12" customFormat="1" ht="13.5">
      <c r="B296" s="214"/>
      <c r="C296" s="215"/>
      <c r="D296" s="205" t="s">
        <v>134</v>
      </c>
      <c r="E296" s="216" t="s">
        <v>21</v>
      </c>
      <c r="F296" s="217" t="s">
        <v>1839</v>
      </c>
      <c r="G296" s="215"/>
      <c r="H296" s="218">
        <v>2.2839999999999998</v>
      </c>
      <c r="I296" s="219"/>
      <c r="J296" s="215"/>
      <c r="K296" s="215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134</v>
      </c>
      <c r="AU296" s="224" t="s">
        <v>82</v>
      </c>
      <c r="AV296" s="12" t="s">
        <v>82</v>
      </c>
      <c r="AW296" s="12" t="s">
        <v>35</v>
      </c>
      <c r="AX296" s="12" t="s">
        <v>80</v>
      </c>
      <c r="AY296" s="224" t="s">
        <v>124</v>
      </c>
    </row>
    <row r="297" spans="2:65" s="10" customFormat="1" ht="29.85" customHeight="1">
      <c r="B297" s="175"/>
      <c r="C297" s="176"/>
      <c r="D297" s="177" t="s">
        <v>71</v>
      </c>
      <c r="E297" s="189" t="s">
        <v>141</v>
      </c>
      <c r="F297" s="189" t="s">
        <v>584</v>
      </c>
      <c r="G297" s="176"/>
      <c r="H297" s="176"/>
      <c r="I297" s="179"/>
      <c r="J297" s="190">
        <f>BK297</f>
        <v>0</v>
      </c>
      <c r="K297" s="176"/>
      <c r="L297" s="181"/>
      <c r="M297" s="182"/>
      <c r="N297" s="183"/>
      <c r="O297" s="183"/>
      <c r="P297" s="184">
        <f>SUM(P298:P332)</f>
        <v>0</v>
      </c>
      <c r="Q297" s="183"/>
      <c r="R297" s="184">
        <f>SUM(R298:R332)</f>
        <v>185.41713253</v>
      </c>
      <c r="S297" s="183"/>
      <c r="T297" s="185">
        <f>SUM(T298:T332)</f>
        <v>0</v>
      </c>
      <c r="AR297" s="186" t="s">
        <v>80</v>
      </c>
      <c r="AT297" s="187" t="s">
        <v>71</v>
      </c>
      <c r="AU297" s="187" t="s">
        <v>80</v>
      </c>
      <c r="AY297" s="186" t="s">
        <v>124</v>
      </c>
      <c r="BK297" s="188">
        <f>SUM(BK298:BK332)</f>
        <v>0</v>
      </c>
    </row>
    <row r="298" spans="2:65" s="1" customFormat="1" ht="16.5" customHeight="1">
      <c r="B298" s="40"/>
      <c r="C298" s="191" t="s">
        <v>567</v>
      </c>
      <c r="D298" s="191" t="s">
        <v>127</v>
      </c>
      <c r="E298" s="192" t="s">
        <v>586</v>
      </c>
      <c r="F298" s="193" t="s">
        <v>587</v>
      </c>
      <c r="G298" s="194" t="s">
        <v>272</v>
      </c>
      <c r="H298" s="195">
        <v>10</v>
      </c>
      <c r="I298" s="196"/>
      <c r="J298" s="197">
        <f>ROUND(I298*H298,2)</f>
        <v>0</v>
      </c>
      <c r="K298" s="193" t="s">
        <v>131</v>
      </c>
      <c r="L298" s="60"/>
      <c r="M298" s="198" t="s">
        <v>21</v>
      </c>
      <c r="N298" s="199" t="s">
        <v>43</v>
      </c>
      <c r="O298" s="41"/>
      <c r="P298" s="200">
        <f>O298*H298</f>
        <v>0</v>
      </c>
      <c r="Q298" s="200">
        <v>2.4778600000000002</v>
      </c>
      <c r="R298" s="200">
        <f>Q298*H298</f>
        <v>24.778600000000001</v>
      </c>
      <c r="S298" s="200">
        <v>0</v>
      </c>
      <c r="T298" s="201">
        <f>S298*H298</f>
        <v>0</v>
      </c>
      <c r="AR298" s="23" t="s">
        <v>132</v>
      </c>
      <c r="AT298" s="23" t="s">
        <v>127</v>
      </c>
      <c r="AU298" s="23" t="s">
        <v>82</v>
      </c>
      <c r="AY298" s="23" t="s">
        <v>124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23" t="s">
        <v>80</v>
      </c>
      <c r="BK298" s="202">
        <f>ROUND(I298*H298,2)</f>
        <v>0</v>
      </c>
      <c r="BL298" s="23" t="s">
        <v>132</v>
      </c>
      <c r="BM298" s="23" t="s">
        <v>1840</v>
      </c>
    </row>
    <row r="299" spans="2:65" s="11" customFormat="1" ht="13.5">
      <c r="B299" s="203"/>
      <c r="C299" s="204"/>
      <c r="D299" s="205" t="s">
        <v>134</v>
      </c>
      <c r="E299" s="206" t="s">
        <v>21</v>
      </c>
      <c r="F299" s="207" t="s">
        <v>589</v>
      </c>
      <c r="G299" s="204"/>
      <c r="H299" s="206" t="s">
        <v>21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134</v>
      </c>
      <c r="AU299" s="213" t="s">
        <v>82</v>
      </c>
      <c r="AV299" s="11" t="s">
        <v>80</v>
      </c>
      <c r="AW299" s="11" t="s">
        <v>35</v>
      </c>
      <c r="AX299" s="11" t="s">
        <v>72</v>
      </c>
      <c r="AY299" s="213" t="s">
        <v>124</v>
      </c>
    </row>
    <row r="300" spans="2:65" s="12" customFormat="1" ht="13.5">
      <c r="B300" s="214"/>
      <c r="C300" s="215"/>
      <c r="D300" s="205" t="s">
        <v>134</v>
      </c>
      <c r="E300" s="216" t="s">
        <v>21</v>
      </c>
      <c r="F300" s="217" t="s">
        <v>1841</v>
      </c>
      <c r="G300" s="215"/>
      <c r="H300" s="218">
        <v>10</v>
      </c>
      <c r="I300" s="219"/>
      <c r="J300" s="215"/>
      <c r="K300" s="215"/>
      <c r="L300" s="220"/>
      <c r="M300" s="221"/>
      <c r="N300" s="222"/>
      <c r="O300" s="222"/>
      <c r="P300" s="222"/>
      <c r="Q300" s="222"/>
      <c r="R300" s="222"/>
      <c r="S300" s="222"/>
      <c r="T300" s="223"/>
      <c r="AT300" s="224" t="s">
        <v>134</v>
      </c>
      <c r="AU300" s="224" t="s">
        <v>82</v>
      </c>
      <c r="AV300" s="12" t="s">
        <v>82</v>
      </c>
      <c r="AW300" s="12" t="s">
        <v>35</v>
      </c>
      <c r="AX300" s="12" t="s">
        <v>80</v>
      </c>
      <c r="AY300" s="224" t="s">
        <v>124</v>
      </c>
    </row>
    <row r="301" spans="2:65" s="1" customFormat="1" ht="16.5" customHeight="1">
      <c r="B301" s="40"/>
      <c r="C301" s="191" t="s">
        <v>573</v>
      </c>
      <c r="D301" s="191" t="s">
        <v>127</v>
      </c>
      <c r="E301" s="192" t="s">
        <v>592</v>
      </c>
      <c r="F301" s="193" t="s">
        <v>593</v>
      </c>
      <c r="G301" s="194" t="s">
        <v>221</v>
      </c>
      <c r="H301" s="195">
        <v>38.369999999999997</v>
      </c>
      <c r="I301" s="196"/>
      <c r="J301" s="197">
        <f>ROUND(I301*H301,2)</f>
        <v>0</v>
      </c>
      <c r="K301" s="193" t="s">
        <v>131</v>
      </c>
      <c r="L301" s="60"/>
      <c r="M301" s="198" t="s">
        <v>21</v>
      </c>
      <c r="N301" s="199" t="s">
        <v>43</v>
      </c>
      <c r="O301" s="41"/>
      <c r="P301" s="200">
        <f>O301*H301</f>
        <v>0</v>
      </c>
      <c r="Q301" s="200">
        <v>4.1739999999999999E-2</v>
      </c>
      <c r="R301" s="200">
        <f>Q301*H301</f>
        <v>1.6015637999999999</v>
      </c>
      <c r="S301" s="200">
        <v>0</v>
      </c>
      <c r="T301" s="201">
        <f>S301*H301</f>
        <v>0</v>
      </c>
      <c r="AR301" s="23" t="s">
        <v>132</v>
      </c>
      <c r="AT301" s="23" t="s">
        <v>127</v>
      </c>
      <c r="AU301" s="23" t="s">
        <v>82</v>
      </c>
      <c r="AY301" s="23" t="s">
        <v>124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23" t="s">
        <v>80</v>
      </c>
      <c r="BK301" s="202">
        <f>ROUND(I301*H301,2)</f>
        <v>0</v>
      </c>
      <c r="BL301" s="23" t="s">
        <v>132</v>
      </c>
      <c r="BM301" s="23" t="s">
        <v>1842</v>
      </c>
    </row>
    <row r="302" spans="2:65" s="11" customFormat="1" ht="27">
      <c r="B302" s="203"/>
      <c r="C302" s="204"/>
      <c r="D302" s="205" t="s">
        <v>134</v>
      </c>
      <c r="E302" s="206" t="s">
        <v>21</v>
      </c>
      <c r="F302" s="207" t="s">
        <v>595</v>
      </c>
      <c r="G302" s="204"/>
      <c r="H302" s="206" t="s">
        <v>21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134</v>
      </c>
      <c r="AU302" s="213" t="s">
        <v>82</v>
      </c>
      <c r="AV302" s="11" t="s">
        <v>80</v>
      </c>
      <c r="AW302" s="11" t="s">
        <v>35</v>
      </c>
      <c r="AX302" s="11" t="s">
        <v>72</v>
      </c>
      <c r="AY302" s="213" t="s">
        <v>124</v>
      </c>
    </row>
    <row r="303" spans="2:65" s="12" customFormat="1" ht="13.5">
      <c r="B303" s="214"/>
      <c r="C303" s="215"/>
      <c r="D303" s="205" t="s">
        <v>134</v>
      </c>
      <c r="E303" s="216" t="s">
        <v>21</v>
      </c>
      <c r="F303" s="217" t="s">
        <v>1843</v>
      </c>
      <c r="G303" s="215"/>
      <c r="H303" s="218">
        <v>38.369999999999997</v>
      </c>
      <c r="I303" s="219"/>
      <c r="J303" s="215"/>
      <c r="K303" s="215"/>
      <c r="L303" s="220"/>
      <c r="M303" s="221"/>
      <c r="N303" s="222"/>
      <c r="O303" s="222"/>
      <c r="P303" s="222"/>
      <c r="Q303" s="222"/>
      <c r="R303" s="222"/>
      <c r="S303" s="222"/>
      <c r="T303" s="223"/>
      <c r="AT303" s="224" t="s">
        <v>134</v>
      </c>
      <c r="AU303" s="224" t="s">
        <v>82</v>
      </c>
      <c r="AV303" s="12" t="s">
        <v>82</v>
      </c>
      <c r="AW303" s="12" t="s">
        <v>35</v>
      </c>
      <c r="AX303" s="12" t="s">
        <v>80</v>
      </c>
      <c r="AY303" s="224" t="s">
        <v>124</v>
      </c>
    </row>
    <row r="304" spans="2:65" s="1" customFormat="1" ht="16.5" customHeight="1">
      <c r="B304" s="40"/>
      <c r="C304" s="191" t="s">
        <v>578</v>
      </c>
      <c r="D304" s="191" t="s">
        <v>127</v>
      </c>
      <c r="E304" s="192" t="s">
        <v>598</v>
      </c>
      <c r="F304" s="193" t="s">
        <v>599</v>
      </c>
      <c r="G304" s="194" t="s">
        <v>221</v>
      </c>
      <c r="H304" s="195">
        <v>38.369999999999997</v>
      </c>
      <c r="I304" s="196"/>
      <c r="J304" s="197">
        <f>ROUND(I304*H304,2)</f>
        <v>0</v>
      </c>
      <c r="K304" s="193" t="s">
        <v>131</v>
      </c>
      <c r="L304" s="60"/>
      <c r="M304" s="198" t="s">
        <v>21</v>
      </c>
      <c r="N304" s="199" t="s">
        <v>43</v>
      </c>
      <c r="O304" s="41"/>
      <c r="P304" s="200">
        <f>O304*H304</f>
        <v>0</v>
      </c>
      <c r="Q304" s="200">
        <v>2.0000000000000002E-5</v>
      </c>
      <c r="R304" s="200">
        <f>Q304*H304</f>
        <v>7.674E-4</v>
      </c>
      <c r="S304" s="200">
        <v>0</v>
      </c>
      <c r="T304" s="201">
        <f>S304*H304</f>
        <v>0</v>
      </c>
      <c r="AR304" s="23" t="s">
        <v>132</v>
      </c>
      <c r="AT304" s="23" t="s">
        <v>127</v>
      </c>
      <c r="AU304" s="23" t="s">
        <v>82</v>
      </c>
      <c r="AY304" s="23" t="s">
        <v>124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23" t="s">
        <v>80</v>
      </c>
      <c r="BK304" s="202">
        <f>ROUND(I304*H304,2)</f>
        <v>0</v>
      </c>
      <c r="BL304" s="23" t="s">
        <v>132</v>
      </c>
      <c r="BM304" s="23" t="s">
        <v>1844</v>
      </c>
    </row>
    <row r="305" spans="2:65" s="12" customFormat="1" ht="13.5">
      <c r="B305" s="214"/>
      <c r="C305" s="215"/>
      <c r="D305" s="205" t="s">
        <v>134</v>
      </c>
      <c r="E305" s="216" t="s">
        <v>21</v>
      </c>
      <c r="F305" s="217" t="s">
        <v>1845</v>
      </c>
      <c r="G305" s="215"/>
      <c r="H305" s="218">
        <v>38.369999999999997</v>
      </c>
      <c r="I305" s="219"/>
      <c r="J305" s="215"/>
      <c r="K305" s="215"/>
      <c r="L305" s="220"/>
      <c r="M305" s="221"/>
      <c r="N305" s="222"/>
      <c r="O305" s="222"/>
      <c r="P305" s="222"/>
      <c r="Q305" s="222"/>
      <c r="R305" s="222"/>
      <c r="S305" s="222"/>
      <c r="T305" s="223"/>
      <c r="AT305" s="224" t="s">
        <v>134</v>
      </c>
      <c r="AU305" s="224" t="s">
        <v>82</v>
      </c>
      <c r="AV305" s="12" t="s">
        <v>82</v>
      </c>
      <c r="AW305" s="12" t="s">
        <v>35</v>
      </c>
      <c r="AX305" s="12" t="s">
        <v>80</v>
      </c>
      <c r="AY305" s="224" t="s">
        <v>124</v>
      </c>
    </row>
    <row r="306" spans="2:65" s="1" customFormat="1" ht="16.5" customHeight="1">
      <c r="B306" s="40"/>
      <c r="C306" s="191" t="s">
        <v>585</v>
      </c>
      <c r="D306" s="191" t="s">
        <v>127</v>
      </c>
      <c r="E306" s="192" t="s">
        <v>603</v>
      </c>
      <c r="F306" s="193" t="s">
        <v>604</v>
      </c>
      <c r="G306" s="194" t="s">
        <v>315</v>
      </c>
      <c r="H306" s="195">
        <v>1.3</v>
      </c>
      <c r="I306" s="196"/>
      <c r="J306" s="197">
        <f>ROUND(I306*H306,2)</f>
        <v>0</v>
      </c>
      <c r="K306" s="193" t="s">
        <v>131</v>
      </c>
      <c r="L306" s="60"/>
      <c r="M306" s="198" t="s">
        <v>21</v>
      </c>
      <c r="N306" s="199" t="s">
        <v>43</v>
      </c>
      <c r="O306" s="41"/>
      <c r="P306" s="200">
        <f>O306*H306</f>
        <v>0</v>
      </c>
      <c r="Q306" s="200">
        <v>1.04877</v>
      </c>
      <c r="R306" s="200">
        <f>Q306*H306</f>
        <v>1.3634010000000001</v>
      </c>
      <c r="S306" s="200">
        <v>0</v>
      </c>
      <c r="T306" s="201">
        <f>S306*H306</f>
        <v>0</v>
      </c>
      <c r="AR306" s="23" t="s">
        <v>132</v>
      </c>
      <c r="AT306" s="23" t="s">
        <v>127</v>
      </c>
      <c r="AU306" s="23" t="s">
        <v>82</v>
      </c>
      <c r="AY306" s="23" t="s">
        <v>124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23" t="s">
        <v>80</v>
      </c>
      <c r="BK306" s="202">
        <f>ROUND(I306*H306,2)</f>
        <v>0</v>
      </c>
      <c r="BL306" s="23" t="s">
        <v>132</v>
      </c>
      <c r="BM306" s="23" t="s">
        <v>1846</v>
      </c>
    </row>
    <row r="307" spans="2:65" s="11" customFormat="1" ht="13.5">
      <c r="B307" s="203"/>
      <c r="C307" s="204"/>
      <c r="D307" s="205" t="s">
        <v>134</v>
      </c>
      <c r="E307" s="206" t="s">
        <v>21</v>
      </c>
      <c r="F307" s="207" t="s">
        <v>606</v>
      </c>
      <c r="G307" s="204"/>
      <c r="H307" s="206" t="s">
        <v>21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134</v>
      </c>
      <c r="AU307" s="213" t="s">
        <v>82</v>
      </c>
      <c r="AV307" s="11" t="s">
        <v>80</v>
      </c>
      <c r="AW307" s="11" t="s">
        <v>35</v>
      </c>
      <c r="AX307" s="11" t="s">
        <v>72</v>
      </c>
      <c r="AY307" s="213" t="s">
        <v>124</v>
      </c>
    </row>
    <row r="308" spans="2:65" s="12" customFormat="1" ht="13.5">
      <c r="B308" s="214"/>
      <c r="C308" s="215"/>
      <c r="D308" s="205" t="s">
        <v>134</v>
      </c>
      <c r="E308" s="216" t="s">
        <v>21</v>
      </c>
      <c r="F308" s="217" t="s">
        <v>1847</v>
      </c>
      <c r="G308" s="215"/>
      <c r="H308" s="218">
        <v>1.3</v>
      </c>
      <c r="I308" s="219"/>
      <c r="J308" s="215"/>
      <c r="K308" s="215"/>
      <c r="L308" s="220"/>
      <c r="M308" s="221"/>
      <c r="N308" s="222"/>
      <c r="O308" s="222"/>
      <c r="P308" s="222"/>
      <c r="Q308" s="222"/>
      <c r="R308" s="222"/>
      <c r="S308" s="222"/>
      <c r="T308" s="223"/>
      <c r="AT308" s="224" t="s">
        <v>134</v>
      </c>
      <c r="AU308" s="224" t="s">
        <v>82</v>
      </c>
      <c r="AV308" s="12" t="s">
        <v>82</v>
      </c>
      <c r="AW308" s="12" t="s">
        <v>35</v>
      </c>
      <c r="AX308" s="12" t="s">
        <v>80</v>
      </c>
      <c r="AY308" s="224" t="s">
        <v>124</v>
      </c>
    </row>
    <row r="309" spans="2:65" s="1" customFormat="1" ht="16.5" customHeight="1">
      <c r="B309" s="40"/>
      <c r="C309" s="191" t="s">
        <v>591</v>
      </c>
      <c r="D309" s="191" t="s">
        <v>127</v>
      </c>
      <c r="E309" s="192" t="s">
        <v>609</v>
      </c>
      <c r="F309" s="193" t="s">
        <v>610</v>
      </c>
      <c r="G309" s="194" t="s">
        <v>272</v>
      </c>
      <c r="H309" s="195">
        <v>42.817999999999998</v>
      </c>
      <c r="I309" s="196"/>
      <c r="J309" s="197">
        <f>ROUND(I309*H309,2)</f>
        <v>0</v>
      </c>
      <c r="K309" s="193" t="s">
        <v>131</v>
      </c>
      <c r="L309" s="60"/>
      <c r="M309" s="198" t="s">
        <v>21</v>
      </c>
      <c r="N309" s="199" t="s">
        <v>43</v>
      </c>
      <c r="O309" s="41"/>
      <c r="P309" s="200">
        <f>O309*H309</f>
        <v>0</v>
      </c>
      <c r="Q309" s="200">
        <v>2.4535100000000001</v>
      </c>
      <c r="R309" s="200">
        <f>Q309*H309</f>
        <v>105.05439118</v>
      </c>
      <c r="S309" s="200">
        <v>0</v>
      </c>
      <c r="T309" s="201">
        <f>S309*H309</f>
        <v>0</v>
      </c>
      <c r="AR309" s="23" t="s">
        <v>132</v>
      </c>
      <c r="AT309" s="23" t="s">
        <v>127</v>
      </c>
      <c r="AU309" s="23" t="s">
        <v>82</v>
      </c>
      <c r="AY309" s="23" t="s">
        <v>124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23" t="s">
        <v>80</v>
      </c>
      <c r="BK309" s="202">
        <f>ROUND(I309*H309,2)</f>
        <v>0</v>
      </c>
      <c r="BL309" s="23" t="s">
        <v>132</v>
      </c>
      <c r="BM309" s="23" t="s">
        <v>1848</v>
      </c>
    </row>
    <row r="310" spans="2:65" s="11" customFormat="1" ht="13.5">
      <c r="B310" s="203"/>
      <c r="C310" s="204"/>
      <c r="D310" s="205" t="s">
        <v>134</v>
      </c>
      <c r="E310" s="206" t="s">
        <v>21</v>
      </c>
      <c r="F310" s="207" t="s">
        <v>612</v>
      </c>
      <c r="G310" s="204"/>
      <c r="H310" s="206" t="s">
        <v>21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134</v>
      </c>
      <c r="AU310" s="213" t="s">
        <v>82</v>
      </c>
      <c r="AV310" s="11" t="s">
        <v>80</v>
      </c>
      <c r="AW310" s="11" t="s">
        <v>35</v>
      </c>
      <c r="AX310" s="11" t="s">
        <v>72</v>
      </c>
      <c r="AY310" s="213" t="s">
        <v>124</v>
      </c>
    </row>
    <row r="311" spans="2:65" s="12" customFormat="1" ht="13.5">
      <c r="B311" s="214"/>
      <c r="C311" s="215"/>
      <c r="D311" s="205" t="s">
        <v>134</v>
      </c>
      <c r="E311" s="216" t="s">
        <v>21</v>
      </c>
      <c r="F311" s="217" t="s">
        <v>1849</v>
      </c>
      <c r="G311" s="215"/>
      <c r="H311" s="218">
        <v>20.9</v>
      </c>
      <c r="I311" s="219"/>
      <c r="J311" s="215"/>
      <c r="K311" s="215"/>
      <c r="L311" s="220"/>
      <c r="M311" s="221"/>
      <c r="N311" s="222"/>
      <c r="O311" s="222"/>
      <c r="P311" s="222"/>
      <c r="Q311" s="222"/>
      <c r="R311" s="222"/>
      <c r="S311" s="222"/>
      <c r="T311" s="223"/>
      <c r="AT311" s="224" t="s">
        <v>134</v>
      </c>
      <c r="AU311" s="224" t="s">
        <v>82</v>
      </c>
      <c r="AV311" s="12" t="s">
        <v>82</v>
      </c>
      <c r="AW311" s="12" t="s">
        <v>35</v>
      </c>
      <c r="AX311" s="12" t="s">
        <v>72</v>
      </c>
      <c r="AY311" s="224" t="s">
        <v>124</v>
      </c>
    </row>
    <row r="312" spans="2:65" s="12" customFormat="1" ht="13.5">
      <c r="B312" s="214"/>
      <c r="C312" s="215"/>
      <c r="D312" s="205" t="s">
        <v>134</v>
      </c>
      <c r="E312" s="216" t="s">
        <v>21</v>
      </c>
      <c r="F312" s="217" t="s">
        <v>1850</v>
      </c>
      <c r="G312" s="215"/>
      <c r="H312" s="218">
        <v>21.917999999999999</v>
      </c>
      <c r="I312" s="219"/>
      <c r="J312" s="215"/>
      <c r="K312" s="215"/>
      <c r="L312" s="220"/>
      <c r="M312" s="221"/>
      <c r="N312" s="222"/>
      <c r="O312" s="222"/>
      <c r="P312" s="222"/>
      <c r="Q312" s="222"/>
      <c r="R312" s="222"/>
      <c r="S312" s="222"/>
      <c r="T312" s="223"/>
      <c r="AT312" s="224" t="s">
        <v>134</v>
      </c>
      <c r="AU312" s="224" t="s">
        <v>82</v>
      </c>
      <c r="AV312" s="12" t="s">
        <v>82</v>
      </c>
      <c r="AW312" s="12" t="s">
        <v>35</v>
      </c>
      <c r="AX312" s="12" t="s">
        <v>72</v>
      </c>
      <c r="AY312" s="224" t="s">
        <v>124</v>
      </c>
    </row>
    <row r="313" spans="2:65" s="13" customFormat="1" ht="13.5">
      <c r="B313" s="228"/>
      <c r="C313" s="229"/>
      <c r="D313" s="205" t="s">
        <v>134</v>
      </c>
      <c r="E313" s="230" t="s">
        <v>21</v>
      </c>
      <c r="F313" s="231" t="s">
        <v>230</v>
      </c>
      <c r="G313" s="229"/>
      <c r="H313" s="232">
        <v>42.817999999999998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134</v>
      </c>
      <c r="AU313" s="238" t="s">
        <v>82</v>
      </c>
      <c r="AV313" s="13" t="s">
        <v>132</v>
      </c>
      <c r="AW313" s="13" t="s">
        <v>35</v>
      </c>
      <c r="AX313" s="13" t="s">
        <v>80</v>
      </c>
      <c r="AY313" s="238" t="s">
        <v>124</v>
      </c>
    </row>
    <row r="314" spans="2:65" s="1" customFormat="1" ht="25.5" customHeight="1">
      <c r="B314" s="40"/>
      <c r="C314" s="191" t="s">
        <v>597</v>
      </c>
      <c r="D314" s="191" t="s">
        <v>127</v>
      </c>
      <c r="E314" s="192" t="s">
        <v>616</v>
      </c>
      <c r="F314" s="193" t="s">
        <v>617</v>
      </c>
      <c r="G314" s="194" t="s">
        <v>221</v>
      </c>
      <c r="H314" s="195">
        <v>175.72</v>
      </c>
      <c r="I314" s="196"/>
      <c r="J314" s="197">
        <f>ROUND(I314*H314,2)</f>
        <v>0</v>
      </c>
      <c r="K314" s="193" t="s">
        <v>131</v>
      </c>
      <c r="L314" s="60"/>
      <c r="M314" s="198" t="s">
        <v>21</v>
      </c>
      <c r="N314" s="199" t="s">
        <v>43</v>
      </c>
      <c r="O314" s="41"/>
      <c r="P314" s="200">
        <f>O314*H314</f>
        <v>0</v>
      </c>
      <c r="Q314" s="200">
        <v>1.82E-3</v>
      </c>
      <c r="R314" s="200">
        <f>Q314*H314</f>
        <v>0.31981039999999999</v>
      </c>
      <c r="S314" s="200">
        <v>0</v>
      </c>
      <c r="T314" s="201">
        <f>S314*H314</f>
        <v>0</v>
      </c>
      <c r="AR314" s="23" t="s">
        <v>132</v>
      </c>
      <c r="AT314" s="23" t="s">
        <v>127</v>
      </c>
      <c r="AU314" s="23" t="s">
        <v>82</v>
      </c>
      <c r="AY314" s="23" t="s">
        <v>124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23" t="s">
        <v>80</v>
      </c>
      <c r="BK314" s="202">
        <f>ROUND(I314*H314,2)</f>
        <v>0</v>
      </c>
      <c r="BL314" s="23" t="s">
        <v>132</v>
      </c>
      <c r="BM314" s="23" t="s">
        <v>1851</v>
      </c>
    </row>
    <row r="315" spans="2:65" s="11" customFormat="1" ht="27">
      <c r="B315" s="203"/>
      <c r="C315" s="204"/>
      <c r="D315" s="205" t="s">
        <v>134</v>
      </c>
      <c r="E315" s="206" t="s">
        <v>21</v>
      </c>
      <c r="F315" s="207" t="s">
        <v>619</v>
      </c>
      <c r="G315" s="204"/>
      <c r="H315" s="206" t="s">
        <v>21</v>
      </c>
      <c r="I315" s="208"/>
      <c r="J315" s="204"/>
      <c r="K315" s="204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134</v>
      </c>
      <c r="AU315" s="213" t="s">
        <v>82</v>
      </c>
      <c r="AV315" s="11" t="s">
        <v>80</v>
      </c>
      <c r="AW315" s="11" t="s">
        <v>35</v>
      </c>
      <c r="AX315" s="11" t="s">
        <v>72</v>
      </c>
      <c r="AY315" s="213" t="s">
        <v>124</v>
      </c>
    </row>
    <row r="316" spans="2:65" s="12" customFormat="1" ht="13.5">
      <c r="B316" s="214"/>
      <c r="C316" s="215"/>
      <c r="D316" s="205" t="s">
        <v>134</v>
      </c>
      <c r="E316" s="216" t="s">
        <v>21</v>
      </c>
      <c r="F316" s="217" t="s">
        <v>1852</v>
      </c>
      <c r="G316" s="215"/>
      <c r="H316" s="218">
        <v>86.01</v>
      </c>
      <c r="I316" s="219"/>
      <c r="J316" s="215"/>
      <c r="K316" s="215"/>
      <c r="L316" s="220"/>
      <c r="M316" s="221"/>
      <c r="N316" s="222"/>
      <c r="O316" s="222"/>
      <c r="P316" s="222"/>
      <c r="Q316" s="222"/>
      <c r="R316" s="222"/>
      <c r="S316" s="222"/>
      <c r="T316" s="223"/>
      <c r="AT316" s="224" t="s">
        <v>134</v>
      </c>
      <c r="AU316" s="224" t="s">
        <v>82</v>
      </c>
      <c r="AV316" s="12" t="s">
        <v>82</v>
      </c>
      <c r="AW316" s="12" t="s">
        <v>35</v>
      </c>
      <c r="AX316" s="12" t="s">
        <v>72</v>
      </c>
      <c r="AY316" s="224" t="s">
        <v>124</v>
      </c>
    </row>
    <row r="317" spans="2:65" s="12" customFormat="1" ht="13.5">
      <c r="B317" s="214"/>
      <c r="C317" s="215"/>
      <c r="D317" s="205" t="s">
        <v>134</v>
      </c>
      <c r="E317" s="216" t="s">
        <v>21</v>
      </c>
      <c r="F317" s="217" t="s">
        <v>1853</v>
      </c>
      <c r="G317" s="215"/>
      <c r="H317" s="218">
        <v>89.71</v>
      </c>
      <c r="I317" s="219"/>
      <c r="J317" s="215"/>
      <c r="K317" s="215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134</v>
      </c>
      <c r="AU317" s="224" t="s">
        <v>82</v>
      </c>
      <c r="AV317" s="12" t="s">
        <v>82</v>
      </c>
      <c r="AW317" s="12" t="s">
        <v>35</v>
      </c>
      <c r="AX317" s="12" t="s">
        <v>72</v>
      </c>
      <c r="AY317" s="224" t="s">
        <v>124</v>
      </c>
    </row>
    <row r="318" spans="2:65" s="13" customFormat="1" ht="13.5">
      <c r="B318" s="228"/>
      <c r="C318" s="229"/>
      <c r="D318" s="205" t="s">
        <v>134</v>
      </c>
      <c r="E318" s="230" t="s">
        <v>21</v>
      </c>
      <c r="F318" s="231" t="s">
        <v>230</v>
      </c>
      <c r="G318" s="229"/>
      <c r="H318" s="232">
        <v>175.72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134</v>
      </c>
      <c r="AU318" s="238" t="s">
        <v>82</v>
      </c>
      <c r="AV318" s="13" t="s">
        <v>132</v>
      </c>
      <c r="AW318" s="13" t="s">
        <v>35</v>
      </c>
      <c r="AX318" s="13" t="s">
        <v>80</v>
      </c>
      <c r="AY318" s="238" t="s">
        <v>124</v>
      </c>
    </row>
    <row r="319" spans="2:65" s="1" customFormat="1" ht="16.5" customHeight="1">
      <c r="B319" s="40"/>
      <c r="C319" s="191" t="s">
        <v>602</v>
      </c>
      <c r="D319" s="191" t="s">
        <v>127</v>
      </c>
      <c r="E319" s="192" t="s">
        <v>623</v>
      </c>
      <c r="F319" s="193" t="s">
        <v>624</v>
      </c>
      <c r="G319" s="194" t="s">
        <v>221</v>
      </c>
      <c r="H319" s="195">
        <v>175.72</v>
      </c>
      <c r="I319" s="196"/>
      <c r="J319" s="197">
        <f>ROUND(I319*H319,2)</f>
        <v>0</v>
      </c>
      <c r="K319" s="193" t="s">
        <v>131</v>
      </c>
      <c r="L319" s="60"/>
      <c r="M319" s="198" t="s">
        <v>21</v>
      </c>
      <c r="N319" s="199" t="s">
        <v>43</v>
      </c>
      <c r="O319" s="41"/>
      <c r="P319" s="200">
        <f>O319*H319</f>
        <v>0</v>
      </c>
      <c r="Q319" s="200">
        <v>4.0000000000000003E-5</v>
      </c>
      <c r="R319" s="200">
        <f>Q319*H319</f>
        <v>7.0288000000000008E-3</v>
      </c>
      <c r="S319" s="200">
        <v>0</v>
      </c>
      <c r="T319" s="201">
        <f>S319*H319</f>
        <v>0</v>
      </c>
      <c r="AR319" s="23" t="s">
        <v>132</v>
      </c>
      <c r="AT319" s="23" t="s">
        <v>127</v>
      </c>
      <c r="AU319" s="23" t="s">
        <v>82</v>
      </c>
      <c r="AY319" s="23" t="s">
        <v>124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23" t="s">
        <v>80</v>
      </c>
      <c r="BK319" s="202">
        <f>ROUND(I319*H319,2)</f>
        <v>0</v>
      </c>
      <c r="BL319" s="23" t="s">
        <v>132</v>
      </c>
      <c r="BM319" s="23" t="s">
        <v>1854</v>
      </c>
    </row>
    <row r="320" spans="2:65" s="12" customFormat="1" ht="13.5">
      <c r="B320" s="214"/>
      <c r="C320" s="215"/>
      <c r="D320" s="205" t="s">
        <v>134</v>
      </c>
      <c r="E320" s="216" t="s">
        <v>21</v>
      </c>
      <c r="F320" s="217" t="s">
        <v>1855</v>
      </c>
      <c r="G320" s="215"/>
      <c r="H320" s="218">
        <v>175.72</v>
      </c>
      <c r="I320" s="219"/>
      <c r="J320" s="215"/>
      <c r="K320" s="215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134</v>
      </c>
      <c r="AU320" s="224" t="s">
        <v>82</v>
      </c>
      <c r="AV320" s="12" t="s">
        <v>82</v>
      </c>
      <c r="AW320" s="12" t="s">
        <v>35</v>
      </c>
      <c r="AX320" s="12" t="s">
        <v>80</v>
      </c>
      <c r="AY320" s="224" t="s">
        <v>124</v>
      </c>
    </row>
    <row r="321" spans="2:65" s="1" customFormat="1" ht="16.5" customHeight="1">
      <c r="B321" s="40"/>
      <c r="C321" s="191" t="s">
        <v>608</v>
      </c>
      <c r="D321" s="191" t="s">
        <v>127</v>
      </c>
      <c r="E321" s="192" t="s">
        <v>628</v>
      </c>
      <c r="F321" s="193" t="s">
        <v>629</v>
      </c>
      <c r="G321" s="194" t="s">
        <v>315</v>
      </c>
      <c r="H321" s="195">
        <v>8.1349999999999998</v>
      </c>
      <c r="I321" s="196"/>
      <c r="J321" s="197">
        <f>ROUND(I321*H321,2)</f>
        <v>0</v>
      </c>
      <c r="K321" s="193" t="s">
        <v>131</v>
      </c>
      <c r="L321" s="60"/>
      <c r="M321" s="198" t="s">
        <v>21</v>
      </c>
      <c r="N321" s="199" t="s">
        <v>43</v>
      </c>
      <c r="O321" s="41"/>
      <c r="P321" s="200">
        <f>O321*H321</f>
        <v>0</v>
      </c>
      <c r="Q321" s="200">
        <v>1.07637</v>
      </c>
      <c r="R321" s="200">
        <f>Q321*H321</f>
        <v>8.7562699500000001</v>
      </c>
      <c r="S321" s="200">
        <v>0</v>
      </c>
      <c r="T321" s="201">
        <f>S321*H321</f>
        <v>0</v>
      </c>
      <c r="AR321" s="23" t="s">
        <v>132</v>
      </c>
      <c r="AT321" s="23" t="s">
        <v>127</v>
      </c>
      <c r="AU321" s="23" t="s">
        <v>82</v>
      </c>
      <c r="AY321" s="23" t="s">
        <v>124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23" t="s">
        <v>80</v>
      </c>
      <c r="BK321" s="202">
        <f>ROUND(I321*H321,2)</f>
        <v>0</v>
      </c>
      <c r="BL321" s="23" t="s">
        <v>132</v>
      </c>
      <c r="BM321" s="23" t="s">
        <v>1856</v>
      </c>
    </row>
    <row r="322" spans="2:65" s="11" customFormat="1" ht="13.5">
      <c r="B322" s="203"/>
      <c r="C322" s="204"/>
      <c r="D322" s="205" t="s">
        <v>134</v>
      </c>
      <c r="E322" s="206" t="s">
        <v>21</v>
      </c>
      <c r="F322" s="207" t="s">
        <v>1857</v>
      </c>
      <c r="G322" s="204"/>
      <c r="H322" s="206" t="s">
        <v>21</v>
      </c>
      <c r="I322" s="208"/>
      <c r="J322" s="204"/>
      <c r="K322" s="204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134</v>
      </c>
      <c r="AU322" s="213" t="s">
        <v>82</v>
      </c>
      <c r="AV322" s="11" t="s">
        <v>80</v>
      </c>
      <c r="AW322" s="11" t="s">
        <v>35</v>
      </c>
      <c r="AX322" s="11" t="s">
        <v>72</v>
      </c>
      <c r="AY322" s="213" t="s">
        <v>124</v>
      </c>
    </row>
    <row r="323" spans="2:65" s="12" customFormat="1" ht="13.5">
      <c r="B323" s="214"/>
      <c r="C323" s="215"/>
      <c r="D323" s="205" t="s">
        <v>134</v>
      </c>
      <c r="E323" s="216" t="s">
        <v>21</v>
      </c>
      <c r="F323" s="217" t="s">
        <v>1858</v>
      </c>
      <c r="G323" s="215"/>
      <c r="H323" s="218">
        <v>8.1349999999999998</v>
      </c>
      <c r="I323" s="219"/>
      <c r="J323" s="215"/>
      <c r="K323" s="215"/>
      <c r="L323" s="220"/>
      <c r="M323" s="221"/>
      <c r="N323" s="222"/>
      <c r="O323" s="222"/>
      <c r="P323" s="222"/>
      <c r="Q323" s="222"/>
      <c r="R323" s="222"/>
      <c r="S323" s="222"/>
      <c r="T323" s="223"/>
      <c r="AT323" s="224" t="s">
        <v>134</v>
      </c>
      <c r="AU323" s="224" t="s">
        <v>82</v>
      </c>
      <c r="AV323" s="12" t="s">
        <v>82</v>
      </c>
      <c r="AW323" s="12" t="s">
        <v>35</v>
      </c>
      <c r="AX323" s="12" t="s">
        <v>80</v>
      </c>
      <c r="AY323" s="224" t="s">
        <v>124</v>
      </c>
    </row>
    <row r="324" spans="2:65" s="1" customFormat="1" ht="16.5" customHeight="1">
      <c r="B324" s="40"/>
      <c r="C324" s="191" t="s">
        <v>615</v>
      </c>
      <c r="D324" s="191" t="s">
        <v>127</v>
      </c>
      <c r="E324" s="192" t="s">
        <v>634</v>
      </c>
      <c r="F324" s="193" t="s">
        <v>635</v>
      </c>
      <c r="G324" s="194" t="s">
        <v>130</v>
      </c>
      <c r="H324" s="195">
        <v>6</v>
      </c>
      <c r="I324" s="196"/>
      <c r="J324" s="197">
        <f>ROUND(I324*H324,2)</f>
        <v>0</v>
      </c>
      <c r="K324" s="193" t="s">
        <v>131</v>
      </c>
      <c r="L324" s="60"/>
      <c r="M324" s="198" t="s">
        <v>21</v>
      </c>
      <c r="N324" s="199" t="s">
        <v>43</v>
      </c>
      <c r="O324" s="41"/>
      <c r="P324" s="200">
        <f>O324*H324</f>
        <v>0</v>
      </c>
      <c r="Q324" s="200">
        <v>0.34076000000000001</v>
      </c>
      <c r="R324" s="200">
        <f>Q324*H324</f>
        <v>2.0445600000000002</v>
      </c>
      <c r="S324" s="200">
        <v>0</v>
      </c>
      <c r="T324" s="201">
        <f>S324*H324</f>
        <v>0</v>
      </c>
      <c r="AR324" s="23" t="s">
        <v>132</v>
      </c>
      <c r="AT324" s="23" t="s">
        <v>127</v>
      </c>
      <c r="AU324" s="23" t="s">
        <v>82</v>
      </c>
      <c r="AY324" s="23" t="s">
        <v>124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23" t="s">
        <v>80</v>
      </c>
      <c r="BK324" s="202">
        <f>ROUND(I324*H324,2)</f>
        <v>0</v>
      </c>
      <c r="BL324" s="23" t="s">
        <v>132</v>
      </c>
      <c r="BM324" s="23" t="s">
        <v>1859</v>
      </c>
    </row>
    <row r="325" spans="2:65" s="12" customFormat="1" ht="13.5">
      <c r="B325" s="214"/>
      <c r="C325" s="215"/>
      <c r="D325" s="205" t="s">
        <v>134</v>
      </c>
      <c r="E325" s="216" t="s">
        <v>21</v>
      </c>
      <c r="F325" s="217" t="s">
        <v>637</v>
      </c>
      <c r="G325" s="215"/>
      <c r="H325" s="218">
        <v>6</v>
      </c>
      <c r="I325" s="219"/>
      <c r="J325" s="215"/>
      <c r="K325" s="215"/>
      <c r="L325" s="220"/>
      <c r="M325" s="221"/>
      <c r="N325" s="222"/>
      <c r="O325" s="222"/>
      <c r="P325" s="222"/>
      <c r="Q325" s="222"/>
      <c r="R325" s="222"/>
      <c r="S325" s="222"/>
      <c r="T325" s="223"/>
      <c r="AT325" s="224" t="s">
        <v>134</v>
      </c>
      <c r="AU325" s="224" t="s">
        <v>82</v>
      </c>
      <c r="AV325" s="12" t="s">
        <v>82</v>
      </c>
      <c r="AW325" s="12" t="s">
        <v>35</v>
      </c>
      <c r="AX325" s="12" t="s">
        <v>80</v>
      </c>
      <c r="AY325" s="224" t="s">
        <v>124</v>
      </c>
    </row>
    <row r="326" spans="2:65" s="11" customFormat="1" ht="27">
      <c r="B326" s="203"/>
      <c r="C326" s="204"/>
      <c r="D326" s="205" t="s">
        <v>134</v>
      </c>
      <c r="E326" s="206" t="s">
        <v>21</v>
      </c>
      <c r="F326" s="207" t="s">
        <v>638</v>
      </c>
      <c r="G326" s="204"/>
      <c r="H326" s="206" t="s">
        <v>21</v>
      </c>
      <c r="I326" s="208"/>
      <c r="J326" s="204"/>
      <c r="K326" s="204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134</v>
      </c>
      <c r="AU326" s="213" t="s">
        <v>82</v>
      </c>
      <c r="AV326" s="11" t="s">
        <v>80</v>
      </c>
      <c r="AW326" s="11" t="s">
        <v>35</v>
      </c>
      <c r="AX326" s="11" t="s">
        <v>72</v>
      </c>
      <c r="AY326" s="213" t="s">
        <v>124</v>
      </c>
    </row>
    <row r="327" spans="2:65" s="11" customFormat="1" ht="13.5">
      <c r="B327" s="203"/>
      <c r="C327" s="204"/>
      <c r="D327" s="205" t="s">
        <v>134</v>
      </c>
      <c r="E327" s="206" t="s">
        <v>21</v>
      </c>
      <c r="F327" s="207" t="s">
        <v>1860</v>
      </c>
      <c r="G327" s="204"/>
      <c r="H327" s="206" t="s">
        <v>21</v>
      </c>
      <c r="I327" s="208"/>
      <c r="J327" s="204"/>
      <c r="K327" s="204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134</v>
      </c>
      <c r="AU327" s="213" t="s">
        <v>82</v>
      </c>
      <c r="AV327" s="11" t="s">
        <v>80</v>
      </c>
      <c r="AW327" s="11" t="s">
        <v>35</v>
      </c>
      <c r="AX327" s="11" t="s">
        <v>72</v>
      </c>
      <c r="AY327" s="213" t="s">
        <v>124</v>
      </c>
    </row>
    <row r="328" spans="2:65" s="1" customFormat="1" ht="16.5" customHeight="1">
      <c r="B328" s="40"/>
      <c r="C328" s="239" t="s">
        <v>622</v>
      </c>
      <c r="D328" s="239" t="s">
        <v>312</v>
      </c>
      <c r="E328" s="240" t="s">
        <v>1861</v>
      </c>
      <c r="F328" s="241" t="s">
        <v>1447</v>
      </c>
      <c r="G328" s="242" t="s">
        <v>130</v>
      </c>
      <c r="H328" s="243">
        <v>5.3330000000000002</v>
      </c>
      <c r="I328" s="244"/>
      <c r="J328" s="245">
        <f>ROUND(I328*H328,2)</f>
        <v>0</v>
      </c>
      <c r="K328" s="241" t="s">
        <v>21</v>
      </c>
      <c r="L328" s="246"/>
      <c r="M328" s="247" t="s">
        <v>21</v>
      </c>
      <c r="N328" s="248" t="s">
        <v>43</v>
      </c>
      <c r="O328" s="41"/>
      <c r="P328" s="200">
        <f>O328*H328</f>
        <v>0</v>
      </c>
      <c r="Q328" s="200">
        <v>7.78</v>
      </c>
      <c r="R328" s="200">
        <f>Q328*H328</f>
        <v>41.490740000000002</v>
      </c>
      <c r="S328" s="200">
        <v>0</v>
      </c>
      <c r="T328" s="201">
        <f>S328*H328</f>
        <v>0</v>
      </c>
      <c r="AR328" s="23" t="s">
        <v>169</v>
      </c>
      <c r="AT328" s="23" t="s">
        <v>312</v>
      </c>
      <c r="AU328" s="23" t="s">
        <v>82</v>
      </c>
      <c r="AY328" s="23" t="s">
        <v>124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23" t="s">
        <v>80</v>
      </c>
      <c r="BK328" s="202">
        <f>ROUND(I328*H328,2)</f>
        <v>0</v>
      </c>
      <c r="BL328" s="23" t="s">
        <v>132</v>
      </c>
      <c r="BM328" s="23" t="s">
        <v>1862</v>
      </c>
    </row>
    <row r="329" spans="2:65" s="11" customFormat="1" ht="27">
      <c r="B329" s="203"/>
      <c r="C329" s="204"/>
      <c r="D329" s="205" t="s">
        <v>134</v>
      </c>
      <c r="E329" s="206" t="s">
        <v>21</v>
      </c>
      <c r="F329" s="207" t="s">
        <v>643</v>
      </c>
      <c r="G329" s="204"/>
      <c r="H329" s="206" t="s">
        <v>21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134</v>
      </c>
      <c r="AU329" s="213" t="s">
        <v>82</v>
      </c>
      <c r="AV329" s="11" t="s">
        <v>80</v>
      </c>
      <c r="AW329" s="11" t="s">
        <v>35</v>
      </c>
      <c r="AX329" s="11" t="s">
        <v>72</v>
      </c>
      <c r="AY329" s="213" t="s">
        <v>124</v>
      </c>
    </row>
    <row r="330" spans="2:65" s="12" customFormat="1" ht="13.5">
      <c r="B330" s="214"/>
      <c r="C330" s="215"/>
      <c r="D330" s="205" t="s">
        <v>134</v>
      </c>
      <c r="E330" s="216" t="s">
        <v>21</v>
      </c>
      <c r="F330" s="217" t="s">
        <v>644</v>
      </c>
      <c r="G330" s="215"/>
      <c r="H330" s="218">
        <v>5.3330000000000002</v>
      </c>
      <c r="I330" s="219"/>
      <c r="J330" s="215"/>
      <c r="K330" s="215"/>
      <c r="L330" s="220"/>
      <c r="M330" s="221"/>
      <c r="N330" s="222"/>
      <c r="O330" s="222"/>
      <c r="P330" s="222"/>
      <c r="Q330" s="222"/>
      <c r="R330" s="222"/>
      <c r="S330" s="222"/>
      <c r="T330" s="223"/>
      <c r="AT330" s="224" t="s">
        <v>134</v>
      </c>
      <c r="AU330" s="224" t="s">
        <v>82</v>
      </c>
      <c r="AV330" s="12" t="s">
        <v>82</v>
      </c>
      <c r="AW330" s="12" t="s">
        <v>35</v>
      </c>
      <c r="AX330" s="12" t="s">
        <v>80</v>
      </c>
      <c r="AY330" s="224" t="s">
        <v>124</v>
      </c>
    </row>
    <row r="331" spans="2:65" s="11" customFormat="1" ht="27">
      <c r="B331" s="203"/>
      <c r="C331" s="204"/>
      <c r="D331" s="205" t="s">
        <v>134</v>
      </c>
      <c r="E331" s="206" t="s">
        <v>21</v>
      </c>
      <c r="F331" s="207" t="s">
        <v>645</v>
      </c>
      <c r="G331" s="204"/>
      <c r="H331" s="206" t="s">
        <v>21</v>
      </c>
      <c r="I331" s="208"/>
      <c r="J331" s="204"/>
      <c r="K331" s="204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134</v>
      </c>
      <c r="AU331" s="213" t="s">
        <v>82</v>
      </c>
      <c r="AV331" s="11" t="s">
        <v>80</v>
      </c>
      <c r="AW331" s="11" t="s">
        <v>35</v>
      </c>
      <c r="AX331" s="11" t="s">
        <v>72</v>
      </c>
      <c r="AY331" s="213" t="s">
        <v>124</v>
      </c>
    </row>
    <row r="332" spans="2:65" s="11" customFormat="1" ht="13.5">
      <c r="B332" s="203"/>
      <c r="C332" s="204"/>
      <c r="D332" s="205" t="s">
        <v>134</v>
      </c>
      <c r="E332" s="206" t="s">
        <v>21</v>
      </c>
      <c r="F332" s="207" t="s">
        <v>1863</v>
      </c>
      <c r="G332" s="204"/>
      <c r="H332" s="206" t="s">
        <v>21</v>
      </c>
      <c r="I332" s="208"/>
      <c r="J332" s="204"/>
      <c r="K332" s="204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134</v>
      </c>
      <c r="AU332" s="213" t="s">
        <v>82</v>
      </c>
      <c r="AV332" s="11" t="s">
        <v>80</v>
      </c>
      <c r="AW332" s="11" t="s">
        <v>35</v>
      </c>
      <c r="AX332" s="11" t="s">
        <v>72</v>
      </c>
      <c r="AY332" s="213" t="s">
        <v>124</v>
      </c>
    </row>
    <row r="333" spans="2:65" s="10" customFormat="1" ht="29.85" customHeight="1">
      <c r="B333" s="175"/>
      <c r="C333" s="176"/>
      <c r="D333" s="177" t="s">
        <v>71</v>
      </c>
      <c r="E333" s="189" t="s">
        <v>132</v>
      </c>
      <c r="F333" s="189" t="s">
        <v>646</v>
      </c>
      <c r="G333" s="176"/>
      <c r="H333" s="176"/>
      <c r="I333" s="179"/>
      <c r="J333" s="190">
        <f>BK333</f>
        <v>0</v>
      </c>
      <c r="K333" s="176"/>
      <c r="L333" s="181"/>
      <c r="M333" s="182"/>
      <c r="N333" s="183"/>
      <c r="O333" s="183"/>
      <c r="P333" s="184">
        <f>SUM(P334:P395)</f>
        <v>0</v>
      </c>
      <c r="Q333" s="183"/>
      <c r="R333" s="184">
        <f>SUM(R334:R395)</f>
        <v>304.63897785</v>
      </c>
      <c r="S333" s="183"/>
      <c r="T333" s="185">
        <f>SUM(T334:T395)</f>
        <v>0</v>
      </c>
      <c r="AR333" s="186" t="s">
        <v>80</v>
      </c>
      <c r="AT333" s="187" t="s">
        <v>71</v>
      </c>
      <c r="AU333" s="187" t="s">
        <v>80</v>
      </c>
      <c r="AY333" s="186" t="s">
        <v>124</v>
      </c>
      <c r="BK333" s="188">
        <f>SUM(BK334:BK395)</f>
        <v>0</v>
      </c>
    </row>
    <row r="334" spans="2:65" s="1" customFormat="1" ht="16.5" customHeight="1">
      <c r="B334" s="40"/>
      <c r="C334" s="191" t="s">
        <v>627</v>
      </c>
      <c r="D334" s="191" t="s">
        <v>127</v>
      </c>
      <c r="E334" s="192" t="s">
        <v>648</v>
      </c>
      <c r="F334" s="193" t="s">
        <v>649</v>
      </c>
      <c r="G334" s="194" t="s">
        <v>221</v>
      </c>
      <c r="H334" s="195">
        <v>187.2</v>
      </c>
      <c r="I334" s="196"/>
      <c r="J334" s="197">
        <f>ROUND(I334*H334,2)</f>
        <v>0</v>
      </c>
      <c r="K334" s="193" t="s">
        <v>131</v>
      </c>
      <c r="L334" s="60"/>
      <c r="M334" s="198" t="s">
        <v>21</v>
      </c>
      <c r="N334" s="199" t="s">
        <v>43</v>
      </c>
      <c r="O334" s="41"/>
      <c r="P334" s="200">
        <f>O334*H334</f>
        <v>0</v>
      </c>
      <c r="Q334" s="200">
        <v>0.31879000000000002</v>
      </c>
      <c r="R334" s="200">
        <f>Q334*H334</f>
        <v>59.677487999999997</v>
      </c>
      <c r="S334" s="200">
        <v>0</v>
      </c>
      <c r="T334" s="201">
        <f>S334*H334</f>
        <v>0</v>
      </c>
      <c r="AR334" s="23" t="s">
        <v>132</v>
      </c>
      <c r="AT334" s="23" t="s">
        <v>127</v>
      </c>
      <c r="AU334" s="23" t="s">
        <v>82</v>
      </c>
      <c r="AY334" s="23" t="s">
        <v>124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23" t="s">
        <v>80</v>
      </c>
      <c r="BK334" s="202">
        <f>ROUND(I334*H334,2)</f>
        <v>0</v>
      </c>
      <c r="BL334" s="23" t="s">
        <v>132</v>
      </c>
      <c r="BM334" s="23" t="s">
        <v>1864</v>
      </c>
    </row>
    <row r="335" spans="2:65" s="11" customFormat="1" ht="13.5">
      <c r="B335" s="203"/>
      <c r="C335" s="204"/>
      <c r="D335" s="205" t="s">
        <v>134</v>
      </c>
      <c r="E335" s="206" t="s">
        <v>21</v>
      </c>
      <c r="F335" s="207" t="s">
        <v>651</v>
      </c>
      <c r="G335" s="204"/>
      <c r="H335" s="206" t="s">
        <v>21</v>
      </c>
      <c r="I335" s="208"/>
      <c r="J335" s="204"/>
      <c r="K335" s="204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134</v>
      </c>
      <c r="AU335" s="213" t="s">
        <v>82</v>
      </c>
      <c r="AV335" s="11" t="s">
        <v>80</v>
      </c>
      <c r="AW335" s="11" t="s">
        <v>35</v>
      </c>
      <c r="AX335" s="11" t="s">
        <v>72</v>
      </c>
      <c r="AY335" s="213" t="s">
        <v>124</v>
      </c>
    </row>
    <row r="336" spans="2:65" s="12" customFormat="1" ht="13.5">
      <c r="B336" s="214"/>
      <c r="C336" s="215"/>
      <c r="D336" s="205" t="s">
        <v>134</v>
      </c>
      <c r="E336" s="216" t="s">
        <v>21</v>
      </c>
      <c r="F336" s="217" t="s">
        <v>1865</v>
      </c>
      <c r="G336" s="215"/>
      <c r="H336" s="218">
        <v>187.2</v>
      </c>
      <c r="I336" s="219"/>
      <c r="J336" s="215"/>
      <c r="K336" s="215"/>
      <c r="L336" s="220"/>
      <c r="M336" s="221"/>
      <c r="N336" s="222"/>
      <c r="O336" s="222"/>
      <c r="P336" s="222"/>
      <c r="Q336" s="222"/>
      <c r="R336" s="222"/>
      <c r="S336" s="222"/>
      <c r="T336" s="223"/>
      <c r="AT336" s="224" t="s">
        <v>134</v>
      </c>
      <c r="AU336" s="224" t="s">
        <v>82</v>
      </c>
      <c r="AV336" s="12" t="s">
        <v>82</v>
      </c>
      <c r="AW336" s="12" t="s">
        <v>35</v>
      </c>
      <c r="AX336" s="12" t="s">
        <v>80</v>
      </c>
      <c r="AY336" s="224" t="s">
        <v>124</v>
      </c>
    </row>
    <row r="337" spans="2:65" s="1" customFormat="1" ht="16.5" customHeight="1">
      <c r="B337" s="40"/>
      <c r="C337" s="191" t="s">
        <v>633</v>
      </c>
      <c r="D337" s="191" t="s">
        <v>127</v>
      </c>
      <c r="E337" s="192" t="s">
        <v>654</v>
      </c>
      <c r="F337" s="193" t="s">
        <v>655</v>
      </c>
      <c r="G337" s="194" t="s">
        <v>221</v>
      </c>
      <c r="H337" s="195">
        <v>58.825000000000003</v>
      </c>
      <c r="I337" s="196"/>
      <c r="J337" s="197">
        <f>ROUND(I337*H337,2)</f>
        <v>0</v>
      </c>
      <c r="K337" s="193" t="s">
        <v>131</v>
      </c>
      <c r="L337" s="60"/>
      <c r="M337" s="198" t="s">
        <v>21</v>
      </c>
      <c r="N337" s="199" t="s">
        <v>43</v>
      </c>
      <c r="O337" s="41"/>
      <c r="P337" s="200">
        <f>O337*H337</f>
        <v>0</v>
      </c>
      <c r="Q337" s="200">
        <v>0.21251999999999999</v>
      </c>
      <c r="R337" s="200">
        <f>Q337*H337</f>
        <v>12.501488999999999</v>
      </c>
      <c r="S337" s="200">
        <v>0</v>
      </c>
      <c r="T337" s="201">
        <f>S337*H337</f>
        <v>0</v>
      </c>
      <c r="AR337" s="23" t="s">
        <v>132</v>
      </c>
      <c r="AT337" s="23" t="s">
        <v>127</v>
      </c>
      <c r="AU337" s="23" t="s">
        <v>82</v>
      </c>
      <c r="AY337" s="23" t="s">
        <v>124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23" t="s">
        <v>80</v>
      </c>
      <c r="BK337" s="202">
        <f>ROUND(I337*H337,2)</f>
        <v>0</v>
      </c>
      <c r="BL337" s="23" t="s">
        <v>132</v>
      </c>
      <c r="BM337" s="23" t="s">
        <v>1866</v>
      </c>
    </row>
    <row r="338" spans="2:65" s="11" customFormat="1" ht="13.5">
      <c r="B338" s="203"/>
      <c r="C338" s="204"/>
      <c r="D338" s="205" t="s">
        <v>134</v>
      </c>
      <c r="E338" s="206" t="s">
        <v>21</v>
      </c>
      <c r="F338" s="207" t="s">
        <v>657</v>
      </c>
      <c r="G338" s="204"/>
      <c r="H338" s="206" t="s">
        <v>21</v>
      </c>
      <c r="I338" s="208"/>
      <c r="J338" s="204"/>
      <c r="K338" s="204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134</v>
      </c>
      <c r="AU338" s="213" t="s">
        <v>82</v>
      </c>
      <c r="AV338" s="11" t="s">
        <v>80</v>
      </c>
      <c r="AW338" s="11" t="s">
        <v>35</v>
      </c>
      <c r="AX338" s="11" t="s">
        <v>72</v>
      </c>
      <c r="AY338" s="213" t="s">
        <v>124</v>
      </c>
    </row>
    <row r="339" spans="2:65" s="12" customFormat="1" ht="13.5">
      <c r="B339" s="214"/>
      <c r="C339" s="215"/>
      <c r="D339" s="205" t="s">
        <v>134</v>
      </c>
      <c r="E339" s="216" t="s">
        <v>21</v>
      </c>
      <c r="F339" s="217" t="s">
        <v>658</v>
      </c>
      <c r="G339" s="215"/>
      <c r="H339" s="218">
        <v>9.6</v>
      </c>
      <c r="I339" s="219"/>
      <c r="J339" s="215"/>
      <c r="K339" s="215"/>
      <c r="L339" s="220"/>
      <c r="M339" s="221"/>
      <c r="N339" s="222"/>
      <c r="O339" s="222"/>
      <c r="P339" s="222"/>
      <c r="Q339" s="222"/>
      <c r="R339" s="222"/>
      <c r="S339" s="222"/>
      <c r="T339" s="223"/>
      <c r="AT339" s="224" t="s">
        <v>134</v>
      </c>
      <c r="AU339" s="224" t="s">
        <v>82</v>
      </c>
      <c r="AV339" s="12" t="s">
        <v>82</v>
      </c>
      <c r="AW339" s="12" t="s">
        <v>35</v>
      </c>
      <c r="AX339" s="12" t="s">
        <v>72</v>
      </c>
      <c r="AY339" s="224" t="s">
        <v>124</v>
      </c>
    </row>
    <row r="340" spans="2:65" s="12" customFormat="1" ht="13.5">
      <c r="B340" s="214"/>
      <c r="C340" s="215"/>
      <c r="D340" s="205" t="s">
        <v>134</v>
      </c>
      <c r="E340" s="216" t="s">
        <v>21</v>
      </c>
      <c r="F340" s="217" t="s">
        <v>1867</v>
      </c>
      <c r="G340" s="215"/>
      <c r="H340" s="218">
        <v>24.785</v>
      </c>
      <c r="I340" s="219"/>
      <c r="J340" s="215"/>
      <c r="K340" s="215"/>
      <c r="L340" s="220"/>
      <c r="M340" s="221"/>
      <c r="N340" s="222"/>
      <c r="O340" s="222"/>
      <c r="P340" s="222"/>
      <c r="Q340" s="222"/>
      <c r="R340" s="222"/>
      <c r="S340" s="222"/>
      <c r="T340" s="223"/>
      <c r="AT340" s="224" t="s">
        <v>134</v>
      </c>
      <c r="AU340" s="224" t="s">
        <v>82</v>
      </c>
      <c r="AV340" s="12" t="s">
        <v>82</v>
      </c>
      <c r="AW340" s="12" t="s">
        <v>35</v>
      </c>
      <c r="AX340" s="12" t="s">
        <v>72</v>
      </c>
      <c r="AY340" s="224" t="s">
        <v>124</v>
      </c>
    </row>
    <row r="341" spans="2:65" s="12" customFormat="1" ht="13.5">
      <c r="B341" s="214"/>
      <c r="C341" s="215"/>
      <c r="D341" s="205" t="s">
        <v>134</v>
      </c>
      <c r="E341" s="216" t="s">
        <v>21</v>
      </c>
      <c r="F341" s="217" t="s">
        <v>1868</v>
      </c>
      <c r="G341" s="215"/>
      <c r="H341" s="218">
        <v>24.44</v>
      </c>
      <c r="I341" s="219"/>
      <c r="J341" s="215"/>
      <c r="K341" s="215"/>
      <c r="L341" s="220"/>
      <c r="M341" s="221"/>
      <c r="N341" s="222"/>
      <c r="O341" s="222"/>
      <c r="P341" s="222"/>
      <c r="Q341" s="222"/>
      <c r="R341" s="222"/>
      <c r="S341" s="222"/>
      <c r="T341" s="223"/>
      <c r="AT341" s="224" t="s">
        <v>134</v>
      </c>
      <c r="AU341" s="224" t="s">
        <v>82</v>
      </c>
      <c r="AV341" s="12" t="s">
        <v>82</v>
      </c>
      <c r="AW341" s="12" t="s">
        <v>35</v>
      </c>
      <c r="AX341" s="12" t="s">
        <v>72</v>
      </c>
      <c r="AY341" s="224" t="s">
        <v>124</v>
      </c>
    </row>
    <row r="342" spans="2:65" s="13" customFormat="1" ht="13.5">
      <c r="B342" s="228"/>
      <c r="C342" s="229"/>
      <c r="D342" s="205" t="s">
        <v>134</v>
      </c>
      <c r="E342" s="230" t="s">
        <v>21</v>
      </c>
      <c r="F342" s="231" t="s">
        <v>230</v>
      </c>
      <c r="G342" s="229"/>
      <c r="H342" s="232">
        <v>58.825000000000003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AT342" s="238" t="s">
        <v>134</v>
      </c>
      <c r="AU342" s="238" t="s">
        <v>82</v>
      </c>
      <c r="AV342" s="13" t="s">
        <v>132</v>
      </c>
      <c r="AW342" s="13" t="s">
        <v>35</v>
      </c>
      <c r="AX342" s="13" t="s">
        <v>80</v>
      </c>
      <c r="AY342" s="238" t="s">
        <v>124</v>
      </c>
    </row>
    <row r="343" spans="2:65" s="1" customFormat="1" ht="16.5" customHeight="1">
      <c r="B343" s="40"/>
      <c r="C343" s="191" t="s">
        <v>639</v>
      </c>
      <c r="D343" s="191" t="s">
        <v>127</v>
      </c>
      <c r="E343" s="192" t="s">
        <v>662</v>
      </c>
      <c r="F343" s="193" t="s">
        <v>663</v>
      </c>
      <c r="G343" s="194" t="s">
        <v>272</v>
      </c>
      <c r="H343" s="195">
        <v>9.1150000000000002</v>
      </c>
      <c r="I343" s="196"/>
      <c r="J343" s="197">
        <f>ROUND(I343*H343,2)</f>
        <v>0</v>
      </c>
      <c r="K343" s="193" t="s">
        <v>131</v>
      </c>
      <c r="L343" s="60"/>
      <c r="M343" s="198" t="s">
        <v>21</v>
      </c>
      <c r="N343" s="199" t="s">
        <v>43</v>
      </c>
      <c r="O343" s="41"/>
      <c r="P343" s="200">
        <f>O343*H343</f>
        <v>0</v>
      </c>
      <c r="Q343" s="200">
        <v>2.234</v>
      </c>
      <c r="R343" s="200">
        <f>Q343*H343</f>
        <v>20.362909999999999</v>
      </c>
      <c r="S343" s="200">
        <v>0</v>
      </c>
      <c r="T343" s="201">
        <f>S343*H343</f>
        <v>0</v>
      </c>
      <c r="AR343" s="23" t="s">
        <v>132</v>
      </c>
      <c r="AT343" s="23" t="s">
        <v>127</v>
      </c>
      <c r="AU343" s="23" t="s">
        <v>82</v>
      </c>
      <c r="AY343" s="23" t="s">
        <v>124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23" t="s">
        <v>80</v>
      </c>
      <c r="BK343" s="202">
        <f>ROUND(I343*H343,2)</f>
        <v>0</v>
      </c>
      <c r="BL343" s="23" t="s">
        <v>132</v>
      </c>
      <c r="BM343" s="23" t="s">
        <v>1869</v>
      </c>
    </row>
    <row r="344" spans="2:65" s="11" customFormat="1" ht="13.5">
      <c r="B344" s="203"/>
      <c r="C344" s="204"/>
      <c r="D344" s="205" t="s">
        <v>134</v>
      </c>
      <c r="E344" s="206" t="s">
        <v>21</v>
      </c>
      <c r="F344" s="207" t="s">
        <v>665</v>
      </c>
      <c r="G344" s="204"/>
      <c r="H344" s="206" t="s">
        <v>21</v>
      </c>
      <c r="I344" s="208"/>
      <c r="J344" s="204"/>
      <c r="K344" s="204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134</v>
      </c>
      <c r="AU344" s="213" t="s">
        <v>82</v>
      </c>
      <c r="AV344" s="11" t="s">
        <v>80</v>
      </c>
      <c r="AW344" s="11" t="s">
        <v>35</v>
      </c>
      <c r="AX344" s="11" t="s">
        <v>72</v>
      </c>
      <c r="AY344" s="213" t="s">
        <v>124</v>
      </c>
    </row>
    <row r="345" spans="2:65" s="12" customFormat="1" ht="13.5">
      <c r="B345" s="214"/>
      <c r="C345" s="215"/>
      <c r="D345" s="205" t="s">
        <v>134</v>
      </c>
      <c r="E345" s="216" t="s">
        <v>21</v>
      </c>
      <c r="F345" s="217" t="s">
        <v>1870</v>
      </c>
      <c r="G345" s="215"/>
      <c r="H345" s="218">
        <v>4.9950000000000001</v>
      </c>
      <c r="I345" s="219"/>
      <c r="J345" s="215"/>
      <c r="K345" s="215"/>
      <c r="L345" s="220"/>
      <c r="M345" s="221"/>
      <c r="N345" s="222"/>
      <c r="O345" s="222"/>
      <c r="P345" s="222"/>
      <c r="Q345" s="222"/>
      <c r="R345" s="222"/>
      <c r="S345" s="222"/>
      <c r="T345" s="223"/>
      <c r="AT345" s="224" t="s">
        <v>134</v>
      </c>
      <c r="AU345" s="224" t="s">
        <v>82</v>
      </c>
      <c r="AV345" s="12" t="s">
        <v>82</v>
      </c>
      <c r="AW345" s="12" t="s">
        <v>35</v>
      </c>
      <c r="AX345" s="12" t="s">
        <v>72</v>
      </c>
      <c r="AY345" s="224" t="s">
        <v>124</v>
      </c>
    </row>
    <row r="346" spans="2:65" s="12" customFormat="1" ht="13.5">
      <c r="B346" s="214"/>
      <c r="C346" s="215"/>
      <c r="D346" s="205" t="s">
        <v>134</v>
      </c>
      <c r="E346" s="216" t="s">
        <v>21</v>
      </c>
      <c r="F346" s="217" t="s">
        <v>1871</v>
      </c>
      <c r="G346" s="215"/>
      <c r="H346" s="218">
        <v>4.12</v>
      </c>
      <c r="I346" s="219"/>
      <c r="J346" s="215"/>
      <c r="K346" s="215"/>
      <c r="L346" s="220"/>
      <c r="M346" s="221"/>
      <c r="N346" s="222"/>
      <c r="O346" s="222"/>
      <c r="P346" s="222"/>
      <c r="Q346" s="222"/>
      <c r="R346" s="222"/>
      <c r="S346" s="222"/>
      <c r="T346" s="223"/>
      <c r="AT346" s="224" t="s">
        <v>134</v>
      </c>
      <c r="AU346" s="224" t="s">
        <v>82</v>
      </c>
      <c r="AV346" s="12" t="s">
        <v>82</v>
      </c>
      <c r="AW346" s="12" t="s">
        <v>35</v>
      </c>
      <c r="AX346" s="12" t="s">
        <v>72</v>
      </c>
      <c r="AY346" s="224" t="s">
        <v>124</v>
      </c>
    </row>
    <row r="347" spans="2:65" s="13" customFormat="1" ht="13.5">
      <c r="B347" s="228"/>
      <c r="C347" s="229"/>
      <c r="D347" s="205" t="s">
        <v>134</v>
      </c>
      <c r="E347" s="230" t="s">
        <v>21</v>
      </c>
      <c r="F347" s="231" t="s">
        <v>230</v>
      </c>
      <c r="G347" s="229"/>
      <c r="H347" s="232">
        <v>9.1150000000000002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134</v>
      </c>
      <c r="AU347" s="238" t="s">
        <v>82</v>
      </c>
      <c r="AV347" s="13" t="s">
        <v>132</v>
      </c>
      <c r="AW347" s="13" t="s">
        <v>35</v>
      </c>
      <c r="AX347" s="13" t="s">
        <v>80</v>
      </c>
      <c r="AY347" s="238" t="s">
        <v>124</v>
      </c>
    </row>
    <row r="348" spans="2:65" s="1" customFormat="1" ht="16.5" customHeight="1">
      <c r="B348" s="40"/>
      <c r="C348" s="191" t="s">
        <v>647</v>
      </c>
      <c r="D348" s="191" t="s">
        <v>127</v>
      </c>
      <c r="E348" s="192" t="s">
        <v>669</v>
      </c>
      <c r="F348" s="193" t="s">
        <v>670</v>
      </c>
      <c r="G348" s="194" t="s">
        <v>272</v>
      </c>
      <c r="H348" s="195">
        <v>16.638000000000002</v>
      </c>
      <c r="I348" s="196"/>
      <c r="J348" s="197">
        <f>ROUND(I348*H348,2)</f>
        <v>0</v>
      </c>
      <c r="K348" s="193" t="s">
        <v>131</v>
      </c>
      <c r="L348" s="60"/>
      <c r="M348" s="198" t="s">
        <v>21</v>
      </c>
      <c r="N348" s="199" t="s">
        <v>43</v>
      </c>
      <c r="O348" s="41"/>
      <c r="P348" s="200">
        <f>O348*H348</f>
        <v>0</v>
      </c>
      <c r="Q348" s="200">
        <v>2.4289999999999998</v>
      </c>
      <c r="R348" s="200">
        <f>Q348*H348</f>
        <v>40.413702000000001</v>
      </c>
      <c r="S348" s="200">
        <v>0</v>
      </c>
      <c r="T348" s="201">
        <f>S348*H348</f>
        <v>0</v>
      </c>
      <c r="AR348" s="23" t="s">
        <v>132</v>
      </c>
      <c r="AT348" s="23" t="s">
        <v>127</v>
      </c>
      <c r="AU348" s="23" t="s">
        <v>82</v>
      </c>
      <c r="AY348" s="23" t="s">
        <v>124</v>
      </c>
      <c r="BE348" s="202">
        <f>IF(N348="základní",J348,0)</f>
        <v>0</v>
      </c>
      <c r="BF348" s="202">
        <f>IF(N348="snížená",J348,0)</f>
        <v>0</v>
      </c>
      <c r="BG348" s="202">
        <f>IF(N348="zákl. přenesená",J348,0)</f>
        <v>0</v>
      </c>
      <c r="BH348" s="202">
        <f>IF(N348="sníž. přenesená",J348,0)</f>
        <v>0</v>
      </c>
      <c r="BI348" s="202">
        <f>IF(N348="nulová",J348,0)</f>
        <v>0</v>
      </c>
      <c r="BJ348" s="23" t="s">
        <v>80</v>
      </c>
      <c r="BK348" s="202">
        <f>ROUND(I348*H348,2)</f>
        <v>0</v>
      </c>
      <c r="BL348" s="23" t="s">
        <v>132</v>
      </c>
      <c r="BM348" s="23" t="s">
        <v>1872</v>
      </c>
    </row>
    <row r="349" spans="2:65" s="11" customFormat="1" ht="13.5">
      <c r="B349" s="203"/>
      <c r="C349" s="204"/>
      <c r="D349" s="205" t="s">
        <v>134</v>
      </c>
      <c r="E349" s="206" t="s">
        <v>21</v>
      </c>
      <c r="F349" s="207" t="s">
        <v>672</v>
      </c>
      <c r="G349" s="204"/>
      <c r="H349" s="206" t="s">
        <v>21</v>
      </c>
      <c r="I349" s="208"/>
      <c r="J349" s="204"/>
      <c r="K349" s="204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134</v>
      </c>
      <c r="AU349" s="213" t="s">
        <v>82</v>
      </c>
      <c r="AV349" s="11" t="s">
        <v>80</v>
      </c>
      <c r="AW349" s="11" t="s">
        <v>35</v>
      </c>
      <c r="AX349" s="11" t="s">
        <v>72</v>
      </c>
      <c r="AY349" s="213" t="s">
        <v>124</v>
      </c>
    </row>
    <row r="350" spans="2:65" s="12" customFormat="1" ht="13.5">
      <c r="B350" s="214"/>
      <c r="C350" s="215"/>
      <c r="D350" s="205" t="s">
        <v>134</v>
      </c>
      <c r="E350" s="216" t="s">
        <v>21</v>
      </c>
      <c r="F350" s="217" t="s">
        <v>673</v>
      </c>
      <c r="G350" s="215"/>
      <c r="H350" s="218">
        <v>0.96</v>
      </c>
      <c r="I350" s="219"/>
      <c r="J350" s="215"/>
      <c r="K350" s="215"/>
      <c r="L350" s="220"/>
      <c r="M350" s="221"/>
      <c r="N350" s="222"/>
      <c r="O350" s="222"/>
      <c r="P350" s="222"/>
      <c r="Q350" s="222"/>
      <c r="R350" s="222"/>
      <c r="S350" s="222"/>
      <c r="T350" s="223"/>
      <c r="AT350" s="224" t="s">
        <v>134</v>
      </c>
      <c r="AU350" s="224" t="s">
        <v>82</v>
      </c>
      <c r="AV350" s="12" t="s">
        <v>82</v>
      </c>
      <c r="AW350" s="12" t="s">
        <v>35</v>
      </c>
      <c r="AX350" s="12" t="s">
        <v>72</v>
      </c>
      <c r="AY350" s="224" t="s">
        <v>124</v>
      </c>
    </row>
    <row r="351" spans="2:65" s="12" customFormat="1" ht="13.5">
      <c r="B351" s="214"/>
      <c r="C351" s="215"/>
      <c r="D351" s="205" t="s">
        <v>134</v>
      </c>
      <c r="E351" s="216" t="s">
        <v>21</v>
      </c>
      <c r="F351" s="217" t="s">
        <v>1873</v>
      </c>
      <c r="G351" s="215"/>
      <c r="H351" s="218">
        <v>2.4780000000000002</v>
      </c>
      <c r="I351" s="219"/>
      <c r="J351" s="215"/>
      <c r="K351" s="215"/>
      <c r="L351" s="220"/>
      <c r="M351" s="221"/>
      <c r="N351" s="222"/>
      <c r="O351" s="222"/>
      <c r="P351" s="222"/>
      <c r="Q351" s="222"/>
      <c r="R351" s="222"/>
      <c r="S351" s="222"/>
      <c r="T351" s="223"/>
      <c r="AT351" s="224" t="s">
        <v>134</v>
      </c>
      <c r="AU351" s="224" t="s">
        <v>82</v>
      </c>
      <c r="AV351" s="12" t="s">
        <v>82</v>
      </c>
      <c r="AW351" s="12" t="s">
        <v>35</v>
      </c>
      <c r="AX351" s="12" t="s">
        <v>72</v>
      </c>
      <c r="AY351" s="224" t="s">
        <v>124</v>
      </c>
    </row>
    <row r="352" spans="2:65" s="12" customFormat="1" ht="13.5">
      <c r="B352" s="214"/>
      <c r="C352" s="215"/>
      <c r="D352" s="205" t="s">
        <v>134</v>
      </c>
      <c r="E352" s="216" t="s">
        <v>21</v>
      </c>
      <c r="F352" s="217" t="s">
        <v>1874</v>
      </c>
      <c r="G352" s="215"/>
      <c r="H352" s="218">
        <v>13.2</v>
      </c>
      <c r="I352" s="219"/>
      <c r="J352" s="215"/>
      <c r="K352" s="215"/>
      <c r="L352" s="220"/>
      <c r="M352" s="221"/>
      <c r="N352" s="222"/>
      <c r="O352" s="222"/>
      <c r="P352" s="222"/>
      <c r="Q352" s="222"/>
      <c r="R352" s="222"/>
      <c r="S352" s="222"/>
      <c r="T352" s="223"/>
      <c r="AT352" s="224" t="s">
        <v>134</v>
      </c>
      <c r="AU352" s="224" t="s">
        <v>82</v>
      </c>
      <c r="AV352" s="12" t="s">
        <v>82</v>
      </c>
      <c r="AW352" s="12" t="s">
        <v>35</v>
      </c>
      <c r="AX352" s="12" t="s">
        <v>72</v>
      </c>
      <c r="AY352" s="224" t="s">
        <v>124</v>
      </c>
    </row>
    <row r="353" spans="2:65" s="13" customFormat="1" ht="13.5">
      <c r="B353" s="228"/>
      <c r="C353" s="229"/>
      <c r="D353" s="205" t="s">
        <v>134</v>
      </c>
      <c r="E353" s="230" t="s">
        <v>21</v>
      </c>
      <c r="F353" s="231" t="s">
        <v>230</v>
      </c>
      <c r="G353" s="229"/>
      <c r="H353" s="232">
        <v>16.638000000000002</v>
      </c>
      <c r="I353" s="233"/>
      <c r="J353" s="229"/>
      <c r="K353" s="229"/>
      <c r="L353" s="234"/>
      <c r="M353" s="235"/>
      <c r="N353" s="236"/>
      <c r="O353" s="236"/>
      <c r="P353" s="236"/>
      <c r="Q353" s="236"/>
      <c r="R353" s="236"/>
      <c r="S353" s="236"/>
      <c r="T353" s="237"/>
      <c r="AT353" s="238" t="s">
        <v>134</v>
      </c>
      <c r="AU353" s="238" t="s">
        <v>82</v>
      </c>
      <c r="AV353" s="13" t="s">
        <v>132</v>
      </c>
      <c r="AW353" s="13" t="s">
        <v>35</v>
      </c>
      <c r="AX353" s="13" t="s">
        <v>80</v>
      </c>
      <c r="AY353" s="238" t="s">
        <v>124</v>
      </c>
    </row>
    <row r="354" spans="2:65" s="1" customFormat="1" ht="16.5" customHeight="1">
      <c r="B354" s="40"/>
      <c r="C354" s="191" t="s">
        <v>653</v>
      </c>
      <c r="D354" s="191" t="s">
        <v>127</v>
      </c>
      <c r="E354" s="192" t="s">
        <v>677</v>
      </c>
      <c r="F354" s="193" t="s">
        <v>678</v>
      </c>
      <c r="G354" s="194" t="s">
        <v>272</v>
      </c>
      <c r="H354" s="195">
        <v>12.563000000000001</v>
      </c>
      <c r="I354" s="196"/>
      <c r="J354" s="197">
        <f>ROUND(I354*H354,2)</f>
        <v>0</v>
      </c>
      <c r="K354" s="193" t="s">
        <v>1360</v>
      </c>
      <c r="L354" s="60"/>
      <c r="M354" s="198" t="s">
        <v>21</v>
      </c>
      <c r="N354" s="199" t="s">
        <v>43</v>
      </c>
      <c r="O354" s="41"/>
      <c r="P354" s="200">
        <f>O354*H354</f>
        <v>0</v>
      </c>
      <c r="Q354" s="200">
        <v>2.49255</v>
      </c>
      <c r="R354" s="200">
        <f>Q354*H354</f>
        <v>31.313905650000002</v>
      </c>
      <c r="S354" s="200">
        <v>0</v>
      </c>
      <c r="T354" s="201">
        <f>S354*H354</f>
        <v>0</v>
      </c>
      <c r="AR354" s="23" t="s">
        <v>132</v>
      </c>
      <c r="AT354" s="23" t="s">
        <v>127</v>
      </c>
      <c r="AU354" s="23" t="s">
        <v>82</v>
      </c>
      <c r="AY354" s="23" t="s">
        <v>124</v>
      </c>
      <c r="BE354" s="202">
        <f>IF(N354="základní",J354,0)</f>
        <v>0</v>
      </c>
      <c r="BF354" s="202">
        <f>IF(N354="snížená",J354,0)</f>
        <v>0</v>
      </c>
      <c r="BG354" s="202">
        <f>IF(N354="zákl. přenesená",J354,0)</f>
        <v>0</v>
      </c>
      <c r="BH354" s="202">
        <f>IF(N354="sníž. přenesená",J354,0)</f>
        <v>0</v>
      </c>
      <c r="BI354" s="202">
        <f>IF(N354="nulová",J354,0)</f>
        <v>0</v>
      </c>
      <c r="BJ354" s="23" t="s">
        <v>80</v>
      </c>
      <c r="BK354" s="202">
        <f>ROUND(I354*H354,2)</f>
        <v>0</v>
      </c>
      <c r="BL354" s="23" t="s">
        <v>132</v>
      </c>
      <c r="BM354" s="23" t="s">
        <v>1875</v>
      </c>
    </row>
    <row r="355" spans="2:65" s="11" customFormat="1" ht="13.5">
      <c r="B355" s="203"/>
      <c r="C355" s="204"/>
      <c r="D355" s="205" t="s">
        <v>134</v>
      </c>
      <c r="E355" s="206" t="s">
        <v>21</v>
      </c>
      <c r="F355" s="207" t="s">
        <v>680</v>
      </c>
      <c r="G355" s="204"/>
      <c r="H355" s="206" t="s">
        <v>21</v>
      </c>
      <c r="I355" s="208"/>
      <c r="J355" s="204"/>
      <c r="K355" s="204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134</v>
      </c>
      <c r="AU355" s="213" t="s">
        <v>82</v>
      </c>
      <c r="AV355" s="11" t="s">
        <v>80</v>
      </c>
      <c r="AW355" s="11" t="s">
        <v>35</v>
      </c>
      <c r="AX355" s="11" t="s">
        <v>72</v>
      </c>
      <c r="AY355" s="213" t="s">
        <v>124</v>
      </c>
    </row>
    <row r="356" spans="2:65" s="12" customFormat="1" ht="13.5">
      <c r="B356" s="214"/>
      <c r="C356" s="215"/>
      <c r="D356" s="205" t="s">
        <v>134</v>
      </c>
      <c r="E356" s="216" t="s">
        <v>21</v>
      </c>
      <c r="F356" s="217" t="s">
        <v>1876</v>
      </c>
      <c r="G356" s="215"/>
      <c r="H356" s="218">
        <v>6.2880000000000003</v>
      </c>
      <c r="I356" s="219"/>
      <c r="J356" s="215"/>
      <c r="K356" s="215"/>
      <c r="L356" s="220"/>
      <c r="M356" s="221"/>
      <c r="N356" s="222"/>
      <c r="O356" s="222"/>
      <c r="P356" s="222"/>
      <c r="Q356" s="222"/>
      <c r="R356" s="222"/>
      <c r="S356" s="222"/>
      <c r="T356" s="223"/>
      <c r="AT356" s="224" t="s">
        <v>134</v>
      </c>
      <c r="AU356" s="224" t="s">
        <v>82</v>
      </c>
      <c r="AV356" s="12" t="s">
        <v>82</v>
      </c>
      <c r="AW356" s="12" t="s">
        <v>35</v>
      </c>
      <c r="AX356" s="12" t="s">
        <v>72</v>
      </c>
      <c r="AY356" s="224" t="s">
        <v>124</v>
      </c>
    </row>
    <row r="357" spans="2:65" s="12" customFormat="1" ht="13.5">
      <c r="B357" s="214"/>
      <c r="C357" s="215"/>
      <c r="D357" s="205" t="s">
        <v>134</v>
      </c>
      <c r="E357" s="216" t="s">
        <v>21</v>
      </c>
      <c r="F357" s="217" t="s">
        <v>1739</v>
      </c>
      <c r="G357" s="215"/>
      <c r="H357" s="218">
        <v>6.2750000000000004</v>
      </c>
      <c r="I357" s="219"/>
      <c r="J357" s="215"/>
      <c r="K357" s="215"/>
      <c r="L357" s="220"/>
      <c r="M357" s="221"/>
      <c r="N357" s="222"/>
      <c r="O357" s="222"/>
      <c r="P357" s="222"/>
      <c r="Q357" s="222"/>
      <c r="R357" s="222"/>
      <c r="S357" s="222"/>
      <c r="T357" s="223"/>
      <c r="AT357" s="224" t="s">
        <v>134</v>
      </c>
      <c r="AU357" s="224" t="s">
        <v>82</v>
      </c>
      <c r="AV357" s="12" t="s">
        <v>82</v>
      </c>
      <c r="AW357" s="12" t="s">
        <v>35</v>
      </c>
      <c r="AX357" s="12" t="s">
        <v>72</v>
      </c>
      <c r="AY357" s="224" t="s">
        <v>124</v>
      </c>
    </row>
    <row r="358" spans="2:65" s="13" customFormat="1" ht="13.5">
      <c r="B358" s="228"/>
      <c r="C358" s="229"/>
      <c r="D358" s="205" t="s">
        <v>134</v>
      </c>
      <c r="E358" s="230" t="s">
        <v>21</v>
      </c>
      <c r="F358" s="231" t="s">
        <v>230</v>
      </c>
      <c r="G358" s="229"/>
      <c r="H358" s="232">
        <v>12.563000000000001</v>
      </c>
      <c r="I358" s="233"/>
      <c r="J358" s="229"/>
      <c r="K358" s="229"/>
      <c r="L358" s="234"/>
      <c r="M358" s="235"/>
      <c r="N358" s="236"/>
      <c r="O358" s="236"/>
      <c r="P358" s="236"/>
      <c r="Q358" s="236"/>
      <c r="R358" s="236"/>
      <c r="S358" s="236"/>
      <c r="T358" s="237"/>
      <c r="AT358" s="238" t="s">
        <v>134</v>
      </c>
      <c r="AU358" s="238" t="s">
        <v>82</v>
      </c>
      <c r="AV358" s="13" t="s">
        <v>132</v>
      </c>
      <c r="AW358" s="13" t="s">
        <v>35</v>
      </c>
      <c r="AX358" s="13" t="s">
        <v>80</v>
      </c>
      <c r="AY358" s="238" t="s">
        <v>124</v>
      </c>
    </row>
    <row r="359" spans="2:65" s="1" customFormat="1" ht="16.5" customHeight="1">
      <c r="B359" s="40"/>
      <c r="C359" s="191" t="s">
        <v>661</v>
      </c>
      <c r="D359" s="191" t="s">
        <v>127</v>
      </c>
      <c r="E359" s="192" t="s">
        <v>684</v>
      </c>
      <c r="F359" s="193" t="s">
        <v>685</v>
      </c>
      <c r="G359" s="194" t="s">
        <v>221</v>
      </c>
      <c r="H359" s="195">
        <v>33.46</v>
      </c>
      <c r="I359" s="196"/>
      <c r="J359" s="197">
        <f>ROUND(I359*H359,2)</f>
        <v>0</v>
      </c>
      <c r="K359" s="193" t="s">
        <v>131</v>
      </c>
      <c r="L359" s="60"/>
      <c r="M359" s="198" t="s">
        <v>21</v>
      </c>
      <c r="N359" s="199" t="s">
        <v>43</v>
      </c>
      <c r="O359" s="41"/>
      <c r="P359" s="200">
        <f>O359*H359</f>
        <v>0</v>
      </c>
      <c r="Q359" s="200">
        <v>6.3200000000000001E-3</v>
      </c>
      <c r="R359" s="200">
        <f>Q359*H359</f>
        <v>0.21146720000000002</v>
      </c>
      <c r="S359" s="200">
        <v>0</v>
      </c>
      <c r="T359" s="201">
        <f>S359*H359</f>
        <v>0</v>
      </c>
      <c r="AR359" s="23" t="s">
        <v>132</v>
      </c>
      <c r="AT359" s="23" t="s">
        <v>127</v>
      </c>
      <c r="AU359" s="23" t="s">
        <v>82</v>
      </c>
      <c r="AY359" s="23" t="s">
        <v>124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23" t="s">
        <v>80</v>
      </c>
      <c r="BK359" s="202">
        <f>ROUND(I359*H359,2)</f>
        <v>0</v>
      </c>
      <c r="BL359" s="23" t="s">
        <v>132</v>
      </c>
      <c r="BM359" s="23" t="s">
        <v>1877</v>
      </c>
    </row>
    <row r="360" spans="2:65" s="11" customFormat="1" ht="13.5">
      <c r="B360" s="203"/>
      <c r="C360" s="204"/>
      <c r="D360" s="205" t="s">
        <v>134</v>
      </c>
      <c r="E360" s="206" t="s">
        <v>21</v>
      </c>
      <c r="F360" s="207" t="s">
        <v>687</v>
      </c>
      <c r="G360" s="204"/>
      <c r="H360" s="206" t="s">
        <v>21</v>
      </c>
      <c r="I360" s="208"/>
      <c r="J360" s="204"/>
      <c r="K360" s="204"/>
      <c r="L360" s="209"/>
      <c r="M360" s="210"/>
      <c r="N360" s="211"/>
      <c r="O360" s="211"/>
      <c r="P360" s="211"/>
      <c r="Q360" s="211"/>
      <c r="R360" s="211"/>
      <c r="S360" s="211"/>
      <c r="T360" s="212"/>
      <c r="AT360" s="213" t="s">
        <v>134</v>
      </c>
      <c r="AU360" s="213" t="s">
        <v>82</v>
      </c>
      <c r="AV360" s="11" t="s">
        <v>80</v>
      </c>
      <c r="AW360" s="11" t="s">
        <v>35</v>
      </c>
      <c r="AX360" s="11" t="s">
        <v>72</v>
      </c>
      <c r="AY360" s="213" t="s">
        <v>124</v>
      </c>
    </row>
    <row r="361" spans="2:65" s="12" customFormat="1" ht="13.5">
      <c r="B361" s="214"/>
      <c r="C361" s="215"/>
      <c r="D361" s="205" t="s">
        <v>134</v>
      </c>
      <c r="E361" s="216" t="s">
        <v>21</v>
      </c>
      <c r="F361" s="217" t="s">
        <v>1878</v>
      </c>
      <c r="G361" s="215"/>
      <c r="H361" s="218">
        <v>28.8</v>
      </c>
      <c r="I361" s="219"/>
      <c r="J361" s="215"/>
      <c r="K361" s="215"/>
      <c r="L361" s="220"/>
      <c r="M361" s="221"/>
      <c r="N361" s="222"/>
      <c r="O361" s="222"/>
      <c r="P361" s="222"/>
      <c r="Q361" s="222"/>
      <c r="R361" s="222"/>
      <c r="S361" s="222"/>
      <c r="T361" s="223"/>
      <c r="AT361" s="224" t="s">
        <v>134</v>
      </c>
      <c r="AU361" s="224" t="s">
        <v>82</v>
      </c>
      <c r="AV361" s="12" t="s">
        <v>82</v>
      </c>
      <c r="AW361" s="12" t="s">
        <v>35</v>
      </c>
      <c r="AX361" s="12" t="s">
        <v>72</v>
      </c>
      <c r="AY361" s="224" t="s">
        <v>124</v>
      </c>
    </row>
    <row r="362" spans="2:65" s="12" customFormat="1" ht="13.5">
      <c r="B362" s="214"/>
      <c r="C362" s="215"/>
      <c r="D362" s="205" t="s">
        <v>134</v>
      </c>
      <c r="E362" s="216" t="s">
        <v>21</v>
      </c>
      <c r="F362" s="217" t="s">
        <v>1879</v>
      </c>
      <c r="G362" s="215"/>
      <c r="H362" s="218">
        <v>4.66</v>
      </c>
      <c r="I362" s="219"/>
      <c r="J362" s="215"/>
      <c r="K362" s="215"/>
      <c r="L362" s="220"/>
      <c r="M362" s="221"/>
      <c r="N362" s="222"/>
      <c r="O362" s="222"/>
      <c r="P362" s="222"/>
      <c r="Q362" s="222"/>
      <c r="R362" s="222"/>
      <c r="S362" s="222"/>
      <c r="T362" s="223"/>
      <c r="AT362" s="224" t="s">
        <v>134</v>
      </c>
      <c r="AU362" s="224" t="s">
        <v>82</v>
      </c>
      <c r="AV362" s="12" t="s">
        <v>82</v>
      </c>
      <c r="AW362" s="12" t="s">
        <v>35</v>
      </c>
      <c r="AX362" s="12" t="s">
        <v>72</v>
      </c>
      <c r="AY362" s="224" t="s">
        <v>124</v>
      </c>
    </row>
    <row r="363" spans="2:65" s="13" customFormat="1" ht="13.5">
      <c r="B363" s="228"/>
      <c r="C363" s="229"/>
      <c r="D363" s="205" t="s">
        <v>134</v>
      </c>
      <c r="E363" s="230" t="s">
        <v>21</v>
      </c>
      <c r="F363" s="231" t="s">
        <v>230</v>
      </c>
      <c r="G363" s="229"/>
      <c r="H363" s="232">
        <v>33.46</v>
      </c>
      <c r="I363" s="233"/>
      <c r="J363" s="229"/>
      <c r="K363" s="229"/>
      <c r="L363" s="234"/>
      <c r="M363" s="235"/>
      <c r="N363" s="236"/>
      <c r="O363" s="236"/>
      <c r="P363" s="236"/>
      <c r="Q363" s="236"/>
      <c r="R363" s="236"/>
      <c r="S363" s="236"/>
      <c r="T363" s="237"/>
      <c r="AT363" s="238" t="s">
        <v>134</v>
      </c>
      <c r="AU363" s="238" t="s">
        <v>82</v>
      </c>
      <c r="AV363" s="13" t="s">
        <v>132</v>
      </c>
      <c r="AW363" s="13" t="s">
        <v>35</v>
      </c>
      <c r="AX363" s="13" t="s">
        <v>80</v>
      </c>
      <c r="AY363" s="238" t="s">
        <v>124</v>
      </c>
    </row>
    <row r="364" spans="2:65" s="1" customFormat="1" ht="16.5" customHeight="1">
      <c r="B364" s="40"/>
      <c r="C364" s="191" t="s">
        <v>668</v>
      </c>
      <c r="D364" s="191" t="s">
        <v>127</v>
      </c>
      <c r="E364" s="192" t="s">
        <v>691</v>
      </c>
      <c r="F364" s="193" t="s">
        <v>692</v>
      </c>
      <c r="G364" s="194" t="s">
        <v>272</v>
      </c>
      <c r="H364" s="195">
        <v>8.8800000000000008</v>
      </c>
      <c r="I364" s="196"/>
      <c r="J364" s="197">
        <f>ROUND(I364*H364,2)</f>
        <v>0</v>
      </c>
      <c r="K364" s="193" t="s">
        <v>131</v>
      </c>
      <c r="L364" s="60"/>
      <c r="M364" s="198" t="s">
        <v>21</v>
      </c>
      <c r="N364" s="199" t="s">
        <v>43</v>
      </c>
      <c r="O364" s="41"/>
      <c r="P364" s="200">
        <f>O364*H364</f>
        <v>0</v>
      </c>
      <c r="Q364" s="200">
        <v>2.28268</v>
      </c>
      <c r="R364" s="200">
        <f>Q364*H364</f>
        <v>20.270198400000002</v>
      </c>
      <c r="S364" s="200">
        <v>0</v>
      </c>
      <c r="T364" s="201">
        <f>S364*H364</f>
        <v>0</v>
      </c>
      <c r="AR364" s="23" t="s">
        <v>132</v>
      </c>
      <c r="AT364" s="23" t="s">
        <v>127</v>
      </c>
      <c r="AU364" s="23" t="s">
        <v>82</v>
      </c>
      <c r="AY364" s="23" t="s">
        <v>124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23" t="s">
        <v>80</v>
      </c>
      <c r="BK364" s="202">
        <f>ROUND(I364*H364,2)</f>
        <v>0</v>
      </c>
      <c r="BL364" s="23" t="s">
        <v>132</v>
      </c>
      <c r="BM364" s="23" t="s">
        <v>1880</v>
      </c>
    </row>
    <row r="365" spans="2:65" s="12" customFormat="1" ht="13.5">
      <c r="B365" s="214"/>
      <c r="C365" s="215"/>
      <c r="D365" s="205" t="s">
        <v>134</v>
      </c>
      <c r="E365" s="216" t="s">
        <v>21</v>
      </c>
      <c r="F365" s="217" t="s">
        <v>1881</v>
      </c>
      <c r="G365" s="215"/>
      <c r="H365" s="218">
        <v>8.8800000000000008</v>
      </c>
      <c r="I365" s="219"/>
      <c r="J365" s="215"/>
      <c r="K365" s="215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134</v>
      </c>
      <c r="AU365" s="224" t="s">
        <v>82</v>
      </c>
      <c r="AV365" s="12" t="s">
        <v>82</v>
      </c>
      <c r="AW365" s="12" t="s">
        <v>35</v>
      </c>
      <c r="AX365" s="12" t="s">
        <v>80</v>
      </c>
      <c r="AY365" s="224" t="s">
        <v>124</v>
      </c>
    </row>
    <row r="366" spans="2:65" s="1" customFormat="1" ht="16.5" customHeight="1">
      <c r="B366" s="40"/>
      <c r="C366" s="191" t="s">
        <v>676</v>
      </c>
      <c r="D366" s="191" t="s">
        <v>127</v>
      </c>
      <c r="E366" s="192" t="s">
        <v>696</v>
      </c>
      <c r="F366" s="193" t="s">
        <v>697</v>
      </c>
      <c r="G366" s="194" t="s">
        <v>272</v>
      </c>
      <c r="H366" s="195">
        <v>2.64</v>
      </c>
      <c r="I366" s="196"/>
      <c r="J366" s="197">
        <f>ROUND(I366*H366,2)</f>
        <v>0</v>
      </c>
      <c r="K366" s="193" t="s">
        <v>131</v>
      </c>
      <c r="L366" s="60"/>
      <c r="M366" s="198" t="s">
        <v>21</v>
      </c>
      <c r="N366" s="199" t="s">
        <v>43</v>
      </c>
      <c r="O366" s="41"/>
      <c r="P366" s="200">
        <f>O366*H366</f>
        <v>0</v>
      </c>
      <c r="Q366" s="200">
        <v>2.4127200000000002</v>
      </c>
      <c r="R366" s="200">
        <f>Q366*H366</f>
        <v>6.3695808000000005</v>
      </c>
      <c r="S366" s="200">
        <v>0</v>
      </c>
      <c r="T366" s="201">
        <f>S366*H366</f>
        <v>0</v>
      </c>
      <c r="AR366" s="23" t="s">
        <v>132</v>
      </c>
      <c r="AT366" s="23" t="s">
        <v>127</v>
      </c>
      <c r="AU366" s="23" t="s">
        <v>82</v>
      </c>
      <c r="AY366" s="23" t="s">
        <v>124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23" t="s">
        <v>80</v>
      </c>
      <c r="BK366" s="202">
        <f>ROUND(I366*H366,2)</f>
        <v>0</v>
      </c>
      <c r="BL366" s="23" t="s">
        <v>132</v>
      </c>
      <c r="BM366" s="23" t="s">
        <v>1882</v>
      </c>
    </row>
    <row r="367" spans="2:65" s="11" customFormat="1" ht="13.5">
      <c r="B367" s="203"/>
      <c r="C367" s="204"/>
      <c r="D367" s="205" t="s">
        <v>134</v>
      </c>
      <c r="E367" s="206" t="s">
        <v>21</v>
      </c>
      <c r="F367" s="207" t="s">
        <v>699</v>
      </c>
      <c r="G367" s="204"/>
      <c r="H367" s="206" t="s">
        <v>21</v>
      </c>
      <c r="I367" s="208"/>
      <c r="J367" s="204"/>
      <c r="K367" s="204"/>
      <c r="L367" s="209"/>
      <c r="M367" s="210"/>
      <c r="N367" s="211"/>
      <c r="O367" s="211"/>
      <c r="P367" s="211"/>
      <c r="Q367" s="211"/>
      <c r="R367" s="211"/>
      <c r="S367" s="211"/>
      <c r="T367" s="212"/>
      <c r="AT367" s="213" t="s">
        <v>134</v>
      </c>
      <c r="AU367" s="213" t="s">
        <v>82</v>
      </c>
      <c r="AV367" s="11" t="s">
        <v>80</v>
      </c>
      <c r="AW367" s="11" t="s">
        <v>35</v>
      </c>
      <c r="AX367" s="11" t="s">
        <v>72</v>
      </c>
      <c r="AY367" s="213" t="s">
        <v>124</v>
      </c>
    </row>
    <row r="368" spans="2:65" s="12" customFormat="1" ht="13.5">
      <c r="B368" s="214"/>
      <c r="C368" s="215"/>
      <c r="D368" s="205" t="s">
        <v>134</v>
      </c>
      <c r="E368" s="216" t="s">
        <v>21</v>
      </c>
      <c r="F368" s="217" t="s">
        <v>1472</v>
      </c>
      <c r="G368" s="215"/>
      <c r="H368" s="218">
        <v>2.64</v>
      </c>
      <c r="I368" s="219"/>
      <c r="J368" s="215"/>
      <c r="K368" s="215"/>
      <c r="L368" s="220"/>
      <c r="M368" s="221"/>
      <c r="N368" s="222"/>
      <c r="O368" s="222"/>
      <c r="P368" s="222"/>
      <c r="Q368" s="222"/>
      <c r="R368" s="222"/>
      <c r="S368" s="222"/>
      <c r="T368" s="223"/>
      <c r="AT368" s="224" t="s">
        <v>134</v>
      </c>
      <c r="AU368" s="224" t="s">
        <v>82</v>
      </c>
      <c r="AV368" s="12" t="s">
        <v>82</v>
      </c>
      <c r="AW368" s="12" t="s">
        <v>35</v>
      </c>
      <c r="AX368" s="12" t="s">
        <v>80</v>
      </c>
      <c r="AY368" s="224" t="s">
        <v>124</v>
      </c>
    </row>
    <row r="369" spans="2:65" s="1" customFormat="1" ht="25.5" customHeight="1">
      <c r="B369" s="40"/>
      <c r="C369" s="191" t="s">
        <v>683</v>
      </c>
      <c r="D369" s="191" t="s">
        <v>127</v>
      </c>
      <c r="E369" s="192" t="s">
        <v>702</v>
      </c>
      <c r="F369" s="193" t="s">
        <v>703</v>
      </c>
      <c r="G369" s="194" t="s">
        <v>221</v>
      </c>
      <c r="H369" s="195">
        <v>100.8</v>
      </c>
      <c r="I369" s="196"/>
      <c r="J369" s="197">
        <f>ROUND(I369*H369,2)</f>
        <v>0</v>
      </c>
      <c r="K369" s="193" t="s">
        <v>21</v>
      </c>
      <c r="L369" s="60"/>
      <c r="M369" s="198" t="s">
        <v>21</v>
      </c>
      <c r="N369" s="199" t="s">
        <v>43</v>
      </c>
      <c r="O369" s="41"/>
      <c r="P369" s="200">
        <f>O369*H369</f>
        <v>0</v>
      </c>
      <c r="Q369" s="200">
        <v>1E-3</v>
      </c>
      <c r="R369" s="200">
        <f>Q369*H369</f>
        <v>0.1008</v>
      </c>
      <c r="S369" s="200">
        <v>0</v>
      </c>
      <c r="T369" s="201">
        <f>S369*H369</f>
        <v>0</v>
      </c>
      <c r="AR369" s="23" t="s">
        <v>132</v>
      </c>
      <c r="AT369" s="23" t="s">
        <v>127</v>
      </c>
      <c r="AU369" s="23" t="s">
        <v>82</v>
      </c>
      <c r="AY369" s="23" t="s">
        <v>124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23" t="s">
        <v>80</v>
      </c>
      <c r="BK369" s="202">
        <f>ROUND(I369*H369,2)</f>
        <v>0</v>
      </c>
      <c r="BL369" s="23" t="s">
        <v>132</v>
      </c>
      <c r="BM369" s="23" t="s">
        <v>1883</v>
      </c>
    </row>
    <row r="370" spans="2:65" s="11" customFormat="1" ht="27">
      <c r="B370" s="203"/>
      <c r="C370" s="204"/>
      <c r="D370" s="205" t="s">
        <v>134</v>
      </c>
      <c r="E370" s="206" t="s">
        <v>21</v>
      </c>
      <c r="F370" s="207" t="s">
        <v>705</v>
      </c>
      <c r="G370" s="204"/>
      <c r="H370" s="206" t="s">
        <v>21</v>
      </c>
      <c r="I370" s="208"/>
      <c r="J370" s="204"/>
      <c r="K370" s="204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134</v>
      </c>
      <c r="AU370" s="213" t="s">
        <v>82</v>
      </c>
      <c r="AV370" s="11" t="s">
        <v>80</v>
      </c>
      <c r="AW370" s="11" t="s">
        <v>35</v>
      </c>
      <c r="AX370" s="11" t="s">
        <v>72</v>
      </c>
      <c r="AY370" s="213" t="s">
        <v>124</v>
      </c>
    </row>
    <row r="371" spans="2:65" s="12" customFormat="1" ht="13.5">
      <c r="B371" s="214"/>
      <c r="C371" s="215"/>
      <c r="D371" s="205" t="s">
        <v>134</v>
      </c>
      <c r="E371" s="216" t="s">
        <v>21</v>
      </c>
      <c r="F371" s="217" t="s">
        <v>1884</v>
      </c>
      <c r="G371" s="215"/>
      <c r="H371" s="218">
        <v>100.8</v>
      </c>
      <c r="I371" s="219"/>
      <c r="J371" s="215"/>
      <c r="K371" s="215"/>
      <c r="L371" s="220"/>
      <c r="M371" s="221"/>
      <c r="N371" s="222"/>
      <c r="O371" s="222"/>
      <c r="P371" s="222"/>
      <c r="Q371" s="222"/>
      <c r="R371" s="222"/>
      <c r="S371" s="222"/>
      <c r="T371" s="223"/>
      <c r="AT371" s="224" t="s">
        <v>134</v>
      </c>
      <c r="AU371" s="224" t="s">
        <v>82</v>
      </c>
      <c r="AV371" s="12" t="s">
        <v>82</v>
      </c>
      <c r="AW371" s="12" t="s">
        <v>35</v>
      </c>
      <c r="AX371" s="12" t="s">
        <v>80</v>
      </c>
      <c r="AY371" s="224" t="s">
        <v>124</v>
      </c>
    </row>
    <row r="372" spans="2:65" s="1" customFormat="1" ht="16.5" customHeight="1">
      <c r="B372" s="40"/>
      <c r="C372" s="239" t="s">
        <v>690</v>
      </c>
      <c r="D372" s="239" t="s">
        <v>312</v>
      </c>
      <c r="E372" s="240" t="s">
        <v>708</v>
      </c>
      <c r="F372" s="241" t="s">
        <v>709</v>
      </c>
      <c r="G372" s="242" t="s">
        <v>221</v>
      </c>
      <c r="H372" s="243">
        <v>115.92</v>
      </c>
      <c r="I372" s="244"/>
      <c r="J372" s="245">
        <f>ROUND(I372*H372,2)</f>
        <v>0</v>
      </c>
      <c r="K372" s="241" t="s">
        <v>131</v>
      </c>
      <c r="L372" s="246"/>
      <c r="M372" s="247" t="s">
        <v>21</v>
      </c>
      <c r="N372" s="248" t="s">
        <v>43</v>
      </c>
      <c r="O372" s="41"/>
      <c r="P372" s="200">
        <f>O372*H372</f>
        <v>0</v>
      </c>
      <c r="Q372" s="200">
        <v>2.4199999999999998E-3</v>
      </c>
      <c r="R372" s="200">
        <f>Q372*H372</f>
        <v>0.28052640000000001</v>
      </c>
      <c r="S372" s="200">
        <v>0</v>
      </c>
      <c r="T372" s="201">
        <f>S372*H372</f>
        <v>0</v>
      </c>
      <c r="AR372" s="23" t="s">
        <v>169</v>
      </c>
      <c r="AT372" s="23" t="s">
        <v>312</v>
      </c>
      <c r="AU372" s="23" t="s">
        <v>82</v>
      </c>
      <c r="AY372" s="23" t="s">
        <v>124</v>
      </c>
      <c r="BE372" s="202">
        <f>IF(N372="základní",J372,0)</f>
        <v>0</v>
      </c>
      <c r="BF372" s="202">
        <f>IF(N372="snížená",J372,0)</f>
        <v>0</v>
      </c>
      <c r="BG372" s="202">
        <f>IF(N372="zákl. přenesená",J372,0)</f>
        <v>0</v>
      </c>
      <c r="BH372" s="202">
        <f>IF(N372="sníž. přenesená",J372,0)</f>
        <v>0</v>
      </c>
      <c r="BI372" s="202">
        <f>IF(N372="nulová",J372,0)</f>
        <v>0</v>
      </c>
      <c r="BJ372" s="23" t="s">
        <v>80</v>
      </c>
      <c r="BK372" s="202">
        <f>ROUND(I372*H372,2)</f>
        <v>0</v>
      </c>
      <c r="BL372" s="23" t="s">
        <v>132</v>
      </c>
      <c r="BM372" s="23" t="s">
        <v>1885</v>
      </c>
    </row>
    <row r="373" spans="2:65" s="12" customFormat="1" ht="13.5">
      <c r="B373" s="214"/>
      <c r="C373" s="215"/>
      <c r="D373" s="205" t="s">
        <v>134</v>
      </c>
      <c r="E373" s="216" t="s">
        <v>21</v>
      </c>
      <c r="F373" s="217" t="s">
        <v>1886</v>
      </c>
      <c r="G373" s="215"/>
      <c r="H373" s="218">
        <v>115.92</v>
      </c>
      <c r="I373" s="219"/>
      <c r="J373" s="215"/>
      <c r="K373" s="215"/>
      <c r="L373" s="220"/>
      <c r="M373" s="221"/>
      <c r="N373" s="222"/>
      <c r="O373" s="222"/>
      <c r="P373" s="222"/>
      <c r="Q373" s="222"/>
      <c r="R373" s="222"/>
      <c r="S373" s="222"/>
      <c r="T373" s="223"/>
      <c r="AT373" s="224" t="s">
        <v>134</v>
      </c>
      <c r="AU373" s="224" t="s">
        <v>82</v>
      </c>
      <c r="AV373" s="12" t="s">
        <v>82</v>
      </c>
      <c r="AW373" s="12" t="s">
        <v>35</v>
      </c>
      <c r="AX373" s="12" t="s">
        <v>80</v>
      </c>
      <c r="AY373" s="224" t="s">
        <v>124</v>
      </c>
    </row>
    <row r="374" spans="2:65" s="1" customFormat="1" ht="16.5" customHeight="1">
      <c r="B374" s="40"/>
      <c r="C374" s="191" t="s">
        <v>695</v>
      </c>
      <c r="D374" s="191" t="s">
        <v>127</v>
      </c>
      <c r="E374" s="192" t="s">
        <v>713</v>
      </c>
      <c r="F374" s="193" t="s">
        <v>714</v>
      </c>
      <c r="G374" s="194" t="s">
        <v>272</v>
      </c>
      <c r="H374" s="195">
        <v>13.288</v>
      </c>
      <c r="I374" s="196"/>
      <c r="J374" s="197">
        <f>ROUND(I374*H374,2)</f>
        <v>0</v>
      </c>
      <c r="K374" s="193" t="s">
        <v>131</v>
      </c>
      <c r="L374" s="60"/>
      <c r="M374" s="198" t="s">
        <v>21</v>
      </c>
      <c r="N374" s="199" t="s">
        <v>43</v>
      </c>
      <c r="O374" s="41"/>
      <c r="P374" s="200">
        <f>O374*H374</f>
        <v>0</v>
      </c>
      <c r="Q374" s="200">
        <v>2.4142999999999999</v>
      </c>
      <c r="R374" s="200">
        <f>Q374*H374</f>
        <v>32.081218399999997</v>
      </c>
      <c r="S374" s="200">
        <v>0</v>
      </c>
      <c r="T374" s="201">
        <f>S374*H374</f>
        <v>0</v>
      </c>
      <c r="AR374" s="23" t="s">
        <v>132</v>
      </c>
      <c r="AT374" s="23" t="s">
        <v>127</v>
      </c>
      <c r="AU374" s="23" t="s">
        <v>82</v>
      </c>
      <c r="AY374" s="23" t="s">
        <v>124</v>
      </c>
      <c r="BE374" s="202">
        <f>IF(N374="základní",J374,0)</f>
        <v>0</v>
      </c>
      <c r="BF374" s="202">
        <f>IF(N374="snížená",J374,0)</f>
        <v>0</v>
      </c>
      <c r="BG374" s="202">
        <f>IF(N374="zákl. přenesená",J374,0)</f>
        <v>0</v>
      </c>
      <c r="BH374" s="202">
        <f>IF(N374="sníž. přenesená",J374,0)</f>
        <v>0</v>
      </c>
      <c r="BI374" s="202">
        <f>IF(N374="nulová",J374,0)</f>
        <v>0</v>
      </c>
      <c r="BJ374" s="23" t="s">
        <v>80</v>
      </c>
      <c r="BK374" s="202">
        <f>ROUND(I374*H374,2)</f>
        <v>0</v>
      </c>
      <c r="BL374" s="23" t="s">
        <v>132</v>
      </c>
      <c r="BM374" s="23" t="s">
        <v>1887</v>
      </c>
    </row>
    <row r="375" spans="2:65" s="11" customFormat="1" ht="13.5">
      <c r="B375" s="203"/>
      <c r="C375" s="204"/>
      <c r="D375" s="205" t="s">
        <v>134</v>
      </c>
      <c r="E375" s="206" t="s">
        <v>21</v>
      </c>
      <c r="F375" s="207" t="s">
        <v>716</v>
      </c>
      <c r="G375" s="204"/>
      <c r="H375" s="206" t="s">
        <v>21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134</v>
      </c>
      <c r="AU375" s="213" t="s">
        <v>82</v>
      </c>
      <c r="AV375" s="11" t="s">
        <v>80</v>
      </c>
      <c r="AW375" s="11" t="s">
        <v>35</v>
      </c>
      <c r="AX375" s="11" t="s">
        <v>72</v>
      </c>
      <c r="AY375" s="213" t="s">
        <v>124</v>
      </c>
    </row>
    <row r="376" spans="2:65" s="12" customFormat="1" ht="13.5">
      <c r="B376" s="214"/>
      <c r="C376" s="215"/>
      <c r="D376" s="205" t="s">
        <v>134</v>
      </c>
      <c r="E376" s="216" t="s">
        <v>21</v>
      </c>
      <c r="F376" s="217" t="s">
        <v>1888</v>
      </c>
      <c r="G376" s="215"/>
      <c r="H376" s="218">
        <v>4.8879999999999999</v>
      </c>
      <c r="I376" s="219"/>
      <c r="J376" s="215"/>
      <c r="K376" s="215"/>
      <c r="L376" s="220"/>
      <c r="M376" s="221"/>
      <c r="N376" s="222"/>
      <c r="O376" s="222"/>
      <c r="P376" s="222"/>
      <c r="Q376" s="222"/>
      <c r="R376" s="222"/>
      <c r="S376" s="222"/>
      <c r="T376" s="223"/>
      <c r="AT376" s="224" t="s">
        <v>134</v>
      </c>
      <c r="AU376" s="224" t="s">
        <v>82</v>
      </c>
      <c r="AV376" s="12" t="s">
        <v>82</v>
      </c>
      <c r="AW376" s="12" t="s">
        <v>35</v>
      </c>
      <c r="AX376" s="12" t="s">
        <v>72</v>
      </c>
      <c r="AY376" s="224" t="s">
        <v>124</v>
      </c>
    </row>
    <row r="377" spans="2:65" s="11" customFormat="1" ht="13.5">
      <c r="B377" s="203"/>
      <c r="C377" s="204"/>
      <c r="D377" s="205" t="s">
        <v>134</v>
      </c>
      <c r="E377" s="206" t="s">
        <v>21</v>
      </c>
      <c r="F377" s="207" t="s">
        <v>1889</v>
      </c>
      <c r="G377" s="204"/>
      <c r="H377" s="206" t="s">
        <v>21</v>
      </c>
      <c r="I377" s="208"/>
      <c r="J377" s="204"/>
      <c r="K377" s="204"/>
      <c r="L377" s="209"/>
      <c r="M377" s="210"/>
      <c r="N377" s="211"/>
      <c r="O377" s="211"/>
      <c r="P377" s="211"/>
      <c r="Q377" s="211"/>
      <c r="R377" s="211"/>
      <c r="S377" s="211"/>
      <c r="T377" s="212"/>
      <c r="AT377" s="213" t="s">
        <v>134</v>
      </c>
      <c r="AU377" s="213" t="s">
        <v>82</v>
      </c>
      <c r="AV377" s="11" t="s">
        <v>80</v>
      </c>
      <c r="AW377" s="11" t="s">
        <v>35</v>
      </c>
      <c r="AX377" s="11" t="s">
        <v>72</v>
      </c>
      <c r="AY377" s="213" t="s">
        <v>124</v>
      </c>
    </row>
    <row r="378" spans="2:65" s="12" customFormat="1" ht="13.5">
      <c r="B378" s="214"/>
      <c r="C378" s="215"/>
      <c r="D378" s="205" t="s">
        <v>134</v>
      </c>
      <c r="E378" s="216" t="s">
        <v>21</v>
      </c>
      <c r="F378" s="217" t="s">
        <v>1890</v>
      </c>
      <c r="G378" s="215"/>
      <c r="H378" s="218">
        <v>8.4</v>
      </c>
      <c r="I378" s="219"/>
      <c r="J378" s="215"/>
      <c r="K378" s="215"/>
      <c r="L378" s="220"/>
      <c r="M378" s="221"/>
      <c r="N378" s="222"/>
      <c r="O378" s="222"/>
      <c r="P378" s="222"/>
      <c r="Q378" s="222"/>
      <c r="R378" s="222"/>
      <c r="S378" s="222"/>
      <c r="T378" s="223"/>
      <c r="AT378" s="224" t="s">
        <v>134</v>
      </c>
      <c r="AU378" s="224" t="s">
        <v>82</v>
      </c>
      <c r="AV378" s="12" t="s">
        <v>82</v>
      </c>
      <c r="AW378" s="12" t="s">
        <v>35</v>
      </c>
      <c r="AX378" s="12" t="s">
        <v>72</v>
      </c>
      <c r="AY378" s="224" t="s">
        <v>124</v>
      </c>
    </row>
    <row r="379" spans="2:65" s="13" customFormat="1" ht="13.5">
      <c r="B379" s="228"/>
      <c r="C379" s="229"/>
      <c r="D379" s="205" t="s">
        <v>134</v>
      </c>
      <c r="E379" s="230" t="s">
        <v>21</v>
      </c>
      <c r="F379" s="231" t="s">
        <v>230</v>
      </c>
      <c r="G379" s="229"/>
      <c r="H379" s="232">
        <v>13.288</v>
      </c>
      <c r="I379" s="233"/>
      <c r="J379" s="229"/>
      <c r="K379" s="229"/>
      <c r="L379" s="234"/>
      <c r="M379" s="235"/>
      <c r="N379" s="236"/>
      <c r="O379" s="236"/>
      <c r="P379" s="236"/>
      <c r="Q379" s="236"/>
      <c r="R379" s="236"/>
      <c r="S379" s="236"/>
      <c r="T379" s="237"/>
      <c r="AT379" s="238" t="s">
        <v>134</v>
      </c>
      <c r="AU379" s="238" t="s">
        <v>82</v>
      </c>
      <c r="AV379" s="13" t="s">
        <v>132</v>
      </c>
      <c r="AW379" s="13" t="s">
        <v>35</v>
      </c>
      <c r="AX379" s="13" t="s">
        <v>80</v>
      </c>
      <c r="AY379" s="238" t="s">
        <v>124</v>
      </c>
    </row>
    <row r="380" spans="2:65" s="1" customFormat="1" ht="16.5" customHeight="1">
      <c r="B380" s="40"/>
      <c r="C380" s="191" t="s">
        <v>701</v>
      </c>
      <c r="D380" s="191" t="s">
        <v>127</v>
      </c>
      <c r="E380" s="192" t="s">
        <v>719</v>
      </c>
      <c r="F380" s="193" t="s">
        <v>720</v>
      </c>
      <c r="G380" s="194" t="s">
        <v>221</v>
      </c>
      <c r="H380" s="195">
        <v>66.44</v>
      </c>
      <c r="I380" s="196"/>
      <c r="J380" s="197">
        <f>ROUND(I380*H380,2)</f>
        <v>0</v>
      </c>
      <c r="K380" s="193" t="s">
        <v>131</v>
      </c>
      <c r="L380" s="60"/>
      <c r="M380" s="198" t="s">
        <v>21</v>
      </c>
      <c r="N380" s="199" t="s">
        <v>43</v>
      </c>
      <c r="O380" s="41"/>
      <c r="P380" s="200">
        <f>O380*H380</f>
        <v>0</v>
      </c>
      <c r="Q380" s="200">
        <v>0</v>
      </c>
      <c r="R380" s="200">
        <f>Q380*H380</f>
        <v>0</v>
      </c>
      <c r="S380" s="200">
        <v>0</v>
      </c>
      <c r="T380" s="201">
        <f>S380*H380</f>
        <v>0</v>
      </c>
      <c r="AR380" s="23" t="s">
        <v>132</v>
      </c>
      <c r="AT380" s="23" t="s">
        <v>127</v>
      </c>
      <c r="AU380" s="23" t="s">
        <v>82</v>
      </c>
      <c r="AY380" s="23" t="s">
        <v>124</v>
      </c>
      <c r="BE380" s="202">
        <f>IF(N380="základní",J380,0)</f>
        <v>0</v>
      </c>
      <c r="BF380" s="202">
        <f>IF(N380="snížená",J380,0)</f>
        <v>0</v>
      </c>
      <c r="BG380" s="202">
        <f>IF(N380="zákl. přenesená",J380,0)</f>
        <v>0</v>
      </c>
      <c r="BH380" s="202">
        <f>IF(N380="sníž. přenesená",J380,0)</f>
        <v>0</v>
      </c>
      <c r="BI380" s="202">
        <f>IF(N380="nulová",J380,0)</f>
        <v>0</v>
      </c>
      <c r="BJ380" s="23" t="s">
        <v>80</v>
      </c>
      <c r="BK380" s="202">
        <f>ROUND(I380*H380,2)</f>
        <v>0</v>
      </c>
      <c r="BL380" s="23" t="s">
        <v>132</v>
      </c>
      <c r="BM380" s="23" t="s">
        <v>1891</v>
      </c>
    </row>
    <row r="381" spans="2:65" s="11" customFormat="1" ht="13.5">
      <c r="B381" s="203"/>
      <c r="C381" s="204"/>
      <c r="D381" s="205" t="s">
        <v>134</v>
      </c>
      <c r="E381" s="206" t="s">
        <v>21</v>
      </c>
      <c r="F381" s="207" t="s">
        <v>716</v>
      </c>
      <c r="G381" s="204"/>
      <c r="H381" s="206" t="s">
        <v>21</v>
      </c>
      <c r="I381" s="208"/>
      <c r="J381" s="204"/>
      <c r="K381" s="204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134</v>
      </c>
      <c r="AU381" s="213" t="s">
        <v>82</v>
      </c>
      <c r="AV381" s="11" t="s">
        <v>80</v>
      </c>
      <c r="AW381" s="11" t="s">
        <v>35</v>
      </c>
      <c r="AX381" s="11" t="s">
        <v>72</v>
      </c>
      <c r="AY381" s="213" t="s">
        <v>124</v>
      </c>
    </row>
    <row r="382" spans="2:65" s="12" customFormat="1" ht="13.5">
      <c r="B382" s="214"/>
      <c r="C382" s="215"/>
      <c r="D382" s="205" t="s">
        <v>134</v>
      </c>
      <c r="E382" s="216" t="s">
        <v>21</v>
      </c>
      <c r="F382" s="217" t="s">
        <v>1892</v>
      </c>
      <c r="G382" s="215"/>
      <c r="H382" s="218">
        <v>24.44</v>
      </c>
      <c r="I382" s="219"/>
      <c r="J382" s="215"/>
      <c r="K382" s="215"/>
      <c r="L382" s="220"/>
      <c r="M382" s="221"/>
      <c r="N382" s="222"/>
      <c r="O382" s="222"/>
      <c r="P382" s="222"/>
      <c r="Q382" s="222"/>
      <c r="R382" s="222"/>
      <c r="S382" s="222"/>
      <c r="T382" s="223"/>
      <c r="AT382" s="224" t="s">
        <v>134</v>
      </c>
      <c r="AU382" s="224" t="s">
        <v>82</v>
      </c>
      <c r="AV382" s="12" t="s">
        <v>82</v>
      </c>
      <c r="AW382" s="12" t="s">
        <v>35</v>
      </c>
      <c r="AX382" s="12" t="s">
        <v>72</v>
      </c>
      <c r="AY382" s="224" t="s">
        <v>124</v>
      </c>
    </row>
    <row r="383" spans="2:65" s="12" customFormat="1" ht="13.5">
      <c r="B383" s="214"/>
      <c r="C383" s="215"/>
      <c r="D383" s="205" t="s">
        <v>134</v>
      </c>
      <c r="E383" s="216" t="s">
        <v>21</v>
      </c>
      <c r="F383" s="217" t="s">
        <v>1893</v>
      </c>
      <c r="G383" s="215"/>
      <c r="H383" s="218">
        <v>42</v>
      </c>
      <c r="I383" s="219"/>
      <c r="J383" s="215"/>
      <c r="K383" s="215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134</v>
      </c>
      <c r="AU383" s="224" t="s">
        <v>82</v>
      </c>
      <c r="AV383" s="12" t="s">
        <v>82</v>
      </c>
      <c r="AW383" s="12" t="s">
        <v>35</v>
      </c>
      <c r="AX383" s="12" t="s">
        <v>72</v>
      </c>
      <c r="AY383" s="224" t="s">
        <v>124</v>
      </c>
    </row>
    <row r="384" spans="2:65" s="13" customFormat="1" ht="13.5">
      <c r="B384" s="228"/>
      <c r="C384" s="229"/>
      <c r="D384" s="205" t="s">
        <v>134</v>
      </c>
      <c r="E384" s="230" t="s">
        <v>21</v>
      </c>
      <c r="F384" s="231" t="s">
        <v>230</v>
      </c>
      <c r="G384" s="229"/>
      <c r="H384" s="232">
        <v>66.44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134</v>
      </c>
      <c r="AU384" s="238" t="s">
        <v>82</v>
      </c>
      <c r="AV384" s="13" t="s">
        <v>132</v>
      </c>
      <c r="AW384" s="13" t="s">
        <v>35</v>
      </c>
      <c r="AX384" s="13" t="s">
        <v>80</v>
      </c>
      <c r="AY384" s="238" t="s">
        <v>124</v>
      </c>
    </row>
    <row r="385" spans="2:65" s="1" customFormat="1" ht="25.5" customHeight="1">
      <c r="B385" s="40"/>
      <c r="C385" s="191" t="s">
        <v>707</v>
      </c>
      <c r="D385" s="191" t="s">
        <v>127</v>
      </c>
      <c r="E385" s="192" t="s">
        <v>724</v>
      </c>
      <c r="F385" s="193" t="s">
        <v>725</v>
      </c>
      <c r="G385" s="194" t="s">
        <v>221</v>
      </c>
      <c r="H385" s="195">
        <v>31.184999999999999</v>
      </c>
      <c r="I385" s="196"/>
      <c r="J385" s="197">
        <f>ROUND(I385*H385,2)</f>
        <v>0</v>
      </c>
      <c r="K385" s="193" t="s">
        <v>1360</v>
      </c>
      <c r="L385" s="60"/>
      <c r="M385" s="198" t="s">
        <v>21</v>
      </c>
      <c r="N385" s="199" t="s">
        <v>43</v>
      </c>
      <c r="O385" s="41"/>
      <c r="P385" s="200">
        <f>O385*H385</f>
        <v>0</v>
      </c>
      <c r="Q385" s="200">
        <v>1.0311999999999999</v>
      </c>
      <c r="R385" s="200">
        <f>Q385*H385</f>
        <v>32.157971999999994</v>
      </c>
      <c r="S385" s="200">
        <v>0</v>
      </c>
      <c r="T385" s="201">
        <f>S385*H385</f>
        <v>0</v>
      </c>
      <c r="AR385" s="23" t="s">
        <v>132</v>
      </c>
      <c r="AT385" s="23" t="s">
        <v>127</v>
      </c>
      <c r="AU385" s="23" t="s">
        <v>82</v>
      </c>
      <c r="AY385" s="23" t="s">
        <v>124</v>
      </c>
      <c r="BE385" s="202">
        <f>IF(N385="základní",J385,0)</f>
        <v>0</v>
      </c>
      <c r="BF385" s="202">
        <f>IF(N385="snížená",J385,0)</f>
        <v>0</v>
      </c>
      <c r="BG385" s="202">
        <f>IF(N385="zákl. přenesená",J385,0)</f>
        <v>0</v>
      </c>
      <c r="BH385" s="202">
        <f>IF(N385="sníž. přenesená",J385,0)</f>
        <v>0</v>
      </c>
      <c r="BI385" s="202">
        <f>IF(N385="nulová",J385,0)</f>
        <v>0</v>
      </c>
      <c r="BJ385" s="23" t="s">
        <v>80</v>
      </c>
      <c r="BK385" s="202">
        <f>ROUND(I385*H385,2)</f>
        <v>0</v>
      </c>
      <c r="BL385" s="23" t="s">
        <v>132</v>
      </c>
      <c r="BM385" s="23" t="s">
        <v>1894</v>
      </c>
    </row>
    <row r="386" spans="2:65" s="11" customFormat="1" ht="27">
      <c r="B386" s="203"/>
      <c r="C386" s="204"/>
      <c r="D386" s="205" t="s">
        <v>134</v>
      </c>
      <c r="E386" s="206" t="s">
        <v>21</v>
      </c>
      <c r="F386" s="207" t="s">
        <v>727</v>
      </c>
      <c r="G386" s="204"/>
      <c r="H386" s="206" t="s">
        <v>21</v>
      </c>
      <c r="I386" s="208"/>
      <c r="J386" s="204"/>
      <c r="K386" s="204"/>
      <c r="L386" s="209"/>
      <c r="M386" s="210"/>
      <c r="N386" s="211"/>
      <c r="O386" s="211"/>
      <c r="P386" s="211"/>
      <c r="Q386" s="211"/>
      <c r="R386" s="211"/>
      <c r="S386" s="211"/>
      <c r="T386" s="212"/>
      <c r="AT386" s="213" t="s">
        <v>134</v>
      </c>
      <c r="AU386" s="213" t="s">
        <v>82</v>
      </c>
      <c r="AV386" s="11" t="s">
        <v>80</v>
      </c>
      <c r="AW386" s="11" t="s">
        <v>35</v>
      </c>
      <c r="AX386" s="11" t="s">
        <v>72</v>
      </c>
      <c r="AY386" s="213" t="s">
        <v>124</v>
      </c>
    </row>
    <row r="387" spans="2:65" s="12" customFormat="1" ht="13.5">
      <c r="B387" s="214"/>
      <c r="C387" s="215"/>
      <c r="D387" s="205" t="s">
        <v>134</v>
      </c>
      <c r="E387" s="216" t="s">
        <v>21</v>
      </c>
      <c r="F387" s="217" t="s">
        <v>728</v>
      </c>
      <c r="G387" s="215"/>
      <c r="H387" s="218">
        <v>6.4</v>
      </c>
      <c r="I387" s="219"/>
      <c r="J387" s="215"/>
      <c r="K387" s="215"/>
      <c r="L387" s="220"/>
      <c r="M387" s="221"/>
      <c r="N387" s="222"/>
      <c r="O387" s="222"/>
      <c r="P387" s="222"/>
      <c r="Q387" s="222"/>
      <c r="R387" s="222"/>
      <c r="S387" s="222"/>
      <c r="T387" s="223"/>
      <c r="AT387" s="224" t="s">
        <v>134</v>
      </c>
      <c r="AU387" s="224" t="s">
        <v>82</v>
      </c>
      <c r="AV387" s="12" t="s">
        <v>82</v>
      </c>
      <c r="AW387" s="12" t="s">
        <v>35</v>
      </c>
      <c r="AX387" s="12" t="s">
        <v>72</v>
      </c>
      <c r="AY387" s="224" t="s">
        <v>124</v>
      </c>
    </row>
    <row r="388" spans="2:65" s="12" customFormat="1" ht="13.5">
      <c r="B388" s="214"/>
      <c r="C388" s="215"/>
      <c r="D388" s="205" t="s">
        <v>134</v>
      </c>
      <c r="E388" s="216" t="s">
        <v>21</v>
      </c>
      <c r="F388" s="217" t="s">
        <v>1895</v>
      </c>
      <c r="G388" s="215"/>
      <c r="H388" s="218">
        <v>24.785</v>
      </c>
      <c r="I388" s="219"/>
      <c r="J388" s="215"/>
      <c r="K388" s="215"/>
      <c r="L388" s="220"/>
      <c r="M388" s="221"/>
      <c r="N388" s="222"/>
      <c r="O388" s="222"/>
      <c r="P388" s="222"/>
      <c r="Q388" s="222"/>
      <c r="R388" s="222"/>
      <c r="S388" s="222"/>
      <c r="T388" s="223"/>
      <c r="AT388" s="224" t="s">
        <v>134</v>
      </c>
      <c r="AU388" s="224" t="s">
        <v>82</v>
      </c>
      <c r="AV388" s="12" t="s">
        <v>82</v>
      </c>
      <c r="AW388" s="12" t="s">
        <v>35</v>
      </c>
      <c r="AX388" s="12" t="s">
        <v>72</v>
      </c>
      <c r="AY388" s="224" t="s">
        <v>124</v>
      </c>
    </row>
    <row r="389" spans="2:65" s="13" customFormat="1" ht="13.5">
      <c r="B389" s="228"/>
      <c r="C389" s="229"/>
      <c r="D389" s="205" t="s">
        <v>134</v>
      </c>
      <c r="E389" s="230" t="s">
        <v>21</v>
      </c>
      <c r="F389" s="231" t="s">
        <v>230</v>
      </c>
      <c r="G389" s="229"/>
      <c r="H389" s="232">
        <v>31.184999999999999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134</v>
      </c>
      <c r="AU389" s="238" t="s">
        <v>82</v>
      </c>
      <c r="AV389" s="13" t="s">
        <v>132</v>
      </c>
      <c r="AW389" s="13" t="s">
        <v>35</v>
      </c>
      <c r="AX389" s="13" t="s">
        <v>80</v>
      </c>
      <c r="AY389" s="238" t="s">
        <v>124</v>
      </c>
    </row>
    <row r="390" spans="2:65" s="1" customFormat="1" ht="25.5" customHeight="1">
      <c r="B390" s="40"/>
      <c r="C390" s="191" t="s">
        <v>712</v>
      </c>
      <c r="D390" s="191" t="s">
        <v>127</v>
      </c>
      <c r="E390" s="192" t="s">
        <v>731</v>
      </c>
      <c r="F390" s="193" t="s">
        <v>732</v>
      </c>
      <c r="G390" s="194" t="s">
        <v>221</v>
      </c>
      <c r="H390" s="195">
        <v>66</v>
      </c>
      <c r="I390" s="196"/>
      <c r="J390" s="197">
        <f>ROUND(I390*H390,2)</f>
        <v>0</v>
      </c>
      <c r="K390" s="193" t="s">
        <v>131</v>
      </c>
      <c r="L390" s="60"/>
      <c r="M390" s="198" t="s">
        <v>21</v>
      </c>
      <c r="N390" s="199" t="s">
        <v>43</v>
      </c>
      <c r="O390" s="41"/>
      <c r="P390" s="200">
        <f>O390*H390</f>
        <v>0</v>
      </c>
      <c r="Q390" s="200">
        <v>0.40242</v>
      </c>
      <c r="R390" s="200">
        <f>Q390*H390</f>
        <v>26.559719999999999</v>
      </c>
      <c r="S390" s="200">
        <v>0</v>
      </c>
      <c r="T390" s="201">
        <f>S390*H390</f>
        <v>0</v>
      </c>
      <c r="AR390" s="23" t="s">
        <v>132</v>
      </c>
      <c r="AT390" s="23" t="s">
        <v>127</v>
      </c>
      <c r="AU390" s="23" t="s">
        <v>82</v>
      </c>
      <c r="AY390" s="23" t="s">
        <v>124</v>
      </c>
      <c r="BE390" s="202">
        <f>IF(N390="základní",J390,0)</f>
        <v>0</v>
      </c>
      <c r="BF390" s="202">
        <f>IF(N390="snížená",J390,0)</f>
        <v>0</v>
      </c>
      <c r="BG390" s="202">
        <f>IF(N390="zákl. přenesená",J390,0)</f>
        <v>0</v>
      </c>
      <c r="BH390" s="202">
        <f>IF(N390="sníž. přenesená",J390,0)</f>
        <v>0</v>
      </c>
      <c r="BI390" s="202">
        <f>IF(N390="nulová",J390,0)</f>
        <v>0</v>
      </c>
      <c r="BJ390" s="23" t="s">
        <v>80</v>
      </c>
      <c r="BK390" s="202">
        <f>ROUND(I390*H390,2)</f>
        <v>0</v>
      </c>
      <c r="BL390" s="23" t="s">
        <v>132</v>
      </c>
      <c r="BM390" s="23" t="s">
        <v>1896</v>
      </c>
    </row>
    <row r="391" spans="2:65" s="11" customFormat="1" ht="27">
      <c r="B391" s="203"/>
      <c r="C391" s="204"/>
      <c r="D391" s="205" t="s">
        <v>134</v>
      </c>
      <c r="E391" s="206" t="s">
        <v>21</v>
      </c>
      <c r="F391" s="207" t="s">
        <v>734</v>
      </c>
      <c r="G391" s="204"/>
      <c r="H391" s="206" t="s">
        <v>21</v>
      </c>
      <c r="I391" s="208"/>
      <c r="J391" s="204"/>
      <c r="K391" s="204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134</v>
      </c>
      <c r="AU391" s="213" t="s">
        <v>82</v>
      </c>
      <c r="AV391" s="11" t="s">
        <v>80</v>
      </c>
      <c r="AW391" s="11" t="s">
        <v>35</v>
      </c>
      <c r="AX391" s="11" t="s">
        <v>72</v>
      </c>
      <c r="AY391" s="213" t="s">
        <v>124</v>
      </c>
    </row>
    <row r="392" spans="2:65" s="11" customFormat="1" ht="27">
      <c r="B392" s="203"/>
      <c r="C392" s="204"/>
      <c r="D392" s="205" t="s">
        <v>134</v>
      </c>
      <c r="E392" s="206" t="s">
        <v>21</v>
      </c>
      <c r="F392" s="207" t="s">
        <v>735</v>
      </c>
      <c r="G392" s="204"/>
      <c r="H392" s="206" t="s">
        <v>21</v>
      </c>
      <c r="I392" s="208"/>
      <c r="J392" s="204"/>
      <c r="K392" s="204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134</v>
      </c>
      <c r="AU392" s="213" t="s">
        <v>82</v>
      </c>
      <c r="AV392" s="11" t="s">
        <v>80</v>
      </c>
      <c r="AW392" s="11" t="s">
        <v>35</v>
      </c>
      <c r="AX392" s="11" t="s">
        <v>72</v>
      </c>
      <c r="AY392" s="213" t="s">
        <v>124</v>
      </c>
    </row>
    <row r="393" spans="2:65" s="12" customFormat="1" ht="13.5">
      <c r="B393" s="214"/>
      <c r="C393" s="215"/>
      <c r="D393" s="205" t="s">
        <v>134</v>
      </c>
      <c r="E393" s="216" t="s">
        <v>21</v>
      </c>
      <c r="F393" s="217" t="s">
        <v>1897</v>
      </c>
      <c r="G393" s="215"/>
      <c r="H393" s="218">
        <v>66</v>
      </c>
      <c r="I393" s="219"/>
      <c r="J393" s="215"/>
      <c r="K393" s="215"/>
      <c r="L393" s="220"/>
      <c r="M393" s="221"/>
      <c r="N393" s="222"/>
      <c r="O393" s="222"/>
      <c r="P393" s="222"/>
      <c r="Q393" s="222"/>
      <c r="R393" s="222"/>
      <c r="S393" s="222"/>
      <c r="T393" s="223"/>
      <c r="AT393" s="224" t="s">
        <v>134</v>
      </c>
      <c r="AU393" s="224" t="s">
        <v>82</v>
      </c>
      <c r="AV393" s="12" t="s">
        <v>82</v>
      </c>
      <c r="AW393" s="12" t="s">
        <v>35</v>
      </c>
      <c r="AX393" s="12" t="s">
        <v>80</v>
      </c>
      <c r="AY393" s="224" t="s">
        <v>124</v>
      </c>
    </row>
    <row r="394" spans="2:65" s="1" customFormat="1" ht="16.5" customHeight="1">
      <c r="B394" s="40"/>
      <c r="C394" s="239" t="s">
        <v>718</v>
      </c>
      <c r="D394" s="239" t="s">
        <v>312</v>
      </c>
      <c r="E394" s="240" t="s">
        <v>738</v>
      </c>
      <c r="F394" s="241" t="s">
        <v>739</v>
      </c>
      <c r="G394" s="242" t="s">
        <v>315</v>
      </c>
      <c r="H394" s="243">
        <v>22.338000000000001</v>
      </c>
      <c r="I394" s="244"/>
      <c r="J394" s="245">
        <f>ROUND(I394*H394,2)</f>
        <v>0</v>
      </c>
      <c r="K394" s="241" t="s">
        <v>131</v>
      </c>
      <c r="L394" s="246"/>
      <c r="M394" s="247" t="s">
        <v>21</v>
      </c>
      <c r="N394" s="248" t="s">
        <v>43</v>
      </c>
      <c r="O394" s="41"/>
      <c r="P394" s="200">
        <f>O394*H394</f>
        <v>0</v>
      </c>
      <c r="Q394" s="200">
        <v>1</v>
      </c>
      <c r="R394" s="200">
        <f>Q394*H394</f>
        <v>22.338000000000001</v>
      </c>
      <c r="S394" s="200">
        <v>0</v>
      </c>
      <c r="T394" s="201">
        <f>S394*H394</f>
        <v>0</v>
      </c>
      <c r="AR394" s="23" t="s">
        <v>169</v>
      </c>
      <c r="AT394" s="23" t="s">
        <v>312</v>
      </c>
      <c r="AU394" s="23" t="s">
        <v>82</v>
      </c>
      <c r="AY394" s="23" t="s">
        <v>124</v>
      </c>
      <c r="BE394" s="202">
        <f>IF(N394="základní",J394,0)</f>
        <v>0</v>
      </c>
      <c r="BF394" s="202">
        <f>IF(N394="snížená",J394,0)</f>
        <v>0</v>
      </c>
      <c r="BG394" s="202">
        <f>IF(N394="zákl. přenesená",J394,0)</f>
        <v>0</v>
      </c>
      <c r="BH394" s="202">
        <f>IF(N394="sníž. přenesená",J394,0)</f>
        <v>0</v>
      </c>
      <c r="BI394" s="202">
        <f>IF(N394="nulová",J394,0)</f>
        <v>0</v>
      </c>
      <c r="BJ394" s="23" t="s">
        <v>80</v>
      </c>
      <c r="BK394" s="202">
        <f>ROUND(I394*H394,2)</f>
        <v>0</v>
      </c>
      <c r="BL394" s="23" t="s">
        <v>132</v>
      </c>
      <c r="BM394" s="23" t="s">
        <v>1898</v>
      </c>
    </row>
    <row r="395" spans="2:65" s="12" customFormat="1" ht="13.5">
      <c r="B395" s="214"/>
      <c r="C395" s="215"/>
      <c r="D395" s="205" t="s">
        <v>134</v>
      </c>
      <c r="E395" s="216" t="s">
        <v>21</v>
      </c>
      <c r="F395" s="217" t="s">
        <v>1899</v>
      </c>
      <c r="G395" s="215"/>
      <c r="H395" s="218">
        <v>22.338000000000001</v>
      </c>
      <c r="I395" s="219"/>
      <c r="J395" s="215"/>
      <c r="K395" s="215"/>
      <c r="L395" s="220"/>
      <c r="M395" s="221"/>
      <c r="N395" s="222"/>
      <c r="O395" s="222"/>
      <c r="P395" s="222"/>
      <c r="Q395" s="222"/>
      <c r="R395" s="222"/>
      <c r="S395" s="222"/>
      <c r="T395" s="223"/>
      <c r="AT395" s="224" t="s">
        <v>134</v>
      </c>
      <c r="AU395" s="224" t="s">
        <v>82</v>
      </c>
      <c r="AV395" s="12" t="s">
        <v>82</v>
      </c>
      <c r="AW395" s="12" t="s">
        <v>35</v>
      </c>
      <c r="AX395" s="12" t="s">
        <v>80</v>
      </c>
      <c r="AY395" s="224" t="s">
        <v>124</v>
      </c>
    </row>
    <row r="396" spans="2:65" s="10" customFormat="1" ht="29.85" customHeight="1">
      <c r="B396" s="175"/>
      <c r="C396" s="176"/>
      <c r="D396" s="177" t="s">
        <v>71</v>
      </c>
      <c r="E396" s="189" t="s">
        <v>153</v>
      </c>
      <c r="F396" s="189" t="s">
        <v>742</v>
      </c>
      <c r="G396" s="176"/>
      <c r="H396" s="176"/>
      <c r="I396" s="179"/>
      <c r="J396" s="190">
        <f>BK396</f>
        <v>0</v>
      </c>
      <c r="K396" s="176"/>
      <c r="L396" s="181"/>
      <c r="M396" s="182"/>
      <c r="N396" s="183"/>
      <c r="O396" s="183"/>
      <c r="P396" s="184">
        <f>SUM(P397:P440)</f>
        <v>0</v>
      </c>
      <c r="Q396" s="183"/>
      <c r="R396" s="184">
        <f>SUM(R397:R440)</f>
        <v>57.056379200000002</v>
      </c>
      <c r="S396" s="183"/>
      <c r="T396" s="185">
        <f>SUM(T397:T440)</f>
        <v>0</v>
      </c>
      <c r="AR396" s="186" t="s">
        <v>80</v>
      </c>
      <c r="AT396" s="187" t="s">
        <v>71</v>
      </c>
      <c r="AU396" s="187" t="s">
        <v>80</v>
      </c>
      <c r="AY396" s="186" t="s">
        <v>124</v>
      </c>
      <c r="BK396" s="188">
        <f>SUM(BK397:BK440)</f>
        <v>0</v>
      </c>
    </row>
    <row r="397" spans="2:65" s="1" customFormat="1" ht="16.5" customHeight="1">
      <c r="B397" s="40"/>
      <c r="C397" s="191" t="s">
        <v>723</v>
      </c>
      <c r="D397" s="191" t="s">
        <v>127</v>
      </c>
      <c r="E397" s="192" t="s">
        <v>744</v>
      </c>
      <c r="F397" s="193" t="s">
        <v>745</v>
      </c>
      <c r="G397" s="194" t="s">
        <v>221</v>
      </c>
      <c r="H397" s="195">
        <v>184</v>
      </c>
      <c r="I397" s="196"/>
      <c r="J397" s="197">
        <f>ROUND(I397*H397,2)</f>
        <v>0</v>
      </c>
      <c r="K397" s="193" t="s">
        <v>131</v>
      </c>
      <c r="L397" s="60"/>
      <c r="M397" s="198" t="s">
        <v>21</v>
      </c>
      <c r="N397" s="199" t="s">
        <v>43</v>
      </c>
      <c r="O397" s="41"/>
      <c r="P397" s="200">
        <f>O397*H397</f>
        <v>0</v>
      </c>
      <c r="Q397" s="200">
        <v>0.27994000000000002</v>
      </c>
      <c r="R397" s="200">
        <f>Q397*H397</f>
        <v>51.508960000000002</v>
      </c>
      <c r="S397" s="200">
        <v>0</v>
      </c>
      <c r="T397" s="201">
        <f>S397*H397</f>
        <v>0</v>
      </c>
      <c r="AR397" s="23" t="s">
        <v>132</v>
      </c>
      <c r="AT397" s="23" t="s">
        <v>127</v>
      </c>
      <c r="AU397" s="23" t="s">
        <v>82</v>
      </c>
      <c r="AY397" s="23" t="s">
        <v>124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23" t="s">
        <v>80</v>
      </c>
      <c r="BK397" s="202">
        <f>ROUND(I397*H397,2)</f>
        <v>0</v>
      </c>
      <c r="BL397" s="23" t="s">
        <v>132</v>
      </c>
      <c r="BM397" s="23" t="s">
        <v>1900</v>
      </c>
    </row>
    <row r="398" spans="2:65" s="11" customFormat="1" ht="13.5">
      <c r="B398" s="203"/>
      <c r="C398" s="204"/>
      <c r="D398" s="205" t="s">
        <v>134</v>
      </c>
      <c r="E398" s="206" t="s">
        <v>21</v>
      </c>
      <c r="F398" s="207" t="s">
        <v>747</v>
      </c>
      <c r="G398" s="204"/>
      <c r="H398" s="206" t="s">
        <v>21</v>
      </c>
      <c r="I398" s="208"/>
      <c r="J398" s="204"/>
      <c r="K398" s="204"/>
      <c r="L398" s="209"/>
      <c r="M398" s="210"/>
      <c r="N398" s="211"/>
      <c r="O398" s="211"/>
      <c r="P398" s="211"/>
      <c r="Q398" s="211"/>
      <c r="R398" s="211"/>
      <c r="S398" s="211"/>
      <c r="T398" s="212"/>
      <c r="AT398" s="213" t="s">
        <v>134</v>
      </c>
      <c r="AU398" s="213" t="s">
        <v>82</v>
      </c>
      <c r="AV398" s="11" t="s">
        <v>80</v>
      </c>
      <c r="AW398" s="11" t="s">
        <v>35</v>
      </c>
      <c r="AX398" s="11" t="s">
        <v>72</v>
      </c>
      <c r="AY398" s="213" t="s">
        <v>124</v>
      </c>
    </row>
    <row r="399" spans="2:65" s="12" customFormat="1" ht="13.5">
      <c r="B399" s="214"/>
      <c r="C399" s="215"/>
      <c r="D399" s="205" t="s">
        <v>134</v>
      </c>
      <c r="E399" s="216" t="s">
        <v>21</v>
      </c>
      <c r="F399" s="217" t="s">
        <v>1901</v>
      </c>
      <c r="G399" s="215"/>
      <c r="H399" s="218">
        <v>184</v>
      </c>
      <c r="I399" s="219"/>
      <c r="J399" s="215"/>
      <c r="K399" s="215"/>
      <c r="L399" s="220"/>
      <c r="M399" s="221"/>
      <c r="N399" s="222"/>
      <c r="O399" s="222"/>
      <c r="P399" s="222"/>
      <c r="Q399" s="222"/>
      <c r="R399" s="222"/>
      <c r="S399" s="222"/>
      <c r="T399" s="223"/>
      <c r="AT399" s="224" t="s">
        <v>134</v>
      </c>
      <c r="AU399" s="224" t="s">
        <v>82</v>
      </c>
      <c r="AV399" s="12" t="s">
        <v>82</v>
      </c>
      <c r="AW399" s="12" t="s">
        <v>35</v>
      </c>
      <c r="AX399" s="12" t="s">
        <v>80</v>
      </c>
      <c r="AY399" s="224" t="s">
        <v>124</v>
      </c>
    </row>
    <row r="400" spans="2:65" s="1" customFormat="1" ht="25.5" customHeight="1">
      <c r="B400" s="40"/>
      <c r="C400" s="191" t="s">
        <v>730</v>
      </c>
      <c r="D400" s="191" t="s">
        <v>127</v>
      </c>
      <c r="E400" s="192" t="s">
        <v>750</v>
      </c>
      <c r="F400" s="193" t="s">
        <v>751</v>
      </c>
      <c r="G400" s="194" t="s">
        <v>221</v>
      </c>
      <c r="H400" s="195">
        <v>184</v>
      </c>
      <c r="I400" s="196"/>
      <c r="J400" s="197">
        <f>ROUND(I400*H400,2)</f>
        <v>0</v>
      </c>
      <c r="K400" s="193" t="s">
        <v>131</v>
      </c>
      <c r="L400" s="60"/>
      <c r="M400" s="198" t="s">
        <v>21</v>
      </c>
      <c r="N400" s="199" t="s">
        <v>43</v>
      </c>
      <c r="O400" s="41"/>
      <c r="P400" s="200">
        <f>O400*H400</f>
        <v>0</v>
      </c>
      <c r="Q400" s="200">
        <v>0</v>
      </c>
      <c r="R400" s="200">
        <f>Q400*H400</f>
        <v>0</v>
      </c>
      <c r="S400" s="200">
        <v>0</v>
      </c>
      <c r="T400" s="201">
        <f>S400*H400</f>
        <v>0</v>
      </c>
      <c r="AR400" s="23" t="s">
        <v>132</v>
      </c>
      <c r="AT400" s="23" t="s">
        <v>127</v>
      </c>
      <c r="AU400" s="23" t="s">
        <v>82</v>
      </c>
      <c r="AY400" s="23" t="s">
        <v>124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23" t="s">
        <v>80</v>
      </c>
      <c r="BK400" s="202">
        <f>ROUND(I400*H400,2)</f>
        <v>0</v>
      </c>
      <c r="BL400" s="23" t="s">
        <v>132</v>
      </c>
      <c r="BM400" s="23" t="s">
        <v>1902</v>
      </c>
    </row>
    <row r="401" spans="2:65" s="11" customFormat="1" ht="27">
      <c r="B401" s="203"/>
      <c r="C401" s="204"/>
      <c r="D401" s="205" t="s">
        <v>134</v>
      </c>
      <c r="E401" s="206" t="s">
        <v>21</v>
      </c>
      <c r="F401" s="207" t="s">
        <v>753</v>
      </c>
      <c r="G401" s="204"/>
      <c r="H401" s="206" t="s">
        <v>21</v>
      </c>
      <c r="I401" s="208"/>
      <c r="J401" s="204"/>
      <c r="K401" s="204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134</v>
      </c>
      <c r="AU401" s="213" t="s">
        <v>82</v>
      </c>
      <c r="AV401" s="11" t="s">
        <v>80</v>
      </c>
      <c r="AW401" s="11" t="s">
        <v>35</v>
      </c>
      <c r="AX401" s="11" t="s">
        <v>72</v>
      </c>
      <c r="AY401" s="213" t="s">
        <v>124</v>
      </c>
    </row>
    <row r="402" spans="2:65" s="12" customFormat="1" ht="13.5">
      <c r="B402" s="214"/>
      <c r="C402" s="215"/>
      <c r="D402" s="205" t="s">
        <v>134</v>
      </c>
      <c r="E402" s="216" t="s">
        <v>21</v>
      </c>
      <c r="F402" s="217" t="s">
        <v>1903</v>
      </c>
      <c r="G402" s="215"/>
      <c r="H402" s="218">
        <v>184</v>
      </c>
      <c r="I402" s="219"/>
      <c r="J402" s="215"/>
      <c r="K402" s="215"/>
      <c r="L402" s="220"/>
      <c r="M402" s="221"/>
      <c r="N402" s="222"/>
      <c r="O402" s="222"/>
      <c r="P402" s="222"/>
      <c r="Q402" s="222"/>
      <c r="R402" s="222"/>
      <c r="S402" s="222"/>
      <c r="T402" s="223"/>
      <c r="AT402" s="224" t="s">
        <v>134</v>
      </c>
      <c r="AU402" s="224" t="s">
        <v>82</v>
      </c>
      <c r="AV402" s="12" t="s">
        <v>82</v>
      </c>
      <c r="AW402" s="12" t="s">
        <v>35</v>
      </c>
      <c r="AX402" s="12" t="s">
        <v>80</v>
      </c>
      <c r="AY402" s="224" t="s">
        <v>124</v>
      </c>
    </row>
    <row r="403" spans="2:65" s="1" customFormat="1" ht="25.5" customHeight="1">
      <c r="B403" s="40"/>
      <c r="C403" s="191" t="s">
        <v>737</v>
      </c>
      <c r="D403" s="191" t="s">
        <v>127</v>
      </c>
      <c r="E403" s="192" t="s">
        <v>756</v>
      </c>
      <c r="F403" s="193" t="s">
        <v>757</v>
      </c>
      <c r="G403" s="194" t="s">
        <v>221</v>
      </c>
      <c r="H403" s="195">
        <v>404.12</v>
      </c>
      <c r="I403" s="196"/>
      <c r="J403" s="197">
        <f>ROUND(I403*H403,2)</f>
        <v>0</v>
      </c>
      <c r="K403" s="193" t="s">
        <v>131</v>
      </c>
      <c r="L403" s="60"/>
      <c r="M403" s="198" t="s">
        <v>21</v>
      </c>
      <c r="N403" s="199" t="s">
        <v>43</v>
      </c>
      <c r="O403" s="41"/>
      <c r="P403" s="200">
        <f>O403*H403</f>
        <v>0</v>
      </c>
      <c r="Q403" s="200">
        <v>0</v>
      </c>
      <c r="R403" s="200">
        <f>Q403*H403</f>
        <v>0</v>
      </c>
      <c r="S403" s="200">
        <v>0</v>
      </c>
      <c r="T403" s="201">
        <f>S403*H403</f>
        <v>0</v>
      </c>
      <c r="AR403" s="23" t="s">
        <v>132</v>
      </c>
      <c r="AT403" s="23" t="s">
        <v>127</v>
      </c>
      <c r="AU403" s="23" t="s">
        <v>82</v>
      </c>
      <c r="AY403" s="23" t="s">
        <v>124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23" t="s">
        <v>80</v>
      </c>
      <c r="BK403" s="202">
        <f>ROUND(I403*H403,2)</f>
        <v>0</v>
      </c>
      <c r="BL403" s="23" t="s">
        <v>132</v>
      </c>
      <c r="BM403" s="23" t="s">
        <v>1904</v>
      </c>
    </row>
    <row r="404" spans="2:65" s="11" customFormat="1" ht="27">
      <c r="B404" s="203"/>
      <c r="C404" s="204"/>
      <c r="D404" s="205" t="s">
        <v>134</v>
      </c>
      <c r="E404" s="206" t="s">
        <v>21</v>
      </c>
      <c r="F404" s="207" t="s">
        <v>759</v>
      </c>
      <c r="G404" s="204"/>
      <c r="H404" s="206" t="s">
        <v>21</v>
      </c>
      <c r="I404" s="208"/>
      <c r="J404" s="204"/>
      <c r="K404" s="204"/>
      <c r="L404" s="209"/>
      <c r="M404" s="210"/>
      <c r="N404" s="211"/>
      <c r="O404" s="211"/>
      <c r="P404" s="211"/>
      <c r="Q404" s="211"/>
      <c r="R404" s="211"/>
      <c r="S404" s="211"/>
      <c r="T404" s="212"/>
      <c r="AT404" s="213" t="s">
        <v>134</v>
      </c>
      <c r="AU404" s="213" t="s">
        <v>82</v>
      </c>
      <c r="AV404" s="11" t="s">
        <v>80</v>
      </c>
      <c r="AW404" s="11" t="s">
        <v>35</v>
      </c>
      <c r="AX404" s="11" t="s">
        <v>72</v>
      </c>
      <c r="AY404" s="213" t="s">
        <v>124</v>
      </c>
    </row>
    <row r="405" spans="2:65" s="12" customFormat="1" ht="13.5">
      <c r="B405" s="214"/>
      <c r="C405" s="215"/>
      <c r="D405" s="205" t="s">
        <v>134</v>
      </c>
      <c r="E405" s="216" t="s">
        <v>21</v>
      </c>
      <c r="F405" s="217" t="s">
        <v>1905</v>
      </c>
      <c r="G405" s="215"/>
      <c r="H405" s="218">
        <v>404.12</v>
      </c>
      <c r="I405" s="219"/>
      <c r="J405" s="215"/>
      <c r="K405" s="215"/>
      <c r="L405" s="220"/>
      <c r="M405" s="221"/>
      <c r="N405" s="222"/>
      <c r="O405" s="222"/>
      <c r="P405" s="222"/>
      <c r="Q405" s="222"/>
      <c r="R405" s="222"/>
      <c r="S405" s="222"/>
      <c r="T405" s="223"/>
      <c r="AT405" s="224" t="s">
        <v>134</v>
      </c>
      <c r="AU405" s="224" t="s">
        <v>82</v>
      </c>
      <c r="AV405" s="12" t="s">
        <v>82</v>
      </c>
      <c r="AW405" s="12" t="s">
        <v>35</v>
      </c>
      <c r="AX405" s="12" t="s">
        <v>80</v>
      </c>
      <c r="AY405" s="224" t="s">
        <v>124</v>
      </c>
    </row>
    <row r="406" spans="2:65" s="1" customFormat="1" ht="16.5" customHeight="1">
      <c r="B406" s="40"/>
      <c r="C406" s="239" t="s">
        <v>743</v>
      </c>
      <c r="D406" s="239" t="s">
        <v>312</v>
      </c>
      <c r="E406" s="240" t="s">
        <v>762</v>
      </c>
      <c r="F406" s="241" t="s">
        <v>763</v>
      </c>
      <c r="G406" s="242" t="s">
        <v>315</v>
      </c>
      <c r="H406" s="243">
        <v>2.7879999999999998</v>
      </c>
      <c r="I406" s="244"/>
      <c r="J406" s="245">
        <f>ROUND(I406*H406,2)</f>
        <v>0</v>
      </c>
      <c r="K406" s="241" t="s">
        <v>131</v>
      </c>
      <c r="L406" s="246"/>
      <c r="M406" s="247" t="s">
        <v>21</v>
      </c>
      <c r="N406" s="248" t="s">
        <v>43</v>
      </c>
      <c r="O406" s="41"/>
      <c r="P406" s="200">
        <f>O406*H406</f>
        <v>0</v>
      </c>
      <c r="Q406" s="200">
        <v>1</v>
      </c>
      <c r="R406" s="200">
        <f>Q406*H406</f>
        <v>2.7879999999999998</v>
      </c>
      <c r="S406" s="200">
        <v>0</v>
      </c>
      <c r="T406" s="201">
        <f>S406*H406</f>
        <v>0</v>
      </c>
      <c r="AR406" s="23" t="s">
        <v>169</v>
      </c>
      <c r="AT406" s="23" t="s">
        <v>312</v>
      </c>
      <c r="AU406" s="23" t="s">
        <v>82</v>
      </c>
      <c r="AY406" s="23" t="s">
        <v>124</v>
      </c>
      <c r="BE406" s="202">
        <f>IF(N406="základní",J406,0)</f>
        <v>0</v>
      </c>
      <c r="BF406" s="202">
        <f>IF(N406="snížená",J406,0)</f>
        <v>0</v>
      </c>
      <c r="BG406" s="202">
        <f>IF(N406="zákl. přenesená",J406,0)</f>
        <v>0</v>
      </c>
      <c r="BH406" s="202">
        <f>IF(N406="sníž. přenesená",J406,0)</f>
        <v>0</v>
      </c>
      <c r="BI406" s="202">
        <f>IF(N406="nulová",J406,0)</f>
        <v>0</v>
      </c>
      <c r="BJ406" s="23" t="s">
        <v>80</v>
      </c>
      <c r="BK406" s="202">
        <f>ROUND(I406*H406,2)</f>
        <v>0</v>
      </c>
      <c r="BL406" s="23" t="s">
        <v>132</v>
      </c>
      <c r="BM406" s="23" t="s">
        <v>1906</v>
      </c>
    </row>
    <row r="407" spans="2:65" s="11" customFormat="1" ht="13.5">
      <c r="B407" s="203"/>
      <c r="C407" s="204"/>
      <c r="D407" s="205" t="s">
        <v>134</v>
      </c>
      <c r="E407" s="206" t="s">
        <v>21</v>
      </c>
      <c r="F407" s="207" t="s">
        <v>765</v>
      </c>
      <c r="G407" s="204"/>
      <c r="H407" s="206" t="s">
        <v>21</v>
      </c>
      <c r="I407" s="208"/>
      <c r="J407" s="204"/>
      <c r="K407" s="204"/>
      <c r="L407" s="209"/>
      <c r="M407" s="210"/>
      <c r="N407" s="211"/>
      <c r="O407" s="211"/>
      <c r="P407" s="211"/>
      <c r="Q407" s="211"/>
      <c r="R407" s="211"/>
      <c r="S407" s="211"/>
      <c r="T407" s="212"/>
      <c r="AT407" s="213" t="s">
        <v>134</v>
      </c>
      <c r="AU407" s="213" t="s">
        <v>82</v>
      </c>
      <c r="AV407" s="11" t="s">
        <v>80</v>
      </c>
      <c r="AW407" s="11" t="s">
        <v>35</v>
      </c>
      <c r="AX407" s="11" t="s">
        <v>72</v>
      </c>
      <c r="AY407" s="213" t="s">
        <v>124</v>
      </c>
    </row>
    <row r="408" spans="2:65" s="12" customFormat="1" ht="13.5">
      <c r="B408" s="214"/>
      <c r="C408" s="215"/>
      <c r="D408" s="205" t="s">
        <v>134</v>
      </c>
      <c r="E408" s="216" t="s">
        <v>21</v>
      </c>
      <c r="F408" s="217" t="s">
        <v>1907</v>
      </c>
      <c r="G408" s="215"/>
      <c r="H408" s="218">
        <v>2.7879999999999998</v>
      </c>
      <c r="I408" s="219"/>
      <c r="J408" s="215"/>
      <c r="K408" s="215"/>
      <c r="L408" s="220"/>
      <c r="M408" s="221"/>
      <c r="N408" s="222"/>
      <c r="O408" s="222"/>
      <c r="P408" s="222"/>
      <c r="Q408" s="222"/>
      <c r="R408" s="222"/>
      <c r="S408" s="222"/>
      <c r="T408" s="223"/>
      <c r="AT408" s="224" t="s">
        <v>134</v>
      </c>
      <c r="AU408" s="224" t="s">
        <v>82</v>
      </c>
      <c r="AV408" s="12" t="s">
        <v>82</v>
      </c>
      <c r="AW408" s="12" t="s">
        <v>35</v>
      </c>
      <c r="AX408" s="12" t="s">
        <v>80</v>
      </c>
      <c r="AY408" s="224" t="s">
        <v>124</v>
      </c>
    </row>
    <row r="409" spans="2:65" s="1" customFormat="1" ht="16.5" customHeight="1">
      <c r="B409" s="40"/>
      <c r="C409" s="239" t="s">
        <v>749</v>
      </c>
      <c r="D409" s="239" t="s">
        <v>312</v>
      </c>
      <c r="E409" s="240" t="s">
        <v>768</v>
      </c>
      <c r="F409" s="241" t="s">
        <v>769</v>
      </c>
      <c r="G409" s="242" t="s">
        <v>315</v>
      </c>
      <c r="H409" s="243">
        <v>3.718</v>
      </c>
      <c r="I409" s="244"/>
      <c r="J409" s="245">
        <f>ROUND(I409*H409,2)</f>
        <v>0</v>
      </c>
      <c r="K409" s="241" t="s">
        <v>21</v>
      </c>
      <c r="L409" s="246"/>
      <c r="M409" s="247" t="s">
        <v>21</v>
      </c>
      <c r="N409" s="248" t="s">
        <v>43</v>
      </c>
      <c r="O409" s="41"/>
      <c r="P409" s="200">
        <f>O409*H409</f>
        <v>0</v>
      </c>
      <c r="Q409" s="200">
        <v>0</v>
      </c>
      <c r="R409" s="200">
        <f>Q409*H409</f>
        <v>0</v>
      </c>
      <c r="S409" s="200">
        <v>0</v>
      </c>
      <c r="T409" s="201">
        <f>S409*H409</f>
        <v>0</v>
      </c>
      <c r="AR409" s="23" t="s">
        <v>169</v>
      </c>
      <c r="AT409" s="23" t="s">
        <v>312</v>
      </c>
      <c r="AU409" s="23" t="s">
        <v>82</v>
      </c>
      <c r="AY409" s="23" t="s">
        <v>124</v>
      </c>
      <c r="BE409" s="202">
        <f>IF(N409="základní",J409,0)</f>
        <v>0</v>
      </c>
      <c r="BF409" s="202">
        <f>IF(N409="snížená",J409,0)</f>
        <v>0</v>
      </c>
      <c r="BG409" s="202">
        <f>IF(N409="zákl. přenesená",J409,0)</f>
        <v>0</v>
      </c>
      <c r="BH409" s="202">
        <f>IF(N409="sníž. přenesená",J409,0)</f>
        <v>0</v>
      </c>
      <c r="BI409" s="202">
        <f>IF(N409="nulová",J409,0)</f>
        <v>0</v>
      </c>
      <c r="BJ409" s="23" t="s">
        <v>80</v>
      </c>
      <c r="BK409" s="202">
        <f>ROUND(I409*H409,2)</f>
        <v>0</v>
      </c>
      <c r="BL409" s="23" t="s">
        <v>132</v>
      </c>
      <c r="BM409" s="23" t="s">
        <v>1908</v>
      </c>
    </row>
    <row r="410" spans="2:65" s="11" customFormat="1" ht="13.5">
      <c r="B410" s="203"/>
      <c r="C410" s="204"/>
      <c r="D410" s="205" t="s">
        <v>134</v>
      </c>
      <c r="E410" s="206" t="s">
        <v>21</v>
      </c>
      <c r="F410" s="207" t="s">
        <v>771</v>
      </c>
      <c r="G410" s="204"/>
      <c r="H410" s="206" t="s">
        <v>21</v>
      </c>
      <c r="I410" s="208"/>
      <c r="J410" s="204"/>
      <c r="K410" s="204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134</v>
      </c>
      <c r="AU410" s="213" t="s">
        <v>82</v>
      </c>
      <c r="AV410" s="11" t="s">
        <v>80</v>
      </c>
      <c r="AW410" s="11" t="s">
        <v>35</v>
      </c>
      <c r="AX410" s="11" t="s">
        <v>72</v>
      </c>
      <c r="AY410" s="213" t="s">
        <v>124</v>
      </c>
    </row>
    <row r="411" spans="2:65" s="12" customFormat="1" ht="13.5">
      <c r="B411" s="214"/>
      <c r="C411" s="215"/>
      <c r="D411" s="205" t="s">
        <v>134</v>
      </c>
      <c r="E411" s="216" t="s">
        <v>21</v>
      </c>
      <c r="F411" s="217" t="s">
        <v>1909</v>
      </c>
      <c r="G411" s="215"/>
      <c r="H411" s="218">
        <v>3.718</v>
      </c>
      <c r="I411" s="219"/>
      <c r="J411" s="215"/>
      <c r="K411" s="215"/>
      <c r="L411" s="220"/>
      <c r="M411" s="221"/>
      <c r="N411" s="222"/>
      <c r="O411" s="222"/>
      <c r="P411" s="222"/>
      <c r="Q411" s="222"/>
      <c r="R411" s="222"/>
      <c r="S411" s="222"/>
      <c r="T411" s="223"/>
      <c r="AT411" s="224" t="s">
        <v>134</v>
      </c>
      <c r="AU411" s="224" t="s">
        <v>82</v>
      </c>
      <c r="AV411" s="12" t="s">
        <v>82</v>
      </c>
      <c r="AW411" s="12" t="s">
        <v>35</v>
      </c>
      <c r="AX411" s="12" t="s">
        <v>80</v>
      </c>
      <c r="AY411" s="224" t="s">
        <v>124</v>
      </c>
    </row>
    <row r="412" spans="2:65" s="1" customFormat="1" ht="16.5" customHeight="1">
      <c r="B412" s="40"/>
      <c r="C412" s="191" t="s">
        <v>755</v>
      </c>
      <c r="D412" s="191" t="s">
        <v>127</v>
      </c>
      <c r="E412" s="192" t="s">
        <v>774</v>
      </c>
      <c r="F412" s="193" t="s">
        <v>775</v>
      </c>
      <c r="G412" s="194" t="s">
        <v>221</v>
      </c>
      <c r="H412" s="195">
        <v>4</v>
      </c>
      <c r="I412" s="196"/>
      <c r="J412" s="197">
        <f>ROUND(I412*H412,2)</f>
        <v>0</v>
      </c>
      <c r="K412" s="193" t="s">
        <v>131</v>
      </c>
      <c r="L412" s="60"/>
      <c r="M412" s="198" t="s">
        <v>21</v>
      </c>
      <c r="N412" s="199" t="s">
        <v>43</v>
      </c>
      <c r="O412" s="41"/>
      <c r="P412" s="200">
        <f>O412*H412</f>
        <v>0</v>
      </c>
      <c r="Q412" s="200">
        <v>0.18776000000000001</v>
      </c>
      <c r="R412" s="200">
        <f>Q412*H412</f>
        <v>0.75104000000000004</v>
      </c>
      <c r="S412" s="200">
        <v>0</v>
      </c>
      <c r="T412" s="201">
        <f>S412*H412</f>
        <v>0</v>
      </c>
      <c r="AR412" s="23" t="s">
        <v>132</v>
      </c>
      <c r="AT412" s="23" t="s">
        <v>127</v>
      </c>
      <c r="AU412" s="23" t="s">
        <v>82</v>
      </c>
      <c r="AY412" s="23" t="s">
        <v>124</v>
      </c>
      <c r="BE412" s="202">
        <f>IF(N412="základní",J412,0)</f>
        <v>0</v>
      </c>
      <c r="BF412" s="202">
        <f>IF(N412="snížená",J412,0)</f>
        <v>0</v>
      </c>
      <c r="BG412" s="202">
        <f>IF(N412="zákl. přenesená",J412,0)</f>
        <v>0</v>
      </c>
      <c r="BH412" s="202">
        <f>IF(N412="sníž. přenesená",J412,0)</f>
        <v>0</v>
      </c>
      <c r="BI412" s="202">
        <f>IF(N412="nulová",J412,0)</f>
        <v>0</v>
      </c>
      <c r="BJ412" s="23" t="s">
        <v>80</v>
      </c>
      <c r="BK412" s="202">
        <f>ROUND(I412*H412,2)</f>
        <v>0</v>
      </c>
      <c r="BL412" s="23" t="s">
        <v>132</v>
      </c>
      <c r="BM412" s="23" t="s">
        <v>1910</v>
      </c>
    </row>
    <row r="413" spans="2:65" s="11" customFormat="1" ht="13.5">
      <c r="B413" s="203"/>
      <c r="C413" s="204"/>
      <c r="D413" s="205" t="s">
        <v>134</v>
      </c>
      <c r="E413" s="206" t="s">
        <v>21</v>
      </c>
      <c r="F413" s="207" t="s">
        <v>777</v>
      </c>
      <c r="G413" s="204"/>
      <c r="H413" s="206" t="s">
        <v>21</v>
      </c>
      <c r="I413" s="208"/>
      <c r="J413" s="204"/>
      <c r="K413" s="204"/>
      <c r="L413" s="209"/>
      <c r="M413" s="210"/>
      <c r="N413" s="211"/>
      <c r="O413" s="211"/>
      <c r="P413" s="211"/>
      <c r="Q413" s="211"/>
      <c r="R413" s="211"/>
      <c r="S413" s="211"/>
      <c r="T413" s="212"/>
      <c r="AT413" s="213" t="s">
        <v>134</v>
      </c>
      <c r="AU413" s="213" t="s">
        <v>82</v>
      </c>
      <c r="AV413" s="11" t="s">
        <v>80</v>
      </c>
      <c r="AW413" s="11" t="s">
        <v>35</v>
      </c>
      <c r="AX413" s="11" t="s">
        <v>72</v>
      </c>
      <c r="AY413" s="213" t="s">
        <v>124</v>
      </c>
    </row>
    <row r="414" spans="2:65" s="12" customFormat="1" ht="13.5">
      <c r="B414" s="214"/>
      <c r="C414" s="215"/>
      <c r="D414" s="205" t="s">
        <v>134</v>
      </c>
      <c r="E414" s="216" t="s">
        <v>21</v>
      </c>
      <c r="F414" s="217" t="s">
        <v>1499</v>
      </c>
      <c r="G414" s="215"/>
      <c r="H414" s="218">
        <v>4</v>
      </c>
      <c r="I414" s="219"/>
      <c r="J414" s="215"/>
      <c r="K414" s="215"/>
      <c r="L414" s="220"/>
      <c r="M414" s="221"/>
      <c r="N414" s="222"/>
      <c r="O414" s="222"/>
      <c r="P414" s="222"/>
      <c r="Q414" s="222"/>
      <c r="R414" s="222"/>
      <c r="S414" s="222"/>
      <c r="T414" s="223"/>
      <c r="AT414" s="224" t="s">
        <v>134</v>
      </c>
      <c r="AU414" s="224" t="s">
        <v>82</v>
      </c>
      <c r="AV414" s="12" t="s">
        <v>82</v>
      </c>
      <c r="AW414" s="12" t="s">
        <v>35</v>
      </c>
      <c r="AX414" s="12" t="s">
        <v>80</v>
      </c>
      <c r="AY414" s="224" t="s">
        <v>124</v>
      </c>
    </row>
    <row r="415" spans="2:65" s="1" customFormat="1" ht="16.5" customHeight="1">
      <c r="B415" s="40"/>
      <c r="C415" s="191" t="s">
        <v>761</v>
      </c>
      <c r="D415" s="191" t="s">
        <v>127</v>
      </c>
      <c r="E415" s="192" t="s">
        <v>780</v>
      </c>
      <c r="F415" s="193" t="s">
        <v>781</v>
      </c>
      <c r="G415" s="194" t="s">
        <v>272</v>
      </c>
      <c r="H415" s="195">
        <v>0.42</v>
      </c>
      <c r="I415" s="196"/>
      <c r="J415" s="197">
        <f>ROUND(I415*H415,2)</f>
        <v>0</v>
      </c>
      <c r="K415" s="193" t="s">
        <v>131</v>
      </c>
      <c r="L415" s="60"/>
      <c r="M415" s="198" t="s">
        <v>21</v>
      </c>
      <c r="N415" s="199" t="s">
        <v>43</v>
      </c>
      <c r="O415" s="41"/>
      <c r="P415" s="200">
        <f>O415*H415</f>
        <v>0</v>
      </c>
      <c r="Q415" s="200">
        <v>0</v>
      </c>
      <c r="R415" s="200">
        <f>Q415*H415</f>
        <v>0</v>
      </c>
      <c r="S415" s="200">
        <v>0</v>
      </c>
      <c r="T415" s="201">
        <f>S415*H415</f>
        <v>0</v>
      </c>
      <c r="AR415" s="23" t="s">
        <v>132</v>
      </c>
      <c r="AT415" s="23" t="s">
        <v>127</v>
      </c>
      <c r="AU415" s="23" t="s">
        <v>82</v>
      </c>
      <c r="AY415" s="23" t="s">
        <v>124</v>
      </c>
      <c r="BE415" s="202">
        <f>IF(N415="základní",J415,0)</f>
        <v>0</v>
      </c>
      <c r="BF415" s="202">
        <f>IF(N415="snížená",J415,0)</f>
        <v>0</v>
      </c>
      <c r="BG415" s="202">
        <f>IF(N415="zákl. přenesená",J415,0)</f>
        <v>0</v>
      </c>
      <c r="BH415" s="202">
        <f>IF(N415="sníž. přenesená",J415,0)</f>
        <v>0</v>
      </c>
      <c r="BI415" s="202">
        <f>IF(N415="nulová",J415,0)</f>
        <v>0</v>
      </c>
      <c r="BJ415" s="23" t="s">
        <v>80</v>
      </c>
      <c r="BK415" s="202">
        <f>ROUND(I415*H415,2)</f>
        <v>0</v>
      </c>
      <c r="BL415" s="23" t="s">
        <v>132</v>
      </c>
      <c r="BM415" s="23" t="s">
        <v>1911</v>
      </c>
    </row>
    <row r="416" spans="2:65" s="11" customFormat="1" ht="13.5">
      <c r="B416" s="203"/>
      <c r="C416" s="204"/>
      <c r="D416" s="205" t="s">
        <v>134</v>
      </c>
      <c r="E416" s="206" t="s">
        <v>21</v>
      </c>
      <c r="F416" s="207" t="s">
        <v>783</v>
      </c>
      <c r="G416" s="204"/>
      <c r="H416" s="206" t="s">
        <v>21</v>
      </c>
      <c r="I416" s="208"/>
      <c r="J416" s="204"/>
      <c r="K416" s="204"/>
      <c r="L416" s="209"/>
      <c r="M416" s="210"/>
      <c r="N416" s="211"/>
      <c r="O416" s="211"/>
      <c r="P416" s="211"/>
      <c r="Q416" s="211"/>
      <c r="R416" s="211"/>
      <c r="S416" s="211"/>
      <c r="T416" s="212"/>
      <c r="AT416" s="213" t="s">
        <v>134</v>
      </c>
      <c r="AU416" s="213" t="s">
        <v>82</v>
      </c>
      <c r="AV416" s="11" t="s">
        <v>80</v>
      </c>
      <c r="AW416" s="11" t="s">
        <v>35</v>
      </c>
      <c r="AX416" s="11" t="s">
        <v>72</v>
      </c>
      <c r="AY416" s="213" t="s">
        <v>124</v>
      </c>
    </row>
    <row r="417" spans="2:65" s="12" customFormat="1" ht="13.5">
      <c r="B417" s="214"/>
      <c r="C417" s="215"/>
      <c r="D417" s="205" t="s">
        <v>134</v>
      </c>
      <c r="E417" s="216" t="s">
        <v>21</v>
      </c>
      <c r="F417" s="217" t="s">
        <v>784</v>
      </c>
      <c r="G417" s="215"/>
      <c r="H417" s="218">
        <v>0.42</v>
      </c>
      <c r="I417" s="219"/>
      <c r="J417" s="215"/>
      <c r="K417" s="215"/>
      <c r="L417" s="220"/>
      <c r="M417" s="221"/>
      <c r="N417" s="222"/>
      <c r="O417" s="222"/>
      <c r="P417" s="222"/>
      <c r="Q417" s="222"/>
      <c r="R417" s="222"/>
      <c r="S417" s="222"/>
      <c r="T417" s="223"/>
      <c r="AT417" s="224" t="s">
        <v>134</v>
      </c>
      <c r="AU417" s="224" t="s">
        <v>82</v>
      </c>
      <c r="AV417" s="12" t="s">
        <v>82</v>
      </c>
      <c r="AW417" s="12" t="s">
        <v>35</v>
      </c>
      <c r="AX417" s="12" t="s">
        <v>80</v>
      </c>
      <c r="AY417" s="224" t="s">
        <v>124</v>
      </c>
    </row>
    <row r="418" spans="2:65" s="1" customFormat="1" ht="16.5" customHeight="1">
      <c r="B418" s="40"/>
      <c r="C418" s="239" t="s">
        <v>767</v>
      </c>
      <c r="D418" s="239" t="s">
        <v>312</v>
      </c>
      <c r="E418" s="240" t="s">
        <v>786</v>
      </c>
      <c r="F418" s="241" t="s">
        <v>787</v>
      </c>
      <c r="G418" s="242" t="s">
        <v>315</v>
      </c>
      <c r="H418" s="243">
        <v>0.75600000000000001</v>
      </c>
      <c r="I418" s="244"/>
      <c r="J418" s="245">
        <f>ROUND(I418*H418,2)</f>
        <v>0</v>
      </c>
      <c r="K418" s="241" t="s">
        <v>131</v>
      </c>
      <c r="L418" s="246"/>
      <c r="M418" s="247" t="s">
        <v>21</v>
      </c>
      <c r="N418" s="248" t="s">
        <v>43</v>
      </c>
      <c r="O418" s="41"/>
      <c r="P418" s="200">
        <f>O418*H418</f>
        <v>0</v>
      </c>
      <c r="Q418" s="200">
        <v>1</v>
      </c>
      <c r="R418" s="200">
        <f>Q418*H418</f>
        <v>0.75600000000000001</v>
      </c>
      <c r="S418" s="200">
        <v>0</v>
      </c>
      <c r="T418" s="201">
        <f>S418*H418</f>
        <v>0</v>
      </c>
      <c r="AR418" s="23" t="s">
        <v>169</v>
      </c>
      <c r="AT418" s="23" t="s">
        <v>312</v>
      </c>
      <c r="AU418" s="23" t="s">
        <v>82</v>
      </c>
      <c r="AY418" s="23" t="s">
        <v>124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23" t="s">
        <v>80</v>
      </c>
      <c r="BK418" s="202">
        <f>ROUND(I418*H418,2)</f>
        <v>0</v>
      </c>
      <c r="BL418" s="23" t="s">
        <v>132</v>
      </c>
      <c r="BM418" s="23" t="s">
        <v>1912</v>
      </c>
    </row>
    <row r="419" spans="2:65" s="12" customFormat="1" ht="13.5">
      <c r="B419" s="214"/>
      <c r="C419" s="215"/>
      <c r="D419" s="205" t="s">
        <v>134</v>
      </c>
      <c r="E419" s="216" t="s">
        <v>21</v>
      </c>
      <c r="F419" s="217" t="s">
        <v>789</v>
      </c>
      <c r="G419" s="215"/>
      <c r="H419" s="218">
        <v>0.75600000000000001</v>
      </c>
      <c r="I419" s="219"/>
      <c r="J419" s="215"/>
      <c r="K419" s="215"/>
      <c r="L419" s="220"/>
      <c r="M419" s="221"/>
      <c r="N419" s="222"/>
      <c r="O419" s="222"/>
      <c r="P419" s="222"/>
      <c r="Q419" s="222"/>
      <c r="R419" s="222"/>
      <c r="S419" s="222"/>
      <c r="T419" s="223"/>
      <c r="AT419" s="224" t="s">
        <v>134</v>
      </c>
      <c r="AU419" s="224" t="s">
        <v>82</v>
      </c>
      <c r="AV419" s="12" t="s">
        <v>82</v>
      </c>
      <c r="AW419" s="12" t="s">
        <v>35</v>
      </c>
      <c r="AX419" s="12" t="s">
        <v>80</v>
      </c>
      <c r="AY419" s="224" t="s">
        <v>124</v>
      </c>
    </row>
    <row r="420" spans="2:65" s="1" customFormat="1" ht="16.5" customHeight="1">
      <c r="B420" s="40"/>
      <c r="C420" s="191" t="s">
        <v>773</v>
      </c>
      <c r="D420" s="191" t="s">
        <v>127</v>
      </c>
      <c r="E420" s="192" t="s">
        <v>791</v>
      </c>
      <c r="F420" s="193" t="s">
        <v>792</v>
      </c>
      <c r="G420" s="194" t="s">
        <v>221</v>
      </c>
      <c r="H420" s="195">
        <v>184</v>
      </c>
      <c r="I420" s="196"/>
      <c r="J420" s="197">
        <f>ROUND(I420*H420,2)</f>
        <v>0</v>
      </c>
      <c r="K420" s="193" t="s">
        <v>131</v>
      </c>
      <c r="L420" s="60"/>
      <c r="M420" s="198" t="s">
        <v>21</v>
      </c>
      <c r="N420" s="199" t="s">
        <v>43</v>
      </c>
      <c r="O420" s="41"/>
      <c r="P420" s="200">
        <f>O420*H420</f>
        <v>0</v>
      </c>
      <c r="Q420" s="200">
        <v>0</v>
      </c>
      <c r="R420" s="200">
        <f>Q420*H420</f>
        <v>0</v>
      </c>
      <c r="S420" s="200">
        <v>0</v>
      </c>
      <c r="T420" s="201">
        <f>S420*H420</f>
        <v>0</v>
      </c>
      <c r="AR420" s="23" t="s">
        <v>132</v>
      </c>
      <c r="AT420" s="23" t="s">
        <v>127</v>
      </c>
      <c r="AU420" s="23" t="s">
        <v>82</v>
      </c>
      <c r="AY420" s="23" t="s">
        <v>124</v>
      </c>
      <c r="BE420" s="202">
        <f>IF(N420="základní",J420,0)</f>
        <v>0</v>
      </c>
      <c r="BF420" s="202">
        <f>IF(N420="snížená",J420,0)</f>
        <v>0</v>
      </c>
      <c r="BG420" s="202">
        <f>IF(N420="zákl. přenesená",J420,0)</f>
        <v>0</v>
      </c>
      <c r="BH420" s="202">
        <f>IF(N420="sníž. přenesená",J420,0)</f>
        <v>0</v>
      </c>
      <c r="BI420" s="202">
        <f>IF(N420="nulová",J420,0)</f>
        <v>0</v>
      </c>
      <c r="BJ420" s="23" t="s">
        <v>80</v>
      </c>
      <c r="BK420" s="202">
        <f>ROUND(I420*H420,2)</f>
        <v>0</v>
      </c>
      <c r="BL420" s="23" t="s">
        <v>132</v>
      </c>
      <c r="BM420" s="23" t="s">
        <v>1913</v>
      </c>
    </row>
    <row r="421" spans="2:65" s="11" customFormat="1" ht="13.5">
      <c r="B421" s="203"/>
      <c r="C421" s="204"/>
      <c r="D421" s="205" t="s">
        <v>134</v>
      </c>
      <c r="E421" s="206" t="s">
        <v>21</v>
      </c>
      <c r="F421" s="207" t="s">
        <v>794</v>
      </c>
      <c r="G421" s="204"/>
      <c r="H421" s="206" t="s">
        <v>21</v>
      </c>
      <c r="I421" s="208"/>
      <c r="J421" s="204"/>
      <c r="K421" s="204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134</v>
      </c>
      <c r="AU421" s="213" t="s">
        <v>82</v>
      </c>
      <c r="AV421" s="11" t="s">
        <v>80</v>
      </c>
      <c r="AW421" s="11" t="s">
        <v>35</v>
      </c>
      <c r="AX421" s="11" t="s">
        <v>72</v>
      </c>
      <c r="AY421" s="213" t="s">
        <v>124</v>
      </c>
    </row>
    <row r="422" spans="2:65" s="12" customFormat="1" ht="13.5">
      <c r="B422" s="214"/>
      <c r="C422" s="215"/>
      <c r="D422" s="205" t="s">
        <v>134</v>
      </c>
      <c r="E422" s="216" t="s">
        <v>21</v>
      </c>
      <c r="F422" s="217" t="s">
        <v>1914</v>
      </c>
      <c r="G422" s="215"/>
      <c r="H422" s="218">
        <v>184</v>
      </c>
      <c r="I422" s="219"/>
      <c r="J422" s="215"/>
      <c r="K422" s="215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134</v>
      </c>
      <c r="AU422" s="224" t="s">
        <v>82</v>
      </c>
      <c r="AV422" s="12" t="s">
        <v>82</v>
      </c>
      <c r="AW422" s="12" t="s">
        <v>35</v>
      </c>
      <c r="AX422" s="12" t="s">
        <v>80</v>
      </c>
      <c r="AY422" s="224" t="s">
        <v>124</v>
      </c>
    </row>
    <row r="423" spans="2:65" s="1" customFormat="1" ht="16.5" customHeight="1">
      <c r="B423" s="40"/>
      <c r="C423" s="191" t="s">
        <v>779</v>
      </c>
      <c r="D423" s="191" t="s">
        <v>127</v>
      </c>
      <c r="E423" s="192" t="s">
        <v>797</v>
      </c>
      <c r="F423" s="193" t="s">
        <v>798</v>
      </c>
      <c r="G423" s="194" t="s">
        <v>221</v>
      </c>
      <c r="H423" s="195">
        <v>368</v>
      </c>
      <c r="I423" s="196"/>
      <c r="J423" s="197">
        <f>ROUND(I423*H423,2)</f>
        <v>0</v>
      </c>
      <c r="K423" s="193" t="s">
        <v>131</v>
      </c>
      <c r="L423" s="60"/>
      <c r="M423" s="198" t="s">
        <v>21</v>
      </c>
      <c r="N423" s="199" t="s">
        <v>43</v>
      </c>
      <c r="O423" s="41"/>
      <c r="P423" s="200">
        <f>O423*H423</f>
        <v>0</v>
      </c>
      <c r="Q423" s="200">
        <v>0</v>
      </c>
      <c r="R423" s="200">
        <f>Q423*H423</f>
        <v>0</v>
      </c>
      <c r="S423" s="200">
        <v>0</v>
      </c>
      <c r="T423" s="201">
        <f>S423*H423</f>
        <v>0</v>
      </c>
      <c r="AR423" s="23" t="s">
        <v>132</v>
      </c>
      <c r="AT423" s="23" t="s">
        <v>127</v>
      </c>
      <c r="AU423" s="23" t="s">
        <v>82</v>
      </c>
      <c r="AY423" s="23" t="s">
        <v>124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23" t="s">
        <v>80</v>
      </c>
      <c r="BK423" s="202">
        <f>ROUND(I423*H423,2)</f>
        <v>0</v>
      </c>
      <c r="BL423" s="23" t="s">
        <v>132</v>
      </c>
      <c r="BM423" s="23" t="s">
        <v>1915</v>
      </c>
    </row>
    <row r="424" spans="2:65" s="11" customFormat="1" ht="27">
      <c r="B424" s="203"/>
      <c r="C424" s="204"/>
      <c r="D424" s="205" t="s">
        <v>134</v>
      </c>
      <c r="E424" s="206" t="s">
        <v>21</v>
      </c>
      <c r="F424" s="207" t="s">
        <v>800</v>
      </c>
      <c r="G424" s="204"/>
      <c r="H424" s="206" t="s">
        <v>21</v>
      </c>
      <c r="I424" s="208"/>
      <c r="J424" s="204"/>
      <c r="K424" s="204"/>
      <c r="L424" s="209"/>
      <c r="M424" s="210"/>
      <c r="N424" s="211"/>
      <c r="O424" s="211"/>
      <c r="P424" s="211"/>
      <c r="Q424" s="211"/>
      <c r="R424" s="211"/>
      <c r="S424" s="211"/>
      <c r="T424" s="212"/>
      <c r="AT424" s="213" t="s">
        <v>134</v>
      </c>
      <c r="AU424" s="213" t="s">
        <v>82</v>
      </c>
      <c r="AV424" s="11" t="s">
        <v>80</v>
      </c>
      <c r="AW424" s="11" t="s">
        <v>35</v>
      </c>
      <c r="AX424" s="11" t="s">
        <v>72</v>
      </c>
      <c r="AY424" s="213" t="s">
        <v>124</v>
      </c>
    </row>
    <row r="425" spans="2:65" s="12" customFormat="1" ht="13.5">
      <c r="B425" s="214"/>
      <c r="C425" s="215"/>
      <c r="D425" s="205" t="s">
        <v>134</v>
      </c>
      <c r="E425" s="216" t="s">
        <v>21</v>
      </c>
      <c r="F425" s="217" t="s">
        <v>1916</v>
      </c>
      <c r="G425" s="215"/>
      <c r="H425" s="218">
        <v>368</v>
      </c>
      <c r="I425" s="219"/>
      <c r="J425" s="215"/>
      <c r="K425" s="215"/>
      <c r="L425" s="220"/>
      <c r="M425" s="221"/>
      <c r="N425" s="222"/>
      <c r="O425" s="222"/>
      <c r="P425" s="222"/>
      <c r="Q425" s="222"/>
      <c r="R425" s="222"/>
      <c r="S425" s="222"/>
      <c r="T425" s="223"/>
      <c r="AT425" s="224" t="s">
        <v>134</v>
      </c>
      <c r="AU425" s="224" t="s">
        <v>82</v>
      </c>
      <c r="AV425" s="12" t="s">
        <v>82</v>
      </c>
      <c r="AW425" s="12" t="s">
        <v>35</v>
      </c>
      <c r="AX425" s="12" t="s">
        <v>80</v>
      </c>
      <c r="AY425" s="224" t="s">
        <v>124</v>
      </c>
    </row>
    <row r="426" spans="2:65" s="1" customFormat="1" ht="25.5" customHeight="1">
      <c r="B426" s="40"/>
      <c r="C426" s="191" t="s">
        <v>785</v>
      </c>
      <c r="D426" s="191" t="s">
        <v>127</v>
      </c>
      <c r="E426" s="192" t="s">
        <v>803</v>
      </c>
      <c r="F426" s="193" t="s">
        <v>804</v>
      </c>
      <c r="G426" s="194" t="s">
        <v>221</v>
      </c>
      <c r="H426" s="195">
        <v>184</v>
      </c>
      <c r="I426" s="196"/>
      <c r="J426" s="197">
        <f>ROUND(I426*H426,2)</f>
        <v>0</v>
      </c>
      <c r="K426" s="193" t="s">
        <v>131</v>
      </c>
      <c r="L426" s="60"/>
      <c r="M426" s="198" t="s">
        <v>21</v>
      </c>
      <c r="N426" s="199" t="s">
        <v>43</v>
      </c>
      <c r="O426" s="41"/>
      <c r="P426" s="200">
        <f>O426*H426</f>
        <v>0</v>
      </c>
      <c r="Q426" s="200">
        <v>0</v>
      </c>
      <c r="R426" s="200">
        <f>Q426*H426</f>
        <v>0</v>
      </c>
      <c r="S426" s="200">
        <v>0</v>
      </c>
      <c r="T426" s="201">
        <f>S426*H426</f>
        <v>0</v>
      </c>
      <c r="AR426" s="23" t="s">
        <v>132</v>
      </c>
      <c r="AT426" s="23" t="s">
        <v>127</v>
      </c>
      <c r="AU426" s="23" t="s">
        <v>82</v>
      </c>
      <c r="AY426" s="23" t="s">
        <v>124</v>
      </c>
      <c r="BE426" s="202">
        <f>IF(N426="základní",J426,0)</f>
        <v>0</v>
      </c>
      <c r="BF426" s="202">
        <f>IF(N426="snížená",J426,0)</f>
        <v>0</v>
      </c>
      <c r="BG426" s="202">
        <f>IF(N426="zákl. přenesená",J426,0)</f>
        <v>0</v>
      </c>
      <c r="BH426" s="202">
        <f>IF(N426="sníž. přenesená",J426,0)</f>
        <v>0</v>
      </c>
      <c r="BI426" s="202">
        <f>IF(N426="nulová",J426,0)</f>
        <v>0</v>
      </c>
      <c r="BJ426" s="23" t="s">
        <v>80</v>
      </c>
      <c r="BK426" s="202">
        <f>ROUND(I426*H426,2)</f>
        <v>0</v>
      </c>
      <c r="BL426" s="23" t="s">
        <v>132</v>
      </c>
      <c r="BM426" s="23" t="s">
        <v>1917</v>
      </c>
    </row>
    <row r="427" spans="2:65" s="11" customFormat="1" ht="13.5">
      <c r="B427" s="203"/>
      <c r="C427" s="204"/>
      <c r="D427" s="205" t="s">
        <v>134</v>
      </c>
      <c r="E427" s="206" t="s">
        <v>21</v>
      </c>
      <c r="F427" s="207" t="s">
        <v>806</v>
      </c>
      <c r="G427" s="204"/>
      <c r="H427" s="206" t="s">
        <v>21</v>
      </c>
      <c r="I427" s="208"/>
      <c r="J427" s="204"/>
      <c r="K427" s="204"/>
      <c r="L427" s="209"/>
      <c r="M427" s="210"/>
      <c r="N427" s="211"/>
      <c r="O427" s="211"/>
      <c r="P427" s="211"/>
      <c r="Q427" s="211"/>
      <c r="R427" s="211"/>
      <c r="S427" s="211"/>
      <c r="T427" s="212"/>
      <c r="AT427" s="213" t="s">
        <v>134</v>
      </c>
      <c r="AU427" s="213" t="s">
        <v>82</v>
      </c>
      <c r="AV427" s="11" t="s">
        <v>80</v>
      </c>
      <c r="AW427" s="11" t="s">
        <v>35</v>
      </c>
      <c r="AX427" s="11" t="s">
        <v>72</v>
      </c>
      <c r="AY427" s="213" t="s">
        <v>124</v>
      </c>
    </row>
    <row r="428" spans="2:65" s="12" customFormat="1" ht="13.5">
      <c r="B428" s="214"/>
      <c r="C428" s="215"/>
      <c r="D428" s="205" t="s">
        <v>134</v>
      </c>
      <c r="E428" s="216" t="s">
        <v>21</v>
      </c>
      <c r="F428" s="217" t="s">
        <v>1918</v>
      </c>
      <c r="G428" s="215"/>
      <c r="H428" s="218">
        <v>184</v>
      </c>
      <c r="I428" s="219"/>
      <c r="J428" s="215"/>
      <c r="K428" s="215"/>
      <c r="L428" s="220"/>
      <c r="M428" s="221"/>
      <c r="N428" s="222"/>
      <c r="O428" s="222"/>
      <c r="P428" s="222"/>
      <c r="Q428" s="222"/>
      <c r="R428" s="222"/>
      <c r="S428" s="222"/>
      <c r="T428" s="223"/>
      <c r="AT428" s="224" t="s">
        <v>134</v>
      </c>
      <c r="AU428" s="224" t="s">
        <v>82</v>
      </c>
      <c r="AV428" s="12" t="s">
        <v>82</v>
      </c>
      <c r="AW428" s="12" t="s">
        <v>35</v>
      </c>
      <c r="AX428" s="12" t="s">
        <v>80</v>
      </c>
      <c r="AY428" s="224" t="s">
        <v>124</v>
      </c>
    </row>
    <row r="429" spans="2:65" s="1" customFormat="1" ht="25.5" customHeight="1">
      <c r="B429" s="40"/>
      <c r="C429" s="191" t="s">
        <v>790</v>
      </c>
      <c r="D429" s="191" t="s">
        <v>127</v>
      </c>
      <c r="E429" s="192" t="s">
        <v>809</v>
      </c>
      <c r="F429" s="193" t="s">
        <v>810</v>
      </c>
      <c r="G429" s="194" t="s">
        <v>221</v>
      </c>
      <c r="H429" s="195">
        <v>184</v>
      </c>
      <c r="I429" s="196"/>
      <c r="J429" s="197">
        <f>ROUND(I429*H429,2)</f>
        <v>0</v>
      </c>
      <c r="K429" s="193" t="s">
        <v>131</v>
      </c>
      <c r="L429" s="60"/>
      <c r="M429" s="198" t="s">
        <v>21</v>
      </c>
      <c r="N429" s="199" t="s">
        <v>43</v>
      </c>
      <c r="O429" s="41"/>
      <c r="P429" s="200">
        <f>O429*H429</f>
        <v>0</v>
      </c>
      <c r="Q429" s="200">
        <v>0</v>
      </c>
      <c r="R429" s="200">
        <f>Q429*H429</f>
        <v>0</v>
      </c>
      <c r="S429" s="200">
        <v>0</v>
      </c>
      <c r="T429" s="201">
        <f>S429*H429</f>
        <v>0</v>
      </c>
      <c r="AR429" s="23" t="s">
        <v>132</v>
      </c>
      <c r="AT429" s="23" t="s">
        <v>127</v>
      </c>
      <c r="AU429" s="23" t="s">
        <v>82</v>
      </c>
      <c r="AY429" s="23" t="s">
        <v>124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23" t="s">
        <v>80</v>
      </c>
      <c r="BK429" s="202">
        <f>ROUND(I429*H429,2)</f>
        <v>0</v>
      </c>
      <c r="BL429" s="23" t="s">
        <v>132</v>
      </c>
      <c r="BM429" s="23" t="s">
        <v>1919</v>
      </c>
    </row>
    <row r="430" spans="2:65" s="11" customFormat="1" ht="27">
      <c r="B430" s="203"/>
      <c r="C430" s="204"/>
      <c r="D430" s="205" t="s">
        <v>134</v>
      </c>
      <c r="E430" s="206" t="s">
        <v>21</v>
      </c>
      <c r="F430" s="207" t="s">
        <v>812</v>
      </c>
      <c r="G430" s="204"/>
      <c r="H430" s="206" t="s">
        <v>21</v>
      </c>
      <c r="I430" s="208"/>
      <c r="J430" s="204"/>
      <c r="K430" s="204"/>
      <c r="L430" s="209"/>
      <c r="M430" s="210"/>
      <c r="N430" s="211"/>
      <c r="O430" s="211"/>
      <c r="P430" s="211"/>
      <c r="Q430" s="211"/>
      <c r="R430" s="211"/>
      <c r="S430" s="211"/>
      <c r="T430" s="212"/>
      <c r="AT430" s="213" t="s">
        <v>134</v>
      </c>
      <c r="AU430" s="213" t="s">
        <v>82</v>
      </c>
      <c r="AV430" s="11" t="s">
        <v>80</v>
      </c>
      <c r="AW430" s="11" t="s">
        <v>35</v>
      </c>
      <c r="AX430" s="11" t="s">
        <v>72</v>
      </c>
      <c r="AY430" s="213" t="s">
        <v>124</v>
      </c>
    </row>
    <row r="431" spans="2:65" s="12" customFormat="1" ht="13.5">
      <c r="B431" s="214"/>
      <c r="C431" s="215"/>
      <c r="D431" s="205" t="s">
        <v>134</v>
      </c>
      <c r="E431" s="216" t="s">
        <v>21</v>
      </c>
      <c r="F431" s="217" t="s">
        <v>1918</v>
      </c>
      <c r="G431" s="215"/>
      <c r="H431" s="218">
        <v>184</v>
      </c>
      <c r="I431" s="219"/>
      <c r="J431" s="215"/>
      <c r="K431" s="215"/>
      <c r="L431" s="220"/>
      <c r="M431" s="221"/>
      <c r="N431" s="222"/>
      <c r="O431" s="222"/>
      <c r="P431" s="222"/>
      <c r="Q431" s="222"/>
      <c r="R431" s="222"/>
      <c r="S431" s="222"/>
      <c r="T431" s="223"/>
      <c r="AT431" s="224" t="s">
        <v>134</v>
      </c>
      <c r="AU431" s="224" t="s">
        <v>82</v>
      </c>
      <c r="AV431" s="12" t="s">
        <v>82</v>
      </c>
      <c r="AW431" s="12" t="s">
        <v>35</v>
      </c>
      <c r="AX431" s="12" t="s">
        <v>80</v>
      </c>
      <c r="AY431" s="224" t="s">
        <v>124</v>
      </c>
    </row>
    <row r="432" spans="2:65" s="1" customFormat="1" ht="16.5" customHeight="1">
      <c r="B432" s="40"/>
      <c r="C432" s="191" t="s">
        <v>796</v>
      </c>
      <c r="D432" s="191" t="s">
        <v>127</v>
      </c>
      <c r="E432" s="192" t="s">
        <v>1510</v>
      </c>
      <c r="F432" s="193" t="s">
        <v>1511</v>
      </c>
      <c r="G432" s="194" t="s">
        <v>221</v>
      </c>
      <c r="H432" s="195">
        <v>23</v>
      </c>
      <c r="I432" s="196"/>
      <c r="J432" s="197">
        <f>ROUND(I432*H432,2)</f>
        <v>0</v>
      </c>
      <c r="K432" s="193" t="s">
        <v>131</v>
      </c>
      <c r="L432" s="60"/>
      <c r="M432" s="198" t="s">
        <v>21</v>
      </c>
      <c r="N432" s="199" t="s">
        <v>43</v>
      </c>
      <c r="O432" s="41"/>
      <c r="P432" s="200">
        <f>O432*H432</f>
        <v>0</v>
      </c>
      <c r="Q432" s="200">
        <v>0</v>
      </c>
      <c r="R432" s="200">
        <f>Q432*H432</f>
        <v>0</v>
      </c>
      <c r="S432" s="200">
        <v>0</v>
      </c>
      <c r="T432" s="201">
        <f>S432*H432</f>
        <v>0</v>
      </c>
      <c r="AR432" s="23" t="s">
        <v>132</v>
      </c>
      <c r="AT432" s="23" t="s">
        <v>127</v>
      </c>
      <c r="AU432" s="23" t="s">
        <v>82</v>
      </c>
      <c r="AY432" s="23" t="s">
        <v>124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23" t="s">
        <v>80</v>
      </c>
      <c r="BK432" s="202">
        <f>ROUND(I432*H432,2)</f>
        <v>0</v>
      </c>
      <c r="BL432" s="23" t="s">
        <v>132</v>
      </c>
      <c r="BM432" s="23" t="s">
        <v>1920</v>
      </c>
    </row>
    <row r="433" spans="2:65" s="11" customFormat="1" ht="13.5">
      <c r="B433" s="203"/>
      <c r="C433" s="204"/>
      <c r="D433" s="205" t="s">
        <v>134</v>
      </c>
      <c r="E433" s="206" t="s">
        <v>21</v>
      </c>
      <c r="F433" s="207" t="s">
        <v>1513</v>
      </c>
      <c r="G433" s="204"/>
      <c r="H433" s="206" t="s">
        <v>21</v>
      </c>
      <c r="I433" s="208"/>
      <c r="J433" s="204"/>
      <c r="K433" s="204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134</v>
      </c>
      <c r="AU433" s="213" t="s">
        <v>82</v>
      </c>
      <c r="AV433" s="11" t="s">
        <v>80</v>
      </c>
      <c r="AW433" s="11" t="s">
        <v>35</v>
      </c>
      <c r="AX433" s="11" t="s">
        <v>72</v>
      </c>
      <c r="AY433" s="213" t="s">
        <v>124</v>
      </c>
    </row>
    <row r="434" spans="2:65" s="12" customFormat="1" ht="13.5">
      <c r="B434" s="214"/>
      <c r="C434" s="215"/>
      <c r="D434" s="205" t="s">
        <v>134</v>
      </c>
      <c r="E434" s="216" t="s">
        <v>21</v>
      </c>
      <c r="F434" s="217" t="s">
        <v>1921</v>
      </c>
      <c r="G434" s="215"/>
      <c r="H434" s="218">
        <v>23</v>
      </c>
      <c r="I434" s="219"/>
      <c r="J434" s="215"/>
      <c r="K434" s="215"/>
      <c r="L434" s="220"/>
      <c r="M434" s="221"/>
      <c r="N434" s="222"/>
      <c r="O434" s="222"/>
      <c r="P434" s="222"/>
      <c r="Q434" s="222"/>
      <c r="R434" s="222"/>
      <c r="S434" s="222"/>
      <c r="T434" s="223"/>
      <c r="AT434" s="224" t="s">
        <v>134</v>
      </c>
      <c r="AU434" s="224" t="s">
        <v>82</v>
      </c>
      <c r="AV434" s="12" t="s">
        <v>82</v>
      </c>
      <c r="AW434" s="12" t="s">
        <v>35</v>
      </c>
      <c r="AX434" s="12" t="s">
        <v>80</v>
      </c>
      <c r="AY434" s="224" t="s">
        <v>124</v>
      </c>
    </row>
    <row r="435" spans="2:65" s="1" customFormat="1" ht="16.5" customHeight="1">
      <c r="B435" s="40"/>
      <c r="C435" s="191" t="s">
        <v>802</v>
      </c>
      <c r="D435" s="191" t="s">
        <v>127</v>
      </c>
      <c r="E435" s="192" t="s">
        <v>814</v>
      </c>
      <c r="F435" s="193" t="s">
        <v>815</v>
      </c>
      <c r="G435" s="194" t="s">
        <v>221</v>
      </c>
      <c r="H435" s="195">
        <v>2.72</v>
      </c>
      <c r="I435" s="196"/>
      <c r="J435" s="197">
        <f>ROUND(I435*H435,2)</f>
        <v>0</v>
      </c>
      <c r="K435" s="193" t="s">
        <v>131</v>
      </c>
      <c r="L435" s="60"/>
      <c r="M435" s="198" t="s">
        <v>21</v>
      </c>
      <c r="N435" s="199" t="s">
        <v>43</v>
      </c>
      <c r="O435" s="41"/>
      <c r="P435" s="200">
        <f>O435*H435</f>
        <v>0</v>
      </c>
      <c r="Q435" s="200">
        <v>0.19536000000000001</v>
      </c>
      <c r="R435" s="200">
        <f>Q435*H435</f>
        <v>0.53137920000000005</v>
      </c>
      <c r="S435" s="200">
        <v>0</v>
      </c>
      <c r="T435" s="201">
        <f>S435*H435</f>
        <v>0</v>
      </c>
      <c r="AR435" s="23" t="s">
        <v>132</v>
      </c>
      <c r="AT435" s="23" t="s">
        <v>127</v>
      </c>
      <c r="AU435" s="23" t="s">
        <v>82</v>
      </c>
      <c r="AY435" s="23" t="s">
        <v>124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23" t="s">
        <v>80</v>
      </c>
      <c r="BK435" s="202">
        <f>ROUND(I435*H435,2)</f>
        <v>0</v>
      </c>
      <c r="BL435" s="23" t="s">
        <v>132</v>
      </c>
      <c r="BM435" s="23" t="s">
        <v>1922</v>
      </c>
    </row>
    <row r="436" spans="2:65" s="11" customFormat="1" ht="13.5">
      <c r="B436" s="203"/>
      <c r="C436" s="204"/>
      <c r="D436" s="205" t="s">
        <v>134</v>
      </c>
      <c r="E436" s="206" t="s">
        <v>21</v>
      </c>
      <c r="F436" s="207" t="s">
        <v>817</v>
      </c>
      <c r="G436" s="204"/>
      <c r="H436" s="206" t="s">
        <v>21</v>
      </c>
      <c r="I436" s="208"/>
      <c r="J436" s="204"/>
      <c r="K436" s="204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134</v>
      </c>
      <c r="AU436" s="213" t="s">
        <v>82</v>
      </c>
      <c r="AV436" s="11" t="s">
        <v>80</v>
      </c>
      <c r="AW436" s="11" t="s">
        <v>35</v>
      </c>
      <c r="AX436" s="11" t="s">
        <v>72</v>
      </c>
      <c r="AY436" s="213" t="s">
        <v>124</v>
      </c>
    </row>
    <row r="437" spans="2:65" s="12" customFormat="1" ht="13.5">
      <c r="B437" s="214"/>
      <c r="C437" s="215"/>
      <c r="D437" s="205" t="s">
        <v>134</v>
      </c>
      <c r="E437" s="216" t="s">
        <v>21</v>
      </c>
      <c r="F437" s="217" t="s">
        <v>1923</v>
      </c>
      <c r="G437" s="215"/>
      <c r="H437" s="218">
        <v>2.72</v>
      </c>
      <c r="I437" s="219"/>
      <c r="J437" s="215"/>
      <c r="K437" s="215"/>
      <c r="L437" s="220"/>
      <c r="M437" s="221"/>
      <c r="N437" s="222"/>
      <c r="O437" s="222"/>
      <c r="P437" s="222"/>
      <c r="Q437" s="222"/>
      <c r="R437" s="222"/>
      <c r="S437" s="222"/>
      <c r="T437" s="223"/>
      <c r="AT437" s="224" t="s">
        <v>134</v>
      </c>
      <c r="AU437" s="224" t="s">
        <v>82</v>
      </c>
      <c r="AV437" s="12" t="s">
        <v>82</v>
      </c>
      <c r="AW437" s="12" t="s">
        <v>35</v>
      </c>
      <c r="AX437" s="12" t="s">
        <v>80</v>
      </c>
      <c r="AY437" s="224" t="s">
        <v>124</v>
      </c>
    </row>
    <row r="438" spans="2:65" s="1" customFormat="1" ht="16.5" customHeight="1">
      <c r="B438" s="40"/>
      <c r="C438" s="239" t="s">
        <v>808</v>
      </c>
      <c r="D438" s="239" t="s">
        <v>312</v>
      </c>
      <c r="E438" s="240" t="s">
        <v>820</v>
      </c>
      <c r="F438" s="241" t="s">
        <v>821</v>
      </c>
      <c r="G438" s="242" t="s">
        <v>315</v>
      </c>
      <c r="H438" s="243">
        <v>0.72099999999999997</v>
      </c>
      <c r="I438" s="244"/>
      <c r="J438" s="245">
        <f>ROUND(I438*H438,2)</f>
        <v>0</v>
      </c>
      <c r="K438" s="241" t="s">
        <v>131</v>
      </c>
      <c r="L438" s="246"/>
      <c r="M438" s="247" t="s">
        <v>21</v>
      </c>
      <c r="N438" s="248" t="s">
        <v>43</v>
      </c>
      <c r="O438" s="41"/>
      <c r="P438" s="200">
        <f>O438*H438</f>
        <v>0</v>
      </c>
      <c r="Q438" s="200">
        <v>1</v>
      </c>
      <c r="R438" s="200">
        <f>Q438*H438</f>
        <v>0.72099999999999997</v>
      </c>
      <c r="S438" s="200">
        <v>0</v>
      </c>
      <c r="T438" s="201">
        <f>S438*H438</f>
        <v>0</v>
      </c>
      <c r="AR438" s="23" t="s">
        <v>169</v>
      </c>
      <c r="AT438" s="23" t="s">
        <v>312</v>
      </c>
      <c r="AU438" s="23" t="s">
        <v>82</v>
      </c>
      <c r="AY438" s="23" t="s">
        <v>124</v>
      </c>
      <c r="BE438" s="202">
        <f>IF(N438="základní",J438,0)</f>
        <v>0</v>
      </c>
      <c r="BF438" s="202">
        <f>IF(N438="snížená",J438,0)</f>
        <v>0</v>
      </c>
      <c r="BG438" s="202">
        <f>IF(N438="zákl. přenesená",J438,0)</f>
        <v>0</v>
      </c>
      <c r="BH438" s="202">
        <f>IF(N438="sníž. přenesená",J438,0)</f>
        <v>0</v>
      </c>
      <c r="BI438" s="202">
        <f>IF(N438="nulová",J438,0)</f>
        <v>0</v>
      </c>
      <c r="BJ438" s="23" t="s">
        <v>80</v>
      </c>
      <c r="BK438" s="202">
        <f>ROUND(I438*H438,2)</f>
        <v>0</v>
      </c>
      <c r="BL438" s="23" t="s">
        <v>132</v>
      </c>
      <c r="BM438" s="23" t="s">
        <v>1924</v>
      </c>
    </row>
    <row r="439" spans="2:65" s="11" customFormat="1" ht="13.5">
      <c r="B439" s="203"/>
      <c r="C439" s="204"/>
      <c r="D439" s="205" t="s">
        <v>134</v>
      </c>
      <c r="E439" s="206" t="s">
        <v>21</v>
      </c>
      <c r="F439" s="207" t="s">
        <v>823</v>
      </c>
      <c r="G439" s="204"/>
      <c r="H439" s="206" t="s">
        <v>21</v>
      </c>
      <c r="I439" s="208"/>
      <c r="J439" s="204"/>
      <c r="K439" s="204"/>
      <c r="L439" s="209"/>
      <c r="M439" s="210"/>
      <c r="N439" s="211"/>
      <c r="O439" s="211"/>
      <c r="P439" s="211"/>
      <c r="Q439" s="211"/>
      <c r="R439" s="211"/>
      <c r="S439" s="211"/>
      <c r="T439" s="212"/>
      <c r="AT439" s="213" t="s">
        <v>134</v>
      </c>
      <c r="AU439" s="213" t="s">
        <v>82</v>
      </c>
      <c r="AV439" s="11" t="s">
        <v>80</v>
      </c>
      <c r="AW439" s="11" t="s">
        <v>35</v>
      </c>
      <c r="AX439" s="11" t="s">
        <v>72</v>
      </c>
      <c r="AY439" s="213" t="s">
        <v>124</v>
      </c>
    </row>
    <row r="440" spans="2:65" s="12" customFormat="1" ht="13.5">
      <c r="B440" s="214"/>
      <c r="C440" s="215"/>
      <c r="D440" s="205" t="s">
        <v>134</v>
      </c>
      <c r="E440" s="216" t="s">
        <v>21</v>
      </c>
      <c r="F440" s="217" t="s">
        <v>1925</v>
      </c>
      <c r="G440" s="215"/>
      <c r="H440" s="218">
        <v>0.72099999999999997</v>
      </c>
      <c r="I440" s="219"/>
      <c r="J440" s="215"/>
      <c r="K440" s="215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134</v>
      </c>
      <c r="AU440" s="224" t="s">
        <v>82</v>
      </c>
      <c r="AV440" s="12" t="s">
        <v>82</v>
      </c>
      <c r="AW440" s="12" t="s">
        <v>35</v>
      </c>
      <c r="AX440" s="12" t="s">
        <v>80</v>
      </c>
      <c r="AY440" s="224" t="s">
        <v>124</v>
      </c>
    </row>
    <row r="441" spans="2:65" s="10" customFormat="1" ht="29.85" customHeight="1">
      <c r="B441" s="175"/>
      <c r="C441" s="176"/>
      <c r="D441" s="177" t="s">
        <v>71</v>
      </c>
      <c r="E441" s="189" t="s">
        <v>159</v>
      </c>
      <c r="F441" s="189" t="s">
        <v>825</v>
      </c>
      <c r="G441" s="176"/>
      <c r="H441" s="176"/>
      <c r="I441" s="179"/>
      <c r="J441" s="190">
        <f>BK441</f>
        <v>0</v>
      </c>
      <c r="K441" s="176"/>
      <c r="L441" s="181"/>
      <c r="M441" s="182"/>
      <c r="N441" s="183"/>
      <c r="O441" s="183"/>
      <c r="P441" s="184">
        <f>SUM(P442:P449)</f>
        <v>0</v>
      </c>
      <c r="Q441" s="183"/>
      <c r="R441" s="184">
        <f>SUM(R442:R449)</f>
        <v>2.2384000000000001E-2</v>
      </c>
      <c r="S441" s="183"/>
      <c r="T441" s="185">
        <f>SUM(T442:T449)</f>
        <v>0</v>
      </c>
      <c r="AR441" s="186" t="s">
        <v>80</v>
      </c>
      <c r="AT441" s="187" t="s">
        <v>71</v>
      </c>
      <c r="AU441" s="187" t="s">
        <v>80</v>
      </c>
      <c r="AY441" s="186" t="s">
        <v>124</v>
      </c>
      <c r="BK441" s="188">
        <f>SUM(BK442:BK449)</f>
        <v>0</v>
      </c>
    </row>
    <row r="442" spans="2:65" s="1" customFormat="1" ht="16.5" customHeight="1">
      <c r="B442" s="40"/>
      <c r="C442" s="191" t="s">
        <v>813</v>
      </c>
      <c r="D442" s="191" t="s">
        <v>127</v>
      </c>
      <c r="E442" s="192" t="s">
        <v>827</v>
      </c>
      <c r="F442" s="193" t="s">
        <v>828</v>
      </c>
      <c r="G442" s="194" t="s">
        <v>221</v>
      </c>
      <c r="H442" s="195">
        <v>25.6</v>
      </c>
      <c r="I442" s="196"/>
      <c r="J442" s="197">
        <f>ROUND(I442*H442,2)</f>
        <v>0</v>
      </c>
      <c r="K442" s="193" t="s">
        <v>131</v>
      </c>
      <c r="L442" s="60"/>
      <c r="M442" s="198" t="s">
        <v>21</v>
      </c>
      <c r="N442" s="199" t="s">
        <v>43</v>
      </c>
      <c r="O442" s="41"/>
      <c r="P442" s="200">
        <f>O442*H442</f>
        <v>0</v>
      </c>
      <c r="Q442" s="200">
        <v>4.6000000000000001E-4</v>
      </c>
      <c r="R442" s="200">
        <f>Q442*H442</f>
        <v>1.1776000000000002E-2</v>
      </c>
      <c r="S442" s="200">
        <v>0</v>
      </c>
      <c r="T442" s="201">
        <f>S442*H442</f>
        <v>0</v>
      </c>
      <c r="AR442" s="23" t="s">
        <v>132</v>
      </c>
      <c r="AT442" s="23" t="s">
        <v>127</v>
      </c>
      <c r="AU442" s="23" t="s">
        <v>82</v>
      </c>
      <c r="AY442" s="23" t="s">
        <v>124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23" t="s">
        <v>80</v>
      </c>
      <c r="BK442" s="202">
        <f>ROUND(I442*H442,2)</f>
        <v>0</v>
      </c>
      <c r="BL442" s="23" t="s">
        <v>132</v>
      </c>
      <c r="BM442" s="23" t="s">
        <v>1926</v>
      </c>
    </row>
    <row r="443" spans="2:65" s="11" customFormat="1" ht="13.5">
      <c r="B443" s="203"/>
      <c r="C443" s="204"/>
      <c r="D443" s="205" t="s">
        <v>134</v>
      </c>
      <c r="E443" s="206" t="s">
        <v>21</v>
      </c>
      <c r="F443" s="207" t="s">
        <v>830</v>
      </c>
      <c r="G443" s="204"/>
      <c r="H443" s="206" t="s">
        <v>21</v>
      </c>
      <c r="I443" s="208"/>
      <c r="J443" s="204"/>
      <c r="K443" s="204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134</v>
      </c>
      <c r="AU443" s="213" t="s">
        <v>82</v>
      </c>
      <c r="AV443" s="11" t="s">
        <v>80</v>
      </c>
      <c r="AW443" s="11" t="s">
        <v>35</v>
      </c>
      <c r="AX443" s="11" t="s">
        <v>72</v>
      </c>
      <c r="AY443" s="213" t="s">
        <v>124</v>
      </c>
    </row>
    <row r="444" spans="2:65" s="12" customFormat="1" ht="13.5">
      <c r="B444" s="214"/>
      <c r="C444" s="215"/>
      <c r="D444" s="205" t="s">
        <v>134</v>
      </c>
      <c r="E444" s="216" t="s">
        <v>21</v>
      </c>
      <c r="F444" s="217" t="s">
        <v>1927</v>
      </c>
      <c r="G444" s="215"/>
      <c r="H444" s="218">
        <v>25.6</v>
      </c>
      <c r="I444" s="219"/>
      <c r="J444" s="215"/>
      <c r="K444" s="215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134</v>
      </c>
      <c r="AU444" s="224" t="s">
        <v>82</v>
      </c>
      <c r="AV444" s="12" t="s">
        <v>82</v>
      </c>
      <c r="AW444" s="12" t="s">
        <v>35</v>
      </c>
      <c r="AX444" s="12" t="s">
        <v>80</v>
      </c>
      <c r="AY444" s="224" t="s">
        <v>124</v>
      </c>
    </row>
    <row r="445" spans="2:65" s="1" customFormat="1" ht="16.5" customHeight="1">
      <c r="B445" s="40"/>
      <c r="C445" s="191" t="s">
        <v>819</v>
      </c>
      <c r="D445" s="191" t="s">
        <v>127</v>
      </c>
      <c r="E445" s="192" t="s">
        <v>833</v>
      </c>
      <c r="F445" s="193" t="s">
        <v>834</v>
      </c>
      <c r="G445" s="194" t="s">
        <v>221</v>
      </c>
      <c r="H445" s="195">
        <v>30.4</v>
      </c>
      <c r="I445" s="196"/>
      <c r="J445" s="197">
        <f>ROUND(I445*H445,2)</f>
        <v>0</v>
      </c>
      <c r="K445" s="193" t="s">
        <v>131</v>
      </c>
      <c r="L445" s="60"/>
      <c r="M445" s="198" t="s">
        <v>21</v>
      </c>
      <c r="N445" s="199" t="s">
        <v>43</v>
      </c>
      <c r="O445" s="41"/>
      <c r="P445" s="200">
        <f>O445*H445</f>
        <v>0</v>
      </c>
      <c r="Q445" s="200">
        <v>1.2999999999999999E-4</v>
      </c>
      <c r="R445" s="200">
        <f>Q445*H445</f>
        <v>3.9519999999999998E-3</v>
      </c>
      <c r="S445" s="200">
        <v>0</v>
      </c>
      <c r="T445" s="201">
        <f>S445*H445</f>
        <v>0</v>
      </c>
      <c r="AR445" s="23" t="s">
        <v>132</v>
      </c>
      <c r="AT445" s="23" t="s">
        <v>127</v>
      </c>
      <c r="AU445" s="23" t="s">
        <v>82</v>
      </c>
      <c r="AY445" s="23" t="s">
        <v>124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23" t="s">
        <v>80</v>
      </c>
      <c r="BK445" s="202">
        <f>ROUND(I445*H445,2)</f>
        <v>0</v>
      </c>
      <c r="BL445" s="23" t="s">
        <v>132</v>
      </c>
      <c r="BM445" s="23" t="s">
        <v>1928</v>
      </c>
    </row>
    <row r="446" spans="2:65" s="12" customFormat="1" ht="13.5">
      <c r="B446" s="214"/>
      <c r="C446" s="215"/>
      <c r="D446" s="205" t="s">
        <v>134</v>
      </c>
      <c r="E446" s="216" t="s">
        <v>21</v>
      </c>
      <c r="F446" s="217" t="s">
        <v>1929</v>
      </c>
      <c r="G446" s="215"/>
      <c r="H446" s="218">
        <v>30.4</v>
      </c>
      <c r="I446" s="219"/>
      <c r="J446" s="215"/>
      <c r="K446" s="215"/>
      <c r="L446" s="220"/>
      <c r="M446" s="221"/>
      <c r="N446" s="222"/>
      <c r="O446" s="222"/>
      <c r="P446" s="222"/>
      <c r="Q446" s="222"/>
      <c r="R446" s="222"/>
      <c r="S446" s="222"/>
      <c r="T446" s="223"/>
      <c r="AT446" s="224" t="s">
        <v>134</v>
      </c>
      <c r="AU446" s="224" t="s">
        <v>82</v>
      </c>
      <c r="AV446" s="12" t="s">
        <v>82</v>
      </c>
      <c r="AW446" s="12" t="s">
        <v>35</v>
      </c>
      <c r="AX446" s="12" t="s">
        <v>80</v>
      </c>
      <c r="AY446" s="224" t="s">
        <v>124</v>
      </c>
    </row>
    <row r="447" spans="2:65" s="1" customFormat="1" ht="16.5" customHeight="1">
      <c r="B447" s="40"/>
      <c r="C447" s="191" t="s">
        <v>826</v>
      </c>
      <c r="D447" s="191" t="s">
        <v>127</v>
      </c>
      <c r="E447" s="192" t="s">
        <v>838</v>
      </c>
      <c r="F447" s="193" t="s">
        <v>839</v>
      </c>
      <c r="G447" s="194" t="s">
        <v>221</v>
      </c>
      <c r="H447" s="195">
        <v>12.8</v>
      </c>
      <c r="I447" s="196"/>
      <c r="J447" s="197">
        <f>ROUND(I447*H447,2)</f>
        <v>0</v>
      </c>
      <c r="K447" s="193" t="s">
        <v>131</v>
      </c>
      <c r="L447" s="60"/>
      <c r="M447" s="198" t="s">
        <v>21</v>
      </c>
      <c r="N447" s="199" t="s">
        <v>43</v>
      </c>
      <c r="O447" s="41"/>
      <c r="P447" s="200">
        <f>O447*H447</f>
        <v>0</v>
      </c>
      <c r="Q447" s="200">
        <v>5.1999999999999995E-4</v>
      </c>
      <c r="R447" s="200">
        <f>Q447*H447</f>
        <v>6.6559999999999996E-3</v>
      </c>
      <c r="S447" s="200">
        <v>0</v>
      </c>
      <c r="T447" s="201">
        <f>S447*H447</f>
        <v>0</v>
      </c>
      <c r="AR447" s="23" t="s">
        <v>132</v>
      </c>
      <c r="AT447" s="23" t="s">
        <v>127</v>
      </c>
      <c r="AU447" s="23" t="s">
        <v>82</v>
      </c>
      <c r="AY447" s="23" t="s">
        <v>124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23" t="s">
        <v>80</v>
      </c>
      <c r="BK447" s="202">
        <f>ROUND(I447*H447,2)</f>
        <v>0</v>
      </c>
      <c r="BL447" s="23" t="s">
        <v>132</v>
      </c>
      <c r="BM447" s="23" t="s">
        <v>1930</v>
      </c>
    </row>
    <row r="448" spans="2:65" s="11" customFormat="1" ht="13.5">
      <c r="B448" s="203"/>
      <c r="C448" s="204"/>
      <c r="D448" s="205" t="s">
        <v>134</v>
      </c>
      <c r="E448" s="206" t="s">
        <v>21</v>
      </c>
      <c r="F448" s="207" t="s">
        <v>841</v>
      </c>
      <c r="G448" s="204"/>
      <c r="H448" s="206" t="s">
        <v>21</v>
      </c>
      <c r="I448" s="208"/>
      <c r="J448" s="204"/>
      <c r="K448" s="204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134</v>
      </c>
      <c r="AU448" s="213" t="s">
        <v>82</v>
      </c>
      <c r="AV448" s="11" t="s">
        <v>80</v>
      </c>
      <c r="AW448" s="11" t="s">
        <v>35</v>
      </c>
      <c r="AX448" s="11" t="s">
        <v>72</v>
      </c>
      <c r="AY448" s="213" t="s">
        <v>124</v>
      </c>
    </row>
    <row r="449" spans="2:65" s="12" customFormat="1" ht="13.5">
      <c r="B449" s="214"/>
      <c r="C449" s="215"/>
      <c r="D449" s="205" t="s">
        <v>134</v>
      </c>
      <c r="E449" s="216" t="s">
        <v>21</v>
      </c>
      <c r="F449" s="217" t="s">
        <v>1931</v>
      </c>
      <c r="G449" s="215"/>
      <c r="H449" s="218">
        <v>12.8</v>
      </c>
      <c r="I449" s="219"/>
      <c r="J449" s="215"/>
      <c r="K449" s="215"/>
      <c r="L449" s="220"/>
      <c r="M449" s="221"/>
      <c r="N449" s="222"/>
      <c r="O449" s="222"/>
      <c r="P449" s="222"/>
      <c r="Q449" s="222"/>
      <c r="R449" s="222"/>
      <c r="S449" s="222"/>
      <c r="T449" s="223"/>
      <c r="AT449" s="224" t="s">
        <v>134</v>
      </c>
      <c r="AU449" s="224" t="s">
        <v>82</v>
      </c>
      <c r="AV449" s="12" t="s">
        <v>82</v>
      </c>
      <c r="AW449" s="12" t="s">
        <v>35</v>
      </c>
      <c r="AX449" s="12" t="s">
        <v>80</v>
      </c>
      <c r="AY449" s="224" t="s">
        <v>124</v>
      </c>
    </row>
    <row r="450" spans="2:65" s="10" customFormat="1" ht="29.85" customHeight="1">
      <c r="B450" s="175"/>
      <c r="C450" s="176"/>
      <c r="D450" s="177" t="s">
        <v>71</v>
      </c>
      <c r="E450" s="189" t="s">
        <v>169</v>
      </c>
      <c r="F450" s="189" t="s">
        <v>843</v>
      </c>
      <c r="G450" s="176"/>
      <c r="H450" s="176"/>
      <c r="I450" s="179"/>
      <c r="J450" s="190">
        <f>BK450</f>
        <v>0</v>
      </c>
      <c r="K450" s="176"/>
      <c r="L450" s="181"/>
      <c r="M450" s="182"/>
      <c r="N450" s="183"/>
      <c r="O450" s="183"/>
      <c r="P450" s="184">
        <f>SUM(P451:P454)</f>
        <v>0</v>
      </c>
      <c r="Q450" s="183"/>
      <c r="R450" s="184">
        <f>SUM(R451:R454)</f>
        <v>8.0000000000000013E-6</v>
      </c>
      <c r="S450" s="183"/>
      <c r="T450" s="185">
        <f>SUM(T451:T454)</f>
        <v>0</v>
      </c>
      <c r="AR450" s="186" t="s">
        <v>80</v>
      </c>
      <c r="AT450" s="187" t="s">
        <v>71</v>
      </c>
      <c r="AU450" s="187" t="s">
        <v>80</v>
      </c>
      <c r="AY450" s="186" t="s">
        <v>124</v>
      </c>
      <c r="BK450" s="188">
        <f>SUM(BK451:BK454)</f>
        <v>0</v>
      </c>
    </row>
    <row r="451" spans="2:65" s="1" customFormat="1" ht="16.5" customHeight="1">
      <c r="B451" s="40"/>
      <c r="C451" s="191" t="s">
        <v>832</v>
      </c>
      <c r="D451" s="191" t="s">
        <v>127</v>
      </c>
      <c r="E451" s="192" t="s">
        <v>845</v>
      </c>
      <c r="F451" s="193" t="s">
        <v>846</v>
      </c>
      <c r="G451" s="194" t="s">
        <v>261</v>
      </c>
      <c r="H451" s="195">
        <v>0.8</v>
      </c>
      <c r="I451" s="196"/>
      <c r="J451" s="197">
        <f>ROUND(I451*H451,2)</f>
        <v>0</v>
      </c>
      <c r="K451" s="193" t="s">
        <v>21</v>
      </c>
      <c r="L451" s="60"/>
      <c r="M451" s="198" t="s">
        <v>21</v>
      </c>
      <c r="N451" s="199" t="s">
        <v>43</v>
      </c>
      <c r="O451" s="41"/>
      <c r="P451" s="200">
        <f>O451*H451</f>
        <v>0</v>
      </c>
      <c r="Q451" s="200">
        <v>1.0000000000000001E-5</v>
      </c>
      <c r="R451" s="200">
        <f>Q451*H451</f>
        <v>8.0000000000000013E-6</v>
      </c>
      <c r="S451" s="200">
        <v>0</v>
      </c>
      <c r="T451" s="201">
        <f>S451*H451</f>
        <v>0</v>
      </c>
      <c r="AR451" s="23" t="s">
        <v>132</v>
      </c>
      <c r="AT451" s="23" t="s">
        <v>127</v>
      </c>
      <c r="AU451" s="23" t="s">
        <v>82</v>
      </c>
      <c r="AY451" s="23" t="s">
        <v>124</v>
      </c>
      <c r="BE451" s="202">
        <f>IF(N451="základní",J451,0)</f>
        <v>0</v>
      </c>
      <c r="BF451" s="202">
        <f>IF(N451="snížená",J451,0)</f>
        <v>0</v>
      </c>
      <c r="BG451" s="202">
        <f>IF(N451="zákl. přenesená",J451,0)</f>
        <v>0</v>
      </c>
      <c r="BH451" s="202">
        <f>IF(N451="sníž. přenesená",J451,0)</f>
        <v>0</v>
      </c>
      <c r="BI451" s="202">
        <f>IF(N451="nulová",J451,0)</f>
        <v>0</v>
      </c>
      <c r="BJ451" s="23" t="s">
        <v>80</v>
      </c>
      <c r="BK451" s="202">
        <f>ROUND(I451*H451,2)</f>
        <v>0</v>
      </c>
      <c r="BL451" s="23" t="s">
        <v>132</v>
      </c>
      <c r="BM451" s="23" t="s">
        <v>1932</v>
      </c>
    </row>
    <row r="452" spans="2:65" s="11" customFormat="1" ht="13.5">
      <c r="B452" s="203"/>
      <c r="C452" s="204"/>
      <c r="D452" s="205" t="s">
        <v>134</v>
      </c>
      <c r="E452" s="206" t="s">
        <v>21</v>
      </c>
      <c r="F452" s="207" t="s">
        <v>1526</v>
      </c>
      <c r="G452" s="204"/>
      <c r="H452" s="206" t="s">
        <v>21</v>
      </c>
      <c r="I452" s="208"/>
      <c r="J452" s="204"/>
      <c r="K452" s="204"/>
      <c r="L452" s="209"/>
      <c r="M452" s="210"/>
      <c r="N452" s="211"/>
      <c r="O452" s="211"/>
      <c r="P452" s="211"/>
      <c r="Q452" s="211"/>
      <c r="R452" s="211"/>
      <c r="S452" s="211"/>
      <c r="T452" s="212"/>
      <c r="AT452" s="213" t="s">
        <v>134</v>
      </c>
      <c r="AU452" s="213" t="s">
        <v>82</v>
      </c>
      <c r="AV452" s="11" t="s">
        <v>80</v>
      </c>
      <c r="AW452" s="11" t="s">
        <v>35</v>
      </c>
      <c r="AX452" s="11" t="s">
        <v>72</v>
      </c>
      <c r="AY452" s="213" t="s">
        <v>124</v>
      </c>
    </row>
    <row r="453" spans="2:65" s="12" customFormat="1" ht="13.5">
      <c r="B453" s="214"/>
      <c r="C453" s="215"/>
      <c r="D453" s="205" t="s">
        <v>134</v>
      </c>
      <c r="E453" s="216" t="s">
        <v>21</v>
      </c>
      <c r="F453" s="217" t="s">
        <v>849</v>
      </c>
      <c r="G453" s="215"/>
      <c r="H453" s="218">
        <v>0.8</v>
      </c>
      <c r="I453" s="219"/>
      <c r="J453" s="215"/>
      <c r="K453" s="215"/>
      <c r="L453" s="220"/>
      <c r="M453" s="221"/>
      <c r="N453" s="222"/>
      <c r="O453" s="222"/>
      <c r="P453" s="222"/>
      <c r="Q453" s="222"/>
      <c r="R453" s="222"/>
      <c r="S453" s="222"/>
      <c r="T453" s="223"/>
      <c r="AT453" s="224" t="s">
        <v>134</v>
      </c>
      <c r="AU453" s="224" t="s">
        <v>82</v>
      </c>
      <c r="AV453" s="12" t="s">
        <v>82</v>
      </c>
      <c r="AW453" s="12" t="s">
        <v>35</v>
      </c>
      <c r="AX453" s="12" t="s">
        <v>80</v>
      </c>
      <c r="AY453" s="224" t="s">
        <v>124</v>
      </c>
    </row>
    <row r="454" spans="2:65" s="11" customFormat="1" ht="13.5">
      <c r="B454" s="203"/>
      <c r="C454" s="204"/>
      <c r="D454" s="205" t="s">
        <v>134</v>
      </c>
      <c r="E454" s="206" t="s">
        <v>21</v>
      </c>
      <c r="F454" s="207" t="s">
        <v>850</v>
      </c>
      <c r="G454" s="204"/>
      <c r="H454" s="206" t="s">
        <v>21</v>
      </c>
      <c r="I454" s="208"/>
      <c r="J454" s="204"/>
      <c r="K454" s="204"/>
      <c r="L454" s="209"/>
      <c r="M454" s="210"/>
      <c r="N454" s="211"/>
      <c r="O454" s="211"/>
      <c r="P454" s="211"/>
      <c r="Q454" s="211"/>
      <c r="R454" s="211"/>
      <c r="S454" s="211"/>
      <c r="T454" s="212"/>
      <c r="AT454" s="213" t="s">
        <v>134</v>
      </c>
      <c r="AU454" s="213" t="s">
        <v>82</v>
      </c>
      <c r="AV454" s="11" t="s">
        <v>80</v>
      </c>
      <c r="AW454" s="11" t="s">
        <v>35</v>
      </c>
      <c r="AX454" s="11" t="s">
        <v>72</v>
      </c>
      <c r="AY454" s="213" t="s">
        <v>124</v>
      </c>
    </row>
    <row r="455" spans="2:65" s="10" customFormat="1" ht="29.85" customHeight="1">
      <c r="B455" s="175"/>
      <c r="C455" s="176"/>
      <c r="D455" s="177" t="s">
        <v>71</v>
      </c>
      <c r="E455" s="189" t="s">
        <v>125</v>
      </c>
      <c r="F455" s="189" t="s">
        <v>126</v>
      </c>
      <c r="G455" s="176"/>
      <c r="H455" s="176"/>
      <c r="I455" s="179"/>
      <c r="J455" s="190">
        <f>BK455</f>
        <v>0</v>
      </c>
      <c r="K455" s="176"/>
      <c r="L455" s="181"/>
      <c r="M455" s="182"/>
      <c r="N455" s="183"/>
      <c r="O455" s="183"/>
      <c r="P455" s="184">
        <f>SUM(P456:P570)</f>
        <v>0</v>
      </c>
      <c r="Q455" s="183"/>
      <c r="R455" s="184">
        <f>SUM(R456:R570)</f>
        <v>20.541547399999999</v>
      </c>
      <c r="S455" s="183"/>
      <c r="T455" s="185">
        <f>SUM(T456:T570)</f>
        <v>406.61032000000006</v>
      </c>
      <c r="AR455" s="186" t="s">
        <v>80</v>
      </c>
      <c r="AT455" s="187" t="s">
        <v>71</v>
      </c>
      <c r="AU455" s="187" t="s">
        <v>80</v>
      </c>
      <c r="AY455" s="186" t="s">
        <v>124</v>
      </c>
      <c r="BK455" s="188">
        <f>SUM(BK456:BK570)</f>
        <v>0</v>
      </c>
    </row>
    <row r="456" spans="2:65" s="1" customFormat="1" ht="25.5" customHeight="1">
      <c r="B456" s="40"/>
      <c r="C456" s="191" t="s">
        <v>837</v>
      </c>
      <c r="D456" s="191" t="s">
        <v>127</v>
      </c>
      <c r="E456" s="192" t="s">
        <v>852</v>
      </c>
      <c r="F456" s="193" t="s">
        <v>853</v>
      </c>
      <c r="G456" s="194" t="s">
        <v>261</v>
      </c>
      <c r="H456" s="195">
        <v>60</v>
      </c>
      <c r="I456" s="196"/>
      <c r="J456" s="197">
        <f>ROUND(I456*H456,2)</f>
        <v>0</v>
      </c>
      <c r="K456" s="193" t="s">
        <v>131</v>
      </c>
      <c r="L456" s="60"/>
      <c r="M456" s="198" t="s">
        <v>21</v>
      </c>
      <c r="N456" s="199" t="s">
        <v>43</v>
      </c>
      <c r="O456" s="41"/>
      <c r="P456" s="200">
        <f>O456*H456</f>
        <v>0</v>
      </c>
      <c r="Q456" s="200">
        <v>1.5169999999999999E-2</v>
      </c>
      <c r="R456" s="200">
        <f>Q456*H456</f>
        <v>0.91020000000000001</v>
      </c>
      <c r="S456" s="200">
        <v>0</v>
      </c>
      <c r="T456" s="201">
        <f>S456*H456</f>
        <v>0</v>
      </c>
      <c r="AR456" s="23" t="s">
        <v>132</v>
      </c>
      <c r="AT456" s="23" t="s">
        <v>127</v>
      </c>
      <c r="AU456" s="23" t="s">
        <v>82</v>
      </c>
      <c r="AY456" s="23" t="s">
        <v>124</v>
      </c>
      <c r="BE456" s="202">
        <f>IF(N456="základní",J456,0)</f>
        <v>0</v>
      </c>
      <c r="BF456" s="202">
        <f>IF(N456="snížená",J456,0)</f>
        <v>0</v>
      </c>
      <c r="BG456" s="202">
        <f>IF(N456="zákl. přenesená",J456,0)</f>
        <v>0</v>
      </c>
      <c r="BH456" s="202">
        <f>IF(N456="sníž. přenesená",J456,0)</f>
        <v>0</v>
      </c>
      <c r="BI456" s="202">
        <f>IF(N456="nulová",J456,0)</f>
        <v>0</v>
      </c>
      <c r="BJ456" s="23" t="s">
        <v>80</v>
      </c>
      <c r="BK456" s="202">
        <f>ROUND(I456*H456,2)</f>
        <v>0</v>
      </c>
      <c r="BL456" s="23" t="s">
        <v>132</v>
      </c>
      <c r="BM456" s="23" t="s">
        <v>1933</v>
      </c>
    </row>
    <row r="457" spans="2:65" s="11" customFormat="1" ht="27">
      <c r="B457" s="203"/>
      <c r="C457" s="204"/>
      <c r="D457" s="205" t="s">
        <v>134</v>
      </c>
      <c r="E457" s="206" t="s">
        <v>21</v>
      </c>
      <c r="F457" s="207" t="s">
        <v>855</v>
      </c>
      <c r="G457" s="204"/>
      <c r="H457" s="206" t="s">
        <v>21</v>
      </c>
      <c r="I457" s="208"/>
      <c r="J457" s="204"/>
      <c r="K457" s="204"/>
      <c r="L457" s="209"/>
      <c r="M457" s="210"/>
      <c r="N457" s="211"/>
      <c r="O457" s="211"/>
      <c r="P457" s="211"/>
      <c r="Q457" s="211"/>
      <c r="R457" s="211"/>
      <c r="S457" s="211"/>
      <c r="T457" s="212"/>
      <c r="AT457" s="213" t="s">
        <v>134</v>
      </c>
      <c r="AU457" s="213" t="s">
        <v>82</v>
      </c>
      <c r="AV457" s="11" t="s">
        <v>80</v>
      </c>
      <c r="AW457" s="11" t="s">
        <v>35</v>
      </c>
      <c r="AX457" s="11" t="s">
        <v>72</v>
      </c>
      <c r="AY457" s="213" t="s">
        <v>124</v>
      </c>
    </row>
    <row r="458" spans="2:65" s="12" customFormat="1" ht="13.5">
      <c r="B458" s="214"/>
      <c r="C458" s="215"/>
      <c r="D458" s="205" t="s">
        <v>134</v>
      </c>
      <c r="E458" s="216" t="s">
        <v>21</v>
      </c>
      <c r="F458" s="217" t="s">
        <v>1934</v>
      </c>
      <c r="G458" s="215"/>
      <c r="H458" s="218">
        <v>30</v>
      </c>
      <c r="I458" s="219"/>
      <c r="J458" s="215"/>
      <c r="K458" s="215"/>
      <c r="L458" s="220"/>
      <c r="M458" s="221"/>
      <c r="N458" s="222"/>
      <c r="O458" s="222"/>
      <c r="P458" s="222"/>
      <c r="Q458" s="222"/>
      <c r="R458" s="222"/>
      <c r="S458" s="222"/>
      <c r="T458" s="223"/>
      <c r="AT458" s="224" t="s">
        <v>134</v>
      </c>
      <c r="AU458" s="224" t="s">
        <v>82</v>
      </c>
      <c r="AV458" s="12" t="s">
        <v>82</v>
      </c>
      <c r="AW458" s="12" t="s">
        <v>35</v>
      </c>
      <c r="AX458" s="12" t="s">
        <v>72</v>
      </c>
      <c r="AY458" s="224" t="s">
        <v>124</v>
      </c>
    </row>
    <row r="459" spans="2:65" s="12" customFormat="1" ht="13.5">
      <c r="B459" s="214"/>
      <c r="C459" s="215"/>
      <c r="D459" s="205" t="s">
        <v>134</v>
      </c>
      <c r="E459" s="216" t="s">
        <v>21</v>
      </c>
      <c r="F459" s="217" t="s">
        <v>1935</v>
      </c>
      <c r="G459" s="215"/>
      <c r="H459" s="218">
        <v>30</v>
      </c>
      <c r="I459" s="219"/>
      <c r="J459" s="215"/>
      <c r="K459" s="215"/>
      <c r="L459" s="220"/>
      <c r="M459" s="221"/>
      <c r="N459" s="222"/>
      <c r="O459" s="222"/>
      <c r="P459" s="222"/>
      <c r="Q459" s="222"/>
      <c r="R459" s="222"/>
      <c r="S459" s="222"/>
      <c r="T459" s="223"/>
      <c r="AT459" s="224" t="s">
        <v>134</v>
      </c>
      <c r="AU459" s="224" t="s">
        <v>82</v>
      </c>
      <c r="AV459" s="12" t="s">
        <v>82</v>
      </c>
      <c r="AW459" s="12" t="s">
        <v>35</v>
      </c>
      <c r="AX459" s="12" t="s">
        <v>72</v>
      </c>
      <c r="AY459" s="224" t="s">
        <v>124</v>
      </c>
    </row>
    <row r="460" spans="2:65" s="13" customFormat="1" ht="13.5">
      <c r="B460" s="228"/>
      <c r="C460" s="229"/>
      <c r="D460" s="205" t="s">
        <v>134</v>
      </c>
      <c r="E460" s="230" t="s">
        <v>21</v>
      </c>
      <c r="F460" s="231" t="s">
        <v>230</v>
      </c>
      <c r="G460" s="229"/>
      <c r="H460" s="232">
        <v>60</v>
      </c>
      <c r="I460" s="233"/>
      <c r="J460" s="229"/>
      <c r="K460" s="229"/>
      <c r="L460" s="234"/>
      <c r="M460" s="235"/>
      <c r="N460" s="236"/>
      <c r="O460" s="236"/>
      <c r="P460" s="236"/>
      <c r="Q460" s="236"/>
      <c r="R460" s="236"/>
      <c r="S460" s="236"/>
      <c r="T460" s="237"/>
      <c r="AT460" s="238" t="s">
        <v>134</v>
      </c>
      <c r="AU460" s="238" t="s">
        <v>82</v>
      </c>
      <c r="AV460" s="13" t="s">
        <v>132</v>
      </c>
      <c r="AW460" s="13" t="s">
        <v>35</v>
      </c>
      <c r="AX460" s="13" t="s">
        <v>80</v>
      </c>
      <c r="AY460" s="238" t="s">
        <v>124</v>
      </c>
    </row>
    <row r="461" spans="2:65" s="1" customFormat="1" ht="25.5" customHeight="1">
      <c r="B461" s="40"/>
      <c r="C461" s="191" t="s">
        <v>844</v>
      </c>
      <c r="D461" s="191" t="s">
        <v>127</v>
      </c>
      <c r="E461" s="192" t="s">
        <v>859</v>
      </c>
      <c r="F461" s="193" t="s">
        <v>860</v>
      </c>
      <c r="G461" s="194" t="s">
        <v>261</v>
      </c>
      <c r="H461" s="195">
        <v>8</v>
      </c>
      <c r="I461" s="196"/>
      <c r="J461" s="197">
        <f>ROUND(I461*H461,2)</f>
        <v>0</v>
      </c>
      <c r="K461" s="193" t="s">
        <v>131</v>
      </c>
      <c r="L461" s="60"/>
      <c r="M461" s="198" t="s">
        <v>21</v>
      </c>
      <c r="N461" s="199" t="s">
        <v>43</v>
      </c>
      <c r="O461" s="41"/>
      <c r="P461" s="200">
        <f>O461*H461</f>
        <v>0</v>
      </c>
      <c r="Q461" s="200">
        <v>3.9600000000000003E-2</v>
      </c>
      <c r="R461" s="200">
        <f>Q461*H461</f>
        <v>0.31680000000000003</v>
      </c>
      <c r="S461" s="200">
        <v>0</v>
      </c>
      <c r="T461" s="201">
        <f>S461*H461</f>
        <v>0</v>
      </c>
      <c r="AR461" s="23" t="s">
        <v>132</v>
      </c>
      <c r="AT461" s="23" t="s">
        <v>127</v>
      </c>
      <c r="AU461" s="23" t="s">
        <v>82</v>
      </c>
      <c r="AY461" s="23" t="s">
        <v>124</v>
      </c>
      <c r="BE461" s="202">
        <f>IF(N461="základní",J461,0)</f>
        <v>0</v>
      </c>
      <c r="BF461" s="202">
        <f>IF(N461="snížená",J461,0)</f>
        <v>0</v>
      </c>
      <c r="BG461" s="202">
        <f>IF(N461="zákl. přenesená",J461,0)</f>
        <v>0</v>
      </c>
      <c r="BH461" s="202">
        <f>IF(N461="sníž. přenesená",J461,0)</f>
        <v>0</v>
      </c>
      <c r="BI461" s="202">
        <f>IF(N461="nulová",J461,0)</f>
        <v>0</v>
      </c>
      <c r="BJ461" s="23" t="s">
        <v>80</v>
      </c>
      <c r="BK461" s="202">
        <f>ROUND(I461*H461,2)</f>
        <v>0</v>
      </c>
      <c r="BL461" s="23" t="s">
        <v>132</v>
      </c>
      <c r="BM461" s="23" t="s">
        <v>1936</v>
      </c>
    </row>
    <row r="462" spans="2:65" s="12" customFormat="1" ht="13.5">
      <c r="B462" s="214"/>
      <c r="C462" s="215"/>
      <c r="D462" s="205" t="s">
        <v>134</v>
      </c>
      <c r="E462" s="216" t="s">
        <v>21</v>
      </c>
      <c r="F462" s="217" t="s">
        <v>1937</v>
      </c>
      <c r="G462" s="215"/>
      <c r="H462" s="218">
        <v>8</v>
      </c>
      <c r="I462" s="219"/>
      <c r="J462" s="215"/>
      <c r="K462" s="215"/>
      <c r="L462" s="220"/>
      <c r="M462" s="221"/>
      <c r="N462" s="222"/>
      <c r="O462" s="222"/>
      <c r="P462" s="222"/>
      <c r="Q462" s="222"/>
      <c r="R462" s="222"/>
      <c r="S462" s="222"/>
      <c r="T462" s="223"/>
      <c r="AT462" s="224" t="s">
        <v>134</v>
      </c>
      <c r="AU462" s="224" t="s">
        <v>82</v>
      </c>
      <c r="AV462" s="12" t="s">
        <v>82</v>
      </c>
      <c r="AW462" s="12" t="s">
        <v>35</v>
      </c>
      <c r="AX462" s="12" t="s">
        <v>80</v>
      </c>
      <c r="AY462" s="224" t="s">
        <v>124</v>
      </c>
    </row>
    <row r="463" spans="2:65" s="1" customFormat="1" ht="25.5" customHeight="1">
      <c r="B463" s="40"/>
      <c r="C463" s="191" t="s">
        <v>851</v>
      </c>
      <c r="D463" s="191" t="s">
        <v>127</v>
      </c>
      <c r="E463" s="192" t="s">
        <v>864</v>
      </c>
      <c r="F463" s="193" t="s">
        <v>1532</v>
      </c>
      <c r="G463" s="194" t="s">
        <v>261</v>
      </c>
      <c r="H463" s="195">
        <v>32</v>
      </c>
      <c r="I463" s="196"/>
      <c r="J463" s="197">
        <f>ROUND(I463*H463,2)</f>
        <v>0</v>
      </c>
      <c r="K463" s="193" t="s">
        <v>131</v>
      </c>
      <c r="L463" s="60"/>
      <c r="M463" s="198" t="s">
        <v>21</v>
      </c>
      <c r="N463" s="199" t="s">
        <v>43</v>
      </c>
      <c r="O463" s="41"/>
      <c r="P463" s="200">
        <f>O463*H463</f>
        <v>0</v>
      </c>
      <c r="Q463" s="200">
        <v>7.1050000000000002E-2</v>
      </c>
      <c r="R463" s="200">
        <f>Q463*H463</f>
        <v>2.2736000000000001</v>
      </c>
      <c r="S463" s="200">
        <v>0</v>
      </c>
      <c r="T463" s="201">
        <f>S463*H463</f>
        <v>0</v>
      </c>
      <c r="AR463" s="23" t="s">
        <v>132</v>
      </c>
      <c r="AT463" s="23" t="s">
        <v>127</v>
      </c>
      <c r="AU463" s="23" t="s">
        <v>82</v>
      </c>
      <c r="AY463" s="23" t="s">
        <v>124</v>
      </c>
      <c r="BE463" s="202">
        <f>IF(N463="základní",J463,0)</f>
        <v>0</v>
      </c>
      <c r="BF463" s="202">
        <f>IF(N463="snížená",J463,0)</f>
        <v>0</v>
      </c>
      <c r="BG463" s="202">
        <f>IF(N463="zákl. přenesená",J463,0)</f>
        <v>0</v>
      </c>
      <c r="BH463" s="202">
        <f>IF(N463="sníž. přenesená",J463,0)</f>
        <v>0</v>
      </c>
      <c r="BI463" s="202">
        <f>IF(N463="nulová",J463,0)</f>
        <v>0</v>
      </c>
      <c r="BJ463" s="23" t="s">
        <v>80</v>
      </c>
      <c r="BK463" s="202">
        <f>ROUND(I463*H463,2)</f>
        <v>0</v>
      </c>
      <c r="BL463" s="23" t="s">
        <v>132</v>
      </c>
      <c r="BM463" s="23" t="s">
        <v>1938</v>
      </c>
    </row>
    <row r="464" spans="2:65" s="11" customFormat="1" ht="27">
      <c r="B464" s="203"/>
      <c r="C464" s="204"/>
      <c r="D464" s="205" t="s">
        <v>134</v>
      </c>
      <c r="E464" s="206" t="s">
        <v>21</v>
      </c>
      <c r="F464" s="207" t="s">
        <v>867</v>
      </c>
      <c r="G464" s="204"/>
      <c r="H464" s="206" t="s">
        <v>21</v>
      </c>
      <c r="I464" s="208"/>
      <c r="J464" s="204"/>
      <c r="K464" s="204"/>
      <c r="L464" s="209"/>
      <c r="M464" s="210"/>
      <c r="N464" s="211"/>
      <c r="O464" s="211"/>
      <c r="P464" s="211"/>
      <c r="Q464" s="211"/>
      <c r="R464" s="211"/>
      <c r="S464" s="211"/>
      <c r="T464" s="212"/>
      <c r="AT464" s="213" t="s">
        <v>134</v>
      </c>
      <c r="AU464" s="213" t="s">
        <v>82</v>
      </c>
      <c r="AV464" s="11" t="s">
        <v>80</v>
      </c>
      <c r="AW464" s="11" t="s">
        <v>35</v>
      </c>
      <c r="AX464" s="11" t="s">
        <v>72</v>
      </c>
      <c r="AY464" s="213" t="s">
        <v>124</v>
      </c>
    </row>
    <row r="465" spans="2:65" s="11" customFormat="1" ht="13.5">
      <c r="B465" s="203"/>
      <c r="C465" s="204"/>
      <c r="D465" s="205" t="s">
        <v>134</v>
      </c>
      <c r="E465" s="206" t="s">
        <v>21</v>
      </c>
      <c r="F465" s="207" t="s">
        <v>868</v>
      </c>
      <c r="G465" s="204"/>
      <c r="H465" s="206" t="s">
        <v>21</v>
      </c>
      <c r="I465" s="208"/>
      <c r="J465" s="204"/>
      <c r="K465" s="204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134</v>
      </c>
      <c r="AU465" s="213" t="s">
        <v>82</v>
      </c>
      <c r="AV465" s="11" t="s">
        <v>80</v>
      </c>
      <c r="AW465" s="11" t="s">
        <v>35</v>
      </c>
      <c r="AX465" s="11" t="s">
        <v>72</v>
      </c>
      <c r="AY465" s="213" t="s">
        <v>124</v>
      </c>
    </row>
    <row r="466" spans="2:65" s="12" customFormat="1" ht="13.5">
      <c r="B466" s="214"/>
      <c r="C466" s="215"/>
      <c r="D466" s="205" t="s">
        <v>134</v>
      </c>
      <c r="E466" s="216" t="s">
        <v>21</v>
      </c>
      <c r="F466" s="217" t="s">
        <v>1534</v>
      </c>
      <c r="G466" s="215"/>
      <c r="H466" s="218">
        <v>32</v>
      </c>
      <c r="I466" s="219"/>
      <c r="J466" s="215"/>
      <c r="K466" s="215"/>
      <c r="L466" s="220"/>
      <c r="M466" s="221"/>
      <c r="N466" s="222"/>
      <c r="O466" s="222"/>
      <c r="P466" s="222"/>
      <c r="Q466" s="222"/>
      <c r="R466" s="222"/>
      <c r="S466" s="222"/>
      <c r="T466" s="223"/>
      <c r="AT466" s="224" t="s">
        <v>134</v>
      </c>
      <c r="AU466" s="224" t="s">
        <v>82</v>
      </c>
      <c r="AV466" s="12" t="s">
        <v>82</v>
      </c>
      <c r="AW466" s="12" t="s">
        <v>35</v>
      </c>
      <c r="AX466" s="12" t="s">
        <v>80</v>
      </c>
      <c r="AY466" s="224" t="s">
        <v>124</v>
      </c>
    </row>
    <row r="467" spans="2:65" s="1" customFormat="1" ht="16.5" customHeight="1">
      <c r="B467" s="40"/>
      <c r="C467" s="191" t="s">
        <v>858</v>
      </c>
      <c r="D467" s="191" t="s">
        <v>127</v>
      </c>
      <c r="E467" s="192" t="s">
        <v>871</v>
      </c>
      <c r="F467" s="193" t="s">
        <v>872</v>
      </c>
      <c r="G467" s="194" t="s">
        <v>130</v>
      </c>
      <c r="H467" s="195">
        <v>10</v>
      </c>
      <c r="I467" s="196"/>
      <c r="J467" s="197">
        <f>ROUND(I467*H467,2)</f>
        <v>0</v>
      </c>
      <c r="K467" s="193" t="s">
        <v>21</v>
      </c>
      <c r="L467" s="60"/>
      <c r="M467" s="198" t="s">
        <v>21</v>
      </c>
      <c r="N467" s="199" t="s">
        <v>43</v>
      </c>
      <c r="O467" s="41"/>
      <c r="P467" s="200">
        <f>O467*H467</f>
        <v>0</v>
      </c>
      <c r="Q467" s="200">
        <v>0</v>
      </c>
      <c r="R467" s="200">
        <f>Q467*H467</f>
        <v>0</v>
      </c>
      <c r="S467" s="200">
        <v>0</v>
      </c>
      <c r="T467" s="201">
        <f>S467*H467</f>
        <v>0</v>
      </c>
      <c r="AR467" s="23" t="s">
        <v>132</v>
      </c>
      <c r="AT467" s="23" t="s">
        <v>127</v>
      </c>
      <c r="AU467" s="23" t="s">
        <v>82</v>
      </c>
      <c r="AY467" s="23" t="s">
        <v>124</v>
      </c>
      <c r="BE467" s="202">
        <f>IF(N467="základní",J467,0)</f>
        <v>0</v>
      </c>
      <c r="BF467" s="202">
        <f>IF(N467="snížená",J467,0)</f>
        <v>0</v>
      </c>
      <c r="BG467" s="202">
        <f>IF(N467="zákl. přenesená",J467,0)</f>
        <v>0</v>
      </c>
      <c r="BH467" s="202">
        <f>IF(N467="sníž. přenesená",J467,0)</f>
        <v>0</v>
      </c>
      <c r="BI467" s="202">
        <f>IF(N467="nulová",J467,0)</f>
        <v>0</v>
      </c>
      <c r="BJ467" s="23" t="s">
        <v>80</v>
      </c>
      <c r="BK467" s="202">
        <f>ROUND(I467*H467,2)</f>
        <v>0</v>
      </c>
      <c r="BL467" s="23" t="s">
        <v>132</v>
      </c>
      <c r="BM467" s="23" t="s">
        <v>1939</v>
      </c>
    </row>
    <row r="468" spans="2:65" s="11" customFormat="1" ht="13.5">
      <c r="B468" s="203"/>
      <c r="C468" s="204"/>
      <c r="D468" s="205" t="s">
        <v>134</v>
      </c>
      <c r="E468" s="206" t="s">
        <v>21</v>
      </c>
      <c r="F468" s="207" t="s">
        <v>874</v>
      </c>
      <c r="G468" s="204"/>
      <c r="H468" s="206" t="s">
        <v>21</v>
      </c>
      <c r="I468" s="208"/>
      <c r="J468" s="204"/>
      <c r="K468" s="204"/>
      <c r="L468" s="209"/>
      <c r="M468" s="210"/>
      <c r="N468" s="211"/>
      <c r="O468" s="211"/>
      <c r="P468" s="211"/>
      <c r="Q468" s="211"/>
      <c r="R468" s="211"/>
      <c r="S468" s="211"/>
      <c r="T468" s="212"/>
      <c r="AT468" s="213" t="s">
        <v>134</v>
      </c>
      <c r="AU468" s="213" t="s">
        <v>82</v>
      </c>
      <c r="AV468" s="11" t="s">
        <v>80</v>
      </c>
      <c r="AW468" s="11" t="s">
        <v>35</v>
      </c>
      <c r="AX468" s="11" t="s">
        <v>72</v>
      </c>
      <c r="AY468" s="213" t="s">
        <v>124</v>
      </c>
    </row>
    <row r="469" spans="2:65" s="11" customFormat="1" ht="13.5">
      <c r="B469" s="203"/>
      <c r="C469" s="204"/>
      <c r="D469" s="205" t="s">
        <v>134</v>
      </c>
      <c r="E469" s="206" t="s">
        <v>21</v>
      </c>
      <c r="F469" s="207" t="s">
        <v>850</v>
      </c>
      <c r="G469" s="204"/>
      <c r="H469" s="206" t="s">
        <v>21</v>
      </c>
      <c r="I469" s="208"/>
      <c r="J469" s="204"/>
      <c r="K469" s="204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134</v>
      </c>
      <c r="AU469" s="213" t="s">
        <v>82</v>
      </c>
      <c r="AV469" s="11" t="s">
        <v>80</v>
      </c>
      <c r="AW469" s="11" t="s">
        <v>35</v>
      </c>
      <c r="AX469" s="11" t="s">
        <v>72</v>
      </c>
      <c r="AY469" s="213" t="s">
        <v>124</v>
      </c>
    </row>
    <row r="470" spans="2:65" s="12" customFormat="1" ht="13.5">
      <c r="B470" s="214"/>
      <c r="C470" s="215"/>
      <c r="D470" s="205" t="s">
        <v>134</v>
      </c>
      <c r="E470" s="216" t="s">
        <v>21</v>
      </c>
      <c r="F470" s="217" t="s">
        <v>875</v>
      </c>
      <c r="G470" s="215"/>
      <c r="H470" s="218">
        <v>4</v>
      </c>
      <c r="I470" s="219"/>
      <c r="J470" s="215"/>
      <c r="K470" s="215"/>
      <c r="L470" s="220"/>
      <c r="M470" s="221"/>
      <c r="N470" s="222"/>
      <c r="O470" s="222"/>
      <c r="P470" s="222"/>
      <c r="Q470" s="222"/>
      <c r="R470" s="222"/>
      <c r="S470" s="222"/>
      <c r="T470" s="223"/>
      <c r="AT470" s="224" t="s">
        <v>134</v>
      </c>
      <c r="AU470" s="224" t="s">
        <v>82</v>
      </c>
      <c r="AV470" s="12" t="s">
        <v>82</v>
      </c>
      <c r="AW470" s="12" t="s">
        <v>35</v>
      </c>
      <c r="AX470" s="12" t="s">
        <v>72</v>
      </c>
      <c r="AY470" s="224" t="s">
        <v>124</v>
      </c>
    </row>
    <row r="471" spans="2:65" s="12" customFormat="1" ht="13.5">
      <c r="B471" s="214"/>
      <c r="C471" s="215"/>
      <c r="D471" s="205" t="s">
        <v>134</v>
      </c>
      <c r="E471" s="216" t="s">
        <v>21</v>
      </c>
      <c r="F471" s="217" t="s">
        <v>876</v>
      </c>
      <c r="G471" s="215"/>
      <c r="H471" s="218">
        <v>6</v>
      </c>
      <c r="I471" s="219"/>
      <c r="J471" s="215"/>
      <c r="K471" s="215"/>
      <c r="L471" s="220"/>
      <c r="M471" s="221"/>
      <c r="N471" s="222"/>
      <c r="O471" s="222"/>
      <c r="P471" s="222"/>
      <c r="Q471" s="222"/>
      <c r="R471" s="222"/>
      <c r="S471" s="222"/>
      <c r="T471" s="223"/>
      <c r="AT471" s="224" t="s">
        <v>134</v>
      </c>
      <c r="AU471" s="224" t="s">
        <v>82</v>
      </c>
      <c r="AV471" s="12" t="s">
        <v>82</v>
      </c>
      <c r="AW471" s="12" t="s">
        <v>35</v>
      </c>
      <c r="AX471" s="12" t="s">
        <v>72</v>
      </c>
      <c r="AY471" s="224" t="s">
        <v>124</v>
      </c>
    </row>
    <row r="472" spans="2:65" s="13" customFormat="1" ht="13.5">
      <c r="B472" s="228"/>
      <c r="C472" s="229"/>
      <c r="D472" s="205" t="s">
        <v>134</v>
      </c>
      <c r="E472" s="230" t="s">
        <v>21</v>
      </c>
      <c r="F472" s="231" t="s">
        <v>230</v>
      </c>
      <c r="G472" s="229"/>
      <c r="H472" s="232">
        <v>10</v>
      </c>
      <c r="I472" s="233"/>
      <c r="J472" s="229"/>
      <c r="K472" s="229"/>
      <c r="L472" s="234"/>
      <c r="M472" s="235"/>
      <c r="N472" s="236"/>
      <c r="O472" s="236"/>
      <c r="P472" s="236"/>
      <c r="Q472" s="236"/>
      <c r="R472" s="236"/>
      <c r="S472" s="236"/>
      <c r="T472" s="237"/>
      <c r="AT472" s="238" t="s">
        <v>134</v>
      </c>
      <c r="AU472" s="238" t="s">
        <v>82</v>
      </c>
      <c r="AV472" s="13" t="s">
        <v>132</v>
      </c>
      <c r="AW472" s="13" t="s">
        <v>35</v>
      </c>
      <c r="AX472" s="13" t="s">
        <v>80</v>
      </c>
      <c r="AY472" s="238" t="s">
        <v>124</v>
      </c>
    </row>
    <row r="473" spans="2:65" s="1" customFormat="1" ht="16.5" customHeight="1">
      <c r="B473" s="40"/>
      <c r="C473" s="191" t="s">
        <v>863</v>
      </c>
      <c r="D473" s="191" t="s">
        <v>127</v>
      </c>
      <c r="E473" s="192" t="s">
        <v>878</v>
      </c>
      <c r="F473" s="193" t="s">
        <v>879</v>
      </c>
      <c r="G473" s="194" t="s">
        <v>130</v>
      </c>
      <c r="H473" s="195">
        <v>2</v>
      </c>
      <c r="I473" s="196"/>
      <c r="J473" s="197">
        <f>ROUND(I473*H473,2)</f>
        <v>0</v>
      </c>
      <c r="K473" s="193" t="s">
        <v>131</v>
      </c>
      <c r="L473" s="60"/>
      <c r="M473" s="198" t="s">
        <v>21</v>
      </c>
      <c r="N473" s="199" t="s">
        <v>43</v>
      </c>
      <c r="O473" s="41"/>
      <c r="P473" s="200">
        <f>O473*H473</f>
        <v>0</v>
      </c>
      <c r="Q473" s="200">
        <v>8.5419999999999996E-2</v>
      </c>
      <c r="R473" s="200">
        <f>Q473*H473</f>
        <v>0.17083999999999999</v>
      </c>
      <c r="S473" s="200">
        <v>0</v>
      </c>
      <c r="T473" s="201">
        <f>S473*H473</f>
        <v>0</v>
      </c>
      <c r="AR473" s="23" t="s">
        <v>132</v>
      </c>
      <c r="AT473" s="23" t="s">
        <v>127</v>
      </c>
      <c r="AU473" s="23" t="s">
        <v>82</v>
      </c>
      <c r="AY473" s="23" t="s">
        <v>124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23" t="s">
        <v>80</v>
      </c>
      <c r="BK473" s="202">
        <f>ROUND(I473*H473,2)</f>
        <v>0</v>
      </c>
      <c r="BL473" s="23" t="s">
        <v>132</v>
      </c>
      <c r="BM473" s="23" t="s">
        <v>1940</v>
      </c>
    </row>
    <row r="474" spans="2:65" s="12" customFormat="1" ht="13.5">
      <c r="B474" s="214"/>
      <c r="C474" s="215"/>
      <c r="D474" s="205" t="s">
        <v>134</v>
      </c>
      <c r="E474" s="216" t="s">
        <v>21</v>
      </c>
      <c r="F474" s="217" t="s">
        <v>881</v>
      </c>
      <c r="G474" s="215"/>
      <c r="H474" s="218">
        <v>2</v>
      </c>
      <c r="I474" s="219"/>
      <c r="J474" s="215"/>
      <c r="K474" s="215"/>
      <c r="L474" s="220"/>
      <c r="M474" s="221"/>
      <c r="N474" s="222"/>
      <c r="O474" s="222"/>
      <c r="P474" s="222"/>
      <c r="Q474" s="222"/>
      <c r="R474" s="222"/>
      <c r="S474" s="222"/>
      <c r="T474" s="223"/>
      <c r="AT474" s="224" t="s">
        <v>134</v>
      </c>
      <c r="AU474" s="224" t="s">
        <v>82</v>
      </c>
      <c r="AV474" s="12" t="s">
        <v>82</v>
      </c>
      <c r="AW474" s="12" t="s">
        <v>35</v>
      </c>
      <c r="AX474" s="12" t="s">
        <v>80</v>
      </c>
      <c r="AY474" s="224" t="s">
        <v>124</v>
      </c>
    </row>
    <row r="475" spans="2:65" s="1" customFormat="1" ht="25.5" customHeight="1">
      <c r="B475" s="40"/>
      <c r="C475" s="191" t="s">
        <v>870</v>
      </c>
      <c r="D475" s="191" t="s">
        <v>127</v>
      </c>
      <c r="E475" s="192" t="s">
        <v>883</v>
      </c>
      <c r="F475" s="193" t="s">
        <v>884</v>
      </c>
      <c r="G475" s="194" t="s">
        <v>261</v>
      </c>
      <c r="H475" s="195">
        <v>23</v>
      </c>
      <c r="I475" s="196"/>
      <c r="J475" s="197">
        <f>ROUND(I475*H475,2)</f>
        <v>0</v>
      </c>
      <c r="K475" s="193" t="s">
        <v>131</v>
      </c>
      <c r="L475" s="60"/>
      <c r="M475" s="198" t="s">
        <v>21</v>
      </c>
      <c r="N475" s="199" t="s">
        <v>43</v>
      </c>
      <c r="O475" s="41"/>
      <c r="P475" s="200">
        <f>O475*H475</f>
        <v>0</v>
      </c>
      <c r="Q475" s="200">
        <v>3.0000000000000001E-5</v>
      </c>
      <c r="R475" s="200">
        <f>Q475*H475</f>
        <v>6.8999999999999997E-4</v>
      </c>
      <c r="S475" s="200">
        <v>0</v>
      </c>
      <c r="T475" s="201">
        <f>S475*H475</f>
        <v>0</v>
      </c>
      <c r="AR475" s="23" t="s">
        <v>132</v>
      </c>
      <c r="AT475" s="23" t="s">
        <v>127</v>
      </c>
      <c r="AU475" s="23" t="s">
        <v>82</v>
      </c>
      <c r="AY475" s="23" t="s">
        <v>124</v>
      </c>
      <c r="BE475" s="202">
        <f>IF(N475="základní",J475,0)</f>
        <v>0</v>
      </c>
      <c r="BF475" s="202">
        <f>IF(N475="snížená",J475,0)</f>
        <v>0</v>
      </c>
      <c r="BG475" s="202">
        <f>IF(N475="zákl. přenesená",J475,0)</f>
        <v>0</v>
      </c>
      <c r="BH475" s="202">
        <f>IF(N475="sníž. přenesená",J475,0)</f>
        <v>0</v>
      </c>
      <c r="BI475" s="202">
        <f>IF(N475="nulová",J475,0)</f>
        <v>0</v>
      </c>
      <c r="BJ475" s="23" t="s">
        <v>80</v>
      </c>
      <c r="BK475" s="202">
        <f>ROUND(I475*H475,2)</f>
        <v>0</v>
      </c>
      <c r="BL475" s="23" t="s">
        <v>132</v>
      </c>
      <c r="BM475" s="23" t="s">
        <v>1941</v>
      </c>
    </row>
    <row r="476" spans="2:65" s="12" customFormat="1" ht="13.5">
      <c r="B476" s="214"/>
      <c r="C476" s="215"/>
      <c r="D476" s="205" t="s">
        <v>134</v>
      </c>
      <c r="E476" s="216" t="s">
        <v>21</v>
      </c>
      <c r="F476" s="217" t="s">
        <v>1942</v>
      </c>
      <c r="G476" s="215"/>
      <c r="H476" s="218">
        <v>23</v>
      </c>
      <c r="I476" s="219"/>
      <c r="J476" s="215"/>
      <c r="K476" s="215"/>
      <c r="L476" s="220"/>
      <c r="M476" s="221"/>
      <c r="N476" s="222"/>
      <c r="O476" s="222"/>
      <c r="P476" s="222"/>
      <c r="Q476" s="222"/>
      <c r="R476" s="222"/>
      <c r="S476" s="222"/>
      <c r="T476" s="223"/>
      <c r="AT476" s="224" t="s">
        <v>134</v>
      </c>
      <c r="AU476" s="224" t="s">
        <v>82</v>
      </c>
      <c r="AV476" s="12" t="s">
        <v>82</v>
      </c>
      <c r="AW476" s="12" t="s">
        <v>35</v>
      </c>
      <c r="AX476" s="12" t="s">
        <v>80</v>
      </c>
      <c r="AY476" s="224" t="s">
        <v>124</v>
      </c>
    </row>
    <row r="477" spans="2:65" s="1" customFormat="1" ht="25.5" customHeight="1">
      <c r="B477" s="40"/>
      <c r="C477" s="191" t="s">
        <v>877</v>
      </c>
      <c r="D477" s="191" t="s">
        <v>127</v>
      </c>
      <c r="E477" s="192" t="s">
        <v>888</v>
      </c>
      <c r="F477" s="193" t="s">
        <v>889</v>
      </c>
      <c r="G477" s="194" t="s">
        <v>261</v>
      </c>
      <c r="H477" s="195">
        <v>46</v>
      </c>
      <c r="I477" s="196"/>
      <c r="J477" s="197">
        <f>ROUND(I477*H477,2)</f>
        <v>0</v>
      </c>
      <c r="K477" s="193" t="s">
        <v>131</v>
      </c>
      <c r="L477" s="60"/>
      <c r="M477" s="198" t="s">
        <v>21</v>
      </c>
      <c r="N477" s="199" t="s">
        <v>43</v>
      </c>
      <c r="O477" s="41"/>
      <c r="P477" s="200">
        <f>O477*H477</f>
        <v>0</v>
      </c>
      <c r="Q477" s="200">
        <v>1.4999999999999999E-4</v>
      </c>
      <c r="R477" s="200">
        <f>Q477*H477</f>
        <v>6.899999999999999E-3</v>
      </c>
      <c r="S477" s="200">
        <v>0</v>
      </c>
      <c r="T477" s="201">
        <f>S477*H477</f>
        <v>0</v>
      </c>
      <c r="AR477" s="23" t="s">
        <v>132</v>
      </c>
      <c r="AT477" s="23" t="s">
        <v>127</v>
      </c>
      <c r="AU477" s="23" t="s">
        <v>82</v>
      </c>
      <c r="AY477" s="23" t="s">
        <v>124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23" t="s">
        <v>80</v>
      </c>
      <c r="BK477" s="202">
        <f>ROUND(I477*H477,2)</f>
        <v>0</v>
      </c>
      <c r="BL477" s="23" t="s">
        <v>132</v>
      </c>
      <c r="BM477" s="23" t="s">
        <v>1943</v>
      </c>
    </row>
    <row r="478" spans="2:65" s="12" customFormat="1" ht="13.5">
      <c r="B478" s="214"/>
      <c r="C478" s="215"/>
      <c r="D478" s="205" t="s">
        <v>134</v>
      </c>
      <c r="E478" s="216" t="s">
        <v>21</v>
      </c>
      <c r="F478" s="217" t="s">
        <v>1944</v>
      </c>
      <c r="G478" s="215"/>
      <c r="H478" s="218">
        <v>46</v>
      </c>
      <c r="I478" s="219"/>
      <c r="J478" s="215"/>
      <c r="K478" s="215"/>
      <c r="L478" s="220"/>
      <c r="M478" s="221"/>
      <c r="N478" s="222"/>
      <c r="O478" s="222"/>
      <c r="P478" s="222"/>
      <c r="Q478" s="222"/>
      <c r="R478" s="222"/>
      <c r="S478" s="222"/>
      <c r="T478" s="223"/>
      <c r="AT478" s="224" t="s">
        <v>134</v>
      </c>
      <c r="AU478" s="224" t="s">
        <v>82</v>
      </c>
      <c r="AV478" s="12" t="s">
        <v>82</v>
      </c>
      <c r="AW478" s="12" t="s">
        <v>35</v>
      </c>
      <c r="AX478" s="12" t="s">
        <v>80</v>
      </c>
      <c r="AY478" s="224" t="s">
        <v>124</v>
      </c>
    </row>
    <row r="479" spans="2:65" s="1" customFormat="1" ht="25.5" customHeight="1">
      <c r="B479" s="40"/>
      <c r="C479" s="191" t="s">
        <v>882</v>
      </c>
      <c r="D479" s="191" t="s">
        <v>127</v>
      </c>
      <c r="E479" s="192" t="s">
        <v>893</v>
      </c>
      <c r="F479" s="193" t="s">
        <v>894</v>
      </c>
      <c r="G479" s="194" t="s">
        <v>261</v>
      </c>
      <c r="H479" s="195">
        <v>23</v>
      </c>
      <c r="I479" s="196"/>
      <c r="J479" s="197">
        <f>ROUND(I479*H479,2)</f>
        <v>0</v>
      </c>
      <c r="K479" s="193" t="s">
        <v>131</v>
      </c>
      <c r="L479" s="60"/>
      <c r="M479" s="198" t="s">
        <v>21</v>
      </c>
      <c r="N479" s="199" t="s">
        <v>43</v>
      </c>
      <c r="O479" s="41"/>
      <c r="P479" s="200">
        <f>O479*H479</f>
        <v>0</v>
      </c>
      <c r="Q479" s="200">
        <v>1.1E-4</v>
      </c>
      <c r="R479" s="200">
        <f>Q479*H479</f>
        <v>2.5300000000000001E-3</v>
      </c>
      <c r="S479" s="200">
        <v>0</v>
      </c>
      <c r="T479" s="201">
        <f>S479*H479</f>
        <v>0</v>
      </c>
      <c r="AR479" s="23" t="s">
        <v>132</v>
      </c>
      <c r="AT479" s="23" t="s">
        <v>127</v>
      </c>
      <c r="AU479" s="23" t="s">
        <v>82</v>
      </c>
      <c r="AY479" s="23" t="s">
        <v>124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23" t="s">
        <v>80</v>
      </c>
      <c r="BK479" s="202">
        <f>ROUND(I479*H479,2)</f>
        <v>0</v>
      </c>
      <c r="BL479" s="23" t="s">
        <v>132</v>
      </c>
      <c r="BM479" s="23" t="s">
        <v>1945</v>
      </c>
    </row>
    <row r="480" spans="2:65" s="12" customFormat="1" ht="13.5">
      <c r="B480" s="214"/>
      <c r="C480" s="215"/>
      <c r="D480" s="205" t="s">
        <v>134</v>
      </c>
      <c r="E480" s="216" t="s">
        <v>21</v>
      </c>
      <c r="F480" s="217" t="s">
        <v>1946</v>
      </c>
      <c r="G480" s="215"/>
      <c r="H480" s="218">
        <v>23</v>
      </c>
      <c r="I480" s="219"/>
      <c r="J480" s="215"/>
      <c r="K480" s="215"/>
      <c r="L480" s="220"/>
      <c r="M480" s="221"/>
      <c r="N480" s="222"/>
      <c r="O480" s="222"/>
      <c r="P480" s="222"/>
      <c r="Q480" s="222"/>
      <c r="R480" s="222"/>
      <c r="S480" s="222"/>
      <c r="T480" s="223"/>
      <c r="AT480" s="224" t="s">
        <v>134</v>
      </c>
      <c r="AU480" s="224" t="s">
        <v>82</v>
      </c>
      <c r="AV480" s="12" t="s">
        <v>82</v>
      </c>
      <c r="AW480" s="12" t="s">
        <v>35</v>
      </c>
      <c r="AX480" s="12" t="s">
        <v>80</v>
      </c>
      <c r="AY480" s="224" t="s">
        <v>124</v>
      </c>
    </row>
    <row r="481" spans="2:65" s="1" customFormat="1" ht="25.5" customHeight="1">
      <c r="B481" s="40"/>
      <c r="C481" s="191" t="s">
        <v>887</v>
      </c>
      <c r="D481" s="191" t="s">
        <v>127</v>
      </c>
      <c r="E481" s="192" t="s">
        <v>898</v>
      </c>
      <c r="F481" s="193" t="s">
        <v>899</v>
      </c>
      <c r="G481" s="194" t="s">
        <v>261</v>
      </c>
      <c r="H481" s="195">
        <v>46</v>
      </c>
      <c r="I481" s="196"/>
      <c r="J481" s="197">
        <f>ROUND(I481*H481,2)</f>
        <v>0</v>
      </c>
      <c r="K481" s="193" t="s">
        <v>131</v>
      </c>
      <c r="L481" s="60"/>
      <c r="M481" s="198" t="s">
        <v>21</v>
      </c>
      <c r="N481" s="199" t="s">
        <v>43</v>
      </c>
      <c r="O481" s="41"/>
      <c r="P481" s="200">
        <f>O481*H481</f>
        <v>0</v>
      </c>
      <c r="Q481" s="200">
        <v>6.4999999999999997E-4</v>
      </c>
      <c r="R481" s="200">
        <f>Q481*H481</f>
        <v>2.9899999999999999E-2</v>
      </c>
      <c r="S481" s="200">
        <v>0</v>
      </c>
      <c r="T481" s="201">
        <f>S481*H481</f>
        <v>0</v>
      </c>
      <c r="AR481" s="23" t="s">
        <v>132</v>
      </c>
      <c r="AT481" s="23" t="s">
        <v>127</v>
      </c>
      <c r="AU481" s="23" t="s">
        <v>82</v>
      </c>
      <c r="AY481" s="23" t="s">
        <v>124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23" t="s">
        <v>80</v>
      </c>
      <c r="BK481" s="202">
        <f>ROUND(I481*H481,2)</f>
        <v>0</v>
      </c>
      <c r="BL481" s="23" t="s">
        <v>132</v>
      </c>
      <c r="BM481" s="23" t="s">
        <v>1947</v>
      </c>
    </row>
    <row r="482" spans="2:65" s="12" customFormat="1" ht="13.5">
      <c r="B482" s="214"/>
      <c r="C482" s="215"/>
      <c r="D482" s="205" t="s">
        <v>134</v>
      </c>
      <c r="E482" s="216" t="s">
        <v>21</v>
      </c>
      <c r="F482" s="217" t="s">
        <v>1948</v>
      </c>
      <c r="G482" s="215"/>
      <c r="H482" s="218">
        <v>46</v>
      </c>
      <c r="I482" s="219"/>
      <c r="J482" s="215"/>
      <c r="K482" s="215"/>
      <c r="L482" s="220"/>
      <c r="M482" s="221"/>
      <c r="N482" s="222"/>
      <c r="O482" s="222"/>
      <c r="P482" s="222"/>
      <c r="Q482" s="222"/>
      <c r="R482" s="222"/>
      <c r="S482" s="222"/>
      <c r="T482" s="223"/>
      <c r="AT482" s="224" t="s">
        <v>134</v>
      </c>
      <c r="AU482" s="224" t="s">
        <v>82</v>
      </c>
      <c r="AV482" s="12" t="s">
        <v>82</v>
      </c>
      <c r="AW482" s="12" t="s">
        <v>35</v>
      </c>
      <c r="AX482" s="12" t="s">
        <v>80</v>
      </c>
      <c r="AY482" s="224" t="s">
        <v>124</v>
      </c>
    </row>
    <row r="483" spans="2:65" s="1" customFormat="1" ht="16.5" customHeight="1">
      <c r="B483" s="40"/>
      <c r="C483" s="191" t="s">
        <v>892</v>
      </c>
      <c r="D483" s="191" t="s">
        <v>127</v>
      </c>
      <c r="E483" s="192" t="s">
        <v>903</v>
      </c>
      <c r="F483" s="193" t="s">
        <v>904</v>
      </c>
      <c r="G483" s="194" t="s">
        <v>261</v>
      </c>
      <c r="H483" s="195">
        <v>69</v>
      </c>
      <c r="I483" s="196"/>
      <c r="J483" s="197">
        <f>ROUND(I483*H483,2)</f>
        <v>0</v>
      </c>
      <c r="K483" s="193" t="s">
        <v>131</v>
      </c>
      <c r="L483" s="60"/>
      <c r="M483" s="198" t="s">
        <v>21</v>
      </c>
      <c r="N483" s="199" t="s">
        <v>43</v>
      </c>
      <c r="O483" s="41"/>
      <c r="P483" s="200">
        <f>O483*H483</f>
        <v>0</v>
      </c>
      <c r="Q483" s="200">
        <v>0</v>
      </c>
      <c r="R483" s="200">
        <f>Q483*H483</f>
        <v>0</v>
      </c>
      <c r="S483" s="200">
        <v>0</v>
      </c>
      <c r="T483" s="201">
        <f>S483*H483</f>
        <v>0</v>
      </c>
      <c r="AR483" s="23" t="s">
        <v>132</v>
      </c>
      <c r="AT483" s="23" t="s">
        <v>127</v>
      </c>
      <c r="AU483" s="23" t="s">
        <v>82</v>
      </c>
      <c r="AY483" s="23" t="s">
        <v>124</v>
      </c>
      <c r="BE483" s="202">
        <f>IF(N483="základní",J483,0)</f>
        <v>0</v>
      </c>
      <c r="BF483" s="202">
        <f>IF(N483="snížená",J483,0)</f>
        <v>0</v>
      </c>
      <c r="BG483" s="202">
        <f>IF(N483="zákl. přenesená",J483,0)</f>
        <v>0</v>
      </c>
      <c r="BH483" s="202">
        <f>IF(N483="sníž. přenesená",J483,0)</f>
        <v>0</v>
      </c>
      <c r="BI483" s="202">
        <f>IF(N483="nulová",J483,0)</f>
        <v>0</v>
      </c>
      <c r="BJ483" s="23" t="s">
        <v>80</v>
      </c>
      <c r="BK483" s="202">
        <f>ROUND(I483*H483,2)</f>
        <v>0</v>
      </c>
      <c r="BL483" s="23" t="s">
        <v>132</v>
      </c>
      <c r="BM483" s="23" t="s">
        <v>1949</v>
      </c>
    </row>
    <row r="484" spans="2:65" s="12" customFormat="1" ht="13.5">
      <c r="B484" s="214"/>
      <c r="C484" s="215"/>
      <c r="D484" s="205" t="s">
        <v>134</v>
      </c>
      <c r="E484" s="216" t="s">
        <v>21</v>
      </c>
      <c r="F484" s="217" t="s">
        <v>1950</v>
      </c>
      <c r="G484" s="215"/>
      <c r="H484" s="218">
        <v>46</v>
      </c>
      <c r="I484" s="219"/>
      <c r="J484" s="215"/>
      <c r="K484" s="215"/>
      <c r="L484" s="220"/>
      <c r="M484" s="221"/>
      <c r="N484" s="222"/>
      <c r="O484" s="222"/>
      <c r="P484" s="222"/>
      <c r="Q484" s="222"/>
      <c r="R484" s="222"/>
      <c r="S484" s="222"/>
      <c r="T484" s="223"/>
      <c r="AT484" s="224" t="s">
        <v>134</v>
      </c>
      <c r="AU484" s="224" t="s">
        <v>82</v>
      </c>
      <c r="AV484" s="12" t="s">
        <v>82</v>
      </c>
      <c r="AW484" s="12" t="s">
        <v>35</v>
      </c>
      <c r="AX484" s="12" t="s">
        <v>72</v>
      </c>
      <c r="AY484" s="224" t="s">
        <v>124</v>
      </c>
    </row>
    <row r="485" spans="2:65" s="12" customFormat="1" ht="13.5">
      <c r="B485" s="214"/>
      <c r="C485" s="215"/>
      <c r="D485" s="205" t="s">
        <v>134</v>
      </c>
      <c r="E485" s="216" t="s">
        <v>21</v>
      </c>
      <c r="F485" s="217" t="s">
        <v>1951</v>
      </c>
      <c r="G485" s="215"/>
      <c r="H485" s="218">
        <v>23</v>
      </c>
      <c r="I485" s="219"/>
      <c r="J485" s="215"/>
      <c r="K485" s="215"/>
      <c r="L485" s="220"/>
      <c r="M485" s="221"/>
      <c r="N485" s="222"/>
      <c r="O485" s="222"/>
      <c r="P485" s="222"/>
      <c r="Q485" s="222"/>
      <c r="R485" s="222"/>
      <c r="S485" s="222"/>
      <c r="T485" s="223"/>
      <c r="AT485" s="224" t="s">
        <v>134</v>
      </c>
      <c r="AU485" s="224" t="s">
        <v>82</v>
      </c>
      <c r="AV485" s="12" t="s">
        <v>82</v>
      </c>
      <c r="AW485" s="12" t="s">
        <v>35</v>
      </c>
      <c r="AX485" s="12" t="s">
        <v>72</v>
      </c>
      <c r="AY485" s="224" t="s">
        <v>124</v>
      </c>
    </row>
    <row r="486" spans="2:65" s="13" customFormat="1" ht="13.5">
      <c r="B486" s="228"/>
      <c r="C486" s="229"/>
      <c r="D486" s="205" t="s">
        <v>134</v>
      </c>
      <c r="E486" s="230" t="s">
        <v>21</v>
      </c>
      <c r="F486" s="231" t="s">
        <v>230</v>
      </c>
      <c r="G486" s="229"/>
      <c r="H486" s="232">
        <v>69</v>
      </c>
      <c r="I486" s="233"/>
      <c r="J486" s="229"/>
      <c r="K486" s="229"/>
      <c r="L486" s="234"/>
      <c r="M486" s="235"/>
      <c r="N486" s="236"/>
      <c r="O486" s="236"/>
      <c r="P486" s="236"/>
      <c r="Q486" s="236"/>
      <c r="R486" s="236"/>
      <c r="S486" s="236"/>
      <c r="T486" s="237"/>
      <c r="AT486" s="238" t="s">
        <v>134</v>
      </c>
      <c r="AU486" s="238" t="s">
        <v>82</v>
      </c>
      <c r="AV486" s="13" t="s">
        <v>132</v>
      </c>
      <c r="AW486" s="13" t="s">
        <v>35</v>
      </c>
      <c r="AX486" s="13" t="s">
        <v>80</v>
      </c>
      <c r="AY486" s="238" t="s">
        <v>124</v>
      </c>
    </row>
    <row r="487" spans="2:65" s="1" customFormat="1" ht="25.5" customHeight="1">
      <c r="B487" s="40"/>
      <c r="C487" s="191" t="s">
        <v>897</v>
      </c>
      <c r="D487" s="191" t="s">
        <v>127</v>
      </c>
      <c r="E487" s="192" t="s">
        <v>909</v>
      </c>
      <c r="F487" s="193" t="s">
        <v>910</v>
      </c>
      <c r="G487" s="194" t="s">
        <v>261</v>
      </c>
      <c r="H487" s="195">
        <v>12</v>
      </c>
      <c r="I487" s="196"/>
      <c r="J487" s="197">
        <f>ROUND(I487*H487,2)</f>
        <v>0</v>
      </c>
      <c r="K487" s="193" t="s">
        <v>131</v>
      </c>
      <c r="L487" s="60"/>
      <c r="M487" s="198" t="s">
        <v>21</v>
      </c>
      <c r="N487" s="199" t="s">
        <v>43</v>
      </c>
      <c r="O487" s="41"/>
      <c r="P487" s="200">
        <f>O487*H487</f>
        <v>0</v>
      </c>
      <c r="Q487" s="200">
        <v>0.15540000000000001</v>
      </c>
      <c r="R487" s="200">
        <f>Q487*H487</f>
        <v>1.8648000000000002</v>
      </c>
      <c r="S487" s="200">
        <v>0</v>
      </c>
      <c r="T487" s="201">
        <f>S487*H487</f>
        <v>0</v>
      </c>
      <c r="AR487" s="23" t="s">
        <v>132</v>
      </c>
      <c r="AT487" s="23" t="s">
        <v>127</v>
      </c>
      <c r="AU487" s="23" t="s">
        <v>82</v>
      </c>
      <c r="AY487" s="23" t="s">
        <v>124</v>
      </c>
      <c r="BE487" s="202">
        <f>IF(N487="základní",J487,0)</f>
        <v>0</v>
      </c>
      <c r="BF487" s="202">
        <f>IF(N487="snížená",J487,0)</f>
        <v>0</v>
      </c>
      <c r="BG487" s="202">
        <f>IF(N487="zákl. přenesená",J487,0)</f>
        <v>0</v>
      </c>
      <c r="BH487" s="202">
        <f>IF(N487="sníž. přenesená",J487,0)</f>
        <v>0</v>
      </c>
      <c r="BI487" s="202">
        <f>IF(N487="nulová",J487,0)</f>
        <v>0</v>
      </c>
      <c r="BJ487" s="23" t="s">
        <v>80</v>
      </c>
      <c r="BK487" s="202">
        <f>ROUND(I487*H487,2)</f>
        <v>0</v>
      </c>
      <c r="BL487" s="23" t="s">
        <v>132</v>
      </c>
      <c r="BM487" s="23" t="s">
        <v>1952</v>
      </c>
    </row>
    <row r="488" spans="2:65" s="11" customFormat="1" ht="27">
      <c r="B488" s="203"/>
      <c r="C488" s="204"/>
      <c r="D488" s="205" t="s">
        <v>134</v>
      </c>
      <c r="E488" s="206" t="s">
        <v>21</v>
      </c>
      <c r="F488" s="207" t="s">
        <v>912</v>
      </c>
      <c r="G488" s="204"/>
      <c r="H488" s="206" t="s">
        <v>21</v>
      </c>
      <c r="I488" s="208"/>
      <c r="J488" s="204"/>
      <c r="K488" s="204"/>
      <c r="L488" s="209"/>
      <c r="M488" s="210"/>
      <c r="N488" s="211"/>
      <c r="O488" s="211"/>
      <c r="P488" s="211"/>
      <c r="Q488" s="211"/>
      <c r="R488" s="211"/>
      <c r="S488" s="211"/>
      <c r="T488" s="212"/>
      <c r="AT488" s="213" t="s">
        <v>134</v>
      </c>
      <c r="AU488" s="213" t="s">
        <v>82</v>
      </c>
      <c r="AV488" s="11" t="s">
        <v>80</v>
      </c>
      <c r="AW488" s="11" t="s">
        <v>35</v>
      </c>
      <c r="AX488" s="11" t="s">
        <v>72</v>
      </c>
      <c r="AY488" s="213" t="s">
        <v>124</v>
      </c>
    </row>
    <row r="489" spans="2:65" s="12" customFormat="1" ht="13.5">
      <c r="B489" s="214"/>
      <c r="C489" s="215"/>
      <c r="D489" s="205" t="s">
        <v>134</v>
      </c>
      <c r="E489" s="216" t="s">
        <v>21</v>
      </c>
      <c r="F489" s="217" t="s">
        <v>913</v>
      </c>
      <c r="G489" s="215"/>
      <c r="H489" s="218">
        <v>12</v>
      </c>
      <c r="I489" s="219"/>
      <c r="J489" s="215"/>
      <c r="K489" s="215"/>
      <c r="L489" s="220"/>
      <c r="M489" s="221"/>
      <c r="N489" s="222"/>
      <c r="O489" s="222"/>
      <c r="P489" s="222"/>
      <c r="Q489" s="222"/>
      <c r="R489" s="222"/>
      <c r="S489" s="222"/>
      <c r="T489" s="223"/>
      <c r="AT489" s="224" t="s">
        <v>134</v>
      </c>
      <c r="AU489" s="224" t="s">
        <v>82</v>
      </c>
      <c r="AV489" s="12" t="s">
        <v>82</v>
      </c>
      <c r="AW489" s="12" t="s">
        <v>35</v>
      </c>
      <c r="AX489" s="12" t="s">
        <v>80</v>
      </c>
      <c r="AY489" s="224" t="s">
        <v>124</v>
      </c>
    </row>
    <row r="490" spans="2:65" s="1" customFormat="1" ht="16.5" customHeight="1">
      <c r="B490" s="40"/>
      <c r="C490" s="239" t="s">
        <v>902</v>
      </c>
      <c r="D490" s="239" t="s">
        <v>312</v>
      </c>
      <c r="E490" s="240" t="s">
        <v>915</v>
      </c>
      <c r="F490" s="241" t="s">
        <v>916</v>
      </c>
      <c r="G490" s="242" t="s">
        <v>261</v>
      </c>
      <c r="H490" s="243">
        <v>12.6</v>
      </c>
      <c r="I490" s="244"/>
      <c r="J490" s="245">
        <f>ROUND(I490*H490,2)</f>
        <v>0</v>
      </c>
      <c r="K490" s="241" t="s">
        <v>131</v>
      </c>
      <c r="L490" s="246"/>
      <c r="M490" s="247" t="s">
        <v>21</v>
      </c>
      <c r="N490" s="248" t="s">
        <v>43</v>
      </c>
      <c r="O490" s="41"/>
      <c r="P490" s="200">
        <f>O490*H490</f>
        <v>0</v>
      </c>
      <c r="Q490" s="200">
        <v>0.10199999999999999</v>
      </c>
      <c r="R490" s="200">
        <f>Q490*H490</f>
        <v>1.2851999999999999</v>
      </c>
      <c r="S490" s="200">
        <v>0</v>
      </c>
      <c r="T490" s="201">
        <f>S490*H490</f>
        <v>0</v>
      </c>
      <c r="AR490" s="23" t="s">
        <v>169</v>
      </c>
      <c r="AT490" s="23" t="s">
        <v>312</v>
      </c>
      <c r="AU490" s="23" t="s">
        <v>82</v>
      </c>
      <c r="AY490" s="23" t="s">
        <v>124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23" t="s">
        <v>80</v>
      </c>
      <c r="BK490" s="202">
        <f>ROUND(I490*H490,2)</f>
        <v>0</v>
      </c>
      <c r="BL490" s="23" t="s">
        <v>132</v>
      </c>
      <c r="BM490" s="23" t="s">
        <v>1953</v>
      </c>
    </row>
    <row r="491" spans="2:65" s="11" customFormat="1" ht="13.5">
      <c r="B491" s="203"/>
      <c r="C491" s="204"/>
      <c r="D491" s="205" t="s">
        <v>134</v>
      </c>
      <c r="E491" s="206" t="s">
        <v>21</v>
      </c>
      <c r="F491" s="207" t="s">
        <v>918</v>
      </c>
      <c r="G491" s="204"/>
      <c r="H491" s="206" t="s">
        <v>21</v>
      </c>
      <c r="I491" s="208"/>
      <c r="J491" s="204"/>
      <c r="K491" s="204"/>
      <c r="L491" s="209"/>
      <c r="M491" s="210"/>
      <c r="N491" s="211"/>
      <c r="O491" s="211"/>
      <c r="P491" s="211"/>
      <c r="Q491" s="211"/>
      <c r="R491" s="211"/>
      <c r="S491" s="211"/>
      <c r="T491" s="212"/>
      <c r="AT491" s="213" t="s">
        <v>134</v>
      </c>
      <c r="AU491" s="213" t="s">
        <v>82</v>
      </c>
      <c r="AV491" s="11" t="s">
        <v>80</v>
      </c>
      <c r="AW491" s="11" t="s">
        <v>35</v>
      </c>
      <c r="AX491" s="11" t="s">
        <v>72</v>
      </c>
      <c r="AY491" s="213" t="s">
        <v>124</v>
      </c>
    </row>
    <row r="492" spans="2:65" s="12" customFormat="1" ht="13.5">
      <c r="B492" s="214"/>
      <c r="C492" s="215"/>
      <c r="D492" s="205" t="s">
        <v>134</v>
      </c>
      <c r="E492" s="216" t="s">
        <v>21</v>
      </c>
      <c r="F492" s="217" t="s">
        <v>919</v>
      </c>
      <c r="G492" s="215"/>
      <c r="H492" s="218">
        <v>12.6</v>
      </c>
      <c r="I492" s="219"/>
      <c r="J492" s="215"/>
      <c r="K492" s="215"/>
      <c r="L492" s="220"/>
      <c r="M492" s="221"/>
      <c r="N492" s="222"/>
      <c r="O492" s="222"/>
      <c r="P492" s="222"/>
      <c r="Q492" s="222"/>
      <c r="R492" s="222"/>
      <c r="S492" s="222"/>
      <c r="T492" s="223"/>
      <c r="AT492" s="224" t="s">
        <v>134</v>
      </c>
      <c r="AU492" s="224" t="s">
        <v>82</v>
      </c>
      <c r="AV492" s="12" t="s">
        <v>82</v>
      </c>
      <c r="AW492" s="12" t="s">
        <v>35</v>
      </c>
      <c r="AX492" s="12" t="s">
        <v>80</v>
      </c>
      <c r="AY492" s="224" t="s">
        <v>124</v>
      </c>
    </row>
    <row r="493" spans="2:65" s="1" customFormat="1" ht="25.5" customHeight="1">
      <c r="B493" s="40"/>
      <c r="C493" s="191" t="s">
        <v>908</v>
      </c>
      <c r="D493" s="191" t="s">
        <v>127</v>
      </c>
      <c r="E493" s="192" t="s">
        <v>921</v>
      </c>
      <c r="F493" s="193" t="s">
        <v>922</v>
      </c>
      <c r="G493" s="194" t="s">
        <v>261</v>
      </c>
      <c r="H493" s="195">
        <v>34.200000000000003</v>
      </c>
      <c r="I493" s="196"/>
      <c r="J493" s="197">
        <f>ROUND(I493*H493,2)</f>
        <v>0</v>
      </c>
      <c r="K493" s="193" t="s">
        <v>131</v>
      </c>
      <c r="L493" s="60"/>
      <c r="M493" s="198" t="s">
        <v>21</v>
      </c>
      <c r="N493" s="199" t="s">
        <v>43</v>
      </c>
      <c r="O493" s="41"/>
      <c r="P493" s="200">
        <f>O493*H493</f>
        <v>0</v>
      </c>
      <c r="Q493" s="200">
        <v>0.1295</v>
      </c>
      <c r="R493" s="200">
        <f>Q493*H493</f>
        <v>4.4289000000000005</v>
      </c>
      <c r="S493" s="200">
        <v>0</v>
      </c>
      <c r="T493" s="201">
        <f>S493*H493</f>
        <v>0</v>
      </c>
      <c r="AR493" s="23" t="s">
        <v>132</v>
      </c>
      <c r="AT493" s="23" t="s">
        <v>127</v>
      </c>
      <c r="AU493" s="23" t="s">
        <v>82</v>
      </c>
      <c r="AY493" s="23" t="s">
        <v>124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23" t="s">
        <v>80</v>
      </c>
      <c r="BK493" s="202">
        <f>ROUND(I493*H493,2)</f>
        <v>0</v>
      </c>
      <c r="BL493" s="23" t="s">
        <v>132</v>
      </c>
      <c r="BM493" s="23" t="s">
        <v>1954</v>
      </c>
    </row>
    <row r="494" spans="2:65" s="11" customFormat="1" ht="27">
      <c r="B494" s="203"/>
      <c r="C494" s="204"/>
      <c r="D494" s="205" t="s">
        <v>134</v>
      </c>
      <c r="E494" s="206" t="s">
        <v>21</v>
      </c>
      <c r="F494" s="207" t="s">
        <v>924</v>
      </c>
      <c r="G494" s="204"/>
      <c r="H494" s="206" t="s">
        <v>21</v>
      </c>
      <c r="I494" s="208"/>
      <c r="J494" s="204"/>
      <c r="K494" s="204"/>
      <c r="L494" s="209"/>
      <c r="M494" s="210"/>
      <c r="N494" s="211"/>
      <c r="O494" s="211"/>
      <c r="P494" s="211"/>
      <c r="Q494" s="211"/>
      <c r="R494" s="211"/>
      <c r="S494" s="211"/>
      <c r="T494" s="212"/>
      <c r="AT494" s="213" t="s">
        <v>134</v>
      </c>
      <c r="AU494" s="213" t="s">
        <v>82</v>
      </c>
      <c r="AV494" s="11" t="s">
        <v>80</v>
      </c>
      <c r="AW494" s="11" t="s">
        <v>35</v>
      </c>
      <c r="AX494" s="11" t="s">
        <v>72</v>
      </c>
      <c r="AY494" s="213" t="s">
        <v>124</v>
      </c>
    </row>
    <row r="495" spans="2:65" s="12" customFormat="1" ht="13.5">
      <c r="B495" s="214"/>
      <c r="C495" s="215"/>
      <c r="D495" s="205" t="s">
        <v>134</v>
      </c>
      <c r="E495" s="216" t="s">
        <v>21</v>
      </c>
      <c r="F495" s="217" t="s">
        <v>1955</v>
      </c>
      <c r="G495" s="215"/>
      <c r="H495" s="218">
        <v>13.46</v>
      </c>
      <c r="I495" s="219"/>
      <c r="J495" s="215"/>
      <c r="K495" s="215"/>
      <c r="L495" s="220"/>
      <c r="M495" s="221"/>
      <c r="N495" s="222"/>
      <c r="O495" s="222"/>
      <c r="P495" s="222"/>
      <c r="Q495" s="222"/>
      <c r="R495" s="222"/>
      <c r="S495" s="222"/>
      <c r="T495" s="223"/>
      <c r="AT495" s="224" t="s">
        <v>134</v>
      </c>
      <c r="AU495" s="224" t="s">
        <v>82</v>
      </c>
      <c r="AV495" s="12" t="s">
        <v>82</v>
      </c>
      <c r="AW495" s="12" t="s">
        <v>35</v>
      </c>
      <c r="AX495" s="12" t="s">
        <v>72</v>
      </c>
      <c r="AY495" s="224" t="s">
        <v>124</v>
      </c>
    </row>
    <row r="496" spans="2:65" s="12" customFormat="1" ht="13.5">
      <c r="B496" s="214"/>
      <c r="C496" s="215"/>
      <c r="D496" s="205" t="s">
        <v>134</v>
      </c>
      <c r="E496" s="216" t="s">
        <v>21</v>
      </c>
      <c r="F496" s="217" t="s">
        <v>1956</v>
      </c>
      <c r="G496" s="215"/>
      <c r="H496" s="218">
        <v>20.74</v>
      </c>
      <c r="I496" s="219"/>
      <c r="J496" s="215"/>
      <c r="K496" s="215"/>
      <c r="L496" s="220"/>
      <c r="M496" s="221"/>
      <c r="N496" s="222"/>
      <c r="O496" s="222"/>
      <c r="P496" s="222"/>
      <c r="Q496" s="222"/>
      <c r="R496" s="222"/>
      <c r="S496" s="222"/>
      <c r="T496" s="223"/>
      <c r="AT496" s="224" t="s">
        <v>134</v>
      </c>
      <c r="AU496" s="224" t="s">
        <v>82</v>
      </c>
      <c r="AV496" s="12" t="s">
        <v>82</v>
      </c>
      <c r="AW496" s="12" t="s">
        <v>35</v>
      </c>
      <c r="AX496" s="12" t="s">
        <v>72</v>
      </c>
      <c r="AY496" s="224" t="s">
        <v>124</v>
      </c>
    </row>
    <row r="497" spans="2:65" s="13" customFormat="1" ht="13.5">
      <c r="B497" s="228"/>
      <c r="C497" s="229"/>
      <c r="D497" s="205" t="s">
        <v>134</v>
      </c>
      <c r="E497" s="230" t="s">
        <v>21</v>
      </c>
      <c r="F497" s="231" t="s">
        <v>230</v>
      </c>
      <c r="G497" s="229"/>
      <c r="H497" s="232">
        <v>34.200000000000003</v>
      </c>
      <c r="I497" s="233"/>
      <c r="J497" s="229"/>
      <c r="K497" s="229"/>
      <c r="L497" s="234"/>
      <c r="M497" s="235"/>
      <c r="N497" s="236"/>
      <c r="O497" s="236"/>
      <c r="P497" s="236"/>
      <c r="Q497" s="236"/>
      <c r="R497" s="236"/>
      <c r="S497" s="236"/>
      <c r="T497" s="237"/>
      <c r="AT497" s="238" t="s">
        <v>134</v>
      </c>
      <c r="AU497" s="238" t="s">
        <v>82</v>
      </c>
      <c r="AV497" s="13" t="s">
        <v>132</v>
      </c>
      <c r="AW497" s="13" t="s">
        <v>35</v>
      </c>
      <c r="AX497" s="13" t="s">
        <v>80</v>
      </c>
      <c r="AY497" s="238" t="s">
        <v>124</v>
      </c>
    </row>
    <row r="498" spans="2:65" s="1" customFormat="1" ht="16.5" customHeight="1">
      <c r="B498" s="40"/>
      <c r="C498" s="239" t="s">
        <v>914</v>
      </c>
      <c r="D498" s="239" t="s">
        <v>312</v>
      </c>
      <c r="E498" s="240" t="s">
        <v>928</v>
      </c>
      <c r="F498" s="241" t="s">
        <v>929</v>
      </c>
      <c r="G498" s="242" t="s">
        <v>261</v>
      </c>
      <c r="H498" s="243">
        <v>35.909999999999997</v>
      </c>
      <c r="I498" s="244"/>
      <c r="J498" s="245">
        <f>ROUND(I498*H498,2)</f>
        <v>0</v>
      </c>
      <c r="K498" s="241" t="s">
        <v>131</v>
      </c>
      <c r="L498" s="246"/>
      <c r="M498" s="247" t="s">
        <v>21</v>
      </c>
      <c r="N498" s="248" t="s">
        <v>43</v>
      </c>
      <c r="O498" s="41"/>
      <c r="P498" s="200">
        <f>O498*H498</f>
        <v>0</v>
      </c>
      <c r="Q498" s="200">
        <v>5.8000000000000003E-2</v>
      </c>
      <c r="R498" s="200">
        <f>Q498*H498</f>
        <v>2.0827800000000001</v>
      </c>
      <c r="S498" s="200">
        <v>0</v>
      </c>
      <c r="T498" s="201">
        <f>S498*H498</f>
        <v>0</v>
      </c>
      <c r="AR498" s="23" t="s">
        <v>169</v>
      </c>
      <c r="AT498" s="23" t="s">
        <v>312</v>
      </c>
      <c r="AU498" s="23" t="s">
        <v>82</v>
      </c>
      <c r="AY498" s="23" t="s">
        <v>124</v>
      </c>
      <c r="BE498" s="202">
        <f>IF(N498="základní",J498,0)</f>
        <v>0</v>
      </c>
      <c r="BF498" s="202">
        <f>IF(N498="snížená",J498,0)</f>
        <v>0</v>
      </c>
      <c r="BG498" s="202">
        <f>IF(N498="zákl. přenesená",J498,0)</f>
        <v>0</v>
      </c>
      <c r="BH498" s="202">
        <f>IF(N498="sníž. přenesená",J498,0)</f>
        <v>0</v>
      </c>
      <c r="BI498" s="202">
        <f>IF(N498="nulová",J498,0)</f>
        <v>0</v>
      </c>
      <c r="BJ498" s="23" t="s">
        <v>80</v>
      </c>
      <c r="BK498" s="202">
        <f>ROUND(I498*H498,2)</f>
        <v>0</v>
      </c>
      <c r="BL498" s="23" t="s">
        <v>132</v>
      </c>
      <c r="BM498" s="23" t="s">
        <v>1957</v>
      </c>
    </row>
    <row r="499" spans="2:65" s="11" customFormat="1" ht="13.5">
      <c r="B499" s="203"/>
      <c r="C499" s="204"/>
      <c r="D499" s="205" t="s">
        <v>134</v>
      </c>
      <c r="E499" s="206" t="s">
        <v>21</v>
      </c>
      <c r="F499" s="207" t="s">
        <v>931</v>
      </c>
      <c r="G499" s="204"/>
      <c r="H499" s="206" t="s">
        <v>21</v>
      </c>
      <c r="I499" s="208"/>
      <c r="J499" s="204"/>
      <c r="K499" s="204"/>
      <c r="L499" s="209"/>
      <c r="M499" s="210"/>
      <c r="N499" s="211"/>
      <c r="O499" s="211"/>
      <c r="P499" s="211"/>
      <c r="Q499" s="211"/>
      <c r="R499" s="211"/>
      <c r="S499" s="211"/>
      <c r="T499" s="212"/>
      <c r="AT499" s="213" t="s">
        <v>134</v>
      </c>
      <c r="AU499" s="213" t="s">
        <v>82</v>
      </c>
      <c r="AV499" s="11" t="s">
        <v>80</v>
      </c>
      <c r="AW499" s="11" t="s">
        <v>35</v>
      </c>
      <c r="AX499" s="11" t="s">
        <v>72</v>
      </c>
      <c r="AY499" s="213" t="s">
        <v>124</v>
      </c>
    </row>
    <row r="500" spans="2:65" s="12" customFormat="1" ht="13.5">
      <c r="B500" s="214"/>
      <c r="C500" s="215"/>
      <c r="D500" s="205" t="s">
        <v>134</v>
      </c>
      <c r="E500" s="216" t="s">
        <v>21</v>
      </c>
      <c r="F500" s="217" t="s">
        <v>1958</v>
      </c>
      <c r="G500" s="215"/>
      <c r="H500" s="218">
        <v>35.909999999999997</v>
      </c>
      <c r="I500" s="219"/>
      <c r="J500" s="215"/>
      <c r="K500" s="215"/>
      <c r="L500" s="220"/>
      <c r="M500" s="221"/>
      <c r="N500" s="222"/>
      <c r="O500" s="222"/>
      <c r="P500" s="222"/>
      <c r="Q500" s="222"/>
      <c r="R500" s="222"/>
      <c r="S500" s="222"/>
      <c r="T500" s="223"/>
      <c r="AT500" s="224" t="s">
        <v>134</v>
      </c>
      <c r="AU500" s="224" t="s">
        <v>82</v>
      </c>
      <c r="AV500" s="12" t="s">
        <v>82</v>
      </c>
      <c r="AW500" s="12" t="s">
        <v>35</v>
      </c>
      <c r="AX500" s="12" t="s">
        <v>80</v>
      </c>
      <c r="AY500" s="224" t="s">
        <v>124</v>
      </c>
    </row>
    <row r="501" spans="2:65" s="1" customFormat="1" ht="25.5" customHeight="1">
      <c r="B501" s="40"/>
      <c r="C501" s="191" t="s">
        <v>920</v>
      </c>
      <c r="D501" s="191" t="s">
        <v>127</v>
      </c>
      <c r="E501" s="192" t="s">
        <v>934</v>
      </c>
      <c r="F501" s="193" t="s">
        <v>935</v>
      </c>
      <c r="G501" s="194" t="s">
        <v>272</v>
      </c>
      <c r="H501" s="195">
        <v>1.2150000000000001</v>
      </c>
      <c r="I501" s="196"/>
      <c r="J501" s="197">
        <f>ROUND(I501*H501,2)</f>
        <v>0</v>
      </c>
      <c r="K501" s="193" t="s">
        <v>131</v>
      </c>
      <c r="L501" s="60"/>
      <c r="M501" s="198" t="s">
        <v>21</v>
      </c>
      <c r="N501" s="199" t="s">
        <v>43</v>
      </c>
      <c r="O501" s="41"/>
      <c r="P501" s="200">
        <f>O501*H501</f>
        <v>0</v>
      </c>
      <c r="Q501" s="200">
        <v>2.2563399999999998</v>
      </c>
      <c r="R501" s="200">
        <f>Q501*H501</f>
        <v>2.7414530999999998</v>
      </c>
      <c r="S501" s="200">
        <v>0</v>
      </c>
      <c r="T501" s="201">
        <f>S501*H501</f>
        <v>0</v>
      </c>
      <c r="AR501" s="23" t="s">
        <v>132</v>
      </c>
      <c r="AT501" s="23" t="s">
        <v>127</v>
      </c>
      <c r="AU501" s="23" t="s">
        <v>82</v>
      </c>
      <c r="AY501" s="23" t="s">
        <v>124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23" t="s">
        <v>80</v>
      </c>
      <c r="BK501" s="202">
        <f>ROUND(I501*H501,2)</f>
        <v>0</v>
      </c>
      <c r="BL501" s="23" t="s">
        <v>132</v>
      </c>
      <c r="BM501" s="23" t="s">
        <v>1959</v>
      </c>
    </row>
    <row r="502" spans="2:65" s="12" customFormat="1" ht="13.5">
      <c r="B502" s="214"/>
      <c r="C502" s="215"/>
      <c r="D502" s="205" t="s">
        <v>134</v>
      </c>
      <c r="E502" s="216" t="s">
        <v>21</v>
      </c>
      <c r="F502" s="217" t="s">
        <v>937</v>
      </c>
      <c r="G502" s="215"/>
      <c r="H502" s="218">
        <v>0.36</v>
      </c>
      <c r="I502" s="219"/>
      <c r="J502" s="215"/>
      <c r="K502" s="215"/>
      <c r="L502" s="220"/>
      <c r="M502" s="221"/>
      <c r="N502" s="222"/>
      <c r="O502" s="222"/>
      <c r="P502" s="222"/>
      <c r="Q502" s="222"/>
      <c r="R502" s="222"/>
      <c r="S502" s="222"/>
      <c r="T502" s="223"/>
      <c r="AT502" s="224" t="s">
        <v>134</v>
      </c>
      <c r="AU502" s="224" t="s">
        <v>82</v>
      </c>
      <c r="AV502" s="12" t="s">
        <v>82</v>
      </c>
      <c r="AW502" s="12" t="s">
        <v>35</v>
      </c>
      <c r="AX502" s="12" t="s">
        <v>72</v>
      </c>
      <c r="AY502" s="224" t="s">
        <v>124</v>
      </c>
    </row>
    <row r="503" spans="2:65" s="12" customFormat="1" ht="13.5">
      <c r="B503" s="214"/>
      <c r="C503" s="215"/>
      <c r="D503" s="205" t="s">
        <v>134</v>
      </c>
      <c r="E503" s="216" t="s">
        <v>21</v>
      </c>
      <c r="F503" s="217" t="s">
        <v>1960</v>
      </c>
      <c r="G503" s="215"/>
      <c r="H503" s="218">
        <v>0.85499999999999998</v>
      </c>
      <c r="I503" s="219"/>
      <c r="J503" s="215"/>
      <c r="K503" s="215"/>
      <c r="L503" s="220"/>
      <c r="M503" s="221"/>
      <c r="N503" s="222"/>
      <c r="O503" s="222"/>
      <c r="P503" s="222"/>
      <c r="Q503" s="222"/>
      <c r="R503" s="222"/>
      <c r="S503" s="222"/>
      <c r="T503" s="223"/>
      <c r="AT503" s="224" t="s">
        <v>134</v>
      </c>
      <c r="AU503" s="224" t="s">
        <v>82</v>
      </c>
      <c r="AV503" s="12" t="s">
        <v>82</v>
      </c>
      <c r="AW503" s="12" t="s">
        <v>35</v>
      </c>
      <c r="AX503" s="12" t="s">
        <v>72</v>
      </c>
      <c r="AY503" s="224" t="s">
        <v>124</v>
      </c>
    </row>
    <row r="504" spans="2:65" s="13" customFormat="1" ht="13.5">
      <c r="B504" s="228"/>
      <c r="C504" s="229"/>
      <c r="D504" s="205" t="s">
        <v>134</v>
      </c>
      <c r="E504" s="230" t="s">
        <v>21</v>
      </c>
      <c r="F504" s="231" t="s">
        <v>230</v>
      </c>
      <c r="G504" s="229"/>
      <c r="H504" s="232">
        <v>1.2150000000000001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AT504" s="238" t="s">
        <v>134</v>
      </c>
      <c r="AU504" s="238" t="s">
        <v>82</v>
      </c>
      <c r="AV504" s="13" t="s">
        <v>132</v>
      </c>
      <c r="AW504" s="13" t="s">
        <v>35</v>
      </c>
      <c r="AX504" s="13" t="s">
        <v>80</v>
      </c>
      <c r="AY504" s="238" t="s">
        <v>124</v>
      </c>
    </row>
    <row r="505" spans="2:65" s="1" customFormat="1" ht="25.5" customHeight="1">
      <c r="B505" s="40"/>
      <c r="C505" s="191" t="s">
        <v>927</v>
      </c>
      <c r="D505" s="191" t="s">
        <v>127</v>
      </c>
      <c r="E505" s="192" t="s">
        <v>1557</v>
      </c>
      <c r="F505" s="193" t="s">
        <v>1558</v>
      </c>
      <c r="G505" s="194" t="s">
        <v>261</v>
      </c>
      <c r="H505" s="195">
        <v>88</v>
      </c>
      <c r="I505" s="196"/>
      <c r="J505" s="197">
        <f>ROUND(I505*H505,2)</f>
        <v>0</v>
      </c>
      <c r="K505" s="193" t="s">
        <v>131</v>
      </c>
      <c r="L505" s="60"/>
      <c r="M505" s="198" t="s">
        <v>21</v>
      </c>
      <c r="N505" s="199" t="s">
        <v>43</v>
      </c>
      <c r="O505" s="41"/>
      <c r="P505" s="200">
        <f>O505*H505</f>
        <v>0</v>
      </c>
      <c r="Q505" s="200">
        <v>0</v>
      </c>
      <c r="R505" s="200">
        <f>Q505*H505</f>
        <v>0</v>
      </c>
      <c r="S505" s="200">
        <v>0</v>
      </c>
      <c r="T505" s="201">
        <f>S505*H505</f>
        <v>0</v>
      </c>
      <c r="AR505" s="23" t="s">
        <v>132</v>
      </c>
      <c r="AT505" s="23" t="s">
        <v>127</v>
      </c>
      <c r="AU505" s="23" t="s">
        <v>82</v>
      </c>
      <c r="AY505" s="23" t="s">
        <v>124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23" t="s">
        <v>80</v>
      </c>
      <c r="BK505" s="202">
        <f>ROUND(I505*H505,2)</f>
        <v>0</v>
      </c>
      <c r="BL505" s="23" t="s">
        <v>132</v>
      </c>
      <c r="BM505" s="23" t="s">
        <v>1961</v>
      </c>
    </row>
    <row r="506" spans="2:65" s="12" customFormat="1" ht="13.5">
      <c r="B506" s="214"/>
      <c r="C506" s="215"/>
      <c r="D506" s="205" t="s">
        <v>134</v>
      </c>
      <c r="E506" s="216" t="s">
        <v>21</v>
      </c>
      <c r="F506" s="217" t="s">
        <v>1962</v>
      </c>
      <c r="G506" s="215"/>
      <c r="H506" s="218">
        <v>88</v>
      </c>
      <c r="I506" s="219"/>
      <c r="J506" s="215"/>
      <c r="K506" s="215"/>
      <c r="L506" s="220"/>
      <c r="M506" s="221"/>
      <c r="N506" s="222"/>
      <c r="O506" s="222"/>
      <c r="P506" s="222"/>
      <c r="Q506" s="222"/>
      <c r="R506" s="222"/>
      <c r="S506" s="222"/>
      <c r="T506" s="223"/>
      <c r="AT506" s="224" t="s">
        <v>134</v>
      </c>
      <c r="AU506" s="224" t="s">
        <v>82</v>
      </c>
      <c r="AV506" s="12" t="s">
        <v>82</v>
      </c>
      <c r="AW506" s="12" t="s">
        <v>35</v>
      </c>
      <c r="AX506" s="12" t="s">
        <v>80</v>
      </c>
      <c r="AY506" s="224" t="s">
        <v>124</v>
      </c>
    </row>
    <row r="507" spans="2:65" s="1" customFormat="1" ht="25.5" customHeight="1">
      <c r="B507" s="40"/>
      <c r="C507" s="191" t="s">
        <v>933</v>
      </c>
      <c r="D507" s="191" t="s">
        <v>127</v>
      </c>
      <c r="E507" s="192" t="s">
        <v>940</v>
      </c>
      <c r="F507" s="193" t="s">
        <v>941</v>
      </c>
      <c r="G507" s="194" t="s">
        <v>261</v>
      </c>
      <c r="H507" s="195">
        <v>88</v>
      </c>
      <c r="I507" s="196"/>
      <c r="J507" s="197">
        <f>ROUND(I507*H507,2)</f>
        <v>0</v>
      </c>
      <c r="K507" s="193" t="s">
        <v>131</v>
      </c>
      <c r="L507" s="60"/>
      <c r="M507" s="198" t="s">
        <v>21</v>
      </c>
      <c r="N507" s="199" t="s">
        <v>43</v>
      </c>
      <c r="O507" s="41"/>
      <c r="P507" s="200">
        <f>O507*H507</f>
        <v>0</v>
      </c>
      <c r="Q507" s="200">
        <v>0</v>
      </c>
      <c r="R507" s="200">
        <f>Q507*H507</f>
        <v>0</v>
      </c>
      <c r="S507" s="200">
        <v>0</v>
      </c>
      <c r="T507" s="201">
        <f>S507*H507</f>
        <v>0</v>
      </c>
      <c r="AR507" s="23" t="s">
        <v>132</v>
      </c>
      <c r="AT507" s="23" t="s">
        <v>127</v>
      </c>
      <c r="AU507" s="23" t="s">
        <v>82</v>
      </c>
      <c r="AY507" s="23" t="s">
        <v>124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23" t="s">
        <v>80</v>
      </c>
      <c r="BK507" s="202">
        <f>ROUND(I507*H507,2)</f>
        <v>0</v>
      </c>
      <c r="BL507" s="23" t="s">
        <v>132</v>
      </c>
      <c r="BM507" s="23" t="s">
        <v>1963</v>
      </c>
    </row>
    <row r="508" spans="2:65" s="12" customFormat="1" ht="13.5">
      <c r="B508" s="214"/>
      <c r="C508" s="215"/>
      <c r="D508" s="205" t="s">
        <v>134</v>
      </c>
      <c r="E508" s="216" t="s">
        <v>21</v>
      </c>
      <c r="F508" s="217" t="s">
        <v>1964</v>
      </c>
      <c r="G508" s="215"/>
      <c r="H508" s="218">
        <v>88</v>
      </c>
      <c r="I508" s="219"/>
      <c r="J508" s="215"/>
      <c r="K508" s="215"/>
      <c r="L508" s="220"/>
      <c r="M508" s="221"/>
      <c r="N508" s="222"/>
      <c r="O508" s="222"/>
      <c r="P508" s="222"/>
      <c r="Q508" s="222"/>
      <c r="R508" s="222"/>
      <c r="S508" s="222"/>
      <c r="T508" s="223"/>
      <c r="AT508" s="224" t="s">
        <v>134</v>
      </c>
      <c r="AU508" s="224" t="s">
        <v>82</v>
      </c>
      <c r="AV508" s="12" t="s">
        <v>82</v>
      </c>
      <c r="AW508" s="12" t="s">
        <v>35</v>
      </c>
      <c r="AX508" s="12" t="s">
        <v>80</v>
      </c>
      <c r="AY508" s="224" t="s">
        <v>124</v>
      </c>
    </row>
    <row r="509" spans="2:65" s="1" customFormat="1" ht="25.5" customHeight="1">
      <c r="B509" s="40"/>
      <c r="C509" s="191" t="s">
        <v>939</v>
      </c>
      <c r="D509" s="191" t="s">
        <v>127</v>
      </c>
      <c r="E509" s="192" t="s">
        <v>1563</v>
      </c>
      <c r="F509" s="193" t="s">
        <v>1564</v>
      </c>
      <c r="G509" s="194" t="s">
        <v>261</v>
      </c>
      <c r="H509" s="195">
        <v>88</v>
      </c>
      <c r="I509" s="196"/>
      <c r="J509" s="197">
        <f>ROUND(I509*H509,2)</f>
        <v>0</v>
      </c>
      <c r="K509" s="193" t="s">
        <v>131</v>
      </c>
      <c r="L509" s="60"/>
      <c r="M509" s="198" t="s">
        <v>21</v>
      </c>
      <c r="N509" s="199" t="s">
        <v>43</v>
      </c>
      <c r="O509" s="41"/>
      <c r="P509" s="200">
        <f>O509*H509</f>
        <v>0</v>
      </c>
      <c r="Q509" s="200">
        <v>2.2000000000000001E-4</v>
      </c>
      <c r="R509" s="200">
        <f>Q509*H509</f>
        <v>1.9360000000000002E-2</v>
      </c>
      <c r="S509" s="200">
        <v>0</v>
      </c>
      <c r="T509" s="201">
        <f>S509*H509</f>
        <v>0</v>
      </c>
      <c r="AR509" s="23" t="s">
        <v>132</v>
      </c>
      <c r="AT509" s="23" t="s">
        <v>127</v>
      </c>
      <c r="AU509" s="23" t="s">
        <v>82</v>
      </c>
      <c r="AY509" s="23" t="s">
        <v>124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23" t="s">
        <v>80</v>
      </c>
      <c r="BK509" s="202">
        <f>ROUND(I509*H509,2)</f>
        <v>0</v>
      </c>
      <c r="BL509" s="23" t="s">
        <v>132</v>
      </c>
      <c r="BM509" s="23" t="s">
        <v>1965</v>
      </c>
    </row>
    <row r="510" spans="2:65" s="11" customFormat="1" ht="13.5">
      <c r="B510" s="203"/>
      <c r="C510" s="204"/>
      <c r="D510" s="205" t="s">
        <v>134</v>
      </c>
      <c r="E510" s="206" t="s">
        <v>21</v>
      </c>
      <c r="F510" s="207" t="s">
        <v>1566</v>
      </c>
      <c r="G510" s="204"/>
      <c r="H510" s="206" t="s">
        <v>21</v>
      </c>
      <c r="I510" s="208"/>
      <c r="J510" s="204"/>
      <c r="K510" s="204"/>
      <c r="L510" s="209"/>
      <c r="M510" s="210"/>
      <c r="N510" s="211"/>
      <c r="O510" s="211"/>
      <c r="P510" s="211"/>
      <c r="Q510" s="211"/>
      <c r="R510" s="211"/>
      <c r="S510" s="211"/>
      <c r="T510" s="212"/>
      <c r="AT510" s="213" t="s">
        <v>134</v>
      </c>
      <c r="AU510" s="213" t="s">
        <v>82</v>
      </c>
      <c r="AV510" s="11" t="s">
        <v>80</v>
      </c>
      <c r="AW510" s="11" t="s">
        <v>35</v>
      </c>
      <c r="AX510" s="11" t="s">
        <v>72</v>
      </c>
      <c r="AY510" s="213" t="s">
        <v>124</v>
      </c>
    </row>
    <row r="511" spans="2:65" s="11" customFormat="1" ht="13.5">
      <c r="B511" s="203"/>
      <c r="C511" s="204"/>
      <c r="D511" s="205" t="s">
        <v>134</v>
      </c>
      <c r="E511" s="206" t="s">
        <v>21</v>
      </c>
      <c r="F511" s="207" t="s">
        <v>1966</v>
      </c>
      <c r="G511" s="204"/>
      <c r="H511" s="206" t="s">
        <v>21</v>
      </c>
      <c r="I511" s="208"/>
      <c r="J511" s="204"/>
      <c r="K511" s="204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134</v>
      </c>
      <c r="AU511" s="213" t="s">
        <v>82</v>
      </c>
      <c r="AV511" s="11" t="s">
        <v>80</v>
      </c>
      <c r="AW511" s="11" t="s">
        <v>35</v>
      </c>
      <c r="AX511" s="11" t="s">
        <v>72</v>
      </c>
      <c r="AY511" s="213" t="s">
        <v>124</v>
      </c>
    </row>
    <row r="512" spans="2:65" s="12" customFormat="1" ht="13.5">
      <c r="B512" s="214"/>
      <c r="C512" s="215"/>
      <c r="D512" s="205" t="s">
        <v>134</v>
      </c>
      <c r="E512" s="216" t="s">
        <v>21</v>
      </c>
      <c r="F512" s="217" t="s">
        <v>1967</v>
      </c>
      <c r="G512" s="215"/>
      <c r="H512" s="218">
        <v>88</v>
      </c>
      <c r="I512" s="219"/>
      <c r="J512" s="215"/>
      <c r="K512" s="215"/>
      <c r="L512" s="220"/>
      <c r="M512" s="221"/>
      <c r="N512" s="222"/>
      <c r="O512" s="222"/>
      <c r="P512" s="222"/>
      <c r="Q512" s="222"/>
      <c r="R512" s="222"/>
      <c r="S512" s="222"/>
      <c r="T512" s="223"/>
      <c r="AT512" s="224" t="s">
        <v>134</v>
      </c>
      <c r="AU512" s="224" t="s">
        <v>82</v>
      </c>
      <c r="AV512" s="12" t="s">
        <v>82</v>
      </c>
      <c r="AW512" s="12" t="s">
        <v>35</v>
      </c>
      <c r="AX512" s="12" t="s">
        <v>80</v>
      </c>
      <c r="AY512" s="224" t="s">
        <v>124</v>
      </c>
    </row>
    <row r="513" spans="2:65" s="1" customFormat="1" ht="25.5" customHeight="1">
      <c r="B513" s="40"/>
      <c r="C513" s="191" t="s">
        <v>944</v>
      </c>
      <c r="D513" s="191" t="s">
        <v>127</v>
      </c>
      <c r="E513" s="192" t="s">
        <v>945</v>
      </c>
      <c r="F513" s="193" t="s">
        <v>946</v>
      </c>
      <c r="G513" s="194" t="s">
        <v>261</v>
      </c>
      <c r="H513" s="195">
        <v>88</v>
      </c>
      <c r="I513" s="196"/>
      <c r="J513" s="197">
        <f>ROUND(I513*H513,2)</f>
        <v>0</v>
      </c>
      <c r="K513" s="193" t="s">
        <v>131</v>
      </c>
      <c r="L513" s="60"/>
      <c r="M513" s="198" t="s">
        <v>21</v>
      </c>
      <c r="N513" s="199" t="s">
        <v>43</v>
      </c>
      <c r="O513" s="41"/>
      <c r="P513" s="200">
        <f>O513*H513</f>
        <v>0</v>
      </c>
      <c r="Q513" s="200">
        <v>3.3E-4</v>
      </c>
      <c r="R513" s="200">
        <f>Q513*H513</f>
        <v>2.904E-2</v>
      </c>
      <c r="S513" s="200">
        <v>0</v>
      </c>
      <c r="T513" s="201">
        <f>S513*H513</f>
        <v>0</v>
      </c>
      <c r="AR513" s="23" t="s">
        <v>132</v>
      </c>
      <c r="AT513" s="23" t="s">
        <v>127</v>
      </c>
      <c r="AU513" s="23" t="s">
        <v>82</v>
      </c>
      <c r="AY513" s="23" t="s">
        <v>124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23" t="s">
        <v>80</v>
      </c>
      <c r="BK513" s="202">
        <f>ROUND(I513*H513,2)</f>
        <v>0</v>
      </c>
      <c r="BL513" s="23" t="s">
        <v>132</v>
      </c>
      <c r="BM513" s="23" t="s">
        <v>1968</v>
      </c>
    </row>
    <row r="514" spans="2:65" s="11" customFormat="1" ht="27">
      <c r="B514" s="203"/>
      <c r="C514" s="204"/>
      <c r="D514" s="205" t="s">
        <v>134</v>
      </c>
      <c r="E514" s="206" t="s">
        <v>21</v>
      </c>
      <c r="F514" s="207" t="s">
        <v>948</v>
      </c>
      <c r="G514" s="204"/>
      <c r="H514" s="206" t="s">
        <v>21</v>
      </c>
      <c r="I514" s="208"/>
      <c r="J514" s="204"/>
      <c r="K514" s="204"/>
      <c r="L514" s="209"/>
      <c r="M514" s="210"/>
      <c r="N514" s="211"/>
      <c r="O514" s="211"/>
      <c r="P514" s="211"/>
      <c r="Q514" s="211"/>
      <c r="R514" s="211"/>
      <c r="S514" s="211"/>
      <c r="T514" s="212"/>
      <c r="AT514" s="213" t="s">
        <v>134</v>
      </c>
      <c r="AU514" s="213" t="s">
        <v>82</v>
      </c>
      <c r="AV514" s="11" t="s">
        <v>80</v>
      </c>
      <c r="AW514" s="11" t="s">
        <v>35</v>
      </c>
      <c r="AX514" s="11" t="s">
        <v>72</v>
      </c>
      <c r="AY514" s="213" t="s">
        <v>124</v>
      </c>
    </row>
    <row r="515" spans="2:65" s="11" customFormat="1" ht="13.5">
      <c r="B515" s="203"/>
      <c r="C515" s="204"/>
      <c r="D515" s="205" t="s">
        <v>134</v>
      </c>
      <c r="E515" s="206" t="s">
        <v>21</v>
      </c>
      <c r="F515" s="207" t="s">
        <v>1969</v>
      </c>
      <c r="G515" s="204"/>
      <c r="H515" s="206" t="s">
        <v>21</v>
      </c>
      <c r="I515" s="208"/>
      <c r="J515" s="204"/>
      <c r="K515" s="204"/>
      <c r="L515" s="209"/>
      <c r="M515" s="210"/>
      <c r="N515" s="211"/>
      <c r="O515" s="211"/>
      <c r="P515" s="211"/>
      <c r="Q515" s="211"/>
      <c r="R515" s="211"/>
      <c r="S515" s="211"/>
      <c r="T515" s="212"/>
      <c r="AT515" s="213" t="s">
        <v>134</v>
      </c>
      <c r="AU515" s="213" t="s">
        <v>82</v>
      </c>
      <c r="AV515" s="11" t="s">
        <v>80</v>
      </c>
      <c r="AW515" s="11" t="s">
        <v>35</v>
      </c>
      <c r="AX515" s="11" t="s">
        <v>72</v>
      </c>
      <c r="AY515" s="213" t="s">
        <v>124</v>
      </c>
    </row>
    <row r="516" spans="2:65" s="12" customFormat="1" ht="13.5">
      <c r="B516" s="214"/>
      <c r="C516" s="215"/>
      <c r="D516" s="205" t="s">
        <v>134</v>
      </c>
      <c r="E516" s="216" t="s">
        <v>21</v>
      </c>
      <c r="F516" s="217" t="s">
        <v>1967</v>
      </c>
      <c r="G516" s="215"/>
      <c r="H516" s="218">
        <v>88</v>
      </c>
      <c r="I516" s="219"/>
      <c r="J516" s="215"/>
      <c r="K516" s="215"/>
      <c r="L516" s="220"/>
      <c r="M516" s="221"/>
      <c r="N516" s="222"/>
      <c r="O516" s="222"/>
      <c r="P516" s="222"/>
      <c r="Q516" s="222"/>
      <c r="R516" s="222"/>
      <c r="S516" s="222"/>
      <c r="T516" s="223"/>
      <c r="AT516" s="224" t="s">
        <v>134</v>
      </c>
      <c r="AU516" s="224" t="s">
        <v>82</v>
      </c>
      <c r="AV516" s="12" t="s">
        <v>82</v>
      </c>
      <c r="AW516" s="12" t="s">
        <v>35</v>
      </c>
      <c r="AX516" s="12" t="s">
        <v>80</v>
      </c>
      <c r="AY516" s="224" t="s">
        <v>124</v>
      </c>
    </row>
    <row r="517" spans="2:65" s="1" customFormat="1" ht="16.5" customHeight="1">
      <c r="B517" s="40"/>
      <c r="C517" s="191" t="s">
        <v>950</v>
      </c>
      <c r="D517" s="191" t="s">
        <v>127</v>
      </c>
      <c r="E517" s="192" t="s">
        <v>951</v>
      </c>
      <c r="F517" s="193" t="s">
        <v>952</v>
      </c>
      <c r="G517" s="194" t="s">
        <v>221</v>
      </c>
      <c r="H517" s="195">
        <v>145.85</v>
      </c>
      <c r="I517" s="196"/>
      <c r="J517" s="197">
        <f>ROUND(I517*H517,2)</f>
        <v>0</v>
      </c>
      <c r="K517" s="193" t="s">
        <v>131</v>
      </c>
      <c r="L517" s="60"/>
      <c r="M517" s="198" t="s">
        <v>21</v>
      </c>
      <c r="N517" s="199" t="s">
        <v>43</v>
      </c>
      <c r="O517" s="41"/>
      <c r="P517" s="200">
        <f>O517*H517</f>
        <v>0</v>
      </c>
      <c r="Q517" s="200">
        <v>1.1000000000000001E-3</v>
      </c>
      <c r="R517" s="200">
        <f>Q517*H517</f>
        <v>0.16043499999999999</v>
      </c>
      <c r="S517" s="200">
        <v>0</v>
      </c>
      <c r="T517" s="201">
        <f>S517*H517</f>
        <v>0</v>
      </c>
      <c r="AR517" s="23" t="s">
        <v>132</v>
      </c>
      <c r="AT517" s="23" t="s">
        <v>127</v>
      </c>
      <c r="AU517" s="23" t="s">
        <v>82</v>
      </c>
      <c r="AY517" s="23" t="s">
        <v>124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23" t="s">
        <v>80</v>
      </c>
      <c r="BK517" s="202">
        <f>ROUND(I517*H517,2)</f>
        <v>0</v>
      </c>
      <c r="BL517" s="23" t="s">
        <v>132</v>
      </c>
      <c r="BM517" s="23" t="s">
        <v>1970</v>
      </c>
    </row>
    <row r="518" spans="2:65" s="11" customFormat="1" ht="27">
      <c r="B518" s="203"/>
      <c r="C518" s="204"/>
      <c r="D518" s="205" t="s">
        <v>134</v>
      </c>
      <c r="E518" s="206" t="s">
        <v>21</v>
      </c>
      <c r="F518" s="207" t="s">
        <v>954</v>
      </c>
      <c r="G518" s="204"/>
      <c r="H518" s="206" t="s">
        <v>21</v>
      </c>
      <c r="I518" s="208"/>
      <c r="J518" s="204"/>
      <c r="K518" s="204"/>
      <c r="L518" s="209"/>
      <c r="M518" s="210"/>
      <c r="N518" s="211"/>
      <c r="O518" s="211"/>
      <c r="P518" s="211"/>
      <c r="Q518" s="211"/>
      <c r="R518" s="211"/>
      <c r="S518" s="211"/>
      <c r="T518" s="212"/>
      <c r="AT518" s="213" t="s">
        <v>134</v>
      </c>
      <c r="AU518" s="213" t="s">
        <v>82</v>
      </c>
      <c r="AV518" s="11" t="s">
        <v>80</v>
      </c>
      <c r="AW518" s="11" t="s">
        <v>35</v>
      </c>
      <c r="AX518" s="11" t="s">
        <v>72</v>
      </c>
      <c r="AY518" s="213" t="s">
        <v>124</v>
      </c>
    </row>
    <row r="519" spans="2:65" s="12" customFormat="1" ht="13.5">
      <c r="B519" s="214"/>
      <c r="C519" s="215"/>
      <c r="D519" s="205" t="s">
        <v>134</v>
      </c>
      <c r="E519" s="216" t="s">
        <v>21</v>
      </c>
      <c r="F519" s="217" t="s">
        <v>1971</v>
      </c>
      <c r="G519" s="215"/>
      <c r="H519" s="218">
        <v>77.849999999999994</v>
      </c>
      <c r="I519" s="219"/>
      <c r="J519" s="215"/>
      <c r="K519" s="215"/>
      <c r="L519" s="220"/>
      <c r="M519" s="221"/>
      <c r="N519" s="222"/>
      <c r="O519" s="222"/>
      <c r="P519" s="222"/>
      <c r="Q519" s="222"/>
      <c r="R519" s="222"/>
      <c r="S519" s="222"/>
      <c r="T519" s="223"/>
      <c r="AT519" s="224" t="s">
        <v>134</v>
      </c>
      <c r="AU519" s="224" t="s">
        <v>82</v>
      </c>
      <c r="AV519" s="12" t="s">
        <v>82</v>
      </c>
      <c r="AW519" s="12" t="s">
        <v>35</v>
      </c>
      <c r="AX519" s="12" t="s">
        <v>72</v>
      </c>
      <c r="AY519" s="224" t="s">
        <v>124</v>
      </c>
    </row>
    <row r="520" spans="2:65" s="12" customFormat="1" ht="13.5">
      <c r="B520" s="214"/>
      <c r="C520" s="215"/>
      <c r="D520" s="205" t="s">
        <v>134</v>
      </c>
      <c r="E520" s="216" t="s">
        <v>21</v>
      </c>
      <c r="F520" s="217" t="s">
        <v>1972</v>
      </c>
      <c r="G520" s="215"/>
      <c r="H520" s="218">
        <v>68</v>
      </c>
      <c r="I520" s="219"/>
      <c r="J520" s="215"/>
      <c r="K520" s="215"/>
      <c r="L520" s="220"/>
      <c r="M520" s="221"/>
      <c r="N520" s="222"/>
      <c r="O520" s="222"/>
      <c r="P520" s="222"/>
      <c r="Q520" s="222"/>
      <c r="R520" s="222"/>
      <c r="S520" s="222"/>
      <c r="T520" s="223"/>
      <c r="AT520" s="224" t="s">
        <v>134</v>
      </c>
      <c r="AU520" s="224" t="s">
        <v>82</v>
      </c>
      <c r="AV520" s="12" t="s">
        <v>82</v>
      </c>
      <c r="AW520" s="12" t="s">
        <v>35</v>
      </c>
      <c r="AX520" s="12" t="s">
        <v>72</v>
      </c>
      <c r="AY520" s="224" t="s">
        <v>124</v>
      </c>
    </row>
    <row r="521" spans="2:65" s="13" customFormat="1" ht="13.5">
      <c r="B521" s="228"/>
      <c r="C521" s="229"/>
      <c r="D521" s="205" t="s">
        <v>134</v>
      </c>
      <c r="E521" s="230" t="s">
        <v>21</v>
      </c>
      <c r="F521" s="231" t="s">
        <v>230</v>
      </c>
      <c r="G521" s="229"/>
      <c r="H521" s="232">
        <v>145.85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134</v>
      </c>
      <c r="AU521" s="238" t="s">
        <v>82</v>
      </c>
      <c r="AV521" s="13" t="s">
        <v>132</v>
      </c>
      <c r="AW521" s="13" t="s">
        <v>35</v>
      </c>
      <c r="AX521" s="13" t="s">
        <v>80</v>
      </c>
      <c r="AY521" s="238" t="s">
        <v>124</v>
      </c>
    </row>
    <row r="522" spans="2:65" s="1" customFormat="1" ht="25.5" customHeight="1">
      <c r="B522" s="40"/>
      <c r="C522" s="191" t="s">
        <v>957</v>
      </c>
      <c r="D522" s="191" t="s">
        <v>127</v>
      </c>
      <c r="E522" s="192" t="s">
        <v>958</v>
      </c>
      <c r="F522" s="193" t="s">
        <v>959</v>
      </c>
      <c r="G522" s="194" t="s">
        <v>221</v>
      </c>
      <c r="H522" s="195">
        <v>76.375</v>
      </c>
      <c r="I522" s="196"/>
      <c r="J522" s="197">
        <f>ROUND(I522*H522,2)</f>
        <v>0</v>
      </c>
      <c r="K522" s="193" t="s">
        <v>131</v>
      </c>
      <c r="L522" s="60"/>
      <c r="M522" s="198" t="s">
        <v>21</v>
      </c>
      <c r="N522" s="199" t="s">
        <v>43</v>
      </c>
      <c r="O522" s="41"/>
      <c r="P522" s="200">
        <f>O522*H522</f>
        <v>0</v>
      </c>
      <c r="Q522" s="200">
        <v>1.0200000000000001E-3</v>
      </c>
      <c r="R522" s="200">
        <f>Q522*H522</f>
        <v>7.79025E-2</v>
      </c>
      <c r="S522" s="200">
        <v>0</v>
      </c>
      <c r="T522" s="201">
        <f>S522*H522</f>
        <v>0</v>
      </c>
      <c r="AR522" s="23" t="s">
        <v>132</v>
      </c>
      <c r="AT522" s="23" t="s">
        <v>127</v>
      </c>
      <c r="AU522" s="23" t="s">
        <v>82</v>
      </c>
      <c r="AY522" s="23" t="s">
        <v>124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23" t="s">
        <v>80</v>
      </c>
      <c r="BK522" s="202">
        <f>ROUND(I522*H522,2)</f>
        <v>0</v>
      </c>
      <c r="BL522" s="23" t="s">
        <v>132</v>
      </c>
      <c r="BM522" s="23" t="s">
        <v>1973</v>
      </c>
    </row>
    <row r="523" spans="2:65" s="11" customFormat="1" ht="13.5">
      <c r="B523" s="203"/>
      <c r="C523" s="204"/>
      <c r="D523" s="205" t="s">
        <v>134</v>
      </c>
      <c r="E523" s="206" t="s">
        <v>21</v>
      </c>
      <c r="F523" s="207" t="s">
        <v>961</v>
      </c>
      <c r="G523" s="204"/>
      <c r="H523" s="206" t="s">
        <v>21</v>
      </c>
      <c r="I523" s="208"/>
      <c r="J523" s="204"/>
      <c r="K523" s="204"/>
      <c r="L523" s="209"/>
      <c r="M523" s="210"/>
      <c r="N523" s="211"/>
      <c r="O523" s="211"/>
      <c r="P523" s="211"/>
      <c r="Q523" s="211"/>
      <c r="R523" s="211"/>
      <c r="S523" s="211"/>
      <c r="T523" s="212"/>
      <c r="AT523" s="213" t="s">
        <v>134</v>
      </c>
      <c r="AU523" s="213" t="s">
        <v>82</v>
      </c>
      <c r="AV523" s="11" t="s">
        <v>80</v>
      </c>
      <c r="AW523" s="11" t="s">
        <v>35</v>
      </c>
      <c r="AX523" s="11" t="s">
        <v>72</v>
      </c>
      <c r="AY523" s="213" t="s">
        <v>124</v>
      </c>
    </row>
    <row r="524" spans="2:65" s="12" customFormat="1" ht="13.5">
      <c r="B524" s="214"/>
      <c r="C524" s="215"/>
      <c r="D524" s="205" t="s">
        <v>134</v>
      </c>
      <c r="E524" s="216" t="s">
        <v>21</v>
      </c>
      <c r="F524" s="217" t="s">
        <v>1974</v>
      </c>
      <c r="G524" s="215"/>
      <c r="H524" s="218">
        <v>76.375</v>
      </c>
      <c r="I524" s="219"/>
      <c r="J524" s="215"/>
      <c r="K524" s="215"/>
      <c r="L524" s="220"/>
      <c r="M524" s="221"/>
      <c r="N524" s="222"/>
      <c r="O524" s="222"/>
      <c r="P524" s="222"/>
      <c r="Q524" s="222"/>
      <c r="R524" s="222"/>
      <c r="S524" s="222"/>
      <c r="T524" s="223"/>
      <c r="AT524" s="224" t="s">
        <v>134</v>
      </c>
      <c r="AU524" s="224" t="s">
        <v>82</v>
      </c>
      <c r="AV524" s="12" t="s">
        <v>82</v>
      </c>
      <c r="AW524" s="12" t="s">
        <v>35</v>
      </c>
      <c r="AX524" s="12" t="s">
        <v>80</v>
      </c>
      <c r="AY524" s="224" t="s">
        <v>124</v>
      </c>
    </row>
    <row r="525" spans="2:65" s="1" customFormat="1" ht="25.5" customHeight="1">
      <c r="B525" s="40"/>
      <c r="C525" s="191" t="s">
        <v>963</v>
      </c>
      <c r="D525" s="191" t="s">
        <v>127</v>
      </c>
      <c r="E525" s="192" t="s">
        <v>964</v>
      </c>
      <c r="F525" s="193" t="s">
        <v>965</v>
      </c>
      <c r="G525" s="194" t="s">
        <v>261</v>
      </c>
      <c r="H525" s="195">
        <v>68.180000000000007</v>
      </c>
      <c r="I525" s="196"/>
      <c r="J525" s="197">
        <f>ROUND(I525*H525,2)</f>
        <v>0</v>
      </c>
      <c r="K525" s="193" t="s">
        <v>131</v>
      </c>
      <c r="L525" s="60"/>
      <c r="M525" s="198" t="s">
        <v>21</v>
      </c>
      <c r="N525" s="199" t="s">
        <v>43</v>
      </c>
      <c r="O525" s="41"/>
      <c r="P525" s="200">
        <f>O525*H525</f>
        <v>0</v>
      </c>
      <c r="Q525" s="200">
        <v>1.8000000000000001E-4</v>
      </c>
      <c r="R525" s="200">
        <f>Q525*H525</f>
        <v>1.2272400000000003E-2</v>
      </c>
      <c r="S525" s="200">
        <v>0</v>
      </c>
      <c r="T525" s="201">
        <f>S525*H525</f>
        <v>0</v>
      </c>
      <c r="AR525" s="23" t="s">
        <v>132</v>
      </c>
      <c r="AT525" s="23" t="s">
        <v>127</v>
      </c>
      <c r="AU525" s="23" t="s">
        <v>82</v>
      </c>
      <c r="AY525" s="23" t="s">
        <v>124</v>
      </c>
      <c r="BE525" s="202">
        <f>IF(N525="základní",J525,0)</f>
        <v>0</v>
      </c>
      <c r="BF525" s="202">
        <f>IF(N525="snížená",J525,0)</f>
        <v>0</v>
      </c>
      <c r="BG525" s="202">
        <f>IF(N525="zákl. přenesená",J525,0)</f>
        <v>0</v>
      </c>
      <c r="BH525" s="202">
        <f>IF(N525="sníž. přenesená",J525,0)</f>
        <v>0</v>
      </c>
      <c r="BI525" s="202">
        <f>IF(N525="nulová",J525,0)</f>
        <v>0</v>
      </c>
      <c r="BJ525" s="23" t="s">
        <v>80</v>
      </c>
      <c r="BK525" s="202">
        <f>ROUND(I525*H525,2)</f>
        <v>0</v>
      </c>
      <c r="BL525" s="23" t="s">
        <v>132</v>
      </c>
      <c r="BM525" s="23" t="s">
        <v>1975</v>
      </c>
    </row>
    <row r="526" spans="2:65" s="11" customFormat="1" ht="27">
      <c r="B526" s="203"/>
      <c r="C526" s="204"/>
      <c r="D526" s="205" t="s">
        <v>134</v>
      </c>
      <c r="E526" s="206" t="s">
        <v>21</v>
      </c>
      <c r="F526" s="207" t="s">
        <v>967</v>
      </c>
      <c r="G526" s="204"/>
      <c r="H526" s="206" t="s">
        <v>21</v>
      </c>
      <c r="I526" s="208"/>
      <c r="J526" s="204"/>
      <c r="K526" s="204"/>
      <c r="L526" s="209"/>
      <c r="M526" s="210"/>
      <c r="N526" s="211"/>
      <c r="O526" s="211"/>
      <c r="P526" s="211"/>
      <c r="Q526" s="211"/>
      <c r="R526" s="211"/>
      <c r="S526" s="211"/>
      <c r="T526" s="212"/>
      <c r="AT526" s="213" t="s">
        <v>134</v>
      </c>
      <c r="AU526" s="213" t="s">
        <v>82</v>
      </c>
      <c r="AV526" s="11" t="s">
        <v>80</v>
      </c>
      <c r="AW526" s="11" t="s">
        <v>35</v>
      </c>
      <c r="AX526" s="11" t="s">
        <v>72</v>
      </c>
      <c r="AY526" s="213" t="s">
        <v>124</v>
      </c>
    </row>
    <row r="527" spans="2:65" s="12" customFormat="1" ht="13.5">
      <c r="B527" s="214"/>
      <c r="C527" s="215"/>
      <c r="D527" s="205" t="s">
        <v>134</v>
      </c>
      <c r="E527" s="216" t="s">
        <v>21</v>
      </c>
      <c r="F527" s="217" t="s">
        <v>968</v>
      </c>
      <c r="G527" s="215"/>
      <c r="H527" s="218">
        <v>15.68</v>
      </c>
      <c r="I527" s="219"/>
      <c r="J527" s="215"/>
      <c r="K527" s="215"/>
      <c r="L527" s="220"/>
      <c r="M527" s="221"/>
      <c r="N527" s="222"/>
      <c r="O527" s="222"/>
      <c r="P527" s="222"/>
      <c r="Q527" s="222"/>
      <c r="R527" s="222"/>
      <c r="S527" s="222"/>
      <c r="T527" s="223"/>
      <c r="AT527" s="224" t="s">
        <v>134</v>
      </c>
      <c r="AU527" s="224" t="s">
        <v>82</v>
      </c>
      <c r="AV527" s="12" t="s">
        <v>82</v>
      </c>
      <c r="AW527" s="12" t="s">
        <v>35</v>
      </c>
      <c r="AX527" s="12" t="s">
        <v>72</v>
      </c>
      <c r="AY527" s="224" t="s">
        <v>124</v>
      </c>
    </row>
    <row r="528" spans="2:65" s="12" customFormat="1" ht="13.5">
      <c r="B528" s="214"/>
      <c r="C528" s="215"/>
      <c r="D528" s="205" t="s">
        <v>134</v>
      </c>
      <c r="E528" s="216" t="s">
        <v>21</v>
      </c>
      <c r="F528" s="217" t="s">
        <v>1976</v>
      </c>
      <c r="G528" s="215"/>
      <c r="H528" s="218">
        <v>52.5</v>
      </c>
      <c r="I528" s="219"/>
      <c r="J528" s="215"/>
      <c r="K528" s="215"/>
      <c r="L528" s="220"/>
      <c r="M528" s="221"/>
      <c r="N528" s="222"/>
      <c r="O528" s="222"/>
      <c r="P528" s="222"/>
      <c r="Q528" s="222"/>
      <c r="R528" s="222"/>
      <c r="S528" s="222"/>
      <c r="T528" s="223"/>
      <c r="AT528" s="224" t="s">
        <v>134</v>
      </c>
      <c r="AU528" s="224" t="s">
        <v>82</v>
      </c>
      <c r="AV528" s="12" t="s">
        <v>82</v>
      </c>
      <c r="AW528" s="12" t="s">
        <v>35</v>
      </c>
      <c r="AX528" s="12" t="s">
        <v>72</v>
      </c>
      <c r="AY528" s="224" t="s">
        <v>124</v>
      </c>
    </row>
    <row r="529" spans="2:65" s="13" customFormat="1" ht="13.5">
      <c r="B529" s="228"/>
      <c r="C529" s="229"/>
      <c r="D529" s="205" t="s">
        <v>134</v>
      </c>
      <c r="E529" s="230" t="s">
        <v>21</v>
      </c>
      <c r="F529" s="231" t="s">
        <v>230</v>
      </c>
      <c r="G529" s="229"/>
      <c r="H529" s="232">
        <v>68.180000000000007</v>
      </c>
      <c r="I529" s="233"/>
      <c r="J529" s="229"/>
      <c r="K529" s="229"/>
      <c r="L529" s="234"/>
      <c r="M529" s="235"/>
      <c r="N529" s="236"/>
      <c r="O529" s="236"/>
      <c r="P529" s="236"/>
      <c r="Q529" s="236"/>
      <c r="R529" s="236"/>
      <c r="S529" s="236"/>
      <c r="T529" s="237"/>
      <c r="AT529" s="238" t="s">
        <v>134</v>
      </c>
      <c r="AU529" s="238" t="s">
        <v>82</v>
      </c>
      <c r="AV529" s="13" t="s">
        <v>132</v>
      </c>
      <c r="AW529" s="13" t="s">
        <v>35</v>
      </c>
      <c r="AX529" s="13" t="s">
        <v>80</v>
      </c>
      <c r="AY529" s="238" t="s">
        <v>124</v>
      </c>
    </row>
    <row r="530" spans="2:65" s="1" customFormat="1" ht="16.5" customHeight="1">
      <c r="B530" s="40"/>
      <c r="C530" s="191" t="s">
        <v>970</v>
      </c>
      <c r="D530" s="191" t="s">
        <v>127</v>
      </c>
      <c r="E530" s="192" t="s">
        <v>980</v>
      </c>
      <c r="F530" s="193" t="s">
        <v>981</v>
      </c>
      <c r="G530" s="194" t="s">
        <v>130</v>
      </c>
      <c r="H530" s="195">
        <v>2</v>
      </c>
      <c r="I530" s="196"/>
      <c r="J530" s="197">
        <f>ROUND(I530*H530,2)</f>
        <v>0</v>
      </c>
      <c r="K530" s="193" t="s">
        <v>131</v>
      </c>
      <c r="L530" s="60"/>
      <c r="M530" s="198" t="s">
        <v>21</v>
      </c>
      <c r="N530" s="199" t="s">
        <v>43</v>
      </c>
      <c r="O530" s="41"/>
      <c r="P530" s="200">
        <f>O530*H530</f>
        <v>0</v>
      </c>
      <c r="Q530" s="200">
        <v>6.4900000000000001E-3</v>
      </c>
      <c r="R530" s="200">
        <f>Q530*H530</f>
        <v>1.298E-2</v>
      </c>
      <c r="S530" s="200">
        <v>0</v>
      </c>
      <c r="T530" s="201">
        <f>S530*H530</f>
        <v>0</v>
      </c>
      <c r="AR530" s="23" t="s">
        <v>132</v>
      </c>
      <c r="AT530" s="23" t="s">
        <v>127</v>
      </c>
      <c r="AU530" s="23" t="s">
        <v>82</v>
      </c>
      <c r="AY530" s="23" t="s">
        <v>124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23" t="s">
        <v>80</v>
      </c>
      <c r="BK530" s="202">
        <f>ROUND(I530*H530,2)</f>
        <v>0</v>
      </c>
      <c r="BL530" s="23" t="s">
        <v>132</v>
      </c>
      <c r="BM530" s="23" t="s">
        <v>1977</v>
      </c>
    </row>
    <row r="531" spans="2:65" s="12" customFormat="1" ht="13.5">
      <c r="B531" s="214"/>
      <c r="C531" s="215"/>
      <c r="D531" s="205" t="s">
        <v>134</v>
      </c>
      <c r="E531" s="216" t="s">
        <v>21</v>
      </c>
      <c r="F531" s="217" t="s">
        <v>983</v>
      </c>
      <c r="G531" s="215"/>
      <c r="H531" s="218">
        <v>2</v>
      </c>
      <c r="I531" s="219"/>
      <c r="J531" s="215"/>
      <c r="K531" s="215"/>
      <c r="L531" s="220"/>
      <c r="M531" s="221"/>
      <c r="N531" s="222"/>
      <c r="O531" s="222"/>
      <c r="P531" s="222"/>
      <c r="Q531" s="222"/>
      <c r="R531" s="222"/>
      <c r="S531" s="222"/>
      <c r="T531" s="223"/>
      <c r="AT531" s="224" t="s">
        <v>134</v>
      </c>
      <c r="AU531" s="224" t="s">
        <v>82</v>
      </c>
      <c r="AV531" s="12" t="s">
        <v>82</v>
      </c>
      <c r="AW531" s="12" t="s">
        <v>35</v>
      </c>
      <c r="AX531" s="12" t="s">
        <v>80</v>
      </c>
      <c r="AY531" s="224" t="s">
        <v>124</v>
      </c>
    </row>
    <row r="532" spans="2:65" s="1" customFormat="1" ht="25.5" customHeight="1">
      <c r="B532" s="40"/>
      <c r="C532" s="191" t="s">
        <v>975</v>
      </c>
      <c r="D532" s="191" t="s">
        <v>127</v>
      </c>
      <c r="E532" s="192" t="s">
        <v>985</v>
      </c>
      <c r="F532" s="193" t="s">
        <v>986</v>
      </c>
      <c r="G532" s="194" t="s">
        <v>221</v>
      </c>
      <c r="H532" s="195">
        <v>368</v>
      </c>
      <c r="I532" s="196"/>
      <c r="J532" s="197">
        <f>ROUND(I532*H532,2)</f>
        <v>0</v>
      </c>
      <c r="K532" s="193" t="s">
        <v>131</v>
      </c>
      <c r="L532" s="60"/>
      <c r="M532" s="198" t="s">
        <v>21</v>
      </c>
      <c r="N532" s="199" t="s">
        <v>43</v>
      </c>
      <c r="O532" s="41"/>
      <c r="P532" s="200">
        <f>O532*H532</f>
        <v>0</v>
      </c>
      <c r="Q532" s="200">
        <v>0</v>
      </c>
      <c r="R532" s="200">
        <f>Q532*H532</f>
        <v>0</v>
      </c>
      <c r="S532" s="200">
        <v>0.02</v>
      </c>
      <c r="T532" s="201">
        <f>S532*H532</f>
        <v>7.36</v>
      </c>
      <c r="AR532" s="23" t="s">
        <v>132</v>
      </c>
      <c r="AT532" s="23" t="s">
        <v>127</v>
      </c>
      <c r="AU532" s="23" t="s">
        <v>82</v>
      </c>
      <c r="AY532" s="23" t="s">
        <v>124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23" t="s">
        <v>80</v>
      </c>
      <c r="BK532" s="202">
        <f>ROUND(I532*H532,2)</f>
        <v>0</v>
      </c>
      <c r="BL532" s="23" t="s">
        <v>132</v>
      </c>
      <c r="BM532" s="23" t="s">
        <v>1978</v>
      </c>
    </row>
    <row r="533" spans="2:65" s="12" customFormat="1" ht="13.5">
      <c r="B533" s="214"/>
      <c r="C533" s="215"/>
      <c r="D533" s="205" t="s">
        <v>134</v>
      </c>
      <c r="E533" s="216" t="s">
        <v>21</v>
      </c>
      <c r="F533" s="217" t="s">
        <v>1979</v>
      </c>
      <c r="G533" s="215"/>
      <c r="H533" s="218">
        <v>368</v>
      </c>
      <c r="I533" s="219"/>
      <c r="J533" s="215"/>
      <c r="K533" s="215"/>
      <c r="L533" s="220"/>
      <c r="M533" s="221"/>
      <c r="N533" s="222"/>
      <c r="O533" s="222"/>
      <c r="P533" s="222"/>
      <c r="Q533" s="222"/>
      <c r="R533" s="222"/>
      <c r="S533" s="222"/>
      <c r="T533" s="223"/>
      <c r="AT533" s="224" t="s">
        <v>134</v>
      </c>
      <c r="AU533" s="224" t="s">
        <v>82</v>
      </c>
      <c r="AV533" s="12" t="s">
        <v>82</v>
      </c>
      <c r="AW533" s="12" t="s">
        <v>35</v>
      </c>
      <c r="AX533" s="12" t="s">
        <v>80</v>
      </c>
      <c r="AY533" s="224" t="s">
        <v>124</v>
      </c>
    </row>
    <row r="534" spans="2:65" s="1" customFormat="1" ht="25.5" customHeight="1">
      <c r="B534" s="40"/>
      <c r="C534" s="191" t="s">
        <v>979</v>
      </c>
      <c r="D534" s="191" t="s">
        <v>127</v>
      </c>
      <c r="E534" s="192" t="s">
        <v>990</v>
      </c>
      <c r="F534" s="193" t="s">
        <v>991</v>
      </c>
      <c r="G534" s="194" t="s">
        <v>221</v>
      </c>
      <c r="H534" s="195">
        <v>128</v>
      </c>
      <c r="I534" s="196"/>
      <c r="J534" s="197">
        <f>ROUND(I534*H534,2)</f>
        <v>0</v>
      </c>
      <c r="K534" s="193" t="s">
        <v>131</v>
      </c>
      <c r="L534" s="60"/>
      <c r="M534" s="198" t="s">
        <v>21</v>
      </c>
      <c r="N534" s="199" t="s">
        <v>43</v>
      </c>
      <c r="O534" s="41"/>
      <c r="P534" s="200">
        <f>O534*H534</f>
        <v>0</v>
      </c>
      <c r="Q534" s="200">
        <v>0</v>
      </c>
      <c r="R534" s="200">
        <f>Q534*H534</f>
        <v>0</v>
      </c>
      <c r="S534" s="200">
        <v>0</v>
      </c>
      <c r="T534" s="201">
        <f>S534*H534</f>
        <v>0</v>
      </c>
      <c r="AR534" s="23" t="s">
        <v>132</v>
      </c>
      <c r="AT534" s="23" t="s">
        <v>127</v>
      </c>
      <c r="AU534" s="23" t="s">
        <v>82</v>
      </c>
      <c r="AY534" s="23" t="s">
        <v>124</v>
      </c>
      <c r="BE534" s="202">
        <f>IF(N534="základní",J534,0)</f>
        <v>0</v>
      </c>
      <c r="BF534" s="202">
        <f>IF(N534="snížená",J534,0)</f>
        <v>0</v>
      </c>
      <c r="BG534" s="202">
        <f>IF(N534="zákl. přenesená",J534,0)</f>
        <v>0</v>
      </c>
      <c r="BH534" s="202">
        <f>IF(N534="sníž. přenesená",J534,0)</f>
        <v>0</v>
      </c>
      <c r="BI534" s="202">
        <f>IF(N534="nulová",J534,0)</f>
        <v>0</v>
      </c>
      <c r="BJ534" s="23" t="s">
        <v>80</v>
      </c>
      <c r="BK534" s="202">
        <f>ROUND(I534*H534,2)</f>
        <v>0</v>
      </c>
      <c r="BL534" s="23" t="s">
        <v>132</v>
      </c>
      <c r="BM534" s="23" t="s">
        <v>1980</v>
      </c>
    </row>
    <row r="535" spans="2:65" s="12" customFormat="1" ht="13.5">
      <c r="B535" s="214"/>
      <c r="C535" s="215"/>
      <c r="D535" s="205" t="s">
        <v>134</v>
      </c>
      <c r="E535" s="216" t="s">
        <v>21</v>
      </c>
      <c r="F535" s="217" t="s">
        <v>1981</v>
      </c>
      <c r="G535" s="215"/>
      <c r="H535" s="218">
        <v>128</v>
      </c>
      <c r="I535" s="219"/>
      <c r="J535" s="215"/>
      <c r="K535" s="215"/>
      <c r="L535" s="220"/>
      <c r="M535" s="221"/>
      <c r="N535" s="222"/>
      <c r="O535" s="222"/>
      <c r="P535" s="222"/>
      <c r="Q535" s="222"/>
      <c r="R535" s="222"/>
      <c r="S535" s="222"/>
      <c r="T535" s="223"/>
      <c r="AT535" s="224" t="s">
        <v>134</v>
      </c>
      <c r="AU535" s="224" t="s">
        <v>82</v>
      </c>
      <c r="AV535" s="12" t="s">
        <v>82</v>
      </c>
      <c r="AW535" s="12" t="s">
        <v>35</v>
      </c>
      <c r="AX535" s="12" t="s">
        <v>80</v>
      </c>
      <c r="AY535" s="224" t="s">
        <v>124</v>
      </c>
    </row>
    <row r="536" spans="2:65" s="1" customFormat="1" ht="25.5" customHeight="1">
      <c r="B536" s="40"/>
      <c r="C536" s="191" t="s">
        <v>984</v>
      </c>
      <c r="D536" s="191" t="s">
        <v>127</v>
      </c>
      <c r="E536" s="192" t="s">
        <v>995</v>
      </c>
      <c r="F536" s="193" t="s">
        <v>996</v>
      </c>
      <c r="G536" s="194" t="s">
        <v>221</v>
      </c>
      <c r="H536" s="195">
        <v>3840</v>
      </c>
      <c r="I536" s="196"/>
      <c r="J536" s="197">
        <f>ROUND(I536*H536,2)</f>
        <v>0</v>
      </c>
      <c r="K536" s="193" t="s">
        <v>131</v>
      </c>
      <c r="L536" s="60"/>
      <c r="M536" s="198" t="s">
        <v>21</v>
      </c>
      <c r="N536" s="199" t="s">
        <v>43</v>
      </c>
      <c r="O536" s="41"/>
      <c r="P536" s="200">
        <f>O536*H536</f>
        <v>0</v>
      </c>
      <c r="Q536" s="200">
        <v>0</v>
      </c>
      <c r="R536" s="200">
        <f>Q536*H536</f>
        <v>0</v>
      </c>
      <c r="S536" s="200">
        <v>0</v>
      </c>
      <c r="T536" s="201">
        <f>S536*H536</f>
        <v>0</v>
      </c>
      <c r="AR536" s="23" t="s">
        <v>132</v>
      </c>
      <c r="AT536" s="23" t="s">
        <v>127</v>
      </c>
      <c r="AU536" s="23" t="s">
        <v>82</v>
      </c>
      <c r="AY536" s="23" t="s">
        <v>124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23" t="s">
        <v>80</v>
      </c>
      <c r="BK536" s="202">
        <f>ROUND(I536*H536,2)</f>
        <v>0</v>
      </c>
      <c r="BL536" s="23" t="s">
        <v>132</v>
      </c>
      <c r="BM536" s="23" t="s">
        <v>1982</v>
      </c>
    </row>
    <row r="537" spans="2:65" s="11" customFormat="1" ht="13.5">
      <c r="B537" s="203"/>
      <c r="C537" s="204"/>
      <c r="D537" s="205" t="s">
        <v>134</v>
      </c>
      <c r="E537" s="206" t="s">
        <v>21</v>
      </c>
      <c r="F537" s="207" t="s">
        <v>998</v>
      </c>
      <c r="G537" s="204"/>
      <c r="H537" s="206" t="s">
        <v>21</v>
      </c>
      <c r="I537" s="208"/>
      <c r="J537" s="204"/>
      <c r="K537" s="204"/>
      <c r="L537" s="209"/>
      <c r="M537" s="210"/>
      <c r="N537" s="211"/>
      <c r="O537" s="211"/>
      <c r="P537" s="211"/>
      <c r="Q537" s="211"/>
      <c r="R537" s="211"/>
      <c r="S537" s="211"/>
      <c r="T537" s="212"/>
      <c r="AT537" s="213" t="s">
        <v>134</v>
      </c>
      <c r="AU537" s="213" t="s">
        <v>82</v>
      </c>
      <c r="AV537" s="11" t="s">
        <v>80</v>
      </c>
      <c r="AW537" s="11" t="s">
        <v>35</v>
      </c>
      <c r="AX537" s="11" t="s">
        <v>72</v>
      </c>
      <c r="AY537" s="213" t="s">
        <v>124</v>
      </c>
    </row>
    <row r="538" spans="2:65" s="12" customFormat="1" ht="13.5">
      <c r="B538" s="214"/>
      <c r="C538" s="215"/>
      <c r="D538" s="205" t="s">
        <v>134</v>
      </c>
      <c r="E538" s="216" t="s">
        <v>21</v>
      </c>
      <c r="F538" s="217" t="s">
        <v>1983</v>
      </c>
      <c r="G538" s="215"/>
      <c r="H538" s="218">
        <v>3840</v>
      </c>
      <c r="I538" s="219"/>
      <c r="J538" s="215"/>
      <c r="K538" s="215"/>
      <c r="L538" s="220"/>
      <c r="M538" s="221"/>
      <c r="N538" s="222"/>
      <c r="O538" s="222"/>
      <c r="P538" s="222"/>
      <c r="Q538" s="222"/>
      <c r="R538" s="222"/>
      <c r="S538" s="222"/>
      <c r="T538" s="223"/>
      <c r="AT538" s="224" t="s">
        <v>134</v>
      </c>
      <c r="AU538" s="224" t="s">
        <v>82</v>
      </c>
      <c r="AV538" s="12" t="s">
        <v>82</v>
      </c>
      <c r="AW538" s="12" t="s">
        <v>35</v>
      </c>
      <c r="AX538" s="12" t="s">
        <v>80</v>
      </c>
      <c r="AY538" s="224" t="s">
        <v>124</v>
      </c>
    </row>
    <row r="539" spans="2:65" s="1" customFormat="1" ht="25.5" customHeight="1">
      <c r="B539" s="40"/>
      <c r="C539" s="191" t="s">
        <v>989</v>
      </c>
      <c r="D539" s="191" t="s">
        <v>127</v>
      </c>
      <c r="E539" s="192" t="s">
        <v>1001</v>
      </c>
      <c r="F539" s="193" t="s">
        <v>1002</v>
      </c>
      <c r="G539" s="194" t="s">
        <v>221</v>
      </c>
      <c r="H539" s="195">
        <v>128</v>
      </c>
      <c r="I539" s="196"/>
      <c r="J539" s="197">
        <f>ROUND(I539*H539,2)</f>
        <v>0</v>
      </c>
      <c r="K539" s="193" t="s">
        <v>131</v>
      </c>
      <c r="L539" s="60"/>
      <c r="M539" s="198" t="s">
        <v>21</v>
      </c>
      <c r="N539" s="199" t="s">
        <v>43</v>
      </c>
      <c r="O539" s="41"/>
      <c r="P539" s="200">
        <f>O539*H539</f>
        <v>0</v>
      </c>
      <c r="Q539" s="200">
        <v>0</v>
      </c>
      <c r="R539" s="200">
        <f>Q539*H539</f>
        <v>0</v>
      </c>
      <c r="S539" s="200">
        <v>0</v>
      </c>
      <c r="T539" s="201">
        <f>S539*H539</f>
        <v>0</v>
      </c>
      <c r="AR539" s="23" t="s">
        <v>132</v>
      </c>
      <c r="AT539" s="23" t="s">
        <v>127</v>
      </c>
      <c r="AU539" s="23" t="s">
        <v>82</v>
      </c>
      <c r="AY539" s="23" t="s">
        <v>124</v>
      </c>
      <c r="BE539" s="202">
        <f>IF(N539="základní",J539,0)</f>
        <v>0</v>
      </c>
      <c r="BF539" s="202">
        <f>IF(N539="snížená",J539,0)</f>
        <v>0</v>
      </c>
      <c r="BG539" s="202">
        <f>IF(N539="zákl. přenesená",J539,0)</f>
        <v>0</v>
      </c>
      <c r="BH539" s="202">
        <f>IF(N539="sníž. přenesená",J539,0)</f>
        <v>0</v>
      </c>
      <c r="BI539" s="202">
        <f>IF(N539="nulová",J539,0)</f>
        <v>0</v>
      </c>
      <c r="BJ539" s="23" t="s">
        <v>80</v>
      </c>
      <c r="BK539" s="202">
        <f>ROUND(I539*H539,2)</f>
        <v>0</v>
      </c>
      <c r="BL539" s="23" t="s">
        <v>132</v>
      </c>
      <c r="BM539" s="23" t="s">
        <v>1984</v>
      </c>
    </row>
    <row r="540" spans="2:65" s="12" customFormat="1" ht="13.5">
      <c r="B540" s="214"/>
      <c r="C540" s="215"/>
      <c r="D540" s="205" t="s">
        <v>134</v>
      </c>
      <c r="E540" s="216" t="s">
        <v>21</v>
      </c>
      <c r="F540" s="217" t="s">
        <v>1985</v>
      </c>
      <c r="G540" s="215"/>
      <c r="H540" s="218">
        <v>128</v>
      </c>
      <c r="I540" s="219"/>
      <c r="J540" s="215"/>
      <c r="K540" s="215"/>
      <c r="L540" s="220"/>
      <c r="M540" s="221"/>
      <c r="N540" s="222"/>
      <c r="O540" s="222"/>
      <c r="P540" s="222"/>
      <c r="Q540" s="222"/>
      <c r="R540" s="222"/>
      <c r="S540" s="222"/>
      <c r="T540" s="223"/>
      <c r="AT540" s="224" t="s">
        <v>134</v>
      </c>
      <c r="AU540" s="224" t="s">
        <v>82</v>
      </c>
      <c r="AV540" s="12" t="s">
        <v>82</v>
      </c>
      <c r="AW540" s="12" t="s">
        <v>35</v>
      </c>
      <c r="AX540" s="12" t="s">
        <v>80</v>
      </c>
      <c r="AY540" s="224" t="s">
        <v>124</v>
      </c>
    </row>
    <row r="541" spans="2:65" s="1" customFormat="1" ht="16.5" customHeight="1">
      <c r="B541" s="40"/>
      <c r="C541" s="191" t="s">
        <v>994</v>
      </c>
      <c r="D541" s="191" t="s">
        <v>127</v>
      </c>
      <c r="E541" s="192" t="s">
        <v>1006</v>
      </c>
      <c r="F541" s="193" t="s">
        <v>1007</v>
      </c>
      <c r="G541" s="194" t="s">
        <v>272</v>
      </c>
      <c r="H541" s="195">
        <v>122.5</v>
      </c>
      <c r="I541" s="196"/>
      <c r="J541" s="197">
        <f>ROUND(I541*H541,2)</f>
        <v>0</v>
      </c>
      <c r="K541" s="193" t="s">
        <v>131</v>
      </c>
      <c r="L541" s="60"/>
      <c r="M541" s="198" t="s">
        <v>21</v>
      </c>
      <c r="N541" s="199" t="s">
        <v>43</v>
      </c>
      <c r="O541" s="41"/>
      <c r="P541" s="200">
        <f>O541*H541</f>
        <v>0</v>
      </c>
      <c r="Q541" s="200">
        <v>0</v>
      </c>
      <c r="R541" s="200">
        <f>Q541*H541</f>
        <v>0</v>
      </c>
      <c r="S541" s="200">
        <v>2.5</v>
      </c>
      <c r="T541" s="201">
        <f>S541*H541</f>
        <v>306.25</v>
      </c>
      <c r="AR541" s="23" t="s">
        <v>132</v>
      </c>
      <c r="AT541" s="23" t="s">
        <v>127</v>
      </c>
      <c r="AU541" s="23" t="s">
        <v>82</v>
      </c>
      <c r="AY541" s="23" t="s">
        <v>124</v>
      </c>
      <c r="BE541" s="202">
        <f>IF(N541="základní",J541,0)</f>
        <v>0</v>
      </c>
      <c r="BF541" s="202">
        <f>IF(N541="snížená",J541,0)</f>
        <v>0</v>
      </c>
      <c r="BG541" s="202">
        <f>IF(N541="zákl. přenesená",J541,0)</f>
        <v>0</v>
      </c>
      <c r="BH541" s="202">
        <f>IF(N541="sníž. přenesená",J541,0)</f>
        <v>0</v>
      </c>
      <c r="BI541" s="202">
        <f>IF(N541="nulová",J541,0)</f>
        <v>0</v>
      </c>
      <c r="BJ541" s="23" t="s">
        <v>80</v>
      </c>
      <c r="BK541" s="202">
        <f>ROUND(I541*H541,2)</f>
        <v>0</v>
      </c>
      <c r="BL541" s="23" t="s">
        <v>132</v>
      </c>
      <c r="BM541" s="23" t="s">
        <v>1986</v>
      </c>
    </row>
    <row r="542" spans="2:65" s="11" customFormat="1" ht="13.5">
      <c r="B542" s="203"/>
      <c r="C542" s="204"/>
      <c r="D542" s="205" t="s">
        <v>134</v>
      </c>
      <c r="E542" s="206" t="s">
        <v>21</v>
      </c>
      <c r="F542" s="207" t="s">
        <v>1009</v>
      </c>
      <c r="G542" s="204"/>
      <c r="H542" s="206" t="s">
        <v>21</v>
      </c>
      <c r="I542" s="208"/>
      <c r="J542" s="204"/>
      <c r="K542" s="204"/>
      <c r="L542" s="209"/>
      <c r="M542" s="210"/>
      <c r="N542" s="211"/>
      <c r="O542" s="211"/>
      <c r="P542" s="211"/>
      <c r="Q542" s="211"/>
      <c r="R542" s="211"/>
      <c r="S542" s="211"/>
      <c r="T542" s="212"/>
      <c r="AT542" s="213" t="s">
        <v>134</v>
      </c>
      <c r="AU542" s="213" t="s">
        <v>82</v>
      </c>
      <c r="AV542" s="11" t="s">
        <v>80</v>
      </c>
      <c r="AW542" s="11" t="s">
        <v>35</v>
      </c>
      <c r="AX542" s="11" t="s">
        <v>72</v>
      </c>
      <c r="AY542" s="213" t="s">
        <v>124</v>
      </c>
    </row>
    <row r="543" spans="2:65" s="12" customFormat="1" ht="13.5">
      <c r="B543" s="214"/>
      <c r="C543" s="215"/>
      <c r="D543" s="205" t="s">
        <v>134</v>
      </c>
      <c r="E543" s="216" t="s">
        <v>21</v>
      </c>
      <c r="F543" s="217" t="s">
        <v>1987</v>
      </c>
      <c r="G543" s="215"/>
      <c r="H543" s="218">
        <v>48</v>
      </c>
      <c r="I543" s="219"/>
      <c r="J543" s="215"/>
      <c r="K543" s="215"/>
      <c r="L543" s="220"/>
      <c r="M543" s="221"/>
      <c r="N543" s="222"/>
      <c r="O543" s="222"/>
      <c r="P543" s="222"/>
      <c r="Q543" s="222"/>
      <c r="R543" s="222"/>
      <c r="S543" s="222"/>
      <c r="T543" s="223"/>
      <c r="AT543" s="224" t="s">
        <v>134</v>
      </c>
      <c r="AU543" s="224" t="s">
        <v>82</v>
      </c>
      <c r="AV543" s="12" t="s">
        <v>82</v>
      </c>
      <c r="AW543" s="12" t="s">
        <v>35</v>
      </c>
      <c r="AX543" s="12" t="s">
        <v>72</v>
      </c>
      <c r="AY543" s="224" t="s">
        <v>124</v>
      </c>
    </row>
    <row r="544" spans="2:65" s="12" customFormat="1" ht="13.5">
      <c r="B544" s="214"/>
      <c r="C544" s="215"/>
      <c r="D544" s="205" t="s">
        <v>134</v>
      </c>
      <c r="E544" s="216" t="s">
        <v>21</v>
      </c>
      <c r="F544" s="217" t="s">
        <v>1988</v>
      </c>
      <c r="G544" s="215"/>
      <c r="H544" s="218">
        <v>49.5</v>
      </c>
      <c r="I544" s="219"/>
      <c r="J544" s="215"/>
      <c r="K544" s="215"/>
      <c r="L544" s="220"/>
      <c r="M544" s="221"/>
      <c r="N544" s="222"/>
      <c r="O544" s="222"/>
      <c r="P544" s="222"/>
      <c r="Q544" s="222"/>
      <c r="R544" s="222"/>
      <c r="S544" s="222"/>
      <c r="T544" s="223"/>
      <c r="AT544" s="224" t="s">
        <v>134</v>
      </c>
      <c r="AU544" s="224" t="s">
        <v>82</v>
      </c>
      <c r="AV544" s="12" t="s">
        <v>82</v>
      </c>
      <c r="AW544" s="12" t="s">
        <v>35</v>
      </c>
      <c r="AX544" s="12" t="s">
        <v>72</v>
      </c>
      <c r="AY544" s="224" t="s">
        <v>124</v>
      </c>
    </row>
    <row r="545" spans="2:65" s="12" customFormat="1" ht="13.5">
      <c r="B545" s="214"/>
      <c r="C545" s="215"/>
      <c r="D545" s="205" t="s">
        <v>134</v>
      </c>
      <c r="E545" s="216" t="s">
        <v>21</v>
      </c>
      <c r="F545" s="217" t="s">
        <v>1989</v>
      </c>
      <c r="G545" s="215"/>
      <c r="H545" s="218">
        <v>25</v>
      </c>
      <c r="I545" s="219"/>
      <c r="J545" s="215"/>
      <c r="K545" s="215"/>
      <c r="L545" s="220"/>
      <c r="M545" s="221"/>
      <c r="N545" s="222"/>
      <c r="O545" s="222"/>
      <c r="P545" s="222"/>
      <c r="Q545" s="222"/>
      <c r="R545" s="222"/>
      <c r="S545" s="222"/>
      <c r="T545" s="223"/>
      <c r="AT545" s="224" t="s">
        <v>134</v>
      </c>
      <c r="AU545" s="224" t="s">
        <v>82</v>
      </c>
      <c r="AV545" s="12" t="s">
        <v>82</v>
      </c>
      <c r="AW545" s="12" t="s">
        <v>35</v>
      </c>
      <c r="AX545" s="12" t="s">
        <v>72</v>
      </c>
      <c r="AY545" s="224" t="s">
        <v>124</v>
      </c>
    </row>
    <row r="546" spans="2:65" s="13" customFormat="1" ht="13.5">
      <c r="B546" s="228"/>
      <c r="C546" s="229"/>
      <c r="D546" s="205" t="s">
        <v>134</v>
      </c>
      <c r="E546" s="230" t="s">
        <v>21</v>
      </c>
      <c r="F546" s="231" t="s">
        <v>230</v>
      </c>
      <c r="G546" s="229"/>
      <c r="H546" s="232">
        <v>122.5</v>
      </c>
      <c r="I546" s="233"/>
      <c r="J546" s="229"/>
      <c r="K546" s="229"/>
      <c r="L546" s="234"/>
      <c r="M546" s="235"/>
      <c r="N546" s="236"/>
      <c r="O546" s="236"/>
      <c r="P546" s="236"/>
      <c r="Q546" s="236"/>
      <c r="R546" s="236"/>
      <c r="S546" s="236"/>
      <c r="T546" s="237"/>
      <c r="AT546" s="238" t="s">
        <v>134</v>
      </c>
      <c r="AU546" s="238" t="s">
        <v>82</v>
      </c>
      <c r="AV546" s="13" t="s">
        <v>132</v>
      </c>
      <c r="AW546" s="13" t="s">
        <v>35</v>
      </c>
      <c r="AX546" s="13" t="s">
        <v>80</v>
      </c>
      <c r="AY546" s="238" t="s">
        <v>124</v>
      </c>
    </row>
    <row r="547" spans="2:65" s="1" customFormat="1" ht="16.5" customHeight="1">
      <c r="B547" s="40"/>
      <c r="C547" s="191" t="s">
        <v>1000</v>
      </c>
      <c r="D547" s="191" t="s">
        <v>127</v>
      </c>
      <c r="E547" s="192" t="s">
        <v>1606</v>
      </c>
      <c r="F547" s="193" t="s">
        <v>1607</v>
      </c>
      <c r="G547" s="194" t="s">
        <v>272</v>
      </c>
      <c r="H547" s="195">
        <v>4.66</v>
      </c>
      <c r="I547" s="196"/>
      <c r="J547" s="197">
        <f>ROUND(I547*H547,2)</f>
        <v>0</v>
      </c>
      <c r="K547" s="193" t="s">
        <v>131</v>
      </c>
      <c r="L547" s="60"/>
      <c r="M547" s="198" t="s">
        <v>21</v>
      </c>
      <c r="N547" s="199" t="s">
        <v>43</v>
      </c>
      <c r="O547" s="41"/>
      <c r="P547" s="200">
        <f>O547*H547</f>
        <v>0</v>
      </c>
      <c r="Q547" s="200">
        <v>0.12</v>
      </c>
      <c r="R547" s="200">
        <f>Q547*H547</f>
        <v>0.55920000000000003</v>
      </c>
      <c r="S547" s="200">
        <v>2.2000000000000002</v>
      </c>
      <c r="T547" s="201">
        <f>S547*H547</f>
        <v>10.252000000000001</v>
      </c>
      <c r="AR547" s="23" t="s">
        <v>132</v>
      </c>
      <c r="AT547" s="23" t="s">
        <v>127</v>
      </c>
      <c r="AU547" s="23" t="s">
        <v>82</v>
      </c>
      <c r="AY547" s="23" t="s">
        <v>124</v>
      </c>
      <c r="BE547" s="202">
        <f>IF(N547="základní",J547,0)</f>
        <v>0</v>
      </c>
      <c r="BF547" s="202">
        <f>IF(N547="snížená",J547,0)</f>
        <v>0</v>
      </c>
      <c r="BG547" s="202">
        <f>IF(N547="zákl. přenesená",J547,0)</f>
        <v>0</v>
      </c>
      <c r="BH547" s="202">
        <f>IF(N547="sníž. přenesená",J547,0)</f>
        <v>0</v>
      </c>
      <c r="BI547" s="202">
        <f>IF(N547="nulová",J547,0)</f>
        <v>0</v>
      </c>
      <c r="BJ547" s="23" t="s">
        <v>80</v>
      </c>
      <c r="BK547" s="202">
        <f>ROUND(I547*H547,2)</f>
        <v>0</v>
      </c>
      <c r="BL547" s="23" t="s">
        <v>132</v>
      </c>
      <c r="BM547" s="23" t="s">
        <v>1990</v>
      </c>
    </row>
    <row r="548" spans="2:65" s="12" customFormat="1" ht="13.5">
      <c r="B548" s="214"/>
      <c r="C548" s="215"/>
      <c r="D548" s="205" t="s">
        <v>134</v>
      </c>
      <c r="E548" s="216" t="s">
        <v>21</v>
      </c>
      <c r="F548" s="217" t="s">
        <v>1991</v>
      </c>
      <c r="G548" s="215"/>
      <c r="H548" s="218">
        <v>0.88</v>
      </c>
      <c r="I548" s="219"/>
      <c r="J548" s="215"/>
      <c r="K548" s="215"/>
      <c r="L548" s="220"/>
      <c r="M548" s="221"/>
      <c r="N548" s="222"/>
      <c r="O548" s="222"/>
      <c r="P548" s="222"/>
      <c r="Q548" s="222"/>
      <c r="R548" s="222"/>
      <c r="S548" s="222"/>
      <c r="T548" s="223"/>
      <c r="AT548" s="224" t="s">
        <v>134</v>
      </c>
      <c r="AU548" s="224" t="s">
        <v>82</v>
      </c>
      <c r="AV548" s="12" t="s">
        <v>82</v>
      </c>
      <c r="AW548" s="12" t="s">
        <v>35</v>
      </c>
      <c r="AX548" s="12" t="s">
        <v>72</v>
      </c>
      <c r="AY548" s="224" t="s">
        <v>124</v>
      </c>
    </row>
    <row r="549" spans="2:65" s="12" customFormat="1" ht="13.5">
      <c r="B549" s="214"/>
      <c r="C549" s="215"/>
      <c r="D549" s="205" t="s">
        <v>134</v>
      </c>
      <c r="E549" s="216" t="s">
        <v>21</v>
      </c>
      <c r="F549" s="217" t="s">
        <v>1610</v>
      </c>
      <c r="G549" s="215"/>
      <c r="H549" s="218">
        <v>0.18</v>
      </c>
      <c r="I549" s="219"/>
      <c r="J549" s="215"/>
      <c r="K549" s="215"/>
      <c r="L549" s="220"/>
      <c r="M549" s="221"/>
      <c r="N549" s="222"/>
      <c r="O549" s="222"/>
      <c r="P549" s="222"/>
      <c r="Q549" s="222"/>
      <c r="R549" s="222"/>
      <c r="S549" s="222"/>
      <c r="T549" s="223"/>
      <c r="AT549" s="224" t="s">
        <v>134</v>
      </c>
      <c r="AU549" s="224" t="s">
        <v>82</v>
      </c>
      <c r="AV549" s="12" t="s">
        <v>82</v>
      </c>
      <c r="AW549" s="12" t="s">
        <v>35</v>
      </c>
      <c r="AX549" s="12" t="s">
        <v>72</v>
      </c>
      <c r="AY549" s="224" t="s">
        <v>124</v>
      </c>
    </row>
    <row r="550" spans="2:65" s="12" customFormat="1" ht="13.5">
      <c r="B550" s="214"/>
      <c r="C550" s="215"/>
      <c r="D550" s="205" t="s">
        <v>134</v>
      </c>
      <c r="E550" s="216" t="s">
        <v>21</v>
      </c>
      <c r="F550" s="217" t="s">
        <v>1992</v>
      </c>
      <c r="G550" s="215"/>
      <c r="H550" s="218">
        <v>0.4</v>
      </c>
      <c r="I550" s="219"/>
      <c r="J550" s="215"/>
      <c r="K550" s="215"/>
      <c r="L550" s="220"/>
      <c r="M550" s="221"/>
      <c r="N550" s="222"/>
      <c r="O550" s="222"/>
      <c r="P550" s="222"/>
      <c r="Q550" s="222"/>
      <c r="R550" s="222"/>
      <c r="S550" s="222"/>
      <c r="T550" s="223"/>
      <c r="AT550" s="224" t="s">
        <v>134</v>
      </c>
      <c r="AU550" s="224" t="s">
        <v>82</v>
      </c>
      <c r="AV550" s="12" t="s">
        <v>82</v>
      </c>
      <c r="AW550" s="12" t="s">
        <v>35</v>
      </c>
      <c r="AX550" s="12" t="s">
        <v>72</v>
      </c>
      <c r="AY550" s="224" t="s">
        <v>124</v>
      </c>
    </row>
    <row r="551" spans="2:65" s="12" customFormat="1" ht="13.5">
      <c r="B551" s="214"/>
      <c r="C551" s="215"/>
      <c r="D551" s="205" t="s">
        <v>134</v>
      </c>
      <c r="E551" s="216" t="s">
        <v>21</v>
      </c>
      <c r="F551" s="217" t="s">
        <v>1993</v>
      </c>
      <c r="G551" s="215"/>
      <c r="H551" s="218">
        <v>3.2</v>
      </c>
      <c r="I551" s="219"/>
      <c r="J551" s="215"/>
      <c r="K551" s="215"/>
      <c r="L551" s="220"/>
      <c r="M551" s="221"/>
      <c r="N551" s="222"/>
      <c r="O551" s="222"/>
      <c r="P551" s="222"/>
      <c r="Q551" s="222"/>
      <c r="R551" s="222"/>
      <c r="S551" s="222"/>
      <c r="T551" s="223"/>
      <c r="AT551" s="224" t="s">
        <v>134</v>
      </c>
      <c r="AU551" s="224" t="s">
        <v>82</v>
      </c>
      <c r="AV551" s="12" t="s">
        <v>82</v>
      </c>
      <c r="AW551" s="12" t="s">
        <v>35</v>
      </c>
      <c r="AX551" s="12" t="s">
        <v>72</v>
      </c>
      <c r="AY551" s="224" t="s">
        <v>124</v>
      </c>
    </row>
    <row r="552" spans="2:65" s="13" customFormat="1" ht="13.5">
      <c r="B552" s="228"/>
      <c r="C552" s="229"/>
      <c r="D552" s="205" t="s">
        <v>134</v>
      </c>
      <c r="E552" s="230" t="s">
        <v>21</v>
      </c>
      <c r="F552" s="231" t="s">
        <v>230</v>
      </c>
      <c r="G552" s="229"/>
      <c r="H552" s="232">
        <v>4.66</v>
      </c>
      <c r="I552" s="233"/>
      <c r="J552" s="229"/>
      <c r="K552" s="229"/>
      <c r="L552" s="234"/>
      <c r="M552" s="235"/>
      <c r="N552" s="236"/>
      <c r="O552" s="236"/>
      <c r="P552" s="236"/>
      <c r="Q552" s="236"/>
      <c r="R552" s="236"/>
      <c r="S552" s="236"/>
      <c r="T552" s="237"/>
      <c r="AT552" s="238" t="s">
        <v>134</v>
      </c>
      <c r="AU552" s="238" t="s">
        <v>82</v>
      </c>
      <c r="AV552" s="13" t="s">
        <v>132</v>
      </c>
      <c r="AW552" s="13" t="s">
        <v>35</v>
      </c>
      <c r="AX552" s="13" t="s">
        <v>80</v>
      </c>
      <c r="AY552" s="238" t="s">
        <v>124</v>
      </c>
    </row>
    <row r="553" spans="2:65" s="1" customFormat="1" ht="16.5" customHeight="1">
      <c r="B553" s="40"/>
      <c r="C553" s="191" t="s">
        <v>1005</v>
      </c>
      <c r="D553" s="191" t="s">
        <v>127</v>
      </c>
      <c r="E553" s="192" t="s">
        <v>1612</v>
      </c>
      <c r="F553" s="193" t="s">
        <v>1613</v>
      </c>
      <c r="G553" s="194" t="s">
        <v>272</v>
      </c>
      <c r="H553" s="195">
        <v>0.84</v>
      </c>
      <c r="I553" s="196"/>
      <c r="J553" s="197">
        <f>ROUND(I553*H553,2)</f>
        <v>0</v>
      </c>
      <c r="K553" s="193" t="s">
        <v>21</v>
      </c>
      <c r="L553" s="60"/>
      <c r="M553" s="198" t="s">
        <v>21</v>
      </c>
      <c r="N553" s="199" t="s">
        <v>43</v>
      </c>
      <c r="O553" s="41"/>
      <c r="P553" s="200">
        <f>O553*H553</f>
        <v>0</v>
      </c>
      <c r="Q553" s="200">
        <v>0.12171</v>
      </c>
      <c r="R553" s="200">
        <f>Q553*H553</f>
        <v>0.10223639999999999</v>
      </c>
      <c r="S553" s="200">
        <v>2.4</v>
      </c>
      <c r="T553" s="201">
        <f>S553*H553</f>
        <v>2.016</v>
      </c>
      <c r="AR553" s="23" t="s">
        <v>132</v>
      </c>
      <c r="AT553" s="23" t="s">
        <v>127</v>
      </c>
      <c r="AU553" s="23" t="s">
        <v>82</v>
      </c>
      <c r="AY553" s="23" t="s">
        <v>124</v>
      </c>
      <c r="BE553" s="202">
        <f>IF(N553="základní",J553,0)</f>
        <v>0</v>
      </c>
      <c r="BF553" s="202">
        <f>IF(N553="snížená",J553,0)</f>
        <v>0</v>
      </c>
      <c r="BG553" s="202">
        <f>IF(N553="zákl. přenesená",J553,0)</f>
        <v>0</v>
      </c>
      <c r="BH553" s="202">
        <f>IF(N553="sníž. přenesená",J553,0)</f>
        <v>0</v>
      </c>
      <c r="BI553" s="202">
        <f>IF(N553="nulová",J553,0)</f>
        <v>0</v>
      </c>
      <c r="BJ553" s="23" t="s">
        <v>80</v>
      </c>
      <c r="BK553" s="202">
        <f>ROUND(I553*H553,2)</f>
        <v>0</v>
      </c>
      <c r="BL553" s="23" t="s">
        <v>132</v>
      </c>
      <c r="BM553" s="23" t="s">
        <v>1994</v>
      </c>
    </row>
    <row r="554" spans="2:65" s="12" customFormat="1" ht="13.5">
      <c r="B554" s="214"/>
      <c r="C554" s="215"/>
      <c r="D554" s="205" t="s">
        <v>134</v>
      </c>
      <c r="E554" s="216" t="s">
        <v>21</v>
      </c>
      <c r="F554" s="217" t="s">
        <v>1995</v>
      </c>
      <c r="G554" s="215"/>
      <c r="H554" s="218">
        <v>0.84</v>
      </c>
      <c r="I554" s="219"/>
      <c r="J554" s="215"/>
      <c r="K554" s="215"/>
      <c r="L554" s="220"/>
      <c r="M554" s="221"/>
      <c r="N554" s="222"/>
      <c r="O554" s="222"/>
      <c r="P554" s="222"/>
      <c r="Q554" s="222"/>
      <c r="R554" s="222"/>
      <c r="S554" s="222"/>
      <c r="T554" s="223"/>
      <c r="AT554" s="224" t="s">
        <v>134</v>
      </c>
      <c r="AU554" s="224" t="s">
        <v>82</v>
      </c>
      <c r="AV554" s="12" t="s">
        <v>82</v>
      </c>
      <c r="AW554" s="12" t="s">
        <v>35</v>
      </c>
      <c r="AX554" s="12" t="s">
        <v>80</v>
      </c>
      <c r="AY554" s="224" t="s">
        <v>124</v>
      </c>
    </row>
    <row r="555" spans="2:65" s="1" customFormat="1" ht="16.5" customHeight="1">
      <c r="B555" s="40"/>
      <c r="C555" s="191" t="s">
        <v>1013</v>
      </c>
      <c r="D555" s="191" t="s">
        <v>127</v>
      </c>
      <c r="E555" s="192" t="s">
        <v>1616</v>
      </c>
      <c r="F555" s="193" t="s">
        <v>1617</v>
      </c>
      <c r="G555" s="194" t="s">
        <v>272</v>
      </c>
      <c r="H555" s="195">
        <v>25.92</v>
      </c>
      <c r="I555" s="196"/>
      <c r="J555" s="197">
        <f>ROUND(I555*H555,2)</f>
        <v>0</v>
      </c>
      <c r="K555" s="193" t="s">
        <v>131</v>
      </c>
      <c r="L555" s="60"/>
      <c r="M555" s="198" t="s">
        <v>21</v>
      </c>
      <c r="N555" s="199" t="s">
        <v>43</v>
      </c>
      <c r="O555" s="41"/>
      <c r="P555" s="200">
        <f>O555*H555</f>
        <v>0</v>
      </c>
      <c r="Q555" s="200">
        <v>0.12</v>
      </c>
      <c r="R555" s="200">
        <f>Q555*H555</f>
        <v>3.1104000000000003</v>
      </c>
      <c r="S555" s="200">
        <v>2.4900000000000002</v>
      </c>
      <c r="T555" s="201">
        <f>S555*H555</f>
        <v>64.540800000000004</v>
      </c>
      <c r="AR555" s="23" t="s">
        <v>132</v>
      </c>
      <c r="AT555" s="23" t="s">
        <v>127</v>
      </c>
      <c r="AU555" s="23" t="s">
        <v>82</v>
      </c>
      <c r="AY555" s="23" t="s">
        <v>124</v>
      </c>
      <c r="BE555" s="202">
        <f>IF(N555="základní",J555,0)</f>
        <v>0</v>
      </c>
      <c r="BF555" s="202">
        <f>IF(N555="snížená",J555,0)</f>
        <v>0</v>
      </c>
      <c r="BG555" s="202">
        <f>IF(N555="zákl. přenesená",J555,0)</f>
        <v>0</v>
      </c>
      <c r="BH555" s="202">
        <f>IF(N555="sníž. přenesená",J555,0)</f>
        <v>0</v>
      </c>
      <c r="BI555" s="202">
        <f>IF(N555="nulová",J555,0)</f>
        <v>0</v>
      </c>
      <c r="BJ555" s="23" t="s">
        <v>80</v>
      </c>
      <c r="BK555" s="202">
        <f>ROUND(I555*H555,2)</f>
        <v>0</v>
      </c>
      <c r="BL555" s="23" t="s">
        <v>132</v>
      </c>
      <c r="BM555" s="23" t="s">
        <v>1996</v>
      </c>
    </row>
    <row r="556" spans="2:65" s="11" customFormat="1" ht="13.5">
      <c r="B556" s="203"/>
      <c r="C556" s="204"/>
      <c r="D556" s="205" t="s">
        <v>134</v>
      </c>
      <c r="E556" s="206" t="s">
        <v>21</v>
      </c>
      <c r="F556" s="207" t="s">
        <v>1619</v>
      </c>
      <c r="G556" s="204"/>
      <c r="H556" s="206" t="s">
        <v>21</v>
      </c>
      <c r="I556" s="208"/>
      <c r="J556" s="204"/>
      <c r="K556" s="204"/>
      <c r="L556" s="209"/>
      <c r="M556" s="210"/>
      <c r="N556" s="211"/>
      <c r="O556" s="211"/>
      <c r="P556" s="211"/>
      <c r="Q556" s="211"/>
      <c r="R556" s="211"/>
      <c r="S556" s="211"/>
      <c r="T556" s="212"/>
      <c r="AT556" s="213" t="s">
        <v>134</v>
      </c>
      <c r="AU556" s="213" t="s">
        <v>82</v>
      </c>
      <c r="AV556" s="11" t="s">
        <v>80</v>
      </c>
      <c r="AW556" s="11" t="s">
        <v>35</v>
      </c>
      <c r="AX556" s="11" t="s">
        <v>72</v>
      </c>
      <c r="AY556" s="213" t="s">
        <v>124</v>
      </c>
    </row>
    <row r="557" spans="2:65" s="12" customFormat="1" ht="13.5">
      <c r="B557" s="214"/>
      <c r="C557" s="215"/>
      <c r="D557" s="205" t="s">
        <v>134</v>
      </c>
      <c r="E557" s="216" t="s">
        <v>21</v>
      </c>
      <c r="F557" s="217" t="s">
        <v>1997</v>
      </c>
      <c r="G557" s="215"/>
      <c r="H557" s="218">
        <v>25.92</v>
      </c>
      <c r="I557" s="219"/>
      <c r="J557" s="215"/>
      <c r="K557" s="215"/>
      <c r="L557" s="220"/>
      <c r="M557" s="221"/>
      <c r="N557" s="222"/>
      <c r="O557" s="222"/>
      <c r="P557" s="222"/>
      <c r="Q557" s="222"/>
      <c r="R557" s="222"/>
      <c r="S557" s="222"/>
      <c r="T557" s="223"/>
      <c r="AT557" s="224" t="s">
        <v>134</v>
      </c>
      <c r="AU557" s="224" t="s">
        <v>82</v>
      </c>
      <c r="AV557" s="12" t="s">
        <v>82</v>
      </c>
      <c r="AW557" s="12" t="s">
        <v>35</v>
      </c>
      <c r="AX557" s="12" t="s">
        <v>80</v>
      </c>
      <c r="AY557" s="224" t="s">
        <v>124</v>
      </c>
    </row>
    <row r="558" spans="2:65" s="1" customFormat="1" ht="25.5" customHeight="1">
      <c r="B558" s="40"/>
      <c r="C558" s="191" t="s">
        <v>1019</v>
      </c>
      <c r="D558" s="191" t="s">
        <v>127</v>
      </c>
      <c r="E558" s="192" t="s">
        <v>1020</v>
      </c>
      <c r="F558" s="193" t="s">
        <v>1021</v>
      </c>
      <c r="G558" s="194" t="s">
        <v>221</v>
      </c>
      <c r="H558" s="195">
        <v>35.76</v>
      </c>
      <c r="I558" s="196"/>
      <c r="J558" s="197">
        <f>ROUND(I558*H558,2)</f>
        <v>0</v>
      </c>
      <c r="K558" s="193" t="s">
        <v>131</v>
      </c>
      <c r="L558" s="60"/>
      <c r="M558" s="198" t="s">
        <v>21</v>
      </c>
      <c r="N558" s="199" t="s">
        <v>43</v>
      </c>
      <c r="O558" s="41"/>
      <c r="P558" s="200">
        <f>O558*H558</f>
        <v>0</v>
      </c>
      <c r="Q558" s="200">
        <v>0</v>
      </c>
      <c r="R558" s="200">
        <f>Q558*H558</f>
        <v>0</v>
      </c>
      <c r="S558" s="200">
        <v>0.432</v>
      </c>
      <c r="T558" s="201">
        <f>S558*H558</f>
        <v>15.448319999999999</v>
      </c>
      <c r="AR558" s="23" t="s">
        <v>132</v>
      </c>
      <c r="AT558" s="23" t="s">
        <v>127</v>
      </c>
      <c r="AU558" s="23" t="s">
        <v>82</v>
      </c>
      <c r="AY558" s="23" t="s">
        <v>124</v>
      </c>
      <c r="BE558" s="202">
        <f>IF(N558="základní",J558,0)</f>
        <v>0</v>
      </c>
      <c r="BF558" s="202">
        <f>IF(N558="snížená",J558,0)</f>
        <v>0</v>
      </c>
      <c r="BG558" s="202">
        <f>IF(N558="zákl. přenesená",J558,0)</f>
        <v>0</v>
      </c>
      <c r="BH558" s="202">
        <f>IF(N558="sníž. přenesená",J558,0)</f>
        <v>0</v>
      </c>
      <c r="BI558" s="202">
        <f>IF(N558="nulová",J558,0)</f>
        <v>0</v>
      </c>
      <c r="BJ558" s="23" t="s">
        <v>80</v>
      </c>
      <c r="BK558" s="202">
        <f>ROUND(I558*H558,2)</f>
        <v>0</v>
      </c>
      <c r="BL558" s="23" t="s">
        <v>132</v>
      </c>
      <c r="BM558" s="23" t="s">
        <v>1998</v>
      </c>
    </row>
    <row r="559" spans="2:65" s="11" customFormat="1" ht="13.5">
      <c r="B559" s="203"/>
      <c r="C559" s="204"/>
      <c r="D559" s="205" t="s">
        <v>134</v>
      </c>
      <c r="E559" s="206" t="s">
        <v>21</v>
      </c>
      <c r="F559" s="207" t="s">
        <v>1023</v>
      </c>
      <c r="G559" s="204"/>
      <c r="H559" s="206" t="s">
        <v>21</v>
      </c>
      <c r="I559" s="208"/>
      <c r="J559" s="204"/>
      <c r="K559" s="204"/>
      <c r="L559" s="209"/>
      <c r="M559" s="210"/>
      <c r="N559" s="211"/>
      <c r="O559" s="211"/>
      <c r="P559" s="211"/>
      <c r="Q559" s="211"/>
      <c r="R559" s="211"/>
      <c r="S559" s="211"/>
      <c r="T559" s="212"/>
      <c r="AT559" s="213" t="s">
        <v>134</v>
      </c>
      <c r="AU559" s="213" t="s">
        <v>82</v>
      </c>
      <c r="AV559" s="11" t="s">
        <v>80</v>
      </c>
      <c r="AW559" s="11" t="s">
        <v>35</v>
      </c>
      <c r="AX559" s="11" t="s">
        <v>72</v>
      </c>
      <c r="AY559" s="213" t="s">
        <v>124</v>
      </c>
    </row>
    <row r="560" spans="2:65" s="12" customFormat="1" ht="13.5">
      <c r="B560" s="214"/>
      <c r="C560" s="215"/>
      <c r="D560" s="205" t="s">
        <v>134</v>
      </c>
      <c r="E560" s="216" t="s">
        <v>21</v>
      </c>
      <c r="F560" s="217" t="s">
        <v>1999</v>
      </c>
      <c r="G560" s="215"/>
      <c r="H560" s="218">
        <v>29.76</v>
      </c>
      <c r="I560" s="219"/>
      <c r="J560" s="215"/>
      <c r="K560" s="215"/>
      <c r="L560" s="220"/>
      <c r="M560" s="221"/>
      <c r="N560" s="222"/>
      <c r="O560" s="222"/>
      <c r="P560" s="222"/>
      <c r="Q560" s="222"/>
      <c r="R560" s="222"/>
      <c r="S560" s="222"/>
      <c r="T560" s="223"/>
      <c r="AT560" s="224" t="s">
        <v>134</v>
      </c>
      <c r="AU560" s="224" t="s">
        <v>82</v>
      </c>
      <c r="AV560" s="12" t="s">
        <v>82</v>
      </c>
      <c r="AW560" s="12" t="s">
        <v>35</v>
      </c>
      <c r="AX560" s="12" t="s">
        <v>72</v>
      </c>
      <c r="AY560" s="224" t="s">
        <v>124</v>
      </c>
    </row>
    <row r="561" spans="2:65" s="12" customFormat="1" ht="13.5">
      <c r="B561" s="214"/>
      <c r="C561" s="215"/>
      <c r="D561" s="205" t="s">
        <v>134</v>
      </c>
      <c r="E561" s="216" t="s">
        <v>21</v>
      </c>
      <c r="F561" s="217" t="s">
        <v>2000</v>
      </c>
      <c r="G561" s="215"/>
      <c r="H561" s="218">
        <v>6</v>
      </c>
      <c r="I561" s="219"/>
      <c r="J561" s="215"/>
      <c r="K561" s="215"/>
      <c r="L561" s="220"/>
      <c r="M561" s="221"/>
      <c r="N561" s="222"/>
      <c r="O561" s="222"/>
      <c r="P561" s="222"/>
      <c r="Q561" s="222"/>
      <c r="R561" s="222"/>
      <c r="S561" s="222"/>
      <c r="T561" s="223"/>
      <c r="AT561" s="224" t="s">
        <v>134</v>
      </c>
      <c r="AU561" s="224" t="s">
        <v>82</v>
      </c>
      <c r="AV561" s="12" t="s">
        <v>82</v>
      </c>
      <c r="AW561" s="12" t="s">
        <v>35</v>
      </c>
      <c r="AX561" s="12" t="s">
        <v>72</v>
      </c>
      <c r="AY561" s="224" t="s">
        <v>124</v>
      </c>
    </row>
    <row r="562" spans="2:65" s="13" customFormat="1" ht="13.5">
      <c r="B562" s="228"/>
      <c r="C562" s="229"/>
      <c r="D562" s="205" t="s">
        <v>134</v>
      </c>
      <c r="E562" s="230" t="s">
        <v>21</v>
      </c>
      <c r="F562" s="231" t="s">
        <v>230</v>
      </c>
      <c r="G562" s="229"/>
      <c r="H562" s="232">
        <v>35.76</v>
      </c>
      <c r="I562" s="233"/>
      <c r="J562" s="229"/>
      <c r="K562" s="229"/>
      <c r="L562" s="234"/>
      <c r="M562" s="235"/>
      <c r="N562" s="236"/>
      <c r="O562" s="236"/>
      <c r="P562" s="236"/>
      <c r="Q562" s="236"/>
      <c r="R562" s="236"/>
      <c r="S562" s="236"/>
      <c r="T562" s="237"/>
      <c r="AT562" s="238" t="s">
        <v>134</v>
      </c>
      <c r="AU562" s="238" t="s">
        <v>82</v>
      </c>
      <c r="AV562" s="13" t="s">
        <v>132</v>
      </c>
      <c r="AW562" s="13" t="s">
        <v>35</v>
      </c>
      <c r="AX562" s="13" t="s">
        <v>80</v>
      </c>
      <c r="AY562" s="238" t="s">
        <v>124</v>
      </c>
    </row>
    <row r="563" spans="2:65" s="1" customFormat="1" ht="25.5" customHeight="1">
      <c r="B563" s="40"/>
      <c r="C563" s="191" t="s">
        <v>1025</v>
      </c>
      <c r="D563" s="191" t="s">
        <v>127</v>
      </c>
      <c r="E563" s="192" t="s">
        <v>1026</v>
      </c>
      <c r="F563" s="193" t="s">
        <v>1027</v>
      </c>
      <c r="G563" s="194" t="s">
        <v>130</v>
      </c>
      <c r="H563" s="195">
        <v>2</v>
      </c>
      <c r="I563" s="196"/>
      <c r="J563" s="197">
        <f>ROUND(I563*H563,2)</f>
        <v>0</v>
      </c>
      <c r="K563" s="193" t="s">
        <v>131</v>
      </c>
      <c r="L563" s="60"/>
      <c r="M563" s="198" t="s">
        <v>21</v>
      </c>
      <c r="N563" s="199" t="s">
        <v>43</v>
      </c>
      <c r="O563" s="41"/>
      <c r="P563" s="200">
        <f>O563*H563</f>
        <v>0</v>
      </c>
      <c r="Q563" s="200">
        <v>0</v>
      </c>
      <c r="R563" s="200">
        <f>Q563*H563</f>
        <v>0</v>
      </c>
      <c r="S563" s="200">
        <v>8.2000000000000003E-2</v>
      </c>
      <c r="T563" s="201">
        <f>S563*H563</f>
        <v>0.16400000000000001</v>
      </c>
      <c r="AR563" s="23" t="s">
        <v>132</v>
      </c>
      <c r="AT563" s="23" t="s">
        <v>127</v>
      </c>
      <c r="AU563" s="23" t="s">
        <v>82</v>
      </c>
      <c r="AY563" s="23" t="s">
        <v>124</v>
      </c>
      <c r="BE563" s="202">
        <f>IF(N563="základní",J563,0)</f>
        <v>0</v>
      </c>
      <c r="BF563" s="202">
        <f>IF(N563="snížená",J563,0)</f>
        <v>0</v>
      </c>
      <c r="BG563" s="202">
        <f>IF(N563="zákl. přenesená",J563,0)</f>
        <v>0</v>
      </c>
      <c r="BH563" s="202">
        <f>IF(N563="sníž. přenesená",J563,0)</f>
        <v>0</v>
      </c>
      <c r="BI563" s="202">
        <f>IF(N563="nulová",J563,0)</f>
        <v>0</v>
      </c>
      <c r="BJ563" s="23" t="s">
        <v>80</v>
      </c>
      <c r="BK563" s="202">
        <f>ROUND(I563*H563,2)</f>
        <v>0</v>
      </c>
      <c r="BL563" s="23" t="s">
        <v>132</v>
      </c>
      <c r="BM563" s="23" t="s">
        <v>2001</v>
      </c>
    </row>
    <row r="564" spans="2:65" s="11" customFormat="1" ht="13.5">
      <c r="B564" s="203"/>
      <c r="C564" s="204"/>
      <c r="D564" s="205" t="s">
        <v>134</v>
      </c>
      <c r="E564" s="206" t="s">
        <v>21</v>
      </c>
      <c r="F564" s="207" t="s">
        <v>1029</v>
      </c>
      <c r="G564" s="204"/>
      <c r="H564" s="206" t="s">
        <v>21</v>
      </c>
      <c r="I564" s="208"/>
      <c r="J564" s="204"/>
      <c r="K564" s="204"/>
      <c r="L564" s="209"/>
      <c r="M564" s="210"/>
      <c r="N564" s="211"/>
      <c r="O564" s="211"/>
      <c r="P564" s="211"/>
      <c r="Q564" s="211"/>
      <c r="R564" s="211"/>
      <c r="S564" s="211"/>
      <c r="T564" s="212"/>
      <c r="AT564" s="213" t="s">
        <v>134</v>
      </c>
      <c r="AU564" s="213" t="s">
        <v>82</v>
      </c>
      <c r="AV564" s="11" t="s">
        <v>80</v>
      </c>
      <c r="AW564" s="11" t="s">
        <v>35</v>
      </c>
      <c r="AX564" s="11" t="s">
        <v>72</v>
      </c>
      <c r="AY564" s="213" t="s">
        <v>124</v>
      </c>
    </row>
    <row r="565" spans="2:65" s="12" customFormat="1" ht="13.5">
      <c r="B565" s="214"/>
      <c r="C565" s="215"/>
      <c r="D565" s="205" t="s">
        <v>134</v>
      </c>
      <c r="E565" s="216" t="s">
        <v>21</v>
      </c>
      <c r="F565" s="217" t="s">
        <v>1030</v>
      </c>
      <c r="G565" s="215"/>
      <c r="H565" s="218">
        <v>2</v>
      </c>
      <c r="I565" s="219"/>
      <c r="J565" s="215"/>
      <c r="K565" s="215"/>
      <c r="L565" s="220"/>
      <c r="M565" s="221"/>
      <c r="N565" s="222"/>
      <c r="O565" s="222"/>
      <c r="P565" s="222"/>
      <c r="Q565" s="222"/>
      <c r="R565" s="222"/>
      <c r="S565" s="222"/>
      <c r="T565" s="223"/>
      <c r="AT565" s="224" t="s">
        <v>134</v>
      </c>
      <c r="AU565" s="224" t="s">
        <v>82</v>
      </c>
      <c r="AV565" s="12" t="s">
        <v>82</v>
      </c>
      <c r="AW565" s="12" t="s">
        <v>35</v>
      </c>
      <c r="AX565" s="12" t="s">
        <v>80</v>
      </c>
      <c r="AY565" s="224" t="s">
        <v>124</v>
      </c>
    </row>
    <row r="566" spans="2:65" s="1" customFormat="1" ht="16.5" customHeight="1">
      <c r="B566" s="40"/>
      <c r="C566" s="191" t="s">
        <v>1031</v>
      </c>
      <c r="D566" s="191" t="s">
        <v>127</v>
      </c>
      <c r="E566" s="192" t="s">
        <v>1032</v>
      </c>
      <c r="F566" s="193" t="s">
        <v>1033</v>
      </c>
      <c r="G566" s="194" t="s">
        <v>261</v>
      </c>
      <c r="H566" s="195">
        <v>13.4</v>
      </c>
      <c r="I566" s="196"/>
      <c r="J566" s="197">
        <f>ROUND(I566*H566,2)</f>
        <v>0</v>
      </c>
      <c r="K566" s="193" t="s">
        <v>131</v>
      </c>
      <c r="L566" s="60"/>
      <c r="M566" s="198" t="s">
        <v>21</v>
      </c>
      <c r="N566" s="199" t="s">
        <v>43</v>
      </c>
      <c r="O566" s="41"/>
      <c r="P566" s="200">
        <f>O566*H566</f>
        <v>0</v>
      </c>
      <c r="Q566" s="200">
        <v>8.0000000000000007E-5</v>
      </c>
      <c r="R566" s="200">
        <f>Q566*H566</f>
        <v>1.072E-3</v>
      </c>
      <c r="S566" s="200">
        <v>1.7999999999999999E-2</v>
      </c>
      <c r="T566" s="201">
        <f>S566*H566</f>
        <v>0.2412</v>
      </c>
      <c r="AR566" s="23" t="s">
        <v>132</v>
      </c>
      <c r="AT566" s="23" t="s">
        <v>127</v>
      </c>
      <c r="AU566" s="23" t="s">
        <v>82</v>
      </c>
      <c r="AY566" s="23" t="s">
        <v>124</v>
      </c>
      <c r="BE566" s="202">
        <f>IF(N566="základní",J566,0)</f>
        <v>0</v>
      </c>
      <c r="BF566" s="202">
        <f>IF(N566="snížená",J566,0)</f>
        <v>0</v>
      </c>
      <c r="BG566" s="202">
        <f>IF(N566="zákl. přenesená",J566,0)</f>
        <v>0</v>
      </c>
      <c r="BH566" s="202">
        <f>IF(N566="sníž. přenesená",J566,0)</f>
        <v>0</v>
      </c>
      <c r="BI566" s="202">
        <f>IF(N566="nulová",J566,0)</f>
        <v>0</v>
      </c>
      <c r="BJ566" s="23" t="s">
        <v>80</v>
      </c>
      <c r="BK566" s="202">
        <f>ROUND(I566*H566,2)</f>
        <v>0</v>
      </c>
      <c r="BL566" s="23" t="s">
        <v>132</v>
      </c>
      <c r="BM566" s="23" t="s">
        <v>2002</v>
      </c>
    </row>
    <row r="567" spans="2:65" s="11" customFormat="1" ht="13.5">
      <c r="B567" s="203"/>
      <c r="C567" s="204"/>
      <c r="D567" s="205" t="s">
        <v>134</v>
      </c>
      <c r="E567" s="206" t="s">
        <v>21</v>
      </c>
      <c r="F567" s="207" t="s">
        <v>1035</v>
      </c>
      <c r="G567" s="204"/>
      <c r="H567" s="206" t="s">
        <v>21</v>
      </c>
      <c r="I567" s="208"/>
      <c r="J567" s="204"/>
      <c r="K567" s="204"/>
      <c r="L567" s="209"/>
      <c r="M567" s="210"/>
      <c r="N567" s="211"/>
      <c r="O567" s="211"/>
      <c r="P567" s="211"/>
      <c r="Q567" s="211"/>
      <c r="R567" s="211"/>
      <c r="S567" s="211"/>
      <c r="T567" s="212"/>
      <c r="AT567" s="213" t="s">
        <v>134</v>
      </c>
      <c r="AU567" s="213" t="s">
        <v>82</v>
      </c>
      <c r="AV567" s="11" t="s">
        <v>80</v>
      </c>
      <c r="AW567" s="11" t="s">
        <v>35</v>
      </c>
      <c r="AX567" s="11" t="s">
        <v>72</v>
      </c>
      <c r="AY567" s="213" t="s">
        <v>124</v>
      </c>
    </row>
    <row r="568" spans="2:65" s="12" customFormat="1" ht="13.5">
      <c r="B568" s="214"/>
      <c r="C568" s="215"/>
      <c r="D568" s="205" t="s">
        <v>134</v>
      </c>
      <c r="E568" s="216" t="s">
        <v>21</v>
      </c>
      <c r="F568" s="217" t="s">
        <v>2003</v>
      </c>
      <c r="G568" s="215"/>
      <c r="H568" s="218">
        <v>13.4</v>
      </c>
      <c r="I568" s="219"/>
      <c r="J568" s="215"/>
      <c r="K568" s="215"/>
      <c r="L568" s="220"/>
      <c r="M568" s="221"/>
      <c r="N568" s="222"/>
      <c r="O568" s="222"/>
      <c r="P568" s="222"/>
      <c r="Q568" s="222"/>
      <c r="R568" s="222"/>
      <c r="S568" s="222"/>
      <c r="T568" s="223"/>
      <c r="AT568" s="224" t="s">
        <v>134</v>
      </c>
      <c r="AU568" s="224" t="s">
        <v>82</v>
      </c>
      <c r="AV568" s="12" t="s">
        <v>82</v>
      </c>
      <c r="AW568" s="12" t="s">
        <v>35</v>
      </c>
      <c r="AX568" s="12" t="s">
        <v>80</v>
      </c>
      <c r="AY568" s="224" t="s">
        <v>124</v>
      </c>
    </row>
    <row r="569" spans="2:65" s="1" customFormat="1" ht="25.5" customHeight="1">
      <c r="B569" s="40"/>
      <c r="C569" s="191" t="s">
        <v>1037</v>
      </c>
      <c r="D569" s="191" t="s">
        <v>127</v>
      </c>
      <c r="E569" s="192" t="s">
        <v>1038</v>
      </c>
      <c r="F569" s="193" t="s">
        <v>1039</v>
      </c>
      <c r="G569" s="194" t="s">
        <v>221</v>
      </c>
      <c r="H569" s="195">
        <v>67.599999999999994</v>
      </c>
      <c r="I569" s="196"/>
      <c r="J569" s="197">
        <f>ROUND(I569*H569,2)</f>
        <v>0</v>
      </c>
      <c r="K569" s="193" t="s">
        <v>131</v>
      </c>
      <c r="L569" s="60"/>
      <c r="M569" s="198" t="s">
        <v>21</v>
      </c>
      <c r="N569" s="199" t="s">
        <v>43</v>
      </c>
      <c r="O569" s="41"/>
      <c r="P569" s="200">
        <f>O569*H569</f>
        <v>0</v>
      </c>
      <c r="Q569" s="200">
        <v>5.0600000000000003E-3</v>
      </c>
      <c r="R569" s="200">
        <f>Q569*H569</f>
        <v>0.34205599999999997</v>
      </c>
      <c r="S569" s="200">
        <v>5.0000000000000001E-3</v>
      </c>
      <c r="T569" s="201">
        <f>S569*H569</f>
        <v>0.33799999999999997</v>
      </c>
      <c r="AR569" s="23" t="s">
        <v>132</v>
      </c>
      <c r="AT569" s="23" t="s">
        <v>127</v>
      </c>
      <c r="AU569" s="23" t="s">
        <v>82</v>
      </c>
      <c r="AY569" s="23" t="s">
        <v>124</v>
      </c>
      <c r="BE569" s="202">
        <f>IF(N569="základní",J569,0)</f>
        <v>0</v>
      </c>
      <c r="BF569" s="202">
        <f>IF(N569="snížená",J569,0)</f>
        <v>0</v>
      </c>
      <c r="BG569" s="202">
        <f>IF(N569="zákl. přenesená",J569,0)</f>
        <v>0</v>
      </c>
      <c r="BH569" s="202">
        <f>IF(N569="sníž. přenesená",J569,0)</f>
        <v>0</v>
      </c>
      <c r="BI569" s="202">
        <f>IF(N569="nulová",J569,0)</f>
        <v>0</v>
      </c>
      <c r="BJ569" s="23" t="s">
        <v>80</v>
      </c>
      <c r="BK569" s="202">
        <f>ROUND(I569*H569,2)</f>
        <v>0</v>
      </c>
      <c r="BL569" s="23" t="s">
        <v>132</v>
      </c>
      <c r="BM569" s="23" t="s">
        <v>2004</v>
      </c>
    </row>
    <row r="570" spans="2:65" s="12" customFormat="1" ht="13.5">
      <c r="B570" s="214"/>
      <c r="C570" s="215"/>
      <c r="D570" s="205" t="s">
        <v>134</v>
      </c>
      <c r="E570" s="216" t="s">
        <v>21</v>
      </c>
      <c r="F570" s="217" t="s">
        <v>2005</v>
      </c>
      <c r="G570" s="215"/>
      <c r="H570" s="218">
        <v>67.599999999999994</v>
      </c>
      <c r="I570" s="219"/>
      <c r="J570" s="215"/>
      <c r="K570" s="215"/>
      <c r="L570" s="220"/>
      <c r="M570" s="221"/>
      <c r="N570" s="222"/>
      <c r="O570" s="222"/>
      <c r="P570" s="222"/>
      <c r="Q570" s="222"/>
      <c r="R570" s="222"/>
      <c r="S570" s="222"/>
      <c r="T570" s="223"/>
      <c r="AT570" s="224" t="s">
        <v>134</v>
      </c>
      <c r="AU570" s="224" t="s">
        <v>82</v>
      </c>
      <c r="AV570" s="12" t="s">
        <v>82</v>
      </c>
      <c r="AW570" s="12" t="s">
        <v>35</v>
      </c>
      <c r="AX570" s="12" t="s">
        <v>80</v>
      </c>
      <c r="AY570" s="224" t="s">
        <v>124</v>
      </c>
    </row>
    <row r="571" spans="2:65" s="10" customFormat="1" ht="29.85" customHeight="1">
      <c r="B571" s="175"/>
      <c r="C571" s="176"/>
      <c r="D571" s="177" t="s">
        <v>71</v>
      </c>
      <c r="E571" s="189" t="s">
        <v>1042</v>
      </c>
      <c r="F571" s="189" t="s">
        <v>1043</v>
      </c>
      <c r="G571" s="176"/>
      <c r="H571" s="176"/>
      <c r="I571" s="179"/>
      <c r="J571" s="190">
        <f>BK571</f>
        <v>0</v>
      </c>
      <c r="K571" s="176"/>
      <c r="L571" s="181"/>
      <c r="M571" s="182"/>
      <c r="N571" s="183"/>
      <c r="O571" s="183"/>
      <c r="P571" s="184">
        <f>SUM(P572:P627)</f>
        <v>0</v>
      </c>
      <c r="Q571" s="183"/>
      <c r="R571" s="184">
        <f>SUM(R572:R627)</f>
        <v>0</v>
      </c>
      <c r="S571" s="183"/>
      <c r="T571" s="185">
        <f>SUM(T572:T627)</f>
        <v>0</v>
      </c>
      <c r="AR571" s="186" t="s">
        <v>80</v>
      </c>
      <c r="AT571" s="187" t="s">
        <v>71</v>
      </c>
      <c r="AU571" s="187" t="s">
        <v>80</v>
      </c>
      <c r="AY571" s="186" t="s">
        <v>124</v>
      </c>
      <c r="BK571" s="188">
        <f>SUM(BK572:BK627)</f>
        <v>0</v>
      </c>
    </row>
    <row r="572" spans="2:65" s="1" customFormat="1" ht="16.5" customHeight="1">
      <c r="B572" s="40"/>
      <c r="C572" s="191" t="s">
        <v>1044</v>
      </c>
      <c r="D572" s="191" t="s">
        <v>127</v>
      </c>
      <c r="E572" s="192" t="s">
        <v>1045</v>
      </c>
      <c r="F572" s="193" t="s">
        <v>1628</v>
      </c>
      <c r="G572" s="194" t="s">
        <v>315</v>
      </c>
      <c r="H572" s="195">
        <v>12.734</v>
      </c>
      <c r="I572" s="196"/>
      <c r="J572" s="197">
        <f>ROUND(I572*H572,2)</f>
        <v>0</v>
      </c>
      <c r="K572" s="193" t="s">
        <v>131</v>
      </c>
      <c r="L572" s="60"/>
      <c r="M572" s="198" t="s">
        <v>21</v>
      </c>
      <c r="N572" s="199" t="s">
        <v>43</v>
      </c>
      <c r="O572" s="41"/>
      <c r="P572" s="200">
        <f>O572*H572</f>
        <v>0</v>
      </c>
      <c r="Q572" s="200">
        <v>0</v>
      </c>
      <c r="R572" s="200">
        <f>Q572*H572</f>
        <v>0</v>
      </c>
      <c r="S572" s="200">
        <v>0</v>
      </c>
      <c r="T572" s="201">
        <f>S572*H572</f>
        <v>0</v>
      </c>
      <c r="AR572" s="23" t="s">
        <v>132</v>
      </c>
      <c r="AT572" s="23" t="s">
        <v>127</v>
      </c>
      <c r="AU572" s="23" t="s">
        <v>82</v>
      </c>
      <c r="AY572" s="23" t="s">
        <v>124</v>
      </c>
      <c r="BE572" s="202">
        <f>IF(N572="základní",J572,0)</f>
        <v>0</v>
      </c>
      <c r="BF572" s="202">
        <f>IF(N572="snížená",J572,0)</f>
        <v>0</v>
      </c>
      <c r="BG572" s="202">
        <f>IF(N572="zákl. přenesená",J572,0)</f>
        <v>0</v>
      </c>
      <c r="BH572" s="202">
        <f>IF(N572="sníž. přenesená",J572,0)</f>
        <v>0</v>
      </c>
      <c r="BI572" s="202">
        <f>IF(N572="nulová",J572,0)</f>
        <v>0</v>
      </c>
      <c r="BJ572" s="23" t="s">
        <v>80</v>
      </c>
      <c r="BK572" s="202">
        <f>ROUND(I572*H572,2)</f>
        <v>0</v>
      </c>
      <c r="BL572" s="23" t="s">
        <v>132</v>
      </c>
      <c r="BM572" s="23" t="s">
        <v>2006</v>
      </c>
    </row>
    <row r="573" spans="2:65" s="11" customFormat="1" ht="13.5">
      <c r="B573" s="203"/>
      <c r="C573" s="204"/>
      <c r="D573" s="205" t="s">
        <v>134</v>
      </c>
      <c r="E573" s="206" t="s">
        <v>21</v>
      </c>
      <c r="F573" s="207" t="s">
        <v>1048</v>
      </c>
      <c r="G573" s="204"/>
      <c r="H573" s="206" t="s">
        <v>21</v>
      </c>
      <c r="I573" s="208"/>
      <c r="J573" s="204"/>
      <c r="K573" s="204"/>
      <c r="L573" s="209"/>
      <c r="M573" s="210"/>
      <c r="N573" s="211"/>
      <c r="O573" s="211"/>
      <c r="P573" s="211"/>
      <c r="Q573" s="211"/>
      <c r="R573" s="211"/>
      <c r="S573" s="211"/>
      <c r="T573" s="212"/>
      <c r="AT573" s="213" t="s">
        <v>134</v>
      </c>
      <c r="AU573" s="213" t="s">
        <v>82</v>
      </c>
      <c r="AV573" s="11" t="s">
        <v>80</v>
      </c>
      <c r="AW573" s="11" t="s">
        <v>35</v>
      </c>
      <c r="AX573" s="11" t="s">
        <v>72</v>
      </c>
      <c r="AY573" s="213" t="s">
        <v>124</v>
      </c>
    </row>
    <row r="574" spans="2:65" s="12" customFormat="1" ht="13.5">
      <c r="B574" s="214"/>
      <c r="C574" s="215"/>
      <c r="D574" s="205" t="s">
        <v>134</v>
      </c>
      <c r="E574" s="216" t="s">
        <v>21</v>
      </c>
      <c r="F574" s="217" t="s">
        <v>2007</v>
      </c>
      <c r="G574" s="215"/>
      <c r="H574" s="218">
        <v>10.718</v>
      </c>
      <c r="I574" s="219"/>
      <c r="J574" s="215"/>
      <c r="K574" s="215"/>
      <c r="L574" s="220"/>
      <c r="M574" s="221"/>
      <c r="N574" s="222"/>
      <c r="O574" s="222"/>
      <c r="P574" s="222"/>
      <c r="Q574" s="222"/>
      <c r="R574" s="222"/>
      <c r="S574" s="222"/>
      <c r="T574" s="223"/>
      <c r="AT574" s="224" t="s">
        <v>134</v>
      </c>
      <c r="AU574" s="224" t="s">
        <v>82</v>
      </c>
      <c r="AV574" s="12" t="s">
        <v>82</v>
      </c>
      <c r="AW574" s="12" t="s">
        <v>35</v>
      </c>
      <c r="AX574" s="12" t="s">
        <v>72</v>
      </c>
      <c r="AY574" s="224" t="s">
        <v>124</v>
      </c>
    </row>
    <row r="575" spans="2:65" s="12" customFormat="1" ht="13.5">
      <c r="B575" s="214"/>
      <c r="C575" s="215"/>
      <c r="D575" s="205" t="s">
        <v>134</v>
      </c>
      <c r="E575" s="216" t="s">
        <v>21</v>
      </c>
      <c r="F575" s="217" t="s">
        <v>2008</v>
      </c>
      <c r="G575" s="215"/>
      <c r="H575" s="218">
        <v>2.016</v>
      </c>
      <c r="I575" s="219"/>
      <c r="J575" s="215"/>
      <c r="K575" s="215"/>
      <c r="L575" s="220"/>
      <c r="M575" s="221"/>
      <c r="N575" s="222"/>
      <c r="O575" s="222"/>
      <c r="P575" s="222"/>
      <c r="Q575" s="222"/>
      <c r="R575" s="222"/>
      <c r="S575" s="222"/>
      <c r="T575" s="223"/>
      <c r="AT575" s="224" t="s">
        <v>134</v>
      </c>
      <c r="AU575" s="224" t="s">
        <v>82</v>
      </c>
      <c r="AV575" s="12" t="s">
        <v>82</v>
      </c>
      <c r="AW575" s="12" t="s">
        <v>35</v>
      </c>
      <c r="AX575" s="12" t="s">
        <v>72</v>
      </c>
      <c r="AY575" s="224" t="s">
        <v>124</v>
      </c>
    </row>
    <row r="576" spans="2:65" s="13" customFormat="1" ht="13.5">
      <c r="B576" s="228"/>
      <c r="C576" s="229"/>
      <c r="D576" s="205" t="s">
        <v>134</v>
      </c>
      <c r="E576" s="230" t="s">
        <v>21</v>
      </c>
      <c r="F576" s="231" t="s">
        <v>230</v>
      </c>
      <c r="G576" s="229"/>
      <c r="H576" s="232">
        <v>12.734</v>
      </c>
      <c r="I576" s="233"/>
      <c r="J576" s="229"/>
      <c r="K576" s="229"/>
      <c r="L576" s="234"/>
      <c r="M576" s="235"/>
      <c r="N576" s="236"/>
      <c r="O576" s="236"/>
      <c r="P576" s="236"/>
      <c r="Q576" s="236"/>
      <c r="R576" s="236"/>
      <c r="S576" s="236"/>
      <c r="T576" s="237"/>
      <c r="AT576" s="238" t="s">
        <v>134</v>
      </c>
      <c r="AU576" s="238" t="s">
        <v>82</v>
      </c>
      <c r="AV576" s="13" t="s">
        <v>132</v>
      </c>
      <c r="AW576" s="13" t="s">
        <v>35</v>
      </c>
      <c r="AX576" s="13" t="s">
        <v>80</v>
      </c>
      <c r="AY576" s="238" t="s">
        <v>124</v>
      </c>
    </row>
    <row r="577" spans="2:65" s="1" customFormat="1" ht="16.5" customHeight="1">
      <c r="B577" s="40"/>
      <c r="C577" s="191" t="s">
        <v>1050</v>
      </c>
      <c r="D577" s="191" t="s">
        <v>127</v>
      </c>
      <c r="E577" s="192" t="s">
        <v>1051</v>
      </c>
      <c r="F577" s="193" t="s">
        <v>1052</v>
      </c>
      <c r="G577" s="194" t="s">
        <v>315</v>
      </c>
      <c r="H577" s="195">
        <v>211.56200000000001</v>
      </c>
      <c r="I577" s="196"/>
      <c r="J577" s="197">
        <f>ROUND(I577*H577,2)</f>
        <v>0</v>
      </c>
      <c r="K577" s="193" t="s">
        <v>131</v>
      </c>
      <c r="L577" s="60"/>
      <c r="M577" s="198" t="s">
        <v>21</v>
      </c>
      <c r="N577" s="199" t="s">
        <v>43</v>
      </c>
      <c r="O577" s="41"/>
      <c r="P577" s="200">
        <f>O577*H577</f>
        <v>0</v>
      </c>
      <c r="Q577" s="200">
        <v>0</v>
      </c>
      <c r="R577" s="200">
        <f>Q577*H577</f>
        <v>0</v>
      </c>
      <c r="S577" s="200">
        <v>0</v>
      </c>
      <c r="T577" s="201">
        <f>S577*H577</f>
        <v>0</v>
      </c>
      <c r="AR577" s="23" t="s">
        <v>132</v>
      </c>
      <c r="AT577" s="23" t="s">
        <v>127</v>
      </c>
      <c r="AU577" s="23" t="s">
        <v>82</v>
      </c>
      <c r="AY577" s="23" t="s">
        <v>124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23" t="s">
        <v>80</v>
      </c>
      <c r="BK577" s="202">
        <f>ROUND(I577*H577,2)</f>
        <v>0</v>
      </c>
      <c r="BL577" s="23" t="s">
        <v>132</v>
      </c>
      <c r="BM577" s="23" t="s">
        <v>2009</v>
      </c>
    </row>
    <row r="578" spans="2:65" s="11" customFormat="1" ht="13.5">
      <c r="B578" s="203"/>
      <c r="C578" s="204"/>
      <c r="D578" s="205" t="s">
        <v>134</v>
      </c>
      <c r="E578" s="206" t="s">
        <v>21</v>
      </c>
      <c r="F578" s="207" t="s">
        <v>1054</v>
      </c>
      <c r="G578" s="204"/>
      <c r="H578" s="206" t="s">
        <v>21</v>
      </c>
      <c r="I578" s="208"/>
      <c r="J578" s="204"/>
      <c r="K578" s="204"/>
      <c r="L578" s="209"/>
      <c r="M578" s="210"/>
      <c r="N578" s="211"/>
      <c r="O578" s="211"/>
      <c r="P578" s="211"/>
      <c r="Q578" s="211"/>
      <c r="R578" s="211"/>
      <c r="S578" s="211"/>
      <c r="T578" s="212"/>
      <c r="AT578" s="213" t="s">
        <v>134</v>
      </c>
      <c r="AU578" s="213" t="s">
        <v>82</v>
      </c>
      <c r="AV578" s="11" t="s">
        <v>80</v>
      </c>
      <c r="AW578" s="11" t="s">
        <v>35</v>
      </c>
      <c r="AX578" s="11" t="s">
        <v>72</v>
      </c>
      <c r="AY578" s="213" t="s">
        <v>124</v>
      </c>
    </row>
    <row r="579" spans="2:65" s="12" customFormat="1" ht="13.5">
      <c r="B579" s="214"/>
      <c r="C579" s="215"/>
      <c r="D579" s="205" t="s">
        <v>134</v>
      </c>
      <c r="E579" s="216" t="s">
        <v>21</v>
      </c>
      <c r="F579" s="217" t="s">
        <v>2010</v>
      </c>
      <c r="G579" s="215"/>
      <c r="H579" s="218">
        <v>12.718</v>
      </c>
      <c r="I579" s="219"/>
      <c r="J579" s="215"/>
      <c r="K579" s="215"/>
      <c r="L579" s="220"/>
      <c r="M579" s="221"/>
      <c r="N579" s="222"/>
      <c r="O579" s="222"/>
      <c r="P579" s="222"/>
      <c r="Q579" s="222"/>
      <c r="R579" s="222"/>
      <c r="S579" s="222"/>
      <c r="T579" s="223"/>
      <c r="AT579" s="224" t="s">
        <v>134</v>
      </c>
      <c r="AU579" s="224" t="s">
        <v>82</v>
      </c>
      <c r="AV579" s="12" t="s">
        <v>82</v>
      </c>
      <c r="AW579" s="12" t="s">
        <v>35</v>
      </c>
      <c r="AX579" s="12" t="s">
        <v>72</v>
      </c>
      <c r="AY579" s="224" t="s">
        <v>124</v>
      </c>
    </row>
    <row r="580" spans="2:65" s="12" customFormat="1" ht="13.5">
      <c r="B580" s="214"/>
      <c r="C580" s="215"/>
      <c r="D580" s="205" t="s">
        <v>134</v>
      </c>
      <c r="E580" s="216" t="s">
        <v>21</v>
      </c>
      <c r="F580" s="217" t="s">
        <v>2011</v>
      </c>
      <c r="G580" s="215"/>
      <c r="H580" s="218">
        <v>84.787000000000006</v>
      </c>
      <c r="I580" s="219"/>
      <c r="J580" s="215"/>
      <c r="K580" s="215"/>
      <c r="L580" s="220"/>
      <c r="M580" s="221"/>
      <c r="N580" s="222"/>
      <c r="O580" s="222"/>
      <c r="P580" s="222"/>
      <c r="Q580" s="222"/>
      <c r="R580" s="222"/>
      <c r="S580" s="222"/>
      <c r="T580" s="223"/>
      <c r="AT580" s="224" t="s">
        <v>134</v>
      </c>
      <c r="AU580" s="224" t="s">
        <v>82</v>
      </c>
      <c r="AV580" s="12" t="s">
        <v>82</v>
      </c>
      <c r="AW580" s="12" t="s">
        <v>35</v>
      </c>
      <c r="AX580" s="12" t="s">
        <v>72</v>
      </c>
      <c r="AY580" s="224" t="s">
        <v>124</v>
      </c>
    </row>
    <row r="581" spans="2:65" s="14" customFormat="1" ht="13.5">
      <c r="B581" s="249"/>
      <c r="C581" s="250"/>
      <c r="D581" s="205" t="s">
        <v>134</v>
      </c>
      <c r="E581" s="251" t="s">
        <v>21</v>
      </c>
      <c r="F581" s="252" t="s">
        <v>384</v>
      </c>
      <c r="G581" s="250"/>
      <c r="H581" s="253">
        <v>97.504999999999995</v>
      </c>
      <c r="I581" s="254"/>
      <c r="J581" s="250"/>
      <c r="K581" s="250"/>
      <c r="L581" s="255"/>
      <c r="M581" s="256"/>
      <c r="N581" s="257"/>
      <c r="O581" s="257"/>
      <c r="P581" s="257"/>
      <c r="Q581" s="257"/>
      <c r="R581" s="257"/>
      <c r="S581" s="257"/>
      <c r="T581" s="258"/>
      <c r="AT581" s="259" t="s">
        <v>134</v>
      </c>
      <c r="AU581" s="259" t="s">
        <v>82</v>
      </c>
      <c r="AV581" s="14" t="s">
        <v>141</v>
      </c>
      <c r="AW581" s="14" t="s">
        <v>35</v>
      </c>
      <c r="AX581" s="14" t="s">
        <v>72</v>
      </c>
      <c r="AY581" s="259" t="s">
        <v>124</v>
      </c>
    </row>
    <row r="582" spans="2:65" s="11" customFormat="1" ht="13.5">
      <c r="B582" s="203"/>
      <c r="C582" s="204"/>
      <c r="D582" s="205" t="s">
        <v>134</v>
      </c>
      <c r="E582" s="206" t="s">
        <v>21</v>
      </c>
      <c r="F582" s="207" t="s">
        <v>1057</v>
      </c>
      <c r="G582" s="204"/>
      <c r="H582" s="206" t="s">
        <v>21</v>
      </c>
      <c r="I582" s="208"/>
      <c r="J582" s="204"/>
      <c r="K582" s="204"/>
      <c r="L582" s="209"/>
      <c r="M582" s="210"/>
      <c r="N582" s="211"/>
      <c r="O582" s="211"/>
      <c r="P582" s="211"/>
      <c r="Q582" s="211"/>
      <c r="R582" s="211"/>
      <c r="S582" s="211"/>
      <c r="T582" s="212"/>
      <c r="AT582" s="213" t="s">
        <v>134</v>
      </c>
      <c r="AU582" s="213" t="s">
        <v>82</v>
      </c>
      <c r="AV582" s="11" t="s">
        <v>80</v>
      </c>
      <c r="AW582" s="11" t="s">
        <v>35</v>
      </c>
      <c r="AX582" s="11" t="s">
        <v>72</v>
      </c>
      <c r="AY582" s="213" t="s">
        <v>124</v>
      </c>
    </row>
    <row r="583" spans="2:65" s="12" customFormat="1" ht="13.5">
      <c r="B583" s="214"/>
      <c r="C583" s="215"/>
      <c r="D583" s="205" t="s">
        <v>134</v>
      </c>
      <c r="E583" s="216" t="s">
        <v>21</v>
      </c>
      <c r="F583" s="217" t="s">
        <v>2012</v>
      </c>
      <c r="G583" s="215"/>
      <c r="H583" s="218">
        <v>114.057</v>
      </c>
      <c r="I583" s="219"/>
      <c r="J583" s="215"/>
      <c r="K583" s="215"/>
      <c r="L583" s="220"/>
      <c r="M583" s="221"/>
      <c r="N583" s="222"/>
      <c r="O583" s="222"/>
      <c r="P583" s="222"/>
      <c r="Q583" s="222"/>
      <c r="R583" s="222"/>
      <c r="S583" s="222"/>
      <c r="T583" s="223"/>
      <c r="AT583" s="224" t="s">
        <v>134</v>
      </c>
      <c r="AU583" s="224" t="s">
        <v>82</v>
      </c>
      <c r="AV583" s="12" t="s">
        <v>82</v>
      </c>
      <c r="AW583" s="12" t="s">
        <v>35</v>
      </c>
      <c r="AX583" s="12" t="s">
        <v>72</v>
      </c>
      <c r="AY583" s="224" t="s">
        <v>124</v>
      </c>
    </row>
    <row r="584" spans="2:65" s="14" customFormat="1" ht="13.5">
      <c r="B584" s="249"/>
      <c r="C584" s="250"/>
      <c r="D584" s="205" t="s">
        <v>134</v>
      </c>
      <c r="E584" s="251" t="s">
        <v>21</v>
      </c>
      <c r="F584" s="252" t="s">
        <v>384</v>
      </c>
      <c r="G584" s="250"/>
      <c r="H584" s="253">
        <v>114.057</v>
      </c>
      <c r="I584" s="254"/>
      <c r="J584" s="250"/>
      <c r="K584" s="250"/>
      <c r="L584" s="255"/>
      <c r="M584" s="256"/>
      <c r="N584" s="257"/>
      <c r="O584" s="257"/>
      <c r="P584" s="257"/>
      <c r="Q584" s="257"/>
      <c r="R584" s="257"/>
      <c r="S584" s="257"/>
      <c r="T584" s="258"/>
      <c r="AT584" s="259" t="s">
        <v>134</v>
      </c>
      <c r="AU584" s="259" t="s">
        <v>82</v>
      </c>
      <c r="AV584" s="14" t="s">
        <v>141</v>
      </c>
      <c r="AW584" s="14" t="s">
        <v>35</v>
      </c>
      <c r="AX584" s="14" t="s">
        <v>72</v>
      </c>
      <c r="AY584" s="259" t="s">
        <v>124</v>
      </c>
    </row>
    <row r="585" spans="2:65" s="13" customFormat="1" ht="13.5">
      <c r="B585" s="228"/>
      <c r="C585" s="229"/>
      <c r="D585" s="205" t="s">
        <v>134</v>
      </c>
      <c r="E585" s="230" t="s">
        <v>21</v>
      </c>
      <c r="F585" s="231" t="s">
        <v>230</v>
      </c>
      <c r="G585" s="229"/>
      <c r="H585" s="232">
        <v>211.56200000000001</v>
      </c>
      <c r="I585" s="233"/>
      <c r="J585" s="229"/>
      <c r="K585" s="229"/>
      <c r="L585" s="234"/>
      <c r="M585" s="235"/>
      <c r="N585" s="236"/>
      <c r="O585" s="236"/>
      <c r="P585" s="236"/>
      <c r="Q585" s="236"/>
      <c r="R585" s="236"/>
      <c r="S585" s="236"/>
      <c r="T585" s="237"/>
      <c r="AT585" s="238" t="s">
        <v>134</v>
      </c>
      <c r="AU585" s="238" t="s">
        <v>82</v>
      </c>
      <c r="AV585" s="13" t="s">
        <v>132</v>
      </c>
      <c r="AW585" s="13" t="s">
        <v>35</v>
      </c>
      <c r="AX585" s="13" t="s">
        <v>80</v>
      </c>
      <c r="AY585" s="238" t="s">
        <v>124</v>
      </c>
    </row>
    <row r="586" spans="2:65" s="1" customFormat="1" ht="16.5" customHeight="1">
      <c r="B586" s="40"/>
      <c r="C586" s="191" t="s">
        <v>1059</v>
      </c>
      <c r="D586" s="191" t="s">
        <v>127</v>
      </c>
      <c r="E586" s="192" t="s">
        <v>1060</v>
      </c>
      <c r="F586" s="193" t="s">
        <v>1061</v>
      </c>
      <c r="G586" s="194" t="s">
        <v>315</v>
      </c>
      <c r="H586" s="195">
        <v>2752.1129999999998</v>
      </c>
      <c r="I586" s="196"/>
      <c r="J586" s="197">
        <f>ROUND(I586*H586,2)</f>
        <v>0</v>
      </c>
      <c r="K586" s="193" t="s">
        <v>131</v>
      </c>
      <c r="L586" s="60"/>
      <c r="M586" s="198" t="s">
        <v>21</v>
      </c>
      <c r="N586" s="199" t="s">
        <v>43</v>
      </c>
      <c r="O586" s="41"/>
      <c r="P586" s="200">
        <f>O586*H586</f>
        <v>0</v>
      </c>
      <c r="Q586" s="200">
        <v>0</v>
      </c>
      <c r="R586" s="200">
        <f>Q586*H586</f>
        <v>0</v>
      </c>
      <c r="S586" s="200">
        <v>0</v>
      </c>
      <c r="T586" s="201">
        <f>S586*H586</f>
        <v>0</v>
      </c>
      <c r="AR586" s="23" t="s">
        <v>132</v>
      </c>
      <c r="AT586" s="23" t="s">
        <v>127</v>
      </c>
      <c r="AU586" s="23" t="s">
        <v>82</v>
      </c>
      <c r="AY586" s="23" t="s">
        <v>124</v>
      </c>
      <c r="BE586" s="202">
        <f>IF(N586="základní",J586,0)</f>
        <v>0</v>
      </c>
      <c r="BF586" s="202">
        <f>IF(N586="snížená",J586,0)</f>
        <v>0</v>
      </c>
      <c r="BG586" s="202">
        <f>IF(N586="zákl. přenesená",J586,0)</f>
        <v>0</v>
      </c>
      <c r="BH586" s="202">
        <f>IF(N586="sníž. přenesená",J586,0)</f>
        <v>0</v>
      </c>
      <c r="BI586" s="202">
        <f>IF(N586="nulová",J586,0)</f>
        <v>0</v>
      </c>
      <c r="BJ586" s="23" t="s">
        <v>80</v>
      </c>
      <c r="BK586" s="202">
        <f>ROUND(I586*H586,2)</f>
        <v>0</v>
      </c>
      <c r="BL586" s="23" t="s">
        <v>132</v>
      </c>
      <c r="BM586" s="23" t="s">
        <v>2013</v>
      </c>
    </row>
    <row r="587" spans="2:65" s="11" customFormat="1" ht="13.5">
      <c r="B587" s="203"/>
      <c r="C587" s="204"/>
      <c r="D587" s="205" t="s">
        <v>134</v>
      </c>
      <c r="E587" s="206" t="s">
        <v>21</v>
      </c>
      <c r="F587" s="207" t="s">
        <v>1063</v>
      </c>
      <c r="G587" s="204"/>
      <c r="H587" s="206" t="s">
        <v>21</v>
      </c>
      <c r="I587" s="208"/>
      <c r="J587" s="204"/>
      <c r="K587" s="204"/>
      <c r="L587" s="209"/>
      <c r="M587" s="210"/>
      <c r="N587" s="211"/>
      <c r="O587" s="211"/>
      <c r="P587" s="211"/>
      <c r="Q587" s="211"/>
      <c r="R587" s="211"/>
      <c r="S587" s="211"/>
      <c r="T587" s="212"/>
      <c r="AT587" s="213" t="s">
        <v>134</v>
      </c>
      <c r="AU587" s="213" t="s">
        <v>82</v>
      </c>
      <c r="AV587" s="11" t="s">
        <v>80</v>
      </c>
      <c r="AW587" s="11" t="s">
        <v>35</v>
      </c>
      <c r="AX587" s="11" t="s">
        <v>72</v>
      </c>
      <c r="AY587" s="213" t="s">
        <v>124</v>
      </c>
    </row>
    <row r="588" spans="2:65" s="12" customFormat="1" ht="13.5">
      <c r="B588" s="214"/>
      <c r="C588" s="215"/>
      <c r="D588" s="205" t="s">
        <v>134</v>
      </c>
      <c r="E588" s="216" t="s">
        <v>21</v>
      </c>
      <c r="F588" s="217" t="s">
        <v>2014</v>
      </c>
      <c r="G588" s="215"/>
      <c r="H588" s="218">
        <v>2167.0830000000001</v>
      </c>
      <c r="I588" s="219"/>
      <c r="J588" s="215"/>
      <c r="K588" s="215"/>
      <c r="L588" s="220"/>
      <c r="M588" s="221"/>
      <c r="N588" s="222"/>
      <c r="O588" s="222"/>
      <c r="P588" s="222"/>
      <c r="Q588" s="222"/>
      <c r="R588" s="222"/>
      <c r="S588" s="222"/>
      <c r="T588" s="223"/>
      <c r="AT588" s="224" t="s">
        <v>134</v>
      </c>
      <c r="AU588" s="224" t="s">
        <v>82</v>
      </c>
      <c r="AV588" s="12" t="s">
        <v>82</v>
      </c>
      <c r="AW588" s="12" t="s">
        <v>35</v>
      </c>
      <c r="AX588" s="12" t="s">
        <v>72</v>
      </c>
      <c r="AY588" s="224" t="s">
        <v>124</v>
      </c>
    </row>
    <row r="589" spans="2:65" s="11" customFormat="1" ht="13.5">
      <c r="B589" s="203"/>
      <c r="C589" s="204"/>
      <c r="D589" s="205" t="s">
        <v>134</v>
      </c>
      <c r="E589" s="206" t="s">
        <v>21</v>
      </c>
      <c r="F589" s="207" t="s">
        <v>1065</v>
      </c>
      <c r="G589" s="204"/>
      <c r="H589" s="206" t="s">
        <v>21</v>
      </c>
      <c r="I589" s="208"/>
      <c r="J589" s="204"/>
      <c r="K589" s="204"/>
      <c r="L589" s="209"/>
      <c r="M589" s="210"/>
      <c r="N589" s="211"/>
      <c r="O589" s="211"/>
      <c r="P589" s="211"/>
      <c r="Q589" s="211"/>
      <c r="R589" s="211"/>
      <c r="S589" s="211"/>
      <c r="T589" s="212"/>
      <c r="AT589" s="213" t="s">
        <v>134</v>
      </c>
      <c r="AU589" s="213" t="s">
        <v>82</v>
      </c>
      <c r="AV589" s="11" t="s">
        <v>80</v>
      </c>
      <c r="AW589" s="11" t="s">
        <v>35</v>
      </c>
      <c r="AX589" s="11" t="s">
        <v>72</v>
      </c>
      <c r="AY589" s="213" t="s">
        <v>124</v>
      </c>
    </row>
    <row r="590" spans="2:65" s="12" customFormat="1" ht="13.5">
      <c r="B590" s="214"/>
      <c r="C590" s="215"/>
      <c r="D590" s="205" t="s">
        <v>134</v>
      </c>
      <c r="E590" s="216" t="s">
        <v>21</v>
      </c>
      <c r="F590" s="217" t="s">
        <v>2015</v>
      </c>
      <c r="G590" s="215"/>
      <c r="H590" s="218">
        <v>292.51499999999999</v>
      </c>
      <c r="I590" s="219"/>
      <c r="J590" s="215"/>
      <c r="K590" s="215"/>
      <c r="L590" s="220"/>
      <c r="M590" s="221"/>
      <c r="N590" s="222"/>
      <c r="O590" s="222"/>
      <c r="P590" s="222"/>
      <c r="Q590" s="222"/>
      <c r="R590" s="222"/>
      <c r="S590" s="222"/>
      <c r="T590" s="223"/>
      <c r="AT590" s="224" t="s">
        <v>134</v>
      </c>
      <c r="AU590" s="224" t="s">
        <v>82</v>
      </c>
      <c r="AV590" s="12" t="s">
        <v>82</v>
      </c>
      <c r="AW590" s="12" t="s">
        <v>35</v>
      </c>
      <c r="AX590" s="12" t="s">
        <v>72</v>
      </c>
      <c r="AY590" s="224" t="s">
        <v>124</v>
      </c>
    </row>
    <row r="591" spans="2:65" s="11" customFormat="1" ht="13.5">
      <c r="B591" s="203"/>
      <c r="C591" s="204"/>
      <c r="D591" s="205" t="s">
        <v>134</v>
      </c>
      <c r="E591" s="206" t="s">
        <v>21</v>
      </c>
      <c r="F591" s="207" t="s">
        <v>1067</v>
      </c>
      <c r="G591" s="204"/>
      <c r="H591" s="206" t="s">
        <v>21</v>
      </c>
      <c r="I591" s="208"/>
      <c r="J591" s="204"/>
      <c r="K591" s="204"/>
      <c r="L591" s="209"/>
      <c r="M591" s="210"/>
      <c r="N591" s="211"/>
      <c r="O591" s="211"/>
      <c r="P591" s="211"/>
      <c r="Q591" s="211"/>
      <c r="R591" s="211"/>
      <c r="S591" s="211"/>
      <c r="T591" s="212"/>
      <c r="AT591" s="213" t="s">
        <v>134</v>
      </c>
      <c r="AU591" s="213" t="s">
        <v>82</v>
      </c>
      <c r="AV591" s="11" t="s">
        <v>80</v>
      </c>
      <c r="AW591" s="11" t="s">
        <v>35</v>
      </c>
      <c r="AX591" s="11" t="s">
        <v>72</v>
      </c>
      <c r="AY591" s="213" t="s">
        <v>124</v>
      </c>
    </row>
    <row r="592" spans="2:65" s="12" customFormat="1" ht="13.5">
      <c r="B592" s="214"/>
      <c r="C592" s="215"/>
      <c r="D592" s="205" t="s">
        <v>134</v>
      </c>
      <c r="E592" s="216" t="s">
        <v>21</v>
      </c>
      <c r="F592" s="217" t="s">
        <v>2015</v>
      </c>
      <c r="G592" s="215"/>
      <c r="H592" s="218">
        <v>292.51499999999999</v>
      </c>
      <c r="I592" s="219"/>
      <c r="J592" s="215"/>
      <c r="K592" s="215"/>
      <c r="L592" s="220"/>
      <c r="M592" s="221"/>
      <c r="N592" s="222"/>
      <c r="O592" s="222"/>
      <c r="P592" s="222"/>
      <c r="Q592" s="222"/>
      <c r="R592" s="222"/>
      <c r="S592" s="222"/>
      <c r="T592" s="223"/>
      <c r="AT592" s="224" t="s">
        <v>134</v>
      </c>
      <c r="AU592" s="224" t="s">
        <v>82</v>
      </c>
      <c r="AV592" s="12" t="s">
        <v>82</v>
      </c>
      <c r="AW592" s="12" t="s">
        <v>35</v>
      </c>
      <c r="AX592" s="12" t="s">
        <v>72</v>
      </c>
      <c r="AY592" s="224" t="s">
        <v>124</v>
      </c>
    </row>
    <row r="593" spans="2:65" s="13" customFormat="1" ht="13.5">
      <c r="B593" s="228"/>
      <c r="C593" s="229"/>
      <c r="D593" s="205" t="s">
        <v>134</v>
      </c>
      <c r="E593" s="230" t="s">
        <v>21</v>
      </c>
      <c r="F593" s="231" t="s">
        <v>230</v>
      </c>
      <c r="G593" s="229"/>
      <c r="H593" s="232">
        <v>2752.1129999999998</v>
      </c>
      <c r="I593" s="233"/>
      <c r="J593" s="229"/>
      <c r="K593" s="229"/>
      <c r="L593" s="234"/>
      <c r="M593" s="235"/>
      <c r="N593" s="236"/>
      <c r="O593" s="236"/>
      <c r="P593" s="236"/>
      <c r="Q593" s="236"/>
      <c r="R593" s="236"/>
      <c r="S593" s="236"/>
      <c r="T593" s="237"/>
      <c r="AT593" s="238" t="s">
        <v>134</v>
      </c>
      <c r="AU593" s="238" t="s">
        <v>82</v>
      </c>
      <c r="AV593" s="13" t="s">
        <v>132</v>
      </c>
      <c r="AW593" s="13" t="s">
        <v>35</v>
      </c>
      <c r="AX593" s="13" t="s">
        <v>80</v>
      </c>
      <c r="AY593" s="238" t="s">
        <v>124</v>
      </c>
    </row>
    <row r="594" spans="2:65" s="11" customFormat="1" ht="27">
      <c r="B594" s="203"/>
      <c r="C594" s="204"/>
      <c r="D594" s="205" t="s">
        <v>134</v>
      </c>
      <c r="E594" s="206" t="s">
        <v>21</v>
      </c>
      <c r="F594" s="207" t="s">
        <v>1068</v>
      </c>
      <c r="G594" s="204"/>
      <c r="H594" s="206" t="s">
        <v>21</v>
      </c>
      <c r="I594" s="208"/>
      <c r="J594" s="204"/>
      <c r="K594" s="204"/>
      <c r="L594" s="209"/>
      <c r="M594" s="210"/>
      <c r="N594" s="211"/>
      <c r="O594" s="211"/>
      <c r="P594" s="211"/>
      <c r="Q594" s="211"/>
      <c r="R594" s="211"/>
      <c r="S594" s="211"/>
      <c r="T594" s="212"/>
      <c r="AT594" s="213" t="s">
        <v>134</v>
      </c>
      <c r="AU594" s="213" t="s">
        <v>82</v>
      </c>
      <c r="AV594" s="11" t="s">
        <v>80</v>
      </c>
      <c r="AW594" s="11" t="s">
        <v>35</v>
      </c>
      <c r="AX594" s="11" t="s">
        <v>72</v>
      </c>
      <c r="AY594" s="213" t="s">
        <v>124</v>
      </c>
    </row>
    <row r="595" spans="2:65" s="1" customFormat="1" ht="16.5" customHeight="1">
      <c r="B595" s="40"/>
      <c r="C595" s="191" t="s">
        <v>1069</v>
      </c>
      <c r="D595" s="191" t="s">
        <v>127</v>
      </c>
      <c r="E595" s="192" t="s">
        <v>1070</v>
      </c>
      <c r="F595" s="193" t="s">
        <v>1071</v>
      </c>
      <c r="G595" s="194" t="s">
        <v>315</v>
      </c>
      <c r="H595" s="195">
        <v>402.06900000000002</v>
      </c>
      <c r="I595" s="196"/>
      <c r="J595" s="197">
        <f>ROUND(I595*H595,2)</f>
        <v>0</v>
      </c>
      <c r="K595" s="193" t="s">
        <v>131</v>
      </c>
      <c r="L595" s="60"/>
      <c r="M595" s="198" t="s">
        <v>21</v>
      </c>
      <c r="N595" s="199" t="s">
        <v>43</v>
      </c>
      <c r="O595" s="41"/>
      <c r="P595" s="200">
        <f>O595*H595</f>
        <v>0</v>
      </c>
      <c r="Q595" s="200">
        <v>0</v>
      </c>
      <c r="R595" s="200">
        <f>Q595*H595</f>
        <v>0</v>
      </c>
      <c r="S595" s="200">
        <v>0</v>
      </c>
      <c r="T595" s="201">
        <f>S595*H595</f>
        <v>0</v>
      </c>
      <c r="AR595" s="23" t="s">
        <v>132</v>
      </c>
      <c r="AT595" s="23" t="s">
        <v>127</v>
      </c>
      <c r="AU595" s="23" t="s">
        <v>82</v>
      </c>
      <c r="AY595" s="23" t="s">
        <v>124</v>
      </c>
      <c r="BE595" s="202">
        <f>IF(N595="základní",J595,0)</f>
        <v>0</v>
      </c>
      <c r="BF595" s="202">
        <f>IF(N595="snížená",J595,0)</f>
        <v>0</v>
      </c>
      <c r="BG595" s="202">
        <f>IF(N595="zákl. přenesená",J595,0)</f>
        <v>0</v>
      </c>
      <c r="BH595" s="202">
        <f>IF(N595="sníž. přenesená",J595,0)</f>
        <v>0</v>
      </c>
      <c r="BI595" s="202">
        <f>IF(N595="nulová",J595,0)</f>
        <v>0</v>
      </c>
      <c r="BJ595" s="23" t="s">
        <v>80</v>
      </c>
      <c r="BK595" s="202">
        <f>ROUND(I595*H595,2)</f>
        <v>0</v>
      </c>
      <c r="BL595" s="23" t="s">
        <v>132</v>
      </c>
      <c r="BM595" s="23" t="s">
        <v>2016</v>
      </c>
    </row>
    <row r="596" spans="2:65" s="11" customFormat="1" ht="13.5">
      <c r="B596" s="203"/>
      <c r="C596" s="204"/>
      <c r="D596" s="205" t="s">
        <v>134</v>
      </c>
      <c r="E596" s="206" t="s">
        <v>21</v>
      </c>
      <c r="F596" s="207" t="s">
        <v>1048</v>
      </c>
      <c r="G596" s="204"/>
      <c r="H596" s="206" t="s">
        <v>21</v>
      </c>
      <c r="I596" s="208"/>
      <c r="J596" s="204"/>
      <c r="K596" s="204"/>
      <c r="L596" s="209"/>
      <c r="M596" s="210"/>
      <c r="N596" s="211"/>
      <c r="O596" s="211"/>
      <c r="P596" s="211"/>
      <c r="Q596" s="211"/>
      <c r="R596" s="211"/>
      <c r="S596" s="211"/>
      <c r="T596" s="212"/>
      <c r="AT596" s="213" t="s">
        <v>134</v>
      </c>
      <c r="AU596" s="213" t="s">
        <v>82</v>
      </c>
      <c r="AV596" s="11" t="s">
        <v>80</v>
      </c>
      <c r="AW596" s="11" t="s">
        <v>35</v>
      </c>
      <c r="AX596" s="11" t="s">
        <v>72</v>
      </c>
      <c r="AY596" s="213" t="s">
        <v>124</v>
      </c>
    </row>
    <row r="597" spans="2:65" s="12" customFormat="1" ht="13.5">
      <c r="B597" s="214"/>
      <c r="C597" s="215"/>
      <c r="D597" s="205" t="s">
        <v>134</v>
      </c>
      <c r="E597" s="216" t="s">
        <v>21</v>
      </c>
      <c r="F597" s="217" t="s">
        <v>2007</v>
      </c>
      <c r="G597" s="215"/>
      <c r="H597" s="218">
        <v>10.718</v>
      </c>
      <c r="I597" s="219"/>
      <c r="J597" s="215"/>
      <c r="K597" s="215"/>
      <c r="L597" s="220"/>
      <c r="M597" s="221"/>
      <c r="N597" s="222"/>
      <c r="O597" s="222"/>
      <c r="P597" s="222"/>
      <c r="Q597" s="222"/>
      <c r="R597" s="222"/>
      <c r="S597" s="222"/>
      <c r="T597" s="223"/>
      <c r="AT597" s="224" t="s">
        <v>134</v>
      </c>
      <c r="AU597" s="224" t="s">
        <v>82</v>
      </c>
      <c r="AV597" s="12" t="s">
        <v>82</v>
      </c>
      <c r="AW597" s="12" t="s">
        <v>35</v>
      </c>
      <c r="AX597" s="12" t="s">
        <v>72</v>
      </c>
      <c r="AY597" s="224" t="s">
        <v>124</v>
      </c>
    </row>
    <row r="598" spans="2:65" s="12" customFormat="1" ht="13.5">
      <c r="B598" s="214"/>
      <c r="C598" s="215"/>
      <c r="D598" s="205" t="s">
        <v>134</v>
      </c>
      <c r="E598" s="216" t="s">
        <v>21</v>
      </c>
      <c r="F598" s="217" t="s">
        <v>2008</v>
      </c>
      <c r="G598" s="215"/>
      <c r="H598" s="218">
        <v>2.016</v>
      </c>
      <c r="I598" s="219"/>
      <c r="J598" s="215"/>
      <c r="K598" s="215"/>
      <c r="L598" s="220"/>
      <c r="M598" s="221"/>
      <c r="N598" s="222"/>
      <c r="O598" s="222"/>
      <c r="P598" s="222"/>
      <c r="Q598" s="222"/>
      <c r="R598" s="222"/>
      <c r="S598" s="222"/>
      <c r="T598" s="223"/>
      <c r="AT598" s="224" t="s">
        <v>134</v>
      </c>
      <c r="AU598" s="224" t="s">
        <v>82</v>
      </c>
      <c r="AV598" s="12" t="s">
        <v>82</v>
      </c>
      <c r="AW598" s="12" t="s">
        <v>35</v>
      </c>
      <c r="AX598" s="12" t="s">
        <v>72</v>
      </c>
      <c r="AY598" s="224" t="s">
        <v>124</v>
      </c>
    </row>
    <row r="599" spans="2:65" s="14" customFormat="1" ht="13.5">
      <c r="B599" s="249"/>
      <c r="C599" s="250"/>
      <c r="D599" s="205" t="s">
        <v>134</v>
      </c>
      <c r="E599" s="251" t="s">
        <v>21</v>
      </c>
      <c r="F599" s="252" t="s">
        <v>384</v>
      </c>
      <c r="G599" s="250"/>
      <c r="H599" s="253">
        <v>12.734</v>
      </c>
      <c r="I599" s="254"/>
      <c r="J599" s="250"/>
      <c r="K599" s="250"/>
      <c r="L599" s="255"/>
      <c r="M599" s="256"/>
      <c r="N599" s="257"/>
      <c r="O599" s="257"/>
      <c r="P599" s="257"/>
      <c r="Q599" s="257"/>
      <c r="R599" s="257"/>
      <c r="S599" s="257"/>
      <c r="T599" s="258"/>
      <c r="AT599" s="259" t="s">
        <v>134</v>
      </c>
      <c r="AU599" s="259" t="s">
        <v>82</v>
      </c>
      <c r="AV599" s="14" t="s">
        <v>141</v>
      </c>
      <c r="AW599" s="14" t="s">
        <v>35</v>
      </c>
      <c r="AX599" s="14" t="s">
        <v>72</v>
      </c>
      <c r="AY599" s="259" t="s">
        <v>124</v>
      </c>
    </row>
    <row r="600" spans="2:65" s="11" customFormat="1" ht="13.5">
      <c r="B600" s="203"/>
      <c r="C600" s="204"/>
      <c r="D600" s="205" t="s">
        <v>134</v>
      </c>
      <c r="E600" s="206" t="s">
        <v>21</v>
      </c>
      <c r="F600" s="207" t="s">
        <v>1073</v>
      </c>
      <c r="G600" s="204"/>
      <c r="H600" s="206" t="s">
        <v>21</v>
      </c>
      <c r="I600" s="208"/>
      <c r="J600" s="204"/>
      <c r="K600" s="204"/>
      <c r="L600" s="209"/>
      <c r="M600" s="210"/>
      <c r="N600" s="211"/>
      <c r="O600" s="211"/>
      <c r="P600" s="211"/>
      <c r="Q600" s="211"/>
      <c r="R600" s="211"/>
      <c r="S600" s="211"/>
      <c r="T600" s="212"/>
      <c r="AT600" s="213" t="s">
        <v>134</v>
      </c>
      <c r="AU600" s="213" t="s">
        <v>82</v>
      </c>
      <c r="AV600" s="11" t="s">
        <v>80</v>
      </c>
      <c r="AW600" s="11" t="s">
        <v>35</v>
      </c>
      <c r="AX600" s="11" t="s">
        <v>72</v>
      </c>
      <c r="AY600" s="213" t="s">
        <v>124</v>
      </c>
    </row>
    <row r="601" spans="2:65" s="12" customFormat="1" ht="13.5">
      <c r="B601" s="214"/>
      <c r="C601" s="215"/>
      <c r="D601" s="205" t="s">
        <v>134</v>
      </c>
      <c r="E601" s="216" t="s">
        <v>21</v>
      </c>
      <c r="F601" s="217" t="s">
        <v>2017</v>
      </c>
      <c r="G601" s="215"/>
      <c r="H601" s="218">
        <v>306.25</v>
      </c>
      <c r="I601" s="219"/>
      <c r="J601" s="215"/>
      <c r="K601" s="215"/>
      <c r="L601" s="220"/>
      <c r="M601" s="221"/>
      <c r="N601" s="222"/>
      <c r="O601" s="222"/>
      <c r="P601" s="222"/>
      <c r="Q601" s="222"/>
      <c r="R601" s="222"/>
      <c r="S601" s="222"/>
      <c r="T601" s="223"/>
      <c r="AT601" s="224" t="s">
        <v>134</v>
      </c>
      <c r="AU601" s="224" t="s">
        <v>82</v>
      </c>
      <c r="AV601" s="12" t="s">
        <v>82</v>
      </c>
      <c r="AW601" s="12" t="s">
        <v>35</v>
      </c>
      <c r="AX601" s="12" t="s">
        <v>72</v>
      </c>
      <c r="AY601" s="224" t="s">
        <v>124</v>
      </c>
    </row>
    <row r="602" spans="2:65" s="12" customFormat="1" ht="13.5">
      <c r="B602" s="214"/>
      <c r="C602" s="215"/>
      <c r="D602" s="205" t="s">
        <v>134</v>
      </c>
      <c r="E602" s="216" t="s">
        <v>21</v>
      </c>
      <c r="F602" s="217" t="s">
        <v>2018</v>
      </c>
      <c r="G602" s="215"/>
      <c r="H602" s="218">
        <v>64.8</v>
      </c>
      <c r="I602" s="219"/>
      <c r="J602" s="215"/>
      <c r="K602" s="215"/>
      <c r="L602" s="220"/>
      <c r="M602" s="221"/>
      <c r="N602" s="222"/>
      <c r="O602" s="222"/>
      <c r="P602" s="222"/>
      <c r="Q602" s="222"/>
      <c r="R602" s="222"/>
      <c r="S602" s="222"/>
      <c r="T602" s="223"/>
      <c r="AT602" s="224" t="s">
        <v>134</v>
      </c>
      <c r="AU602" s="224" t="s">
        <v>82</v>
      </c>
      <c r="AV602" s="12" t="s">
        <v>82</v>
      </c>
      <c r="AW602" s="12" t="s">
        <v>35</v>
      </c>
      <c r="AX602" s="12" t="s">
        <v>72</v>
      </c>
      <c r="AY602" s="224" t="s">
        <v>124</v>
      </c>
    </row>
    <row r="603" spans="2:65" s="12" customFormat="1" ht="13.5">
      <c r="B603" s="214"/>
      <c r="C603" s="215"/>
      <c r="D603" s="205" t="s">
        <v>134</v>
      </c>
      <c r="E603" s="216" t="s">
        <v>21</v>
      </c>
      <c r="F603" s="217" t="s">
        <v>2019</v>
      </c>
      <c r="G603" s="215"/>
      <c r="H603" s="218">
        <v>17.88</v>
      </c>
      <c r="I603" s="219"/>
      <c r="J603" s="215"/>
      <c r="K603" s="215"/>
      <c r="L603" s="220"/>
      <c r="M603" s="221"/>
      <c r="N603" s="222"/>
      <c r="O603" s="222"/>
      <c r="P603" s="222"/>
      <c r="Q603" s="222"/>
      <c r="R603" s="222"/>
      <c r="S603" s="222"/>
      <c r="T603" s="223"/>
      <c r="AT603" s="224" t="s">
        <v>134</v>
      </c>
      <c r="AU603" s="224" t="s">
        <v>82</v>
      </c>
      <c r="AV603" s="12" t="s">
        <v>82</v>
      </c>
      <c r="AW603" s="12" t="s">
        <v>35</v>
      </c>
      <c r="AX603" s="12" t="s">
        <v>72</v>
      </c>
      <c r="AY603" s="224" t="s">
        <v>124</v>
      </c>
    </row>
    <row r="604" spans="2:65" s="14" customFormat="1" ht="13.5">
      <c r="B604" s="249"/>
      <c r="C604" s="250"/>
      <c r="D604" s="205" t="s">
        <v>134</v>
      </c>
      <c r="E604" s="251" t="s">
        <v>21</v>
      </c>
      <c r="F604" s="252" t="s">
        <v>384</v>
      </c>
      <c r="G604" s="250"/>
      <c r="H604" s="253">
        <v>388.93</v>
      </c>
      <c r="I604" s="254"/>
      <c r="J604" s="250"/>
      <c r="K604" s="250"/>
      <c r="L604" s="255"/>
      <c r="M604" s="256"/>
      <c r="N604" s="257"/>
      <c r="O604" s="257"/>
      <c r="P604" s="257"/>
      <c r="Q604" s="257"/>
      <c r="R604" s="257"/>
      <c r="S604" s="257"/>
      <c r="T604" s="258"/>
      <c r="AT604" s="259" t="s">
        <v>134</v>
      </c>
      <c r="AU604" s="259" t="s">
        <v>82</v>
      </c>
      <c r="AV604" s="14" t="s">
        <v>141</v>
      </c>
      <c r="AW604" s="14" t="s">
        <v>35</v>
      </c>
      <c r="AX604" s="14" t="s">
        <v>72</v>
      </c>
      <c r="AY604" s="259" t="s">
        <v>124</v>
      </c>
    </row>
    <row r="605" spans="2:65" s="11" customFormat="1" ht="13.5">
      <c r="B605" s="203"/>
      <c r="C605" s="204"/>
      <c r="D605" s="205" t="s">
        <v>134</v>
      </c>
      <c r="E605" s="206" t="s">
        <v>21</v>
      </c>
      <c r="F605" s="207" t="s">
        <v>1077</v>
      </c>
      <c r="G605" s="204"/>
      <c r="H605" s="206" t="s">
        <v>21</v>
      </c>
      <c r="I605" s="208"/>
      <c r="J605" s="204"/>
      <c r="K605" s="204"/>
      <c r="L605" s="209"/>
      <c r="M605" s="210"/>
      <c r="N605" s="211"/>
      <c r="O605" s="211"/>
      <c r="P605" s="211"/>
      <c r="Q605" s="211"/>
      <c r="R605" s="211"/>
      <c r="S605" s="211"/>
      <c r="T605" s="212"/>
      <c r="AT605" s="213" t="s">
        <v>134</v>
      </c>
      <c r="AU605" s="213" t="s">
        <v>82</v>
      </c>
      <c r="AV605" s="11" t="s">
        <v>80</v>
      </c>
      <c r="AW605" s="11" t="s">
        <v>35</v>
      </c>
      <c r="AX605" s="11" t="s">
        <v>72</v>
      </c>
      <c r="AY605" s="213" t="s">
        <v>124</v>
      </c>
    </row>
    <row r="606" spans="2:65" s="12" customFormat="1" ht="13.5">
      <c r="B606" s="214"/>
      <c r="C606" s="215"/>
      <c r="D606" s="205" t="s">
        <v>134</v>
      </c>
      <c r="E606" s="216" t="s">
        <v>21</v>
      </c>
      <c r="F606" s="217" t="s">
        <v>1078</v>
      </c>
      <c r="G606" s="215"/>
      <c r="H606" s="218">
        <v>0.16400000000000001</v>
      </c>
      <c r="I606" s="219"/>
      <c r="J606" s="215"/>
      <c r="K606" s="215"/>
      <c r="L606" s="220"/>
      <c r="M606" s="221"/>
      <c r="N606" s="222"/>
      <c r="O606" s="222"/>
      <c r="P606" s="222"/>
      <c r="Q606" s="222"/>
      <c r="R606" s="222"/>
      <c r="S606" s="222"/>
      <c r="T606" s="223"/>
      <c r="AT606" s="224" t="s">
        <v>134</v>
      </c>
      <c r="AU606" s="224" t="s">
        <v>82</v>
      </c>
      <c r="AV606" s="12" t="s">
        <v>82</v>
      </c>
      <c r="AW606" s="12" t="s">
        <v>35</v>
      </c>
      <c r="AX606" s="12" t="s">
        <v>72</v>
      </c>
      <c r="AY606" s="224" t="s">
        <v>124</v>
      </c>
    </row>
    <row r="607" spans="2:65" s="12" customFormat="1" ht="13.5">
      <c r="B607" s="214"/>
      <c r="C607" s="215"/>
      <c r="D607" s="205" t="s">
        <v>134</v>
      </c>
      <c r="E607" s="216" t="s">
        <v>21</v>
      </c>
      <c r="F607" s="217" t="s">
        <v>2020</v>
      </c>
      <c r="G607" s="215"/>
      <c r="H607" s="218">
        <v>0.24099999999999999</v>
      </c>
      <c r="I607" s="219"/>
      <c r="J607" s="215"/>
      <c r="K607" s="215"/>
      <c r="L607" s="220"/>
      <c r="M607" s="221"/>
      <c r="N607" s="222"/>
      <c r="O607" s="222"/>
      <c r="P607" s="222"/>
      <c r="Q607" s="222"/>
      <c r="R607" s="222"/>
      <c r="S607" s="222"/>
      <c r="T607" s="223"/>
      <c r="AT607" s="224" t="s">
        <v>134</v>
      </c>
      <c r="AU607" s="224" t="s">
        <v>82</v>
      </c>
      <c r="AV607" s="12" t="s">
        <v>82</v>
      </c>
      <c r="AW607" s="12" t="s">
        <v>35</v>
      </c>
      <c r="AX607" s="12" t="s">
        <v>72</v>
      </c>
      <c r="AY607" s="224" t="s">
        <v>124</v>
      </c>
    </row>
    <row r="608" spans="2:65" s="14" customFormat="1" ht="13.5">
      <c r="B608" s="249"/>
      <c r="C608" s="250"/>
      <c r="D608" s="205" t="s">
        <v>134</v>
      </c>
      <c r="E608" s="251" t="s">
        <v>21</v>
      </c>
      <c r="F608" s="252" t="s">
        <v>384</v>
      </c>
      <c r="G608" s="250"/>
      <c r="H608" s="253">
        <v>0.40500000000000003</v>
      </c>
      <c r="I608" s="254"/>
      <c r="J608" s="250"/>
      <c r="K608" s="250"/>
      <c r="L608" s="255"/>
      <c r="M608" s="256"/>
      <c r="N608" s="257"/>
      <c r="O608" s="257"/>
      <c r="P608" s="257"/>
      <c r="Q608" s="257"/>
      <c r="R608" s="257"/>
      <c r="S608" s="257"/>
      <c r="T608" s="258"/>
      <c r="AT608" s="259" t="s">
        <v>134</v>
      </c>
      <c r="AU608" s="259" t="s">
        <v>82</v>
      </c>
      <c r="AV608" s="14" t="s">
        <v>141</v>
      </c>
      <c r="AW608" s="14" t="s">
        <v>35</v>
      </c>
      <c r="AX608" s="14" t="s">
        <v>72</v>
      </c>
      <c r="AY608" s="259" t="s">
        <v>124</v>
      </c>
    </row>
    <row r="609" spans="2:65" s="13" customFormat="1" ht="13.5">
      <c r="B609" s="228"/>
      <c r="C609" s="229"/>
      <c r="D609" s="205" t="s">
        <v>134</v>
      </c>
      <c r="E609" s="230" t="s">
        <v>21</v>
      </c>
      <c r="F609" s="231" t="s">
        <v>230</v>
      </c>
      <c r="G609" s="229"/>
      <c r="H609" s="232">
        <v>402.06900000000002</v>
      </c>
      <c r="I609" s="233"/>
      <c r="J609" s="229"/>
      <c r="K609" s="229"/>
      <c r="L609" s="234"/>
      <c r="M609" s="235"/>
      <c r="N609" s="236"/>
      <c r="O609" s="236"/>
      <c r="P609" s="236"/>
      <c r="Q609" s="236"/>
      <c r="R609" s="236"/>
      <c r="S609" s="236"/>
      <c r="T609" s="237"/>
      <c r="AT609" s="238" t="s">
        <v>134</v>
      </c>
      <c r="AU609" s="238" t="s">
        <v>82</v>
      </c>
      <c r="AV609" s="13" t="s">
        <v>132</v>
      </c>
      <c r="AW609" s="13" t="s">
        <v>35</v>
      </c>
      <c r="AX609" s="13" t="s">
        <v>80</v>
      </c>
      <c r="AY609" s="238" t="s">
        <v>124</v>
      </c>
    </row>
    <row r="610" spans="2:65" s="1" customFormat="1" ht="16.5" customHeight="1">
      <c r="B610" s="40"/>
      <c r="C610" s="191" t="s">
        <v>1080</v>
      </c>
      <c r="D610" s="191" t="s">
        <v>127</v>
      </c>
      <c r="E610" s="192" t="s">
        <v>1081</v>
      </c>
      <c r="F610" s="193" t="s">
        <v>1082</v>
      </c>
      <c r="G610" s="194" t="s">
        <v>315</v>
      </c>
      <c r="H610" s="195">
        <v>7639.3109999999997</v>
      </c>
      <c r="I610" s="196"/>
      <c r="J610" s="197">
        <f>ROUND(I610*H610,2)</f>
        <v>0</v>
      </c>
      <c r="K610" s="193" t="s">
        <v>131</v>
      </c>
      <c r="L610" s="60"/>
      <c r="M610" s="198" t="s">
        <v>21</v>
      </c>
      <c r="N610" s="199" t="s">
        <v>43</v>
      </c>
      <c r="O610" s="41"/>
      <c r="P610" s="200">
        <f>O610*H610</f>
        <v>0</v>
      </c>
      <c r="Q610" s="200">
        <v>0</v>
      </c>
      <c r="R610" s="200">
        <f>Q610*H610</f>
        <v>0</v>
      </c>
      <c r="S610" s="200">
        <v>0</v>
      </c>
      <c r="T610" s="201">
        <f>S610*H610</f>
        <v>0</v>
      </c>
      <c r="AR610" s="23" t="s">
        <v>132</v>
      </c>
      <c r="AT610" s="23" t="s">
        <v>127</v>
      </c>
      <c r="AU610" s="23" t="s">
        <v>82</v>
      </c>
      <c r="AY610" s="23" t="s">
        <v>124</v>
      </c>
      <c r="BE610" s="202">
        <f>IF(N610="základní",J610,0)</f>
        <v>0</v>
      </c>
      <c r="BF610" s="202">
        <f>IF(N610="snížená",J610,0)</f>
        <v>0</v>
      </c>
      <c r="BG610" s="202">
        <f>IF(N610="zákl. přenesená",J610,0)</f>
        <v>0</v>
      </c>
      <c r="BH610" s="202">
        <f>IF(N610="sníž. přenesená",J610,0)</f>
        <v>0</v>
      </c>
      <c r="BI610" s="202">
        <f>IF(N610="nulová",J610,0)</f>
        <v>0</v>
      </c>
      <c r="BJ610" s="23" t="s">
        <v>80</v>
      </c>
      <c r="BK610" s="202">
        <f>ROUND(I610*H610,2)</f>
        <v>0</v>
      </c>
      <c r="BL610" s="23" t="s">
        <v>132</v>
      </c>
      <c r="BM610" s="23" t="s">
        <v>2021</v>
      </c>
    </row>
    <row r="611" spans="2:65" s="12" customFormat="1" ht="13.5">
      <c r="B611" s="214"/>
      <c r="C611" s="215"/>
      <c r="D611" s="205" t="s">
        <v>134</v>
      </c>
      <c r="E611" s="216" t="s">
        <v>21</v>
      </c>
      <c r="F611" s="217" t="s">
        <v>2022</v>
      </c>
      <c r="G611" s="215"/>
      <c r="H611" s="218">
        <v>7639.3109999999997</v>
      </c>
      <c r="I611" s="219"/>
      <c r="J611" s="215"/>
      <c r="K611" s="215"/>
      <c r="L611" s="220"/>
      <c r="M611" s="221"/>
      <c r="N611" s="222"/>
      <c r="O611" s="222"/>
      <c r="P611" s="222"/>
      <c r="Q611" s="222"/>
      <c r="R611" s="222"/>
      <c r="S611" s="222"/>
      <c r="T611" s="223"/>
      <c r="AT611" s="224" t="s">
        <v>134</v>
      </c>
      <c r="AU611" s="224" t="s">
        <v>82</v>
      </c>
      <c r="AV611" s="12" t="s">
        <v>82</v>
      </c>
      <c r="AW611" s="12" t="s">
        <v>35</v>
      </c>
      <c r="AX611" s="12" t="s">
        <v>80</v>
      </c>
      <c r="AY611" s="224" t="s">
        <v>124</v>
      </c>
    </row>
    <row r="612" spans="2:65" s="11" customFormat="1" ht="27">
      <c r="B612" s="203"/>
      <c r="C612" s="204"/>
      <c r="D612" s="205" t="s">
        <v>134</v>
      </c>
      <c r="E612" s="206" t="s">
        <v>21</v>
      </c>
      <c r="F612" s="207" t="s">
        <v>1068</v>
      </c>
      <c r="G612" s="204"/>
      <c r="H612" s="206" t="s">
        <v>21</v>
      </c>
      <c r="I612" s="208"/>
      <c r="J612" s="204"/>
      <c r="K612" s="204"/>
      <c r="L612" s="209"/>
      <c r="M612" s="210"/>
      <c r="N612" s="211"/>
      <c r="O612" s="211"/>
      <c r="P612" s="211"/>
      <c r="Q612" s="211"/>
      <c r="R612" s="211"/>
      <c r="S612" s="211"/>
      <c r="T612" s="212"/>
      <c r="AT612" s="213" t="s">
        <v>134</v>
      </c>
      <c r="AU612" s="213" t="s">
        <v>82</v>
      </c>
      <c r="AV612" s="11" t="s">
        <v>80</v>
      </c>
      <c r="AW612" s="11" t="s">
        <v>35</v>
      </c>
      <c r="AX612" s="11" t="s">
        <v>72</v>
      </c>
      <c r="AY612" s="213" t="s">
        <v>124</v>
      </c>
    </row>
    <row r="613" spans="2:65" s="1" customFormat="1" ht="16.5" customHeight="1">
      <c r="B613" s="40"/>
      <c r="C613" s="191" t="s">
        <v>1085</v>
      </c>
      <c r="D613" s="191" t="s">
        <v>127</v>
      </c>
      <c r="E613" s="192" t="s">
        <v>1086</v>
      </c>
      <c r="F613" s="193" t="s">
        <v>1087</v>
      </c>
      <c r="G613" s="194" t="s">
        <v>315</v>
      </c>
      <c r="H613" s="195">
        <v>499.12599999999998</v>
      </c>
      <c r="I613" s="196"/>
      <c r="J613" s="197">
        <f>ROUND(I613*H613,2)</f>
        <v>0</v>
      </c>
      <c r="K613" s="193" t="s">
        <v>131</v>
      </c>
      <c r="L613" s="60"/>
      <c r="M613" s="198" t="s">
        <v>21</v>
      </c>
      <c r="N613" s="199" t="s">
        <v>43</v>
      </c>
      <c r="O613" s="41"/>
      <c r="P613" s="200">
        <f>O613*H613</f>
        <v>0</v>
      </c>
      <c r="Q613" s="200">
        <v>0</v>
      </c>
      <c r="R613" s="200">
        <f>Q613*H613</f>
        <v>0</v>
      </c>
      <c r="S613" s="200">
        <v>0</v>
      </c>
      <c r="T613" s="201">
        <f>S613*H613</f>
        <v>0</v>
      </c>
      <c r="AR613" s="23" t="s">
        <v>132</v>
      </c>
      <c r="AT613" s="23" t="s">
        <v>127</v>
      </c>
      <c r="AU613" s="23" t="s">
        <v>82</v>
      </c>
      <c r="AY613" s="23" t="s">
        <v>124</v>
      </c>
      <c r="BE613" s="202">
        <f>IF(N613="základní",J613,0)</f>
        <v>0</v>
      </c>
      <c r="BF613" s="202">
        <f>IF(N613="snížená",J613,0)</f>
        <v>0</v>
      </c>
      <c r="BG613" s="202">
        <f>IF(N613="zákl. přenesená",J613,0)</f>
        <v>0</v>
      </c>
      <c r="BH613" s="202">
        <f>IF(N613="sníž. přenesená",J613,0)</f>
        <v>0</v>
      </c>
      <c r="BI613" s="202">
        <f>IF(N613="nulová",J613,0)</f>
        <v>0</v>
      </c>
      <c r="BJ613" s="23" t="s">
        <v>80</v>
      </c>
      <c r="BK613" s="202">
        <f>ROUND(I613*H613,2)</f>
        <v>0</v>
      </c>
      <c r="BL613" s="23" t="s">
        <v>132</v>
      </c>
      <c r="BM613" s="23" t="s">
        <v>2023</v>
      </c>
    </row>
    <row r="614" spans="2:65" s="12" customFormat="1" ht="13.5">
      <c r="B614" s="214"/>
      <c r="C614" s="215"/>
      <c r="D614" s="205" t="s">
        <v>134</v>
      </c>
      <c r="E614" s="216" t="s">
        <v>21</v>
      </c>
      <c r="F614" s="217" t="s">
        <v>2024</v>
      </c>
      <c r="G614" s="215"/>
      <c r="H614" s="218">
        <v>402.06900000000002</v>
      </c>
      <c r="I614" s="219"/>
      <c r="J614" s="215"/>
      <c r="K614" s="215"/>
      <c r="L614" s="220"/>
      <c r="M614" s="221"/>
      <c r="N614" s="222"/>
      <c r="O614" s="222"/>
      <c r="P614" s="222"/>
      <c r="Q614" s="222"/>
      <c r="R614" s="222"/>
      <c r="S614" s="222"/>
      <c r="T614" s="223"/>
      <c r="AT614" s="224" t="s">
        <v>134</v>
      </c>
      <c r="AU614" s="224" t="s">
        <v>82</v>
      </c>
      <c r="AV614" s="12" t="s">
        <v>82</v>
      </c>
      <c r="AW614" s="12" t="s">
        <v>35</v>
      </c>
      <c r="AX614" s="12" t="s">
        <v>72</v>
      </c>
      <c r="AY614" s="224" t="s">
        <v>124</v>
      </c>
    </row>
    <row r="615" spans="2:65" s="11" customFormat="1" ht="13.5">
      <c r="B615" s="203"/>
      <c r="C615" s="204"/>
      <c r="D615" s="205" t="s">
        <v>134</v>
      </c>
      <c r="E615" s="206" t="s">
        <v>21</v>
      </c>
      <c r="F615" s="207" t="s">
        <v>1090</v>
      </c>
      <c r="G615" s="204"/>
      <c r="H615" s="206" t="s">
        <v>21</v>
      </c>
      <c r="I615" s="208"/>
      <c r="J615" s="204"/>
      <c r="K615" s="204"/>
      <c r="L615" s="209"/>
      <c r="M615" s="210"/>
      <c r="N615" s="211"/>
      <c r="O615" s="211"/>
      <c r="P615" s="211"/>
      <c r="Q615" s="211"/>
      <c r="R615" s="211"/>
      <c r="S615" s="211"/>
      <c r="T615" s="212"/>
      <c r="AT615" s="213" t="s">
        <v>134</v>
      </c>
      <c r="AU615" s="213" t="s">
        <v>82</v>
      </c>
      <c r="AV615" s="11" t="s">
        <v>80</v>
      </c>
      <c r="AW615" s="11" t="s">
        <v>35</v>
      </c>
      <c r="AX615" s="11" t="s">
        <v>72</v>
      </c>
      <c r="AY615" s="213" t="s">
        <v>124</v>
      </c>
    </row>
    <row r="616" spans="2:65" s="12" customFormat="1" ht="13.5">
      <c r="B616" s="214"/>
      <c r="C616" s="215"/>
      <c r="D616" s="205" t="s">
        <v>134</v>
      </c>
      <c r="E616" s="216" t="s">
        <v>21</v>
      </c>
      <c r="F616" s="217" t="s">
        <v>2025</v>
      </c>
      <c r="G616" s="215"/>
      <c r="H616" s="218">
        <v>97.057000000000002</v>
      </c>
      <c r="I616" s="219"/>
      <c r="J616" s="215"/>
      <c r="K616" s="215"/>
      <c r="L616" s="220"/>
      <c r="M616" s="221"/>
      <c r="N616" s="222"/>
      <c r="O616" s="222"/>
      <c r="P616" s="222"/>
      <c r="Q616" s="222"/>
      <c r="R616" s="222"/>
      <c r="S616" s="222"/>
      <c r="T616" s="223"/>
      <c r="AT616" s="224" t="s">
        <v>134</v>
      </c>
      <c r="AU616" s="224" t="s">
        <v>82</v>
      </c>
      <c r="AV616" s="12" t="s">
        <v>82</v>
      </c>
      <c r="AW616" s="12" t="s">
        <v>35</v>
      </c>
      <c r="AX616" s="12" t="s">
        <v>72</v>
      </c>
      <c r="AY616" s="224" t="s">
        <v>124</v>
      </c>
    </row>
    <row r="617" spans="2:65" s="13" customFormat="1" ht="13.5">
      <c r="B617" s="228"/>
      <c r="C617" s="229"/>
      <c r="D617" s="205" t="s">
        <v>134</v>
      </c>
      <c r="E617" s="230" t="s">
        <v>21</v>
      </c>
      <c r="F617" s="231" t="s">
        <v>230</v>
      </c>
      <c r="G617" s="229"/>
      <c r="H617" s="232">
        <v>499.12599999999998</v>
      </c>
      <c r="I617" s="233"/>
      <c r="J617" s="229"/>
      <c r="K617" s="229"/>
      <c r="L617" s="234"/>
      <c r="M617" s="235"/>
      <c r="N617" s="236"/>
      <c r="O617" s="236"/>
      <c r="P617" s="236"/>
      <c r="Q617" s="236"/>
      <c r="R617" s="236"/>
      <c r="S617" s="236"/>
      <c r="T617" s="237"/>
      <c r="AT617" s="238" t="s">
        <v>134</v>
      </c>
      <c r="AU617" s="238" t="s">
        <v>82</v>
      </c>
      <c r="AV617" s="13" t="s">
        <v>132</v>
      </c>
      <c r="AW617" s="13" t="s">
        <v>35</v>
      </c>
      <c r="AX617" s="13" t="s">
        <v>80</v>
      </c>
      <c r="AY617" s="238" t="s">
        <v>124</v>
      </c>
    </row>
    <row r="618" spans="2:65" s="1" customFormat="1" ht="16.5" customHeight="1">
      <c r="B618" s="40"/>
      <c r="C618" s="191" t="s">
        <v>1092</v>
      </c>
      <c r="D618" s="191" t="s">
        <v>127</v>
      </c>
      <c r="E618" s="192" t="s">
        <v>1093</v>
      </c>
      <c r="F618" s="193" t="s">
        <v>1649</v>
      </c>
      <c r="G618" s="194" t="s">
        <v>315</v>
      </c>
      <c r="H618" s="195">
        <v>502.98700000000002</v>
      </c>
      <c r="I618" s="196"/>
      <c r="J618" s="197">
        <f>ROUND(I618*H618,2)</f>
        <v>0</v>
      </c>
      <c r="K618" s="193" t="s">
        <v>131</v>
      </c>
      <c r="L618" s="60"/>
      <c r="M618" s="198" t="s">
        <v>21</v>
      </c>
      <c r="N618" s="199" t="s">
        <v>43</v>
      </c>
      <c r="O618" s="41"/>
      <c r="P618" s="200">
        <f>O618*H618</f>
        <v>0</v>
      </c>
      <c r="Q618" s="200">
        <v>0</v>
      </c>
      <c r="R618" s="200">
        <f>Q618*H618</f>
        <v>0</v>
      </c>
      <c r="S618" s="200">
        <v>0</v>
      </c>
      <c r="T618" s="201">
        <f>S618*H618</f>
        <v>0</v>
      </c>
      <c r="AR618" s="23" t="s">
        <v>132</v>
      </c>
      <c r="AT618" s="23" t="s">
        <v>127</v>
      </c>
      <c r="AU618" s="23" t="s">
        <v>82</v>
      </c>
      <c r="AY618" s="23" t="s">
        <v>124</v>
      </c>
      <c r="BE618" s="202">
        <f>IF(N618="základní",J618,0)</f>
        <v>0</v>
      </c>
      <c r="BF618" s="202">
        <f>IF(N618="snížená",J618,0)</f>
        <v>0</v>
      </c>
      <c r="BG618" s="202">
        <f>IF(N618="zákl. přenesená",J618,0)</f>
        <v>0</v>
      </c>
      <c r="BH618" s="202">
        <f>IF(N618="sníž. přenesená",J618,0)</f>
        <v>0</v>
      </c>
      <c r="BI618" s="202">
        <f>IF(N618="nulová",J618,0)</f>
        <v>0</v>
      </c>
      <c r="BJ618" s="23" t="s">
        <v>80</v>
      </c>
      <c r="BK618" s="202">
        <f>ROUND(I618*H618,2)</f>
        <v>0</v>
      </c>
      <c r="BL618" s="23" t="s">
        <v>132</v>
      </c>
      <c r="BM618" s="23" t="s">
        <v>2026</v>
      </c>
    </row>
    <row r="619" spans="2:65" s="11" customFormat="1" ht="13.5">
      <c r="B619" s="203"/>
      <c r="C619" s="204"/>
      <c r="D619" s="205" t="s">
        <v>134</v>
      </c>
      <c r="E619" s="206" t="s">
        <v>21</v>
      </c>
      <c r="F619" s="207" t="s">
        <v>1057</v>
      </c>
      <c r="G619" s="204"/>
      <c r="H619" s="206" t="s">
        <v>21</v>
      </c>
      <c r="I619" s="208"/>
      <c r="J619" s="204"/>
      <c r="K619" s="204"/>
      <c r="L619" s="209"/>
      <c r="M619" s="210"/>
      <c r="N619" s="211"/>
      <c r="O619" s="211"/>
      <c r="P619" s="211"/>
      <c r="Q619" s="211"/>
      <c r="R619" s="211"/>
      <c r="S619" s="211"/>
      <c r="T619" s="212"/>
      <c r="AT619" s="213" t="s">
        <v>134</v>
      </c>
      <c r="AU619" s="213" t="s">
        <v>82</v>
      </c>
      <c r="AV619" s="11" t="s">
        <v>80</v>
      </c>
      <c r="AW619" s="11" t="s">
        <v>35</v>
      </c>
      <c r="AX619" s="11" t="s">
        <v>72</v>
      </c>
      <c r="AY619" s="213" t="s">
        <v>124</v>
      </c>
    </row>
    <row r="620" spans="2:65" s="12" customFormat="1" ht="13.5">
      <c r="B620" s="214"/>
      <c r="C620" s="215"/>
      <c r="D620" s="205" t="s">
        <v>134</v>
      </c>
      <c r="E620" s="216" t="s">
        <v>21</v>
      </c>
      <c r="F620" s="217" t="s">
        <v>2027</v>
      </c>
      <c r="G620" s="215"/>
      <c r="H620" s="218">
        <v>114.057</v>
      </c>
      <c r="I620" s="219"/>
      <c r="J620" s="215"/>
      <c r="K620" s="215"/>
      <c r="L620" s="220"/>
      <c r="M620" s="221"/>
      <c r="N620" s="222"/>
      <c r="O620" s="222"/>
      <c r="P620" s="222"/>
      <c r="Q620" s="222"/>
      <c r="R620" s="222"/>
      <c r="S620" s="222"/>
      <c r="T620" s="223"/>
      <c r="AT620" s="224" t="s">
        <v>134</v>
      </c>
      <c r="AU620" s="224" t="s">
        <v>82</v>
      </c>
      <c r="AV620" s="12" t="s">
        <v>82</v>
      </c>
      <c r="AW620" s="12" t="s">
        <v>35</v>
      </c>
      <c r="AX620" s="12" t="s">
        <v>72</v>
      </c>
      <c r="AY620" s="224" t="s">
        <v>124</v>
      </c>
    </row>
    <row r="621" spans="2:65" s="14" customFormat="1" ht="13.5">
      <c r="B621" s="249"/>
      <c r="C621" s="250"/>
      <c r="D621" s="205" t="s">
        <v>134</v>
      </c>
      <c r="E621" s="251" t="s">
        <v>21</v>
      </c>
      <c r="F621" s="252" t="s">
        <v>384</v>
      </c>
      <c r="G621" s="250"/>
      <c r="H621" s="253">
        <v>114.057</v>
      </c>
      <c r="I621" s="254"/>
      <c r="J621" s="250"/>
      <c r="K621" s="250"/>
      <c r="L621" s="255"/>
      <c r="M621" s="256"/>
      <c r="N621" s="257"/>
      <c r="O621" s="257"/>
      <c r="P621" s="257"/>
      <c r="Q621" s="257"/>
      <c r="R621" s="257"/>
      <c r="S621" s="257"/>
      <c r="T621" s="258"/>
      <c r="AT621" s="259" t="s">
        <v>134</v>
      </c>
      <c r="AU621" s="259" t="s">
        <v>82</v>
      </c>
      <c r="AV621" s="14" t="s">
        <v>141</v>
      </c>
      <c r="AW621" s="14" t="s">
        <v>35</v>
      </c>
      <c r="AX621" s="14" t="s">
        <v>72</v>
      </c>
      <c r="AY621" s="259" t="s">
        <v>124</v>
      </c>
    </row>
    <row r="622" spans="2:65" s="11" customFormat="1" ht="13.5">
      <c r="B622" s="203"/>
      <c r="C622" s="204"/>
      <c r="D622" s="205" t="s">
        <v>134</v>
      </c>
      <c r="E622" s="206" t="s">
        <v>21</v>
      </c>
      <c r="F622" s="207" t="s">
        <v>1073</v>
      </c>
      <c r="G622" s="204"/>
      <c r="H622" s="206" t="s">
        <v>21</v>
      </c>
      <c r="I622" s="208"/>
      <c r="J622" s="204"/>
      <c r="K622" s="204"/>
      <c r="L622" s="209"/>
      <c r="M622" s="210"/>
      <c r="N622" s="211"/>
      <c r="O622" s="211"/>
      <c r="P622" s="211"/>
      <c r="Q622" s="211"/>
      <c r="R622" s="211"/>
      <c r="S622" s="211"/>
      <c r="T622" s="212"/>
      <c r="AT622" s="213" t="s">
        <v>134</v>
      </c>
      <c r="AU622" s="213" t="s">
        <v>82</v>
      </c>
      <c r="AV622" s="11" t="s">
        <v>80</v>
      </c>
      <c r="AW622" s="11" t="s">
        <v>35</v>
      </c>
      <c r="AX622" s="11" t="s">
        <v>72</v>
      </c>
      <c r="AY622" s="213" t="s">
        <v>124</v>
      </c>
    </row>
    <row r="623" spans="2:65" s="12" customFormat="1" ht="13.5">
      <c r="B623" s="214"/>
      <c r="C623" s="215"/>
      <c r="D623" s="205" t="s">
        <v>134</v>
      </c>
      <c r="E623" s="216" t="s">
        <v>21</v>
      </c>
      <c r="F623" s="217" t="s">
        <v>2017</v>
      </c>
      <c r="G623" s="215"/>
      <c r="H623" s="218">
        <v>306.25</v>
      </c>
      <c r="I623" s="219"/>
      <c r="J623" s="215"/>
      <c r="K623" s="215"/>
      <c r="L623" s="220"/>
      <c r="M623" s="221"/>
      <c r="N623" s="222"/>
      <c r="O623" s="222"/>
      <c r="P623" s="222"/>
      <c r="Q623" s="222"/>
      <c r="R623" s="222"/>
      <c r="S623" s="222"/>
      <c r="T623" s="223"/>
      <c r="AT623" s="224" t="s">
        <v>134</v>
      </c>
      <c r="AU623" s="224" t="s">
        <v>82</v>
      </c>
      <c r="AV623" s="12" t="s">
        <v>82</v>
      </c>
      <c r="AW623" s="12" t="s">
        <v>35</v>
      </c>
      <c r="AX623" s="12" t="s">
        <v>72</v>
      </c>
      <c r="AY623" s="224" t="s">
        <v>124</v>
      </c>
    </row>
    <row r="624" spans="2:65" s="12" customFormat="1" ht="13.5">
      <c r="B624" s="214"/>
      <c r="C624" s="215"/>
      <c r="D624" s="205" t="s">
        <v>134</v>
      </c>
      <c r="E624" s="216" t="s">
        <v>21</v>
      </c>
      <c r="F624" s="217" t="s">
        <v>2018</v>
      </c>
      <c r="G624" s="215"/>
      <c r="H624" s="218">
        <v>64.8</v>
      </c>
      <c r="I624" s="219"/>
      <c r="J624" s="215"/>
      <c r="K624" s="215"/>
      <c r="L624" s="220"/>
      <c r="M624" s="221"/>
      <c r="N624" s="222"/>
      <c r="O624" s="222"/>
      <c r="P624" s="222"/>
      <c r="Q624" s="222"/>
      <c r="R624" s="222"/>
      <c r="S624" s="222"/>
      <c r="T624" s="223"/>
      <c r="AT624" s="224" t="s">
        <v>134</v>
      </c>
      <c r="AU624" s="224" t="s">
        <v>82</v>
      </c>
      <c r="AV624" s="12" t="s">
        <v>82</v>
      </c>
      <c r="AW624" s="12" t="s">
        <v>35</v>
      </c>
      <c r="AX624" s="12" t="s">
        <v>72</v>
      </c>
      <c r="AY624" s="224" t="s">
        <v>124</v>
      </c>
    </row>
    <row r="625" spans="2:65" s="12" customFormat="1" ht="13.5">
      <c r="B625" s="214"/>
      <c r="C625" s="215"/>
      <c r="D625" s="205" t="s">
        <v>134</v>
      </c>
      <c r="E625" s="216" t="s">
        <v>21</v>
      </c>
      <c r="F625" s="217" t="s">
        <v>2019</v>
      </c>
      <c r="G625" s="215"/>
      <c r="H625" s="218">
        <v>17.88</v>
      </c>
      <c r="I625" s="219"/>
      <c r="J625" s="215"/>
      <c r="K625" s="215"/>
      <c r="L625" s="220"/>
      <c r="M625" s="221"/>
      <c r="N625" s="222"/>
      <c r="O625" s="222"/>
      <c r="P625" s="222"/>
      <c r="Q625" s="222"/>
      <c r="R625" s="222"/>
      <c r="S625" s="222"/>
      <c r="T625" s="223"/>
      <c r="AT625" s="224" t="s">
        <v>134</v>
      </c>
      <c r="AU625" s="224" t="s">
        <v>82</v>
      </c>
      <c r="AV625" s="12" t="s">
        <v>82</v>
      </c>
      <c r="AW625" s="12" t="s">
        <v>35</v>
      </c>
      <c r="AX625" s="12" t="s">
        <v>72</v>
      </c>
      <c r="AY625" s="224" t="s">
        <v>124</v>
      </c>
    </row>
    <row r="626" spans="2:65" s="14" customFormat="1" ht="13.5">
      <c r="B626" s="249"/>
      <c r="C626" s="250"/>
      <c r="D626" s="205" t="s">
        <v>134</v>
      </c>
      <c r="E626" s="251" t="s">
        <v>21</v>
      </c>
      <c r="F626" s="252" t="s">
        <v>384</v>
      </c>
      <c r="G626" s="250"/>
      <c r="H626" s="253">
        <v>388.93</v>
      </c>
      <c r="I626" s="254"/>
      <c r="J626" s="250"/>
      <c r="K626" s="250"/>
      <c r="L626" s="255"/>
      <c r="M626" s="256"/>
      <c r="N626" s="257"/>
      <c r="O626" s="257"/>
      <c r="P626" s="257"/>
      <c r="Q626" s="257"/>
      <c r="R626" s="257"/>
      <c r="S626" s="257"/>
      <c r="T626" s="258"/>
      <c r="AT626" s="259" t="s">
        <v>134</v>
      </c>
      <c r="AU626" s="259" t="s">
        <v>82</v>
      </c>
      <c r="AV626" s="14" t="s">
        <v>141</v>
      </c>
      <c r="AW626" s="14" t="s">
        <v>35</v>
      </c>
      <c r="AX626" s="14" t="s">
        <v>72</v>
      </c>
      <c r="AY626" s="259" t="s">
        <v>124</v>
      </c>
    </row>
    <row r="627" spans="2:65" s="13" customFormat="1" ht="13.5">
      <c r="B627" s="228"/>
      <c r="C627" s="229"/>
      <c r="D627" s="205" t="s">
        <v>134</v>
      </c>
      <c r="E627" s="230" t="s">
        <v>21</v>
      </c>
      <c r="F627" s="231" t="s">
        <v>230</v>
      </c>
      <c r="G627" s="229"/>
      <c r="H627" s="232">
        <v>502.98700000000002</v>
      </c>
      <c r="I627" s="233"/>
      <c r="J627" s="229"/>
      <c r="K627" s="229"/>
      <c r="L627" s="234"/>
      <c r="M627" s="235"/>
      <c r="N627" s="236"/>
      <c r="O627" s="236"/>
      <c r="P627" s="236"/>
      <c r="Q627" s="236"/>
      <c r="R627" s="236"/>
      <c r="S627" s="236"/>
      <c r="T627" s="237"/>
      <c r="AT627" s="238" t="s">
        <v>134</v>
      </c>
      <c r="AU627" s="238" t="s">
        <v>82</v>
      </c>
      <c r="AV627" s="13" t="s">
        <v>132</v>
      </c>
      <c r="AW627" s="13" t="s">
        <v>35</v>
      </c>
      <c r="AX627" s="13" t="s">
        <v>80</v>
      </c>
      <c r="AY627" s="238" t="s">
        <v>124</v>
      </c>
    </row>
    <row r="628" spans="2:65" s="10" customFormat="1" ht="29.85" customHeight="1">
      <c r="B628" s="175"/>
      <c r="C628" s="176"/>
      <c r="D628" s="177" t="s">
        <v>71</v>
      </c>
      <c r="E628" s="189" t="s">
        <v>1096</v>
      </c>
      <c r="F628" s="189" t="s">
        <v>1097</v>
      </c>
      <c r="G628" s="176"/>
      <c r="H628" s="176"/>
      <c r="I628" s="179"/>
      <c r="J628" s="190">
        <f>BK628</f>
        <v>0</v>
      </c>
      <c r="K628" s="176"/>
      <c r="L628" s="181"/>
      <c r="M628" s="182"/>
      <c r="N628" s="183"/>
      <c r="O628" s="183"/>
      <c r="P628" s="184">
        <f>P629</f>
        <v>0</v>
      </c>
      <c r="Q628" s="183"/>
      <c r="R628" s="184">
        <f>R629</f>
        <v>0</v>
      </c>
      <c r="S628" s="183"/>
      <c r="T628" s="185">
        <f>T629</f>
        <v>0</v>
      </c>
      <c r="AR628" s="186" t="s">
        <v>80</v>
      </c>
      <c r="AT628" s="187" t="s">
        <v>71</v>
      </c>
      <c r="AU628" s="187" t="s">
        <v>80</v>
      </c>
      <c r="AY628" s="186" t="s">
        <v>124</v>
      </c>
      <c r="BK628" s="188">
        <f>BK629</f>
        <v>0</v>
      </c>
    </row>
    <row r="629" spans="2:65" s="1" customFormat="1" ht="25.5" customHeight="1">
      <c r="B629" s="40"/>
      <c r="C629" s="191" t="s">
        <v>1098</v>
      </c>
      <c r="D629" s="191" t="s">
        <v>127</v>
      </c>
      <c r="E629" s="192" t="s">
        <v>1099</v>
      </c>
      <c r="F629" s="193" t="s">
        <v>1100</v>
      </c>
      <c r="G629" s="194" t="s">
        <v>315</v>
      </c>
      <c r="H629" s="195">
        <v>905.72500000000002</v>
      </c>
      <c r="I629" s="196"/>
      <c r="J629" s="197">
        <f>ROUND(I629*H629,2)</f>
        <v>0</v>
      </c>
      <c r="K629" s="193" t="s">
        <v>21</v>
      </c>
      <c r="L629" s="60"/>
      <c r="M629" s="198" t="s">
        <v>21</v>
      </c>
      <c r="N629" s="199" t="s">
        <v>43</v>
      </c>
      <c r="O629" s="41"/>
      <c r="P629" s="200">
        <f>O629*H629</f>
        <v>0</v>
      </c>
      <c r="Q629" s="200">
        <v>0</v>
      </c>
      <c r="R629" s="200">
        <f>Q629*H629</f>
        <v>0</v>
      </c>
      <c r="S629" s="200">
        <v>0</v>
      </c>
      <c r="T629" s="201">
        <f>S629*H629</f>
        <v>0</v>
      </c>
      <c r="AR629" s="23" t="s">
        <v>132</v>
      </c>
      <c r="AT629" s="23" t="s">
        <v>127</v>
      </c>
      <c r="AU629" s="23" t="s">
        <v>82</v>
      </c>
      <c r="AY629" s="23" t="s">
        <v>124</v>
      </c>
      <c r="BE629" s="202">
        <f>IF(N629="základní",J629,0)</f>
        <v>0</v>
      </c>
      <c r="BF629" s="202">
        <f>IF(N629="snížená",J629,0)</f>
        <v>0</v>
      </c>
      <c r="BG629" s="202">
        <f>IF(N629="zákl. přenesená",J629,0)</f>
        <v>0</v>
      </c>
      <c r="BH629" s="202">
        <f>IF(N629="sníž. přenesená",J629,0)</f>
        <v>0</v>
      </c>
      <c r="BI629" s="202">
        <f>IF(N629="nulová",J629,0)</f>
        <v>0</v>
      </c>
      <c r="BJ629" s="23" t="s">
        <v>80</v>
      </c>
      <c r="BK629" s="202">
        <f>ROUND(I629*H629,2)</f>
        <v>0</v>
      </c>
      <c r="BL629" s="23" t="s">
        <v>132</v>
      </c>
      <c r="BM629" s="23" t="s">
        <v>2028</v>
      </c>
    </row>
    <row r="630" spans="2:65" s="10" customFormat="1" ht="37.35" customHeight="1">
      <c r="B630" s="175"/>
      <c r="C630" s="176"/>
      <c r="D630" s="177" t="s">
        <v>71</v>
      </c>
      <c r="E630" s="178" t="s">
        <v>1102</v>
      </c>
      <c r="F630" s="178" t="s">
        <v>1652</v>
      </c>
      <c r="G630" s="176"/>
      <c r="H630" s="176"/>
      <c r="I630" s="179"/>
      <c r="J630" s="180">
        <f>BK630</f>
        <v>0</v>
      </c>
      <c r="K630" s="176"/>
      <c r="L630" s="181"/>
      <c r="M630" s="182"/>
      <c r="N630" s="183"/>
      <c r="O630" s="183"/>
      <c r="P630" s="184">
        <f>P631</f>
        <v>0</v>
      </c>
      <c r="Q630" s="183"/>
      <c r="R630" s="184">
        <f>R631</f>
        <v>1.0980694999999998</v>
      </c>
      <c r="S630" s="183"/>
      <c r="T630" s="185">
        <f>T631</f>
        <v>0</v>
      </c>
      <c r="AR630" s="186" t="s">
        <v>82</v>
      </c>
      <c r="AT630" s="187" t="s">
        <v>71</v>
      </c>
      <c r="AU630" s="187" t="s">
        <v>72</v>
      </c>
      <c r="AY630" s="186" t="s">
        <v>124</v>
      </c>
      <c r="BK630" s="188">
        <f>BK631</f>
        <v>0</v>
      </c>
    </row>
    <row r="631" spans="2:65" s="10" customFormat="1" ht="19.899999999999999" customHeight="1">
      <c r="B631" s="175"/>
      <c r="C631" s="176"/>
      <c r="D631" s="177" t="s">
        <v>71</v>
      </c>
      <c r="E631" s="189" t="s">
        <v>1104</v>
      </c>
      <c r="F631" s="189" t="s">
        <v>1105</v>
      </c>
      <c r="G631" s="176"/>
      <c r="H631" s="176"/>
      <c r="I631" s="179"/>
      <c r="J631" s="190">
        <f>BK631</f>
        <v>0</v>
      </c>
      <c r="K631" s="176"/>
      <c r="L631" s="181"/>
      <c r="M631" s="182"/>
      <c r="N631" s="183"/>
      <c r="O631" s="183"/>
      <c r="P631" s="184">
        <f>SUM(P632:P663)</f>
        <v>0</v>
      </c>
      <c r="Q631" s="183"/>
      <c r="R631" s="184">
        <f>SUM(R632:R663)</f>
        <v>1.0980694999999998</v>
      </c>
      <c r="S631" s="183"/>
      <c r="T631" s="185">
        <f>SUM(T632:T663)</f>
        <v>0</v>
      </c>
      <c r="AR631" s="186" t="s">
        <v>82</v>
      </c>
      <c r="AT631" s="187" t="s">
        <v>71</v>
      </c>
      <c r="AU631" s="187" t="s">
        <v>80</v>
      </c>
      <c r="AY631" s="186" t="s">
        <v>124</v>
      </c>
      <c r="BK631" s="188">
        <f>SUM(BK632:BK663)</f>
        <v>0</v>
      </c>
    </row>
    <row r="632" spans="2:65" s="1" customFormat="1" ht="16.5" customHeight="1">
      <c r="B632" s="40"/>
      <c r="C632" s="191" t="s">
        <v>1106</v>
      </c>
      <c r="D632" s="191" t="s">
        <v>127</v>
      </c>
      <c r="E632" s="192" t="s">
        <v>1107</v>
      </c>
      <c r="F632" s="193" t="s">
        <v>1108</v>
      </c>
      <c r="G632" s="194" t="s">
        <v>221</v>
      </c>
      <c r="H632" s="195">
        <v>229.49</v>
      </c>
      <c r="I632" s="196"/>
      <c r="J632" s="197">
        <f>ROUND(I632*H632,2)</f>
        <v>0</v>
      </c>
      <c r="K632" s="193" t="s">
        <v>131</v>
      </c>
      <c r="L632" s="60"/>
      <c r="M632" s="198" t="s">
        <v>21</v>
      </c>
      <c r="N632" s="199" t="s">
        <v>43</v>
      </c>
      <c r="O632" s="41"/>
      <c r="P632" s="200">
        <f>O632*H632</f>
        <v>0</v>
      </c>
      <c r="Q632" s="200">
        <v>0</v>
      </c>
      <c r="R632" s="200">
        <f>Q632*H632</f>
        <v>0</v>
      </c>
      <c r="S632" s="200">
        <v>0</v>
      </c>
      <c r="T632" s="201">
        <f>S632*H632</f>
        <v>0</v>
      </c>
      <c r="AR632" s="23" t="s">
        <v>294</v>
      </c>
      <c r="AT632" s="23" t="s">
        <v>127</v>
      </c>
      <c r="AU632" s="23" t="s">
        <v>82</v>
      </c>
      <c r="AY632" s="23" t="s">
        <v>124</v>
      </c>
      <c r="BE632" s="202">
        <f>IF(N632="základní",J632,0)</f>
        <v>0</v>
      </c>
      <c r="BF632" s="202">
        <f>IF(N632="snížená",J632,0)</f>
        <v>0</v>
      </c>
      <c r="BG632" s="202">
        <f>IF(N632="zákl. přenesená",J632,0)</f>
        <v>0</v>
      </c>
      <c r="BH632" s="202">
        <f>IF(N632="sníž. přenesená",J632,0)</f>
        <v>0</v>
      </c>
      <c r="BI632" s="202">
        <f>IF(N632="nulová",J632,0)</f>
        <v>0</v>
      </c>
      <c r="BJ632" s="23" t="s">
        <v>80</v>
      </c>
      <c r="BK632" s="202">
        <f>ROUND(I632*H632,2)</f>
        <v>0</v>
      </c>
      <c r="BL632" s="23" t="s">
        <v>294</v>
      </c>
      <c r="BM632" s="23" t="s">
        <v>2029</v>
      </c>
    </row>
    <row r="633" spans="2:65" s="11" customFormat="1" ht="13.5">
      <c r="B633" s="203"/>
      <c r="C633" s="204"/>
      <c r="D633" s="205" t="s">
        <v>134</v>
      </c>
      <c r="E633" s="206" t="s">
        <v>21</v>
      </c>
      <c r="F633" s="207" t="s">
        <v>1110</v>
      </c>
      <c r="G633" s="204"/>
      <c r="H633" s="206" t="s">
        <v>21</v>
      </c>
      <c r="I633" s="208"/>
      <c r="J633" s="204"/>
      <c r="K633" s="204"/>
      <c r="L633" s="209"/>
      <c r="M633" s="210"/>
      <c r="N633" s="211"/>
      <c r="O633" s="211"/>
      <c r="P633" s="211"/>
      <c r="Q633" s="211"/>
      <c r="R633" s="211"/>
      <c r="S633" s="211"/>
      <c r="T633" s="212"/>
      <c r="AT633" s="213" t="s">
        <v>134</v>
      </c>
      <c r="AU633" s="213" t="s">
        <v>82</v>
      </c>
      <c r="AV633" s="11" t="s">
        <v>80</v>
      </c>
      <c r="AW633" s="11" t="s">
        <v>35</v>
      </c>
      <c r="AX633" s="11" t="s">
        <v>72</v>
      </c>
      <c r="AY633" s="213" t="s">
        <v>124</v>
      </c>
    </row>
    <row r="634" spans="2:65" s="12" customFormat="1" ht="13.5">
      <c r="B634" s="214"/>
      <c r="C634" s="215"/>
      <c r="D634" s="205" t="s">
        <v>134</v>
      </c>
      <c r="E634" s="216" t="s">
        <v>21</v>
      </c>
      <c r="F634" s="217" t="s">
        <v>2030</v>
      </c>
      <c r="G634" s="215"/>
      <c r="H634" s="218">
        <v>51.48</v>
      </c>
      <c r="I634" s="219"/>
      <c r="J634" s="215"/>
      <c r="K634" s="215"/>
      <c r="L634" s="220"/>
      <c r="M634" s="221"/>
      <c r="N634" s="222"/>
      <c r="O634" s="222"/>
      <c r="P634" s="222"/>
      <c r="Q634" s="222"/>
      <c r="R634" s="222"/>
      <c r="S634" s="222"/>
      <c r="T634" s="223"/>
      <c r="AT634" s="224" t="s">
        <v>134</v>
      </c>
      <c r="AU634" s="224" t="s">
        <v>82</v>
      </c>
      <c r="AV634" s="12" t="s">
        <v>82</v>
      </c>
      <c r="AW634" s="12" t="s">
        <v>35</v>
      </c>
      <c r="AX634" s="12" t="s">
        <v>72</v>
      </c>
      <c r="AY634" s="224" t="s">
        <v>124</v>
      </c>
    </row>
    <row r="635" spans="2:65" s="12" customFormat="1" ht="13.5">
      <c r="B635" s="214"/>
      <c r="C635" s="215"/>
      <c r="D635" s="205" t="s">
        <v>134</v>
      </c>
      <c r="E635" s="216" t="s">
        <v>21</v>
      </c>
      <c r="F635" s="217" t="s">
        <v>2031</v>
      </c>
      <c r="G635" s="215"/>
      <c r="H635" s="218">
        <v>53.17</v>
      </c>
      <c r="I635" s="219"/>
      <c r="J635" s="215"/>
      <c r="K635" s="215"/>
      <c r="L635" s="220"/>
      <c r="M635" s="221"/>
      <c r="N635" s="222"/>
      <c r="O635" s="222"/>
      <c r="P635" s="222"/>
      <c r="Q635" s="222"/>
      <c r="R635" s="222"/>
      <c r="S635" s="222"/>
      <c r="T635" s="223"/>
      <c r="AT635" s="224" t="s">
        <v>134</v>
      </c>
      <c r="AU635" s="224" t="s">
        <v>82</v>
      </c>
      <c r="AV635" s="12" t="s">
        <v>82</v>
      </c>
      <c r="AW635" s="12" t="s">
        <v>35</v>
      </c>
      <c r="AX635" s="12" t="s">
        <v>72</v>
      </c>
      <c r="AY635" s="224" t="s">
        <v>124</v>
      </c>
    </row>
    <row r="636" spans="2:65" s="12" customFormat="1" ht="13.5">
      <c r="B636" s="214"/>
      <c r="C636" s="215"/>
      <c r="D636" s="205" t="s">
        <v>134</v>
      </c>
      <c r="E636" s="216" t="s">
        <v>21</v>
      </c>
      <c r="F636" s="217" t="s">
        <v>2032</v>
      </c>
      <c r="G636" s="215"/>
      <c r="H636" s="218">
        <v>61.395000000000003</v>
      </c>
      <c r="I636" s="219"/>
      <c r="J636" s="215"/>
      <c r="K636" s="215"/>
      <c r="L636" s="220"/>
      <c r="M636" s="221"/>
      <c r="N636" s="222"/>
      <c r="O636" s="222"/>
      <c r="P636" s="222"/>
      <c r="Q636" s="222"/>
      <c r="R636" s="222"/>
      <c r="S636" s="222"/>
      <c r="T636" s="223"/>
      <c r="AT636" s="224" t="s">
        <v>134</v>
      </c>
      <c r="AU636" s="224" t="s">
        <v>82</v>
      </c>
      <c r="AV636" s="12" t="s">
        <v>82</v>
      </c>
      <c r="AW636" s="12" t="s">
        <v>35</v>
      </c>
      <c r="AX636" s="12" t="s">
        <v>72</v>
      </c>
      <c r="AY636" s="224" t="s">
        <v>124</v>
      </c>
    </row>
    <row r="637" spans="2:65" s="12" customFormat="1" ht="13.5">
      <c r="B637" s="214"/>
      <c r="C637" s="215"/>
      <c r="D637" s="205" t="s">
        <v>134</v>
      </c>
      <c r="E637" s="216" t="s">
        <v>21</v>
      </c>
      <c r="F637" s="217" t="s">
        <v>2033</v>
      </c>
      <c r="G637" s="215"/>
      <c r="H637" s="218">
        <v>63.445</v>
      </c>
      <c r="I637" s="219"/>
      <c r="J637" s="215"/>
      <c r="K637" s="215"/>
      <c r="L637" s="220"/>
      <c r="M637" s="221"/>
      <c r="N637" s="222"/>
      <c r="O637" s="222"/>
      <c r="P637" s="222"/>
      <c r="Q637" s="222"/>
      <c r="R637" s="222"/>
      <c r="S637" s="222"/>
      <c r="T637" s="223"/>
      <c r="AT637" s="224" t="s">
        <v>134</v>
      </c>
      <c r="AU637" s="224" t="s">
        <v>82</v>
      </c>
      <c r="AV637" s="12" t="s">
        <v>82</v>
      </c>
      <c r="AW637" s="12" t="s">
        <v>35</v>
      </c>
      <c r="AX637" s="12" t="s">
        <v>72</v>
      </c>
      <c r="AY637" s="224" t="s">
        <v>124</v>
      </c>
    </row>
    <row r="638" spans="2:65" s="13" customFormat="1" ht="13.5">
      <c r="B638" s="228"/>
      <c r="C638" s="229"/>
      <c r="D638" s="205" t="s">
        <v>134</v>
      </c>
      <c r="E638" s="230" t="s">
        <v>21</v>
      </c>
      <c r="F638" s="231" t="s">
        <v>230</v>
      </c>
      <c r="G638" s="229"/>
      <c r="H638" s="232">
        <v>229.49</v>
      </c>
      <c r="I638" s="233"/>
      <c r="J638" s="229"/>
      <c r="K638" s="229"/>
      <c r="L638" s="234"/>
      <c r="M638" s="235"/>
      <c r="N638" s="236"/>
      <c r="O638" s="236"/>
      <c r="P638" s="236"/>
      <c r="Q638" s="236"/>
      <c r="R638" s="236"/>
      <c r="S638" s="236"/>
      <c r="T638" s="237"/>
      <c r="AT638" s="238" t="s">
        <v>134</v>
      </c>
      <c r="AU638" s="238" t="s">
        <v>82</v>
      </c>
      <c r="AV638" s="13" t="s">
        <v>132</v>
      </c>
      <c r="AW638" s="13" t="s">
        <v>35</v>
      </c>
      <c r="AX638" s="13" t="s">
        <v>80</v>
      </c>
      <c r="AY638" s="238" t="s">
        <v>124</v>
      </c>
    </row>
    <row r="639" spans="2:65" s="1" customFormat="1" ht="16.5" customHeight="1">
      <c r="B639" s="40"/>
      <c r="C639" s="239" t="s">
        <v>1116</v>
      </c>
      <c r="D639" s="239" t="s">
        <v>312</v>
      </c>
      <c r="E639" s="240" t="s">
        <v>1117</v>
      </c>
      <c r="F639" s="241" t="s">
        <v>1118</v>
      </c>
      <c r="G639" s="242" t="s">
        <v>315</v>
      </c>
      <c r="H639" s="243">
        <v>0.10100000000000001</v>
      </c>
      <c r="I639" s="244"/>
      <c r="J639" s="245">
        <f>ROUND(I639*H639,2)</f>
        <v>0</v>
      </c>
      <c r="K639" s="241" t="s">
        <v>131</v>
      </c>
      <c r="L639" s="246"/>
      <c r="M639" s="247" t="s">
        <v>21</v>
      </c>
      <c r="N639" s="248" t="s">
        <v>43</v>
      </c>
      <c r="O639" s="41"/>
      <c r="P639" s="200">
        <f>O639*H639</f>
        <v>0</v>
      </c>
      <c r="Q639" s="200">
        <v>1</v>
      </c>
      <c r="R639" s="200">
        <f>Q639*H639</f>
        <v>0.10100000000000001</v>
      </c>
      <c r="S639" s="200">
        <v>0</v>
      </c>
      <c r="T639" s="201">
        <f>S639*H639</f>
        <v>0</v>
      </c>
      <c r="AR639" s="23" t="s">
        <v>386</v>
      </c>
      <c r="AT639" s="23" t="s">
        <v>312</v>
      </c>
      <c r="AU639" s="23" t="s">
        <v>82</v>
      </c>
      <c r="AY639" s="23" t="s">
        <v>124</v>
      </c>
      <c r="BE639" s="202">
        <f>IF(N639="základní",J639,0)</f>
        <v>0</v>
      </c>
      <c r="BF639" s="202">
        <f>IF(N639="snížená",J639,0)</f>
        <v>0</v>
      </c>
      <c r="BG639" s="202">
        <f>IF(N639="zákl. přenesená",J639,0)</f>
        <v>0</v>
      </c>
      <c r="BH639" s="202">
        <f>IF(N639="sníž. přenesená",J639,0)</f>
        <v>0</v>
      </c>
      <c r="BI639" s="202">
        <f>IF(N639="nulová",J639,0)</f>
        <v>0</v>
      </c>
      <c r="BJ639" s="23" t="s">
        <v>80</v>
      </c>
      <c r="BK639" s="202">
        <f>ROUND(I639*H639,2)</f>
        <v>0</v>
      </c>
      <c r="BL639" s="23" t="s">
        <v>294</v>
      </c>
      <c r="BM639" s="23" t="s">
        <v>2034</v>
      </c>
    </row>
    <row r="640" spans="2:65" s="11" customFormat="1" ht="13.5">
      <c r="B640" s="203"/>
      <c r="C640" s="204"/>
      <c r="D640" s="205" t="s">
        <v>134</v>
      </c>
      <c r="E640" s="206" t="s">
        <v>21</v>
      </c>
      <c r="F640" s="207" t="s">
        <v>1120</v>
      </c>
      <c r="G640" s="204"/>
      <c r="H640" s="206" t="s">
        <v>21</v>
      </c>
      <c r="I640" s="208"/>
      <c r="J640" s="204"/>
      <c r="K640" s="204"/>
      <c r="L640" s="209"/>
      <c r="M640" s="210"/>
      <c r="N640" s="211"/>
      <c r="O640" s="211"/>
      <c r="P640" s="211"/>
      <c r="Q640" s="211"/>
      <c r="R640" s="211"/>
      <c r="S640" s="211"/>
      <c r="T640" s="212"/>
      <c r="AT640" s="213" t="s">
        <v>134</v>
      </c>
      <c r="AU640" s="213" t="s">
        <v>82</v>
      </c>
      <c r="AV640" s="11" t="s">
        <v>80</v>
      </c>
      <c r="AW640" s="11" t="s">
        <v>35</v>
      </c>
      <c r="AX640" s="11" t="s">
        <v>72</v>
      </c>
      <c r="AY640" s="213" t="s">
        <v>124</v>
      </c>
    </row>
    <row r="641" spans="2:65" s="12" customFormat="1" ht="13.5">
      <c r="B641" s="214"/>
      <c r="C641" s="215"/>
      <c r="D641" s="205" t="s">
        <v>134</v>
      </c>
      <c r="E641" s="216" t="s">
        <v>21</v>
      </c>
      <c r="F641" s="217" t="s">
        <v>2035</v>
      </c>
      <c r="G641" s="215"/>
      <c r="H641" s="218">
        <v>0.10100000000000001</v>
      </c>
      <c r="I641" s="219"/>
      <c r="J641" s="215"/>
      <c r="K641" s="215"/>
      <c r="L641" s="220"/>
      <c r="M641" s="221"/>
      <c r="N641" s="222"/>
      <c r="O641" s="222"/>
      <c r="P641" s="222"/>
      <c r="Q641" s="222"/>
      <c r="R641" s="222"/>
      <c r="S641" s="222"/>
      <c r="T641" s="223"/>
      <c r="AT641" s="224" t="s">
        <v>134</v>
      </c>
      <c r="AU641" s="224" t="s">
        <v>82</v>
      </c>
      <c r="AV641" s="12" t="s">
        <v>82</v>
      </c>
      <c r="AW641" s="12" t="s">
        <v>35</v>
      </c>
      <c r="AX641" s="12" t="s">
        <v>80</v>
      </c>
      <c r="AY641" s="224" t="s">
        <v>124</v>
      </c>
    </row>
    <row r="642" spans="2:65" s="1" customFormat="1" ht="16.5" customHeight="1">
      <c r="B642" s="40"/>
      <c r="C642" s="191" t="s">
        <v>1122</v>
      </c>
      <c r="D642" s="191" t="s">
        <v>127</v>
      </c>
      <c r="E642" s="192" t="s">
        <v>1123</v>
      </c>
      <c r="F642" s="193" t="s">
        <v>1124</v>
      </c>
      <c r="G642" s="194" t="s">
        <v>221</v>
      </c>
      <c r="H642" s="195">
        <v>458.98</v>
      </c>
      <c r="I642" s="196"/>
      <c r="J642" s="197">
        <f>ROUND(I642*H642,2)</f>
        <v>0</v>
      </c>
      <c r="K642" s="193" t="s">
        <v>131</v>
      </c>
      <c r="L642" s="60"/>
      <c r="M642" s="198" t="s">
        <v>21</v>
      </c>
      <c r="N642" s="199" t="s">
        <v>43</v>
      </c>
      <c r="O642" s="41"/>
      <c r="P642" s="200">
        <f>O642*H642</f>
        <v>0</v>
      </c>
      <c r="Q642" s="200">
        <v>0</v>
      </c>
      <c r="R642" s="200">
        <f>Q642*H642</f>
        <v>0</v>
      </c>
      <c r="S642" s="200">
        <v>0</v>
      </c>
      <c r="T642" s="201">
        <f>S642*H642</f>
        <v>0</v>
      </c>
      <c r="AR642" s="23" t="s">
        <v>294</v>
      </c>
      <c r="AT642" s="23" t="s">
        <v>127</v>
      </c>
      <c r="AU642" s="23" t="s">
        <v>82</v>
      </c>
      <c r="AY642" s="23" t="s">
        <v>124</v>
      </c>
      <c r="BE642" s="202">
        <f>IF(N642="základní",J642,0)</f>
        <v>0</v>
      </c>
      <c r="BF642" s="202">
        <f>IF(N642="snížená",J642,0)</f>
        <v>0</v>
      </c>
      <c r="BG642" s="202">
        <f>IF(N642="zákl. přenesená",J642,0)</f>
        <v>0</v>
      </c>
      <c r="BH642" s="202">
        <f>IF(N642="sníž. přenesená",J642,0)</f>
        <v>0</v>
      </c>
      <c r="BI642" s="202">
        <f>IF(N642="nulová",J642,0)</f>
        <v>0</v>
      </c>
      <c r="BJ642" s="23" t="s">
        <v>80</v>
      </c>
      <c r="BK642" s="202">
        <f>ROUND(I642*H642,2)</f>
        <v>0</v>
      </c>
      <c r="BL642" s="23" t="s">
        <v>294</v>
      </c>
      <c r="BM642" s="23" t="s">
        <v>2036</v>
      </c>
    </row>
    <row r="643" spans="2:65" s="11" customFormat="1" ht="13.5">
      <c r="B643" s="203"/>
      <c r="C643" s="204"/>
      <c r="D643" s="205" t="s">
        <v>134</v>
      </c>
      <c r="E643" s="206" t="s">
        <v>21</v>
      </c>
      <c r="F643" s="207" t="s">
        <v>1110</v>
      </c>
      <c r="G643" s="204"/>
      <c r="H643" s="206" t="s">
        <v>21</v>
      </c>
      <c r="I643" s="208"/>
      <c r="J643" s="204"/>
      <c r="K643" s="204"/>
      <c r="L643" s="209"/>
      <c r="M643" s="210"/>
      <c r="N643" s="211"/>
      <c r="O643" s="211"/>
      <c r="P643" s="211"/>
      <c r="Q643" s="211"/>
      <c r="R643" s="211"/>
      <c r="S643" s="211"/>
      <c r="T643" s="212"/>
      <c r="AT643" s="213" t="s">
        <v>134</v>
      </c>
      <c r="AU643" s="213" t="s">
        <v>82</v>
      </c>
      <c r="AV643" s="11" t="s">
        <v>80</v>
      </c>
      <c r="AW643" s="11" t="s">
        <v>35</v>
      </c>
      <c r="AX643" s="11" t="s">
        <v>72</v>
      </c>
      <c r="AY643" s="213" t="s">
        <v>124</v>
      </c>
    </row>
    <row r="644" spans="2:65" s="11" customFormat="1" ht="13.5">
      <c r="B644" s="203"/>
      <c r="C644" s="204"/>
      <c r="D644" s="205" t="s">
        <v>134</v>
      </c>
      <c r="E644" s="206" t="s">
        <v>21</v>
      </c>
      <c r="F644" s="207" t="s">
        <v>1126</v>
      </c>
      <c r="G644" s="204"/>
      <c r="H644" s="206" t="s">
        <v>21</v>
      </c>
      <c r="I644" s="208"/>
      <c r="J644" s="204"/>
      <c r="K644" s="204"/>
      <c r="L644" s="209"/>
      <c r="M644" s="210"/>
      <c r="N644" s="211"/>
      <c r="O644" s="211"/>
      <c r="P644" s="211"/>
      <c r="Q644" s="211"/>
      <c r="R644" s="211"/>
      <c r="S644" s="211"/>
      <c r="T644" s="212"/>
      <c r="AT644" s="213" t="s">
        <v>134</v>
      </c>
      <c r="AU644" s="213" t="s">
        <v>82</v>
      </c>
      <c r="AV644" s="11" t="s">
        <v>80</v>
      </c>
      <c r="AW644" s="11" t="s">
        <v>35</v>
      </c>
      <c r="AX644" s="11" t="s">
        <v>72</v>
      </c>
      <c r="AY644" s="213" t="s">
        <v>124</v>
      </c>
    </row>
    <row r="645" spans="2:65" s="12" customFormat="1" ht="13.5">
      <c r="B645" s="214"/>
      <c r="C645" s="215"/>
      <c r="D645" s="205" t="s">
        <v>134</v>
      </c>
      <c r="E645" s="216" t="s">
        <v>21</v>
      </c>
      <c r="F645" s="217" t="s">
        <v>2037</v>
      </c>
      <c r="G645" s="215"/>
      <c r="H645" s="218">
        <v>458.98</v>
      </c>
      <c r="I645" s="219"/>
      <c r="J645" s="215"/>
      <c r="K645" s="215"/>
      <c r="L645" s="220"/>
      <c r="M645" s="221"/>
      <c r="N645" s="222"/>
      <c r="O645" s="222"/>
      <c r="P645" s="222"/>
      <c r="Q645" s="222"/>
      <c r="R645" s="222"/>
      <c r="S645" s="222"/>
      <c r="T645" s="223"/>
      <c r="AT645" s="224" t="s">
        <v>134</v>
      </c>
      <c r="AU645" s="224" t="s">
        <v>82</v>
      </c>
      <c r="AV645" s="12" t="s">
        <v>82</v>
      </c>
      <c r="AW645" s="12" t="s">
        <v>35</v>
      </c>
      <c r="AX645" s="12" t="s">
        <v>80</v>
      </c>
      <c r="AY645" s="224" t="s">
        <v>124</v>
      </c>
    </row>
    <row r="646" spans="2:65" s="1" customFormat="1" ht="16.5" customHeight="1">
      <c r="B646" s="40"/>
      <c r="C646" s="239" t="s">
        <v>1128</v>
      </c>
      <c r="D646" s="239" t="s">
        <v>312</v>
      </c>
      <c r="E646" s="240" t="s">
        <v>1129</v>
      </c>
      <c r="F646" s="241" t="s">
        <v>1130</v>
      </c>
      <c r="G646" s="242" t="s">
        <v>315</v>
      </c>
      <c r="H646" s="243">
        <v>0.252</v>
      </c>
      <c r="I646" s="244"/>
      <c r="J646" s="245">
        <f>ROUND(I646*H646,2)</f>
        <v>0</v>
      </c>
      <c r="K646" s="241" t="s">
        <v>131</v>
      </c>
      <c r="L646" s="246"/>
      <c r="M646" s="247" t="s">
        <v>21</v>
      </c>
      <c r="N646" s="248" t="s">
        <v>43</v>
      </c>
      <c r="O646" s="41"/>
      <c r="P646" s="200">
        <f>O646*H646</f>
        <v>0</v>
      </c>
      <c r="Q646" s="200">
        <v>1</v>
      </c>
      <c r="R646" s="200">
        <f>Q646*H646</f>
        <v>0.252</v>
      </c>
      <c r="S646" s="200">
        <v>0</v>
      </c>
      <c r="T646" s="201">
        <f>S646*H646</f>
        <v>0</v>
      </c>
      <c r="AR646" s="23" t="s">
        <v>386</v>
      </c>
      <c r="AT646" s="23" t="s">
        <v>312</v>
      </c>
      <c r="AU646" s="23" t="s">
        <v>82</v>
      </c>
      <c r="AY646" s="23" t="s">
        <v>124</v>
      </c>
      <c r="BE646" s="202">
        <f>IF(N646="základní",J646,0)</f>
        <v>0</v>
      </c>
      <c r="BF646" s="202">
        <f>IF(N646="snížená",J646,0)</f>
        <v>0</v>
      </c>
      <c r="BG646" s="202">
        <f>IF(N646="zákl. přenesená",J646,0)</f>
        <v>0</v>
      </c>
      <c r="BH646" s="202">
        <f>IF(N646="sníž. přenesená",J646,0)</f>
        <v>0</v>
      </c>
      <c r="BI646" s="202">
        <f>IF(N646="nulová",J646,0)</f>
        <v>0</v>
      </c>
      <c r="BJ646" s="23" t="s">
        <v>80</v>
      </c>
      <c r="BK646" s="202">
        <f>ROUND(I646*H646,2)</f>
        <v>0</v>
      </c>
      <c r="BL646" s="23" t="s">
        <v>294</v>
      </c>
      <c r="BM646" s="23" t="s">
        <v>2038</v>
      </c>
    </row>
    <row r="647" spans="2:65" s="11" customFormat="1" ht="13.5">
      <c r="B647" s="203"/>
      <c r="C647" s="204"/>
      <c r="D647" s="205" t="s">
        <v>134</v>
      </c>
      <c r="E647" s="206" t="s">
        <v>21</v>
      </c>
      <c r="F647" s="207" t="s">
        <v>1132</v>
      </c>
      <c r="G647" s="204"/>
      <c r="H647" s="206" t="s">
        <v>21</v>
      </c>
      <c r="I647" s="208"/>
      <c r="J647" s="204"/>
      <c r="K647" s="204"/>
      <c r="L647" s="209"/>
      <c r="M647" s="210"/>
      <c r="N647" s="211"/>
      <c r="O647" s="211"/>
      <c r="P647" s="211"/>
      <c r="Q647" s="211"/>
      <c r="R647" s="211"/>
      <c r="S647" s="211"/>
      <c r="T647" s="212"/>
      <c r="AT647" s="213" t="s">
        <v>134</v>
      </c>
      <c r="AU647" s="213" t="s">
        <v>82</v>
      </c>
      <c r="AV647" s="11" t="s">
        <v>80</v>
      </c>
      <c r="AW647" s="11" t="s">
        <v>35</v>
      </c>
      <c r="AX647" s="11" t="s">
        <v>72</v>
      </c>
      <c r="AY647" s="213" t="s">
        <v>124</v>
      </c>
    </row>
    <row r="648" spans="2:65" s="12" customFormat="1" ht="13.5">
      <c r="B648" s="214"/>
      <c r="C648" s="215"/>
      <c r="D648" s="205" t="s">
        <v>134</v>
      </c>
      <c r="E648" s="216" t="s">
        <v>21</v>
      </c>
      <c r="F648" s="217" t="s">
        <v>2039</v>
      </c>
      <c r="G648" s="215"/>
      <c r="H648" s="218">
        <v>0.252</v>
      </c>
      <c r="I648" s="219"/>
      <c r="J648" s="215"/>
      <c r="K648" s="215"/>
      <c r="L648" s="220"/>
      <c r="M648" s="221"/>
      <c r="N648" s="222"/>
      <c r="O648" s="222"/>
      <c r="P648" s="222"/>
      <c r="Q648" s="222"/>
      <c r="R648" s="222"/>
      <c r="S648" s="222"/>
      <c r="T648" s="223"/>
      <c r="AT648" s="224" t="s">
        <v>134</v>
      </c>
      <c r="AU648" s="224" t="s">
        <v>82</v>
      </c>
      <c r="AV648" s="12" t="s">
        <v>82</v>
      </c>
      <c r="AW648" s="12" t="s">
        <v>35</v>
      </c>
      <c r="AX648" s="12" t="s">
        <v>80</v>
      </c>
      <c r="AY648" s="224" t="s">
        <v>124</v>
      </c>
    </row>
    <row r="649" spans="2:65" s="1" customFormat="1" ht="25.5" customHeight="1">
      <c r="B649" s="40"/>
      <c r="C649" s="191" t="s">
        <v>1134</v>
      </c>
      <c r="D649" s="191" t="s">
        <v>127</v>
      </c>
      <c r="E649" s="192" t="s">
        <v>1135</v>
      </c>
      <c r="F649" s="193" t="s">
        <v>1136</v>
      </c>
      <c r="G649" s="194" t="s">
        <v>221</v>
      </c>
      <c r="H649" s="195">
        <v>67.599999999999994</v>
      </c>
      <c r="I649" s="196"/>
      <c r="J649" s="197">
        <f>ROUND(I649*H649,2)</f>
        <v>0</v>
      </c>
      <c r="K649" s="193" t="s">
        <v>131</v>
      </c>
      <c r="L649" s="60"/>
      <c r="M649" s="198" t="s">
        <v>21</v>
      </c>
      <c r="N649" s="199" t="s">
        <v>43</v>
      </c>
      <c r="O649" s="41"/>
      <c r="P649" s="200">
        <f>O649*H649</f>
        <v>0</v>
      </c>
      <c r="Q649" s="200">
        <v>0</v>
      </c>
      <c r="R649" s="200">
        <f>Q649*H649</f>
        <v>0</v>
      </c>
      <c r="S649" s="200">
        <v>0</v>
      </c>
      <c r="T649" s="201">
        <f>S649*H649</f>
        <v>0</v>
      </c>
      <c r="AR649" s="23" t="s">
        <v>294</v>
      </c>
      <c r="AT649" s="23" t="s">
        <v>127</v>
      </c>
      <c r="AU649" s="23" t="s">
        <v>82</v>
      </c>
      <c r="AY649" s="23" t="s">
        <v>124</v>
      </c>
      <c r="BE649" s="202">
        <f>IF(N649="základní",J649,0)</f>
        <v>0</v>
      </c>
      <c r="BF649" s="202">
        <f>IF(N649="snížená",J649,0)</f>
        <v>0</v>
      </c>
      <c r="BG649" s="202">
        <f>IF(N649="zákl. přenesená",J649,0)</f>
        <v>0</v>
      </c>
      <c r="BH649" s="202">
        <f>IF(N649="sníž. přenesená",J649,0)</f>
        <v>0</v>
      </c>
      <c r="BI649" s="202">
        <f>IF(N649="nulová",J649,0)</f>
        <v>0</v>
      </c>
      <c r="BJ649" s="23" t="s">
        <v>80</v>
      </c>
      <c r="BK649" s="202">
        <f>ROUND(I649*H649,2)</f>
        <v>0</v>
      </c>
      <c r="BL649" s="23" t="s">
        <v>294</v>
      </c>
      <c r="BM649" s="23" t="s">
        <v>2040</v>
      </c>
    </row>
    <row r="650" spans="2:65" s="11" customFormat="1" ht="13.5">
      <c r="B650" s="203"/>
      <c r="C650" s="204"/>
      <c r="D650" s="205" t="s">
        <v>134</v>
      </c>
      <c r="E650" s="206" t="s">
        <v>21</v>
      </c>
      <c r="F650" s="207" t="s">
        <v>1138</v>
      </c>
      <c r="G650" s="204"/>
      <c r="H650" s="206" t="s">
        <v>21</v>
      </c>
      <c r="I650" s="208"/>
      <c r="J650" s="204"/>
      <c r="K650" s="204"/>
      <c r="L650" s="209"/>
      <c r="M650" s="210"/>
      <c r="N650" s="211"/>
      <c r="O650" s="211"/>
      <c r="P650" s="211"/>
      <c r="Q650" s="211"/>
      <c r="R650" s="211"/>
      <c r="S650" s="211"/>
      <c r="T650" s="212"/>
      <c r="AT650" s="213" t="s">
        <v>134</v>
      </c>
      <c r="AU650" s="213" t="s">
        <v>82</v>
      </c>
      <c r="AV650" s="11" t="s">
        <v>80</v>
      </c>
      <c r="AW650" s="11" t="s">
        <v>35</v>
      </c>
      <c r="AX650" s="11" t="s">
        <v>72</v>
      </c>
      <c r="AY650" s="213" t="s">
        <v>124</v>
      </c>
    </row>
    <row r="651" spans="2:65" s="12" customFormat="1" ht="13.5">
      <c r="B651" s="214"/>
      <c r="C651" s="215"/>
      <c r="D651" s="205" t="s">
        <v>134</v>
      </c>
      <c r="E651" s="216" t="s">
        <v>21</v>
      </c>
      <c r="F651" s="217" t="s">
        <v>2041</v>
      </c>
      <c r="G651" s="215"/>
      <c r="H651" s="218">
        <v>67.599999999999994</v>
      </c>
      <c r="I651" s="219"/>
      <c r="J651" s="215"/>
      <c r="K651" s="215"/>
      <c r="L651" s="220"/>
      <c r="M651" s="221"/>
      <c r="N651" s="222"/>
      <c r="O651" s="222"/>
      <c r="P651" s="222"/>
      <c r="Q651" s="222"/>
      <c r="R651" s="222"/>
      <c r="S651" s="222"/>
      <c r="T651" s="223"/>
      <c r="AT651" s="224" t="s">
        <v>134</v>
      </c>
      <c r="AU651" s="224" t="s">
        <v>82</v>
      </c>
      <c r="AV651" s="12" t="s">
        <v>82</v>
      </c>
      <c r="AW651" s="12" t="s">
        <v>35</v>
      </c>
      <c r="AX651" s="12" t="s">
        <v>80</v>
      </c>
      <c r="AY651" s="224" t="s">
        <v>124</v>
      </c>
    </row>
    <row r="652" spans="2:65" s="1" customFormat="1" ht="16.5" customHeight="1">
      <c r="B652" s="40"/>
      <c r="C652" s="239" t="s">
        <v>1140</v>
      </c>
      <c r="D652" s="239" t="s">
        <v>312</v>
      </c>
      <c r="E652" s="240" t="s">
        <v>1141</v>
      </c>
      <c r="F652" s="241" t="s">
        <v>1666</v>
      </c>
      <c r="G652" s="242" t="s">
        <v>221</v>
      </c>
      <c r="H652" s="243">
        <v>77.739999999999995</v>
      </c>
      <c r="I652" s="244"/>
      <c r="J652" s="245">
        <f>ROUND(I652*H652,2)</f>
        <v>0</v>
      </c>
      <c r="K652" s="241" t="s">
        <v>131</v>
      </c>
      <c r="L652" s="246"/>
      <c r="M652" s="247" t="s">
        <v>21</v>
      </c>
      <c r="N652" s="248" t="s">
        <v>43</v>
      </c>
      <c r="O652" s="41"/>
      <c r="P652" s="200">
        <f>O652*H652</f>
        <v>0</v>
      </c>
      <c r="Q652" s="200">
        <v>4.4999999999999997E-3</v>
      </c>
      <c r="R652" s="200">
        <f>Q652*H652</f>
        <v>0.34982999999999997</v>
      </c>
      <c r="S652" s="200">
        <v>0</v>
      </c>
      <c r="T652" s="201">
        <f>S652*H652</f>
        <v>0</v>
      </c>
      <c r="AR652" s="23" t="s">
        <v>386</v>
      </c>
      <c r="AT652" s="23" t="s">
        <v>312</v>
      </c>
      <c r="AU652" s="23" t="s">
        <v>82</v>
      </c>
      <c r="AY652" s="23" t="s">
        <v>124</v>
      </c>
      <c r="BE652" s="202">
        <f>IF(N652="základní",J652,0)</f>
        <v>0</v>
      </c>
      <c r="BF652" s="202">
        <f>IF(N652="snížená",J652,0)</f>
        <v>0</v>
      </c>
      <c r="BG652" s="202">
        <f>IF(N652="zákl. přenesená",J652,0)</f>
        <v>0</v>
      </c>
      <c r="BH652" s="202">
        <f>IF(N652="sníž. přenesená",J652,0)</f>
        <v>0</v>
      </c>
      <c r="BI652" s="202">
        <f>IF(N652="nulová",J652,0)</f>
        <v>0</v>
      </c>
      <c r="BJ652" s="23" t="s">
        <v>80</v>
      </c>
      <c r="BK652" s="202">
        <f>ROUND(I652*H652,2)</f>
        <v>0</v>
      </c>
      <c r="BL652" s="23" t="s">
        <v>294</v>
      </c>
      <c r="BM652" s="23" t="s">
        <v>2042</v>
      </c>
    </row>
    <row r="653" spans="2:65" s="12" customFormat="1" ht="13.5">
      <c r="B653" s="214"/>
      <c r="C653" s="215"/>
      <c r="D653" s="205" t="s">
        <v>134</v>
      </c>
      <c r="E653" s="216" t="s">
        <v>21</v>
      </c>
      <c r="F653" s="217" t="s">
        <v>2043</v>
      </c>
      <c r="G653" s="215"/>
      <c r="H653" s="218">
        <v>77.739999999999995</v>
      </c>
      <c r="I653" s="219"/>
      <c r="J653" s="215"/>
      <c r="K653" s="215"/>
      <c r="L653" s="220"/>
      <c r="M653" s="221"/>
      <c r="N653" s="222"/>
      <c r="O653" s="222"/>
      <c r="P653" s="222"/>
      <c r="Q653" s="222"/>
      <c r="R653" s="222"/>
      <c r="S653" s="222"/>
      <c r="T653" s="223"/>
      <c r="AT653" s="224" t="s">
        <v>134</v>
      </c>
      <c r="AU653" s="224" t="s">
        <v>82</v>
      </c>
      <c r="AV653" s="12" t="s">
        <v>82</v>
      </c>
      <c r="AW653" s="12" t="s">
        <v>35</v>
      </c>
      <c r="AX653" s="12" t="s">
        <v>80</v>
      </c>
      <c r="AY653" s="224" t="s">
        <v>124</v>
      </c>
    </row>
    <row r="654" spans="2:65" s="1" customFormat="1" ht="25.5" customHeight="1">
      <c r="B654" s="40"/>
      <c r="C654" s="191" t="s">
        <v>1145</v>
      </c>
      <c r="D654" s="191" t="s">
        <v>127</v>
      </c>
      <c r="E654" s="192" t="s">
        <v>1146</v>
      </c>
      <c r="F654" s="193" t="s">
        <v>1147</v>
      </c>
      <c r="G654" s="194" t="s">
        <v>221</v>
      </c>
      <c r="H654" s="195">
        <v>76.375</v>
      </c>
      <c r="I654" s="196"/>
      <c r="J654" s="197">
        <f>ROUND(I654*H654,2)</f>
        <v>0</v>
      </c>
      <c r="K654" s="193" t="s">
        <v>131</v>
      </c>
      <c r="L654" s="60"/>
      <c r="M654" s="198" t="s">
        <v>21</v>
      </c>
      <c r="N654" s="199" t="s">
        <v>43</v>
      </c>
      <c r="O654" s="41"/>
      <c r="P654" s="200">
        <f>O654*H654</f>
        <v>0</v>
      </c>
      <c r="Q654" s="200">
        <v>0</v>
      </c>
      <c r="R654" s="200">
        <f>Q654*H654</f>
        <v>0</v>
      </c>
      <c r="S654" s="200">
        <v>0</v>
      </c>
      <c r="T654" s="201">
        <f>S654*H654</f>
        <v>0</v>
      </c>
      <c r="AR654" s="23" t="s">
        <v>294</v>
      </c>
      <c r="AT654" s="23" t="s">
        <v>127</v>
      </c>
      <c r="AU654" s="23" t="s">
        <v>82</v>
      </c>
      <c r="AY654" s="23" t="s">
        <v>124</v>
      </c>
      <c r="BE654" s="202">
        <f>IF(N654="základní",J654,0)</f>
        <v>0</v>
      </c>
      <c r="BF654" s="202">
        <f>IF(N654="snížená",J654,0)</f>
        <v>0</v>
      </c>
      <c r="BG654" s="202">
        <f>IF(N654="zákl. přenesená",J654,0)</f>
        <v>0</v>
      </c>
      <c r="BH654" s="202">
        <f>IF(N654="sníž. přenesená",J654,0)</f>
        <v>0</v>
      </c>
      <c r="BI654" s="202">
        <f>IF(N654="nulová",J654,0)</f>
        <v>0</v>
      </c>
      <c r="BJ654" s="23" t="s">
        <v>80</v>
      </c>
      <c r="BK654" s="202">
        <f>ROUND(I654*H654,2)</f>
        <v>0</v>
      </c>
      <c r="BL654" s="23" t="s">
        <v>294</v>
      </c>
      <c r="BM654" s="23" t="s">
        <v>2044</v>
      </c>
    </row>
    <row r="655" spans="2:65" s="11" customFormat="1" ht="13.5">
      <c r="B655" s="203"/>
      <c r="C655" s="204"/>
      <c r="D655" s="205" t="s">
        <v>134</v>
      </c>
      <c r="E655" s="206" t="s">
        <v>21</v>
      </c>
      <c r="F655" s="207" t="s">
        <v>1149</v>
      </c>
      <c r="G655" s="204"/>
      <c r="H655" s="206" t="s">
        <v>21</v>
      </c>
      <c r="I655" s="208"/>
      <c r="J655" s="204"/>
      <c r="K655" s="204"/>
      <c r="L655" s="209"/>
      <c r="M655" s="210"/>
      <c r="N655" s="211"/>
      <c r="O655" s="211"/>
      <c r="P655" s="211"/>
      <c r="Q655" s="211"/>
      <c r="R655" s="211"/>
      <c r="S655" s="211"/>
      <c r="T655" s="212"/>
      <c r="AT655" s="213" t="s">
        <v>134</v>
      </c>
      <c r="AU655" s="213" t="s">
        <v>82</v>
      </c>
      <c r="AV655" s="11" t="s">
        <v>80</v>
      </c>
      <c r="AW655" s="11" t="s">
        <v>35</v>
      </c>
      <c r="AX655" s="11" t="s">
        <v>72</v>
      </c>
      <c r="AY655" s="213" t="s">
        <v>124</v>
      </c>
    </row>
    <row r="656" spans="2:65" s="12" customFormat="1" ht="13.5">
      <c r="B656" s="214"/>
      <c r="C656" s="215"/>
      <c r="D656" s="205" t="s">
        <v>134</v>
      </c>
      <c r="E656" s="216" t="s">
        <v>21</v>
      </c>
      <c r="F656" s="217" t="s">
        <v>2045</v>
      </c>
      <c r="G656" s="215"/>
      <c r="H656" s="218">
        <v>13.65</v>
      </c>
      <c r="I656" s="219"/>
      <c r="J656" s="215"/>
      <c r="K656" s="215"/>
      <c r="L656" s="220"/>
      <c r="M656" s="221"/>
      <c r="N656" s="222"/>
      <c r="O656" s="222"/>
      <c r="P656" s="222"/>
      <c r="Q656" s="222"/>
      <c r="R656" s="222"/>
      <c r="S656" s="222"/>
      <c r="T656" s="223"/>
      <c r="AT656" s="224" t="s">
        <v>134</v>
      </c>
      <c r="AU656" s="224" t="s">
        <v>82</v>
      </c>
      <c r="AV656" s="12" t="s">
        <v>82</v>
      </c>
      <c r="AW656" s="12" t="s">
        <v>35</v>
      </c>
      <c r="AX656" s="12" t="s">
        <v>72</v>
      </c>
      <c r="AY656" s="224" t="s">
        <v>124</v>
      </c>
    </row>
    <row r="657" spans="2:65" s="12" customFormat="1" ht="13.5">
      <c r="B657" s="214"/>
      <c r="C657" s="215"/>
      <c r="D657" s="205" t="s">
        <v>134</v>
      </c>
      <c r="E657" s="216" t="s">
        <v>21</v>
      </c>
      <c r="F657" s="217" t="s">
        <v>2046</v>
      </c>
      <c r="G657" s="215"/>
      <c r="H657" s="218">
        <v>31.125</v>
      </c>
      <c r="I657" s="219"/>
      <c r="J657" s="215"/>
      <c r="K657" s="215"/>
      <c r="L657" s="220"/>
      <c r="M657" s="221"/>
      <c r="N657" s="222"/>
      <c r="O657" s="222"/>
      <c r="P657" s="222"/>
      <c r="Q657" s="222"/>
      <c r="R657" s="222"/>
      <c r="S657" s="222"/>
      <c r="T657" s="223"/>
      <c r="AT657" s="224" t="s">
        <v>134</v>
      </c>
      <c r="AU657" s="224" t="s">
        <v>82</v>
      </c>
      <c r="AV657" s="12" t="s">
        <v>82</v>
      </c>
      <c r="AW657" s="12" t="s">
        <v>35</v>
      </c>
      <c r="AX657" s="12" t="s">
        <v>72</v>
      </c>
      <c r="AY657" s="224" t="s">
        <v>124</v>
      </c>
    </row>
    <row r="658" spans="2:65" s="12" customFormat="1" ht="13.5">
      <c r="B658" s="214"/>
      <c r="C658" s="215"/>
      <c r="D658" s="205" t="s">
        <v>134</v>
      </c>
      <c r="E658" s="216" t="s">
        <v>21</v>
      </c>
      <c r="F658" s="217" t="s">
        <v>1672</v>
      </c>
      <c r="G658" s="215"/>
      <c r="H658" s="218">
        <v>17.100000000000001</v>
      </c>
      <c r="I658" s="219"/>
      <c r="J658" s="215"/>
      <c r="K658" s="215"/>
      <c r="L658" s="220"/>
      <c r="M658" s="221"/>
      <c r="N658" s="222"/>
      <c r="O658" s="222"/>
      <c r="P658" s="222"/>
      <c r="Q658" s="222"/>
      <c r="R658" s="222"/>
      <c r="S658" s="222"/>
      <c r="T658" s="223"/>
      <c r="AT658" s="224" t="s">
        <v>134</v>
      </c>
      <c r="AU658" s="224" t="s">
        <v>82</v>
      </c>
      <c r="AV658" s="12" t="s">
        <v>82</v>
      </c>
      <c r="AW658" s="12" t="s">
        <v>35</v>
      </c>
      <c r="AX658" s="12" t="s">
        <v>72</v>
      </c>
      <c r="AY658" s="224" t="s">
        <v>124</v>
      </c>
    </row>
    <row r="659" spans="2:65" s="12" customFormat="1" ht="13.5">
      <c r="B659" s="214"/>
      <c r="C659" s="215"/>
      <c r="D659" s="205" t="s">
        <v>134</v>
      </c>
      <c r="E659" s="216" t="s">
        <v>21</v>
      </c>
      <c r="F659" s="217" t="s">
        <v>2047</v>
      </c>
      <c r="G659" s="215"/>
      <c r="H659" s="218">
        <v>14.5</v>
      </c>
      <c r="I659" s="219"/>
      <c r="J659" s="215"/>
      <c r="K659" s="215"/>
      <c r="L659" s="220"/>
      <c r="M659" s="221"/>
      <c r="N659" s="222"/>
      <c r="O659" s="222"/>
      <c r="P659" s="222"/>
      <c r="Q659" s="222"/>
      <c r="R659" s="222"/>
      <c r="S659" s="222"/>
      <c r="T659" s="223"/>
      <c r="AT659" s="224" t="s">
        <v>134</v>
      </c>
      <c r="AU659" s="224" t="s">
        <v>82</v>
      </c>
      <c r="AV659" s="12" t="s">
        <v>82</v>
      </c>
      <c r="AW659" s="12" t="s">
        <v>35</v>
      </c>
      <c r="AX659" s="12" t="s">
        <v>72</v>
      </c>
      <c r="AY659" s="224" t="s">
        <v>124</v>
      </c>
    </row>
    <row r="660" spans="2:65" s="13" customFormat="1" ht="13.5">
      <c r="B660" s="228"/>
      <c r="C660" s="229"/>
      <c r="D660" s="205" t="s">
        <v>134</v>
      </c>
      <c r="E660" s="230" t="s">
        <v>21</v>
      </c>
      <c r="F660" s="231" t="s">
        <v>230</v>
      </c>
      <c r="G660" s="229"/>
      <c r="H660" s="232">
        <v>76.375</v>
      </c>
      <c r="I660" s="233"/>
      <c r="J660" s="229"/>
      <c r="K660" s="229"/>
      <c r="L660" s="234"/>
      <c r="M660" s="235"/>
      <c r="N660" s="236"/>
      <c r="O660" s="236"/>
      <c r="P660" s="236"/>
      <c r="Q660" s="236"/>
      <c r="R660" s="236"/>
      <c r="S660" s="236"/>
      <c r="T660" s="237"/>
      <c r="AT660" s="238" t="s">
        <v>134</v>
      </c>
      <c r="AU660" s="238" t="s">
        <v>82</v>
      </c>
      <c r="AV660" s="13" t="s">
        <v>132</v>
      </c>
      <c r="AW660" s="13" t="s">
        <v>35</v>
      </c>
      <c r="AX660" s="13" t="s">
        <v>80</v>
      </c>
      <c r="AY660" s="238" t="s">
        <v>124</v>
      </c>
    </row>
    <row r="661" spans="2:65" s="1" customFormat="1" ht="16.5" customHeight="1">
      <c r="B661" s="40"/>
      <c r="C661" s="239" t="s">
        <v>1154</v>
      </c>
      <c r="D661" s="239" t="s">
        <v>312</v>
      </c>
      <c r="E661" s="240" t="s">
        <v>1141</v>
      </c>
      <c r="F661" s="241" t="s">
        <v>1666</v>
      </c>
      <c r="G661" s="242" t="s">
        <v>221</v>
      </c>
      <c r="H661" s="243">
        <v>87.831000000000003</v>
      </c>
      <c r="I661" s="244"/>
      <c r="J661" s="245">
        <f>ROUND(I661*H661,2)</f>
        <v>0</v>
      </c>
      <c r="K661" s="241" t="s">
        <v>131</v>
      </c>
      <c r="L661" s="246"/>
      <c r="M661" s="247" t="s">
        <v>21</v>
      </c>
      <c r="N661" s="248" t="s">
        <v>43</v>
      </c>
      <c r="O661" s="41"/>
      <c r="P661" s="200">
        <f>O661*H661</f>
        <v>0</v>
      </c>
      <c r="Q661" s="200">
        <v>4.4999999999999997E-3</v>
      </c>
      <c r="R661" s="200">
        <f>Q661*H661</f>
        <v>0.39523949999999997</v>
      </c>
      <c r="S661" s="200">
        <v>0</v>
      </c>
      <c r="T661" s="201">
        <f>S661*H661</f>
        <v>0</v>
      </c>
      <c r="AR661" s="23" t="s">
        <v>386</v>
      </c>
      <c r="AT661" s="23" t="s">
        <v>312</v>
      </c>
      <c r="AU661" s="23" t="s">
        <v>82</v>
      </c>
      <c r="AY661" s="23" t="s">
        <v>124</v>
      </c>
      <c r="BE661" s="202">
        <f>IF(N661="základní",J661,0)</f>
        <v>0</v>
      </c>
      <c r="BF661" s="202">
        <f>IF(N661="snížená",J661,0)</f>
        <v>0</v>
      </c>
      <c r="BG661" s="202">
        <f>IF(N661="zákl. přenesená",J661,0)</f>
        <v>0</v>
      </c>
      <c r="BH661" s="202">
        <f>IF(N661="sníž. přenesená",J661,0)</f>
        <v>0</v>
      </c>
      <c r="BI661" s="202">
        <f>IF(N661="nulová",J661,0)</f>
        <v>0</v>
      </c>
      <c r="BJ661" s="23" t="s">
        <v>80</v>
      </c>
      <c r="BK661" s="202">
        <f>ROUND(I661*H661,2)</f>
        <v>0</v>
      </c>
      <c r="BL661" s="23" t="s">
        <v>294</v>
      </c>
      <c r="BM661" s="23" t="s">
        <v>2048</v>
      </c>
    </row>
    <row r="662" spans="2:65" s="12" customFormat="1" ht="13.5">
      <c r="B662" s="214"/>
      <c r="C662" s="215"/>
      <c r="D662" s="205" t="s">
        <v>134</v>
      </c>
      <c r="E662" s="216" t="s">
        <v>21</v>
      </c>
      <c r="F662" s="217" t="s">
        <v>2049</v>
      </c>
      <c r="G662" s="215"/>
      <c r="H662" s="218">
        <v>87.831000000000003</v>
      </c>
      <c r="I662" s="219"/>
      <c r="J662" s="215"/>
      <c r="K662" s="215"/>
      <c r="L662" s="220"/>
      <c r="M662" s="221"/>
      <c r="N662" s="222"/>
      <c r="O662" s="222"/>
      <c r="P662" s="222"/>
      <c r="Q662" s="222"/>
      <c r="R662" s="222"/>
      <c r="S662" s="222"/>
      <c r="T662" s="223"/>
      <c r="AT662" s="224" t="s">
        <v>134</v>
      </c>
      <c r="AU662" s="224" t="s">
        <v>82</v>
      </c>
      <c r="AV662" s="12" t="s">
        <v>82</v>
      </c>
      <c r="AW662" s="12" t="s">
        <v>35</v>
      </c>
      <c r="AX662" s="12" t="s">
        <v>80</v>
      </c>
      <c r="AY662" s="224" t="s">
        <v>124</v>
      </c>
    </row>
    <row r="663" spans="2:65" s="1" customFormat="1" ht="25.5" customHeight="1">
      <c r="B663" s="40"/>
      <c r="C663" s="191" t="s">
        <v>1157</v>
      </c>
      <c r="D663" s="191" t="s">
        <v>127</v>
      </c>
      <c r="E663" s="192" t="s">
        <v>1158</v>
      </c>
      <c r="F663" s="193" t="s">
        <v>1159</v>
      </c>
      <c r="G663" s="194" t="s">
        <v>315</v>
      </c>
      <c r="H663" s="195">
        <v>1.0980000000000001</v>
      </c>
      <c r="I663" s="196"/>
      <c r="J663" s="197">
        <f>ROUND(I663*H663,2)</f>
        <v>0</v>
      </c>
      <c r="K663" s="193" t="s">
        <v>131</v>
      </c>
      <c r="L663" s="60"/>
      <c r="M663" s="198" t="s">
        <v>21</v>
      </c>
      <c r="N663" s="199" t="s">
        <v>43</v>
      </c>
      <c r="O663" s="41"/>
      <c r="P663" s="200">
        <f>O663*H663</f>
        <v>0</v>
      </c>
      <c r="Q663" s="200">
        <v>0</v>
      </c>
      <c r="R663" s="200">
        <f>Q663*H663</f>
        <v>0</v>
      </c>
      <c r="S663" s="200">
        <v>0</v>
      </c>
      <c r="T663" s="201">
        <f>S663*H663</f>
        <v>0</v>
      </c>
      <c r="AR663" s="23" t="s">
        <v>294</v>
      </c>
      <c r="AT663" s="23" t="s">
        <v>127</v>
      </c>
      <c r="AU663" s="23" t="s">
        <v>82</v>
      </c>
      <c r="AY663" s="23" t="s">
        <v>124</v>
      </c>
      <c r="BE663" s="202">
        <f>IF(N663="základní",J663,0)</f>
        <v>0</v>
      </c>
      <c r="BF663" s="202">
        <f>IF(N663="snížená",J663,0)</f>
        <v>0</v>
      </c>
      <c r="BG663" s="202">
        <f>IF(N663="zákl. přenesená",J663,0)</f>
        <v>0</v>
      </c>
      <c r="BH663" s="202">
        <f>IF(N663="sníž. přenesená",J663,0)</f>
        <v>0</v>
      </c>
      <c r="BI663" s="202">
        <f>IF(N663="nulová",J663,0)</f>
        <v>0</v>
      </c>
      <c r="BJ663" s="23" t="s">
        <v>80</v>
      </c>
      <c r="BK663" s="202">
        <f>ROUND(I663*H663,2)</f>
        <v>0</v>
      </c>
      <c r="BL663" s="23" t="s">
        <v>294</v>
      </c>
      <c r="BM663" s="23" t="s">
        <v>2050</v>
      </c>
    </row>
    <row r="664" spans="2:65" s="10" customFormat="1" ht="37.35" customHeight="1">
      <c r="B664" s="175"/>
      <c r="C664" s="176"/>
      <c r="D664" s="177" t="s">
        <v>71</v>
      </c>
      <c r="E664" s="178" t="s">
        <v>312</v>
      </c>
      <c r="F664" s="178" t="s">
        <v>1161</v>
      </c>
      <c r="G664" s="176"/>
      <c r="H664" s="176"/>
      <c r="I664" s="179"/>
      <c r="J664" s="180">
        <f>BK664</f>
        <v>0</v>
      </c>
      <c r="K664" s="176"/>
      <c r="L664" s="181"/>
      <c r="M664" s="182"/>
      <c r="N664" s="183"/>
      <c r="O664" s="183"/>
      <c r="P664" s="184">
        <f>P665</f>
        <v>0</v>
      </c>
      <c r="Q664" s="183"/>
      <c r="R664" s="184">
        <f>R665</f>
        <v>0</v>
      </c>
      <c r="S664" s="183"/>
      <c r="T664" s="185">
        <f>T665</f>
        <v>0</v>
      </c>
      <c r="AR664" s="186" t="s">
        <v>141</v>
      </c>
      <c r="AT664" s="187" t="s">
        <v>71</v>
      </c>
      <c r="AU664" s="187" t="s">
        <v>72</v>
      </c>
      <c r="AY664" s="186" t="s">
        <v>124</v>
      </c>
      <c r="BK664" s="188">
        <f>BK665</f>
        <v>0</v>
      </c>
    </row>
    <row r="665" spans="2:65" s="10" customFormat="1" ht="19.899999999999999" customHeight="1">
      <c r="B665" s="175"/>
      <c r="C665" s="176"/>
      <c r="D665" s="177" t="s">
        <v>71</v>
      </c>
      <c r="E665" s="189" t="s">
        <v>1162</v>
      </c>
      <c r="F665" s="189" t="s">
        <v>1163</v>
      </c>
      <c r="G665" s="176"/>
      <c r="H665" s="176"/>
      <c r="I665" s="179"/>
      <c r="J665" s="190">
        <f>BK665</f>
        <v>0</v>
      </c>
      <c r="K665" s="176"/>
      <c r="L665" s="181"/>
      <c r="M665" s="182"/>
      <c r="N665" s="183"/>
      <c r="O665" s="183"/>
      <c r="P665" s="184">
        <f>SUM(P666:P669)</f>
        <v>0</v>
      </c>
      <c r="Q665" s="183"/>
      <c r="R665" s="184">
        <f>SUM(R666:R669)</f>
        <v>0</v>
      </c>
      <c r="S665" s="183"/>
      <c r="T665" s="185">
        <f>SUM(T666:T669)</f>
        <v>0</v>
      </c>
      <c r="AR665" s="186" t="s">
        <v>141</v>
      </c>
      <c r="AT665" s="187" t="s">
        <v>71</v>
      </c>
      <c r="AU665" s="187" t="s">
        <v>80</v>
      </c>
      <c r="AY665" s="186" t="s">
        <v>124</v>
      </c>
      <c r="BK665" s="188">
        <f>SUM(BK666:BK669)</f>
        <v>0</v>
      </c>
    </row>
    <row r="666" spans="2:65" s="1" customFormat="1" ht="16.5" customHeight="1">
      <c r="B666" s="40"/>
      <c r="C666" s="191" t="s">
        <v>1164</v>
      </c>
      <c r="D666" s="191" t="s">
        <v>127</v>
      </c>
      <c r="E666" s="192" t="s">
        <v>1165</v>
      </c>
      <c r="F666" s="193" t="s">
        <v>1166</v>
      </c>
      <c r="G666" s="194" t="s">
        <v>130</v>
      </c>
      <c r="H666" s="195">
        <v>1</v>
      </c>
      <c r="I666" s="196"/>
      <c r="J666" s="197">
        <f>ROUND(I666*H666,2)</f>
        <v>0</v>
      </c>
      <c r="K666" s="193" t="s">
        <v>131</v>
      </c>
      <c r="L666" s="60"/>
      <c r="M666" s="198" t="s">
        <v>21</v>
      </c>
      <c r="N666" s="199" t="s">
        <v>43</v>
      </c>
      <c r="O666" s="41"/>
      <c r="P666" s="200">
        <f>O666*H666</f>
        <v>0</v>
      </c>
      <c r="Q666" s="200">
        <v>0</v>
      </c>
      <c r="R666" s="200">
        <f>Q666*H666</f>
        <v>0</v>
      </c>
      <c r="S666" s="200">
        <v>0</v>
      </c>
      <c r="T666" s="201">
        <f>S666*H666</f>
        <v>0</v>
      </c>
      <c r="AR666" s="23" t="s">
        <v>578</v>
      </c>
      <c r="AT666" s="23" t="s">
        <v>127</v>
      </c>
      <c r="AU666" s="23" t="s">
        <v>82</v>
      </c>
      <c r="AY666" s="23" t="s">
        <v>124</v>
      </c>
      <c r="BE666" s="202">
        <f>IF(N666="základní",J666,0)</f>
        <v>0</v>
      </c>
      <c r="BF666" s="202">
        <f>IF(N666="snížená",J666,0)</f>
        <v>0</v>
      </c>
      <c r="BG666" s="202">
        <f>IF(N666="zákl. přenesená",J666,0)</f>
        <v>0</v>
      </c>
      <c r="BH666" s="202">
        <f>IF(N666="sníž. přenesená",J666,0)</f>
        <v>0</v>
      </c>
      <c r="BI666" s="202">
        <f>IF(N666="nulová",J666,0)</f>
        <v>0</v>
      </c>
      <c r="BJ666" s="23" t="s">
        <v>80</v>
      </c>
      <c r="BK666" s="202">
        <f>ROUND(I666*H666,2)</f>
        <v>0</v>
      </c>
      <c r="BL666" s="23" t="s">
        <v>578</v>
      </c>
      <c r="BM666" s="23" t="s">
        <v>2051</v>
      </c>
    </row>
    <row r="667" spans="2:65" s="12" customFormat="1" ht="13.5">
      <c r="B667" s="214"/>
      <c r="C667" s="215"/>
      <c r="D667" s="205" t="s">
        <v>134</v>
      </c>
      <c r="E667" s="216" t="s">
        <v>21</v>
      </c>
      <c r="F667" s="217" t="s">
        <v>80</v>
      </c>
      <c r="G667" s="215"/>
      <c r="H667" s="218">
        <v>1</v>
      </c>
      <c r="I667" s="219"/>
      <c r="J667" s="215"/>
      <c r="K667" s="215"/>
      <c r="L667" s="220"/>
      <c r="M667" s="221"/>
      <c r="N667" s="222"/>
      <c r="O667" s="222"/>
      <c r="P667" s="222"/>
      <c r="Q667" s="222"/>
      <c r="R667" s="222"/>
      <c r="S667" s="222"/>
      <c r="T667" s="223"/>
      <c r="AT667" s="224" t="s">
        <v>134</v>
      </c>
      <c r="AU667" s="224" t="s">
        <v>82</v>
      </c>
      <c r="AV667" s="12" t="s">
        <v>82</v>
      </c>
      <c r="AW667" s="12" t="s">
        <v>35</v>
      </c>
      <c r="AX667" s="12" t="s">
        <v>80</v>
      </c>
      <c r="AY667" s="224" t="s">
        <v>124</v>
      </c>
    </row>
    <row r="668" spans="2:65" s="1" customFormat="1" ht="16.5" customHeight="1">
      <c r="B668" s="40"/>
      <c r="C668" s="239" t="s">
        <v>1169</v>
      </c>
      <c r="D668" s="239" t="s">
        <v>312</v>
      </c>
      <c r="E668" s="240" t="s">
        <v>1170</v>
      </c>
      <c r="F668" s="241" t="s">
        <v>1171</v>
      </c>
      <c r="G668" s="242" t="s">
        <v>1172</v>
      </c>
      <c r="H668" s="243">
        <v>1</v>
      </c>
      <c r="I668" s="244"/>
      <c r="J668" s="245">
        <f>ROUND(I668*H668,2)</f>
        <v>0</v>
      </c>
      <c r="K668" s="241" t="s">
        <v>21</v>
      </c>
      <c r="L668" s="246"/>
      <c r="M668" s="247" t="s">
        <v>21</v>
      </c>
      <c r="N668" s="248" t="s">
        <v>43</v>
      </c>
      <c r="O668" s="41"/>
      <c r="P668" s="200">
        <f>O668*H668</f>
        <v>0</v>
      </c>
      <c r="Q668" s="200">
        <v>0</v>
      </c>
      <c r="R668" s="200">
        <f>Q668*H668</f>
        <v>0</v>
      </c>
      <c r="S668" s="200">
        <v>0</v>
      </c>
      <c r="T668" s="201">
        <f>S668*H668</f>
        <v>0</v>
      </c>
      <c r="AR668" s="23" t="s">
        <v>1173</v>
      </c>
      <c r="AT668" s="23" t="s">
        <v>312</v>
      </c>
      <c r="AU668" s="23" t="s">
        <v>82</v>
      </c>
      <c r="AY668" s="23" t="s">
        <v>124</v>
      </c>
      <c r="BE668" s="202">
        <f>IF(N668="základní",J668,0)</f>
        <v>0</v>
      </c>
      <c r="BF668" s="202">
        <f>IF(N668="snížená",J668,0)</f>
        <v>0</v>
      </c>
      <c r="BG668" s="202">
        <f>IF(N668="zákl. přenesená",J668,0)</f>
        <v>0</v>
      </c>
      <c r="BH668" s="202">
        <f>IF(N668="sníž. přenesená",J668,0)</f>
        <v>0</v>
      </c>
      <c r="BI668" s="202">
        <f>IF(N668="nulová",J668,0)</f>
        <v>0</v>
      </c>
      <c r="BJ668" s="23" t="s">
        <v>80</v>
      </c>
      <c r="BK668" s="202">
        <f>ROUND(I668*H668,2)</f>
        <v>0</v>
      </c>
      <c r="BL668" s="23" t="s">
        <v>578</v>
      </c>
      <c r="BM668" s="23" t="s">
        <v>2052</v>
      </c>
    </row>
    <row r="669" spans="2:65" s="12" customFormat="1" ht="13.5">
      <c r="B669" s="214"/>
      <c r="C669" s="215"/>
      <c r="D669" s="205" t="s">
        <v>134</v>
      </c>
      <c r="E669" s="216" t="s">
        <v>21</v>
      </c>
      <c r="F669" s="217" t="s">
        <v>80</v>
      </c>
      <c r="G669" s="215"/>
      <c r="H669" s="218">
        <v>1</v>
      </c>
      <c r="I669" s="219"/>
      <c r="J669" s="215"/>
      <c r="K669" s="215"/>
      <c r="L669" s="220"/>
      <c r="M669" s="221"/>
      <c r="N669" s="222"/>
      <c r="O669" s="222"/>
      <c r="P669" s="222"/>
      <c r="Q669" s="222"/>
      <c r="R669" s="222"/>
      <c r="S669" s="222"/>
      <c r="T669" s="223"/>
      <c r="AT669" s="224" t="s">
        <v>134</v>
      </c>
      <c r="AU669" s="224" t="s">
        <v>82</v>
      </c>
      <c r="AV669" s="12" t="s">
        <v>82</v>
      </c>
      <c r="AW669" s="12" t="s">
        <v>35</v>
      </c>
      <c r="AX669" s="12" t="s">
        <v>80</v>
      </c>
      <c r="AY669" s="224" t="s">
        <v>124</v>
      </c>
    </row>
    <row r="670" spans="2:65" s="10" customFormat="1" ht="37.35" customHeight="1">
      <c r="B670" s="175"/>
      <c r="C670" s="176"/>
      <c r="D670" s="177" t="s">
        <v>71</v>
      </c>
      <c r="E670" s="178" t="s">
        <v>1188</v>
      </c>
      <c r="F670" s="178" t="s">
        <v>1189</v>
      </c>
      <c r="G670" s="176"/>
      <c r="H670" s="176"/>
      <c r="I670" s="179"/>
      <c r="J670" s="180">
        <f>BK670</f>
        <v>0</v>
      </c>
      <c r="K670" s="176"/>
      <c r="L670" s="181"/>
      <c r="M670" s="182"/>
      <c r="N670" s="183"/>
      <c r="O670" s="183"/>
      <c r="P670" s="184">
        <f>P671+P717</f>
        <v>0</v>
      </c>
      <c r="Q670" s="183"/>
      <c r="R670" s="184">
        <f>R671+R717</f>
        <v>0</v>
      </c>
      <c r="S670" s="183"/>
      <c r="T670" s="185">
        <f>T671+T717</f>
        <v>0</v>
      </c>
      <c r="AR670" s="186" t="s">
        <v>153</v>
      </c>
      <c r="AT670" s="187" t="s">
        <v>71</v>
      </c>
      <c r="AU670" s="187" t="s">
        <v>72</v>
      </c>
      <c r="AY670" s="186" t="s">
        <v>124</v>
      </c>
      <c r="BK670" s="188">
        <f>BK671+BK717</f>
        <v>0</v>
      </c>
    </row>
    <row r="671" spans="2:65" s="10" customFormat="1" ht="19.899999999999999" customHeight="1">
      <c r="B671" s="175"/>
      <c r="C671" s="176"/>
      <c r="D671" s="177" t="s">
        <v>71</v>
      </c>
      <c r="E671" s="189" t="s">
        <v>1190</v>
      </c>
      <c r="F671" s="189" t="s">
        <v>1191</v>
      </c>
      <c r="G671" s="176"/>
      <c r="H671" s="176"/>
      <c r="I671" s="179"/>
      <c r="J671" s="190">
        <f>BK671</f>
        <v>0</v>
      </c>
      <c r="K671" s="176"/>
      <c r="L671" s="181"/>
      <c r="M671" s="182"/>
      <c r="N671" s="183"/>
      <c r="O671" s="183"/>
      <c r="P671" s="184">
        <f>SUM(P672:P716)</f>
        <v>0</v>
      </c>
      <c r="Q671" s="183"/>
      <c r="R671" s="184">
        <f>SUM(R672:R716)</f>
        <v>0</v>
      </c>
      <c r="S671" s="183"/>
      <c r="T671" s="185">
        <f>SUM(T672:T716)</f>
        <v>0</v>
      </c>
      <c r="AR671" s="186" t="s">
        <v>153</v>
      </c>
      <c r="AT671" s="187" t="s">
        <v>71</v>
      </c>
      <c r="AU671" s="187" t="s">
        <v>80</v>
      </c>
      <c r="AY671" s="186" t="s">
        <v>124</v>
      </c>
      <c r="BK671" s="188">
        <f>SUM(BK672:BK716)</f>
        <v>0</v>
      </c>
    </row>
    <row r="672" spans="2:65" s="1" customFormat="1" ht="16.5" customHeight="1">
      <c r="B672" s="40"/>
      <c r="C672" s="191" t="s">
        <v>1175</v>
      </c>
      <c r="D672" s="191" t="s">
        <v>127</v>
      </c>
      <c r="E672" s="192" t="s">
        <v>1193</v>
      </c>
      <c r="F672" s="193" t="s">
        <v>1194</v>
      </c>
      <c r="G672" s="194" t="s">
        <v>1172</v>
      </c>
      <c r="H672" s="195">
        <v>1</v>
      </c>
      <c r="I672" s="196"/>
      <c r="J672" s="197">
        <f>ROUND(I672*H672,2)</f>
        <v>0</v>
      </c>
      <c r="K672" s="193" t="s">
        <v>131</v>
      </c>
      <c r="L672" s="60"/>
      <c r="M672" s="198" t="s">
        <v>21</v>
      </c>
      <c r="N672" s="199" t="s">
        <v>43</v>
      </c>
      <c r="O672" s="41"/>
      <c r="P672" s="200">
        <f>O672*H672</f>
        <v>0</v>
      </c>
      <c r="Q672" s="200">
        <v>0</v>
      </c>
      <c r="R672" s="200">
        <f>Q672*H672</f>
        <v>0</v>
      </c>
      <c r="S672" s="200">
        <v>0</v>
      </c>
      <c r="T672" s="201">
        <f>S672*H672</f>
        <v>0</v>
      </c>
      <c r="AR672" s="23" t="s">
        <v>1195</v>
      </c>
      <c r="AT672" s="23" t="s">
        <v>127</v>
      </c>
      <c r="AU672" s="23" t="s">
        <v>82</v>
      </c>
      <c r="AY672" s="23" t="s">
        <v>124</v>
      </c>
      <c r="BE672" s="202">
        <f>IF(N672="základní",J672,0)</f>
        <v>0</v>
      </c>
      <c r="BF672" s="202">
        <f>IF(N672="snížená",J672,0)</f>
        <v>0</v>
      </c>
      <c r="BG672" s="202">
        <f>IF(N672="zákl. přenesená",J672,0)</f>
        <v>0</v>
      </c>
      <c r="BH672" s="202">
        <f>IF(N672="sníž. přenesená",J672,0)</f>
        <v>0</v>
      </c>
      <c r="BI672" s="202">
        <f>IF(N672="nulová",J672,0)</f>
        <v>0</v>
      </c>
      <c r="BJ672" s="23" t="s">
        <v>80</v>
      </c>
      <c r="BK672" s="202">
        <f>ROUND(I672*H672,2)</f>
        <v>0</v>
      </c>
      <c r="BL672" s="23" t="s">
        <v>1195</v>
      </c>
      <c r="BM672" s="23" t="s">
        <v>2053</v>
      </c>
    </row>
    <row r="673" spans="2:65" s="11" customFormat="1" ht="13.5">
      <c r="B673" s="203"/>
      <c r="C673" s="204"/>
      <c r="D673" s="205" t="s">
        <v>134</v>
      </c>
      <c r="E673" s="206" t="s">
        <v>21</v>
      </c>
      <c r="F673" s="207" t="s">
        <v>1197</v>
      </c>
      <c r="G673" s="204"/>
      <c r="H673" s="206" t="s">
        <v>21</v>
      </c>
      <c r="I673" s="208"/>
      <c r="J673" s="204"/>
      <c r="K673" s="204"/>
      <c r="L673" s="209"/>
      <c r="M673" s="210"/>
      <c r="N673" s="211"/>
      <c r="O673" s="211"/>
      <c r="P673" s="211"/>
      <c r="Q673" s="211"/>
      <c r="R673" s="211"/>
      <c r="S673" s="211"/>
      <c r="T673" s="212"/>
      <c r="AT673" s="213" t="s">
        <v>134</v>
      </c>
      <c r="AU673" s="213" t="s">
        <v>82</v>
      </c>
      <c r="AV673" s="11" t="s">
        <v>80</v>
      </c>
      <c r="AW673" s="11" t="s">
        <v>35</v>
      </c>
      <c r="AX673" s="11" t="s">
        <v>72</v>
      </c>
      <c r="AY673" s="213" t="s">
        <v>124</v>
      </c>
    </row>
    <row r="674" spans="2:65" s="11" customFormat="1" ht="27">
      <c r="B674" s="203"/>
      <c r="C674" s="204"/>
      <c r="D674" s="205" t="s">
        <v>134</v>
      </c>
      <c r="E674" s="206" t="s">
        <v>21</v>
      </c>
      <c r="F674" s="207" t="s">
        <v>1198</v>
      </c>
      <c r="G674" s="204"/>
      <c r="H674" s="206" t="s">
        <v>21</v>
      </c>
      <c r="I674" s="208"/>
      <c r="J674" s="204"/>
      <c r="K674" s="204"/>
      <c r="L674" s="209"/>
      <c r="M674" s="210"/>
      <c r="N674" s="211"/>
      <c r="O674" s="211"/>
      <c r="P674" s="211"/>
      <c r="Q674" s="211"/>
      <c r="R674" s="211"/>
      <c r="S674" s="211"/>
      <c r="T674" s="212"/>
      <c r="AT674" s="213" t="s">
        <v>134</v>
      </c>
      <c r="AU674" s="213" t="s">
        <v>82</v>
      </c>
      <c r="AV674" s="11" t="s">
        <v>80</v>
      </c>
      <c r="AW674" s="11" t="s">
        <v>35</v>
      </c>
      <c r="AX674" s="11" t="s">
        <v>72</v>
      </c>
      <c r="AY674" s="213" t="s">
        <v>124</v>
      </c>
    </row>
    <row r="675" spans="2:65" s="11" customFormat="1" ht="13.5">
      <c r="B675" s="203"/>
      <c r="C675" s="204"/>
      <c r="D675" s="205" t="s">
        <v>134</v>
      </c>
      <c r="E675" s="206" t="s">
        <v>21</v>
      </c>
      <c r="F675" s="207" t="s">
        <v>1199</v>
      </c>
      <c r="G675" s="204"/>
      <c r="H675" s="206" t="s">
        <v>21</v>
      </c>
      <c r="I675" s="208"/>
      <c r="J675" s="204"/>
      <c r="K675" s="204"/>
      <c r="L675" s="209"/>
      <c r="M675" s="210"/>
      <c r="N675" s="211"/>
      <c r="O675" s="211"/>
      <c r="P675" s="211"/>
      <c r="Q675" s="211"/>
      <c r="R675" s="211"/>
      <c r="S675" s="211"/>
      <c r="T675" s="212"/>
      <c r="AT675" s="213" t="s">
        <v>134</v>
      </c>
      <c r="AU675" s="213" t="s">
        <v>82</v>
      </c>
      <c r="AV675" s="11" t="s">
        <v>80</v>
      </c>
      <c r="AW675" s="11" t="s">
        <v>35</v>
      </c>
      <c r="AX675" s="11" t="s">
        <v>72</v>
      </c>
      <c r="AY675" s="213" t="s">
        <v>124</v>
      </c>
    </row>
    <row r="676" spans="2:65" s="12" customFormat="1" ht="13.5">
      <c r="B676" s="214"/>
      <c r="C676" s="215"/>
      <c r="D676" s="205" t="s">
        <v>134</v>
      </c>
      <c r="E676" s="216" t="s">
        <v>21</v>
      </c>
      <c r="F676" s="217" t="s">
        <v>80</v>
      </c>
      <c r="G676" s="215"/>
      <c r="H676" s="218">
        <v>1</v>
      </c>
      <c r="I676" s="219"/>
      <c r="J676" s="215"/>
      <c r="K676" s="215"/>
      <c r="L676" s="220"/>
      <c r="M676" s="221"/>
      <c r="N676" s="222"/>
      <c r="O676" s="222"/>
      <c r="P676" s="222"/>
      <c r="Q676" s="222"/>
      <c r="R676" s="222"/>
      <c r="S676" s="222"/>
      <c r="T676" s="223"/>
      <c r="AT676" s="224" t="s">
        <v>134</v>
      </c>
      <c r="AU676" s="224" t="s">
        <v>82</v>
      </c>
      <c r="AV676" s="12" t="s">
        <v>82</v>
      </c>
      <c r="AW676" s="12" t="s">
        <v>35</v>
      </c>
      <c r="AX676" s="12" t="s">
        <v>80</v>
      </c>
      <c r="AY676" s="224" t="s">
        <v>124</v>
      </c>
    </row>
    <row r="677" spans="2:65" s="1" customFormat="1" ht="16.5" customHeight="1">
      <c r="B677" s="40"/>
      <c r="C677" s="191" t="s">
        <v>1182</v>
      </c>
      <c r="D677" s="191" t="s">
        <v>127</v>
      </c>
      <c r="E677" s="192" t="s">
        <v>1201</v>
      </c>
      <c r="F677" s="193" t="s">
        <v>1202</v>
      </c>
      <c r="G677" s="194" t="s">
        <v>1172</v>
      </c>
      <c r="H677" s="195">
        <v>3</v>
      </c>
      <c r="I677" s="196"/>
      <c r="J677" s="197">
        <f>ROUND(I677*H677,2)</f>
        <v>0</v>
      </c>
      <c r="K677" s="193" t="s">
        <v>131</v>
      </c>
      <c r="L677" s="60"/>
      <c r="M677" s="198" t="s">
        <v>21</v>
      </c>
      <c r="N677" s="199" t="s">
        <v>43</v>
      </c>
      <c r="O677" s="41"/>
      <c r="P677" s="200">
        <f>O677*H677</f>
        <v>0</v>
      </c>
      <c r="Q677" s="200">
        <v>0</v>
      </c>
      <c r="R677" s="200">
        <f>Q677*H677</f>
        <v>0</v>
      </c>
      <c r="S677" s="200">
        <v>0</v>
      </c>
      <c r="T677" s="201">
        <f>S677*H677</f>
        <v>0</v>
      </c>
      <c r="AR677" s="23" t="s">
        <v>1195</v>
      </c>
      <c r="AT677" s="23" t="s">
        <v>127</v>
      </c>
      <c r="AU677" s="23" t="s">
        <v>82</v>
      </c>
      <c r="AY677" s="23" t="s">
        <v>124</v>
      </c>
      <c r="BE677" s="202">
        <f>IF(N677="základní",J677,0)</f>
        <v>0</v>
      </c>
      <c r="BF677" s="202">
        <f>IF(N677="snížená",J677,0)</f>
        <v>0</v>
      </c>
      <c r="BG677" s="202">
        <f>IF(N677="zákl. přenesená",J677,0)</f>
        <v>0</v>
      </c>
      <c r="BH677" s="202">
        <f>IF(N677="sníž. přenesená",J677,0)</f>
        <v>0</v>
      </c>
      <c r="BI677" s="202">
        <f>IF(N677="nulová",J677,0)</f>
        <v>0</v>
      </c>
      <c r="BJ677" s="23" t="s">
        <v>80</v>
      </c>
      <c r="BK677" s="202">
        <f>ROUND(I677*H677,2)</f>
        <v>0</v>
      </c>
      <c r="BL677" s="23" t="s">
        <v>1195</v>
      </c>
      <c r="BM677" s="23" t="s">
        <v>2054</v>
      </c>
    </row>
    <row r="678" spans="2:65" s="11" customFormat="1" ht="27">
      <c r="B678" s="203"/>
      <c r="C678" s="204"/>
      <c r="D678" s="205" t="s">
        <v>134</v>
      </c>
      <c r="E678" s="206" t="s">
        <v>21</v>
      </c>
      <c r="F678" s="207" t="s">
        <v>1204</v>
      </c>
      <c r="G678" s="204"/>
      <c r="H678" s="206" t="s">
        <v>21</v>
      </c>
      <c r="I678" s="208"/>
      <c r="J678" s="204"/>
      <c r="K678" s="204"/>
      <c r="L678" s="209"/>
      <c r="M678" s="210"/>
      <c r="N678" s="211"/>
      <c r="O678" s="211"/>
      <c r="P678" s="211"/>
      <c r="Q678" s="211"/>
      <c r="R678" s="211"/>
      <c r="S678" s="211"/>
      <c r="T678" s="212"/>
      <c r="AT678" s="213" t="s">
        <v>134</v>
      </c>
      <c r="AU678" s="213" t="s">
        <v>82</v>
      </c>
      <c r="AV678" s="11" t="s">
        <v>80</v>
      </c>
      <c r="AW678" s="11" t="s">
        <v>35</v>
      </c>
      <c r="AX678" s="11" t="s">
        <v>72</v>
      </c>
      <c r="AY678" s="213" t="s">
        <v>124</v>
      </c>
    </row>
    <row r="679" spans="2:65" s="11" customFormat="1" ht="27">
      <c r="B679" s="203"/>
      <c r="C679" s="204"/>
      <c r="D679" s="205" t="s">
        <v>134</v>
      </c>
      <c r="E679" s="206" t="s">
        <v>21</v>
      </c>
      <c r="F679" s="207" t="s">
        <v>1205</v>
      </c>
      <c r="G679" s="204"/>
      <c r="H679" s="206" t="s">
        <v>21</v>
      </c>
      <c r="I679" s="208"/>
      <c r="J679" s="204"/>
      <c r="K679" s="204"/>
      <c r="L679" s="209"/>
      <c r="M679" s="210"/>
      <c r="N679" s="211"/>
      <c r="O679" s="211"/>
      <c r="P679" s="211"/>
      <c r="Q679" s="211"/>
      <c r="R679" s="211"/>
      <c r="S679" s="211"/>
      <c r="T679" s="212"/>
      <c r="AT679" s="213" t="s">
        <v>134</v>
      </c>
      <c r="AU679" s="213" t="s">
        <v>82</v>
      </c>
      <c r="AV679" s="11" t="s">
        <v>80</v>
      </c>
      <c r="AW679" s="11" t="s">
        <v>35</v>
      </c>
      <c r="AX679" s="11" t="s">
        <v>72</v>
      </c>
      <c r="AY679" s="213" t="s">
        <v>124</v>
      </c>
    </row>
    <row r="680" spans="2:65" s="11" customFormat="1" ht="13.5">
      <c r="B680" s="203"/>
      <c r="C680" s="204"/>
      <c r="D680" s="205" t="s">
        <v>134</v>
      </c>
      <c r="E680" s="206" t="s">
        <v>21</v>
      </c>
      <c r="F680" s="207" t="s">
        <v>1206</v>
      </c>
      <c r="G680" s="204"/>
      <c r="H680" s="206" t="s">
        <v>21</v>
      </c>
      <c r="I680" s="208"/>
      <c r="J680" s="204"/>
      <c r="K680" s="204"/>
      <c r="L680" s="209"/>
      <c r="M680" s="210"/>
      <c r="N680" s="211"/>
      <c r="O680" s="211"/>
      <c r="P680" s="211"/>
      <c r="Q680" s="211"/>
      <c r="R680" s="211"/>
      <c r="S680" s="211"/>
      <c r="T680" s="212"/>
      <c r="AT680" s="213" t="s">
        <v>134</v>
      </c>
      <c r="AU680" s="213" t="s">
        <v>82</v>
      </c>
      <c r="AV680" s="11" t="s">
        <v>80</v>
      </c>
      <c r="AW680" s="11" t="s">
        <v>35</v>
      </c>
      <c r="AX680" s="11" t="s">
        <v>72</v>
      </c>
      <c r="AY680" s="213" t="s">
        <v>124</v>
      </c>
    </row>
    <row r="681" spans="2:65" s="11" customFormat="1" ht="13.5">
      <c r="B681" s="203"/>
      <c r="C681" s="204"/>
      <c r="D681" s="205" t="s">
        <v>134</v>
      </c>
      <c r="E681" s="206" t="s">
        <v>21</v>
      </c>
      <c r="F681" s="207" t="s">
        <v>1207</v>
      </c>
      <c r="G681" s="204"/>
      <c r="H681" s="206" t="s">
        <v>21</v>
      </c>
      <c r="I681" s="208"/>
      <c r="J681" s="204"/>
      <c r="K681" s="204"/>
      <c r="L681" s="209"/>
      <c r="M681" s="210"/>
      <c r="N681" s="211"/>
      <c r="O681" s="211"/>
      <c r="P681" s="211"/>
      <c r="Q681" s="211"/>
      <c r="R681" s="211"/>
      <c r="S681" s="211"/>
      <c r="T681" s="212"/>
      <c r="AT681" s="213" t="s">
        <v>134</v>
      </c>
      <c r="AU681" s="213" t="s">
        <v>82</v>
      </c>
      <c r="AV681" s="11" t="s">
        <v>80</v>
      </c>
      <c r="AW681" s="11" t="s">
        <v>35</v>
      </c>
      <c r="AX681" s="11" t="s">
        <v>72</v>
      </c>
      <c r="AY681" s="213" t="s">
        <v>124</v>
      </c>
    </row>
    <row r="682" spans="2:65" s="11" customFormat="1" ht="13.5">
      <c r="B682" s="203"/>
      <c r="C682" s="204"/>
      <c r="D682" s="205" t="s">
        <v>134</v>
      </c>
      <c r="E682" s="206" t="s">
        <v>21</v>
      </c>
      <c r="F682" s="207" t="s">
        <v>1208</v>
      </c>
      <c r="G682" s="204"/>
      <c r="H682" s="206" t="s">
        <v>21</v>
      </c>
      <c r="I682" s="208"/>
      <c r="J682" s="204"/>
      <c r="K682" s="204"/>
      <c r="L682" s="209"/>
      <c r="M682" s="210"/>
      <c r="N682" s="211"/>
      <c r="O682" s="211"/>
      <c r="P682" s="211"/>
      <c r="Q682" s="211"/>
      <c r="R682" s="211"/>
      <c r="S682" s="211"/>
      <c r="T682" s="212"/>
      <c r="AT682" s="213" t="s">
        <v>134</v>
      </c>
      <c r="AU682" s="213" t="s">
        <v>82</v>
      </c>
      <c r="AV682" s="11" t="s">
        <v>80</v>
      </c>
      <c r="AW682" s="11" t="s">
        <v>35</v>
      </c>
      <c r="AX682" s="11" t="s">
        <v>72</v>
      </c>
      <c r="AY682" s="213" t="s">
        <v>124</v>
      </c>
    </row>
    <row r="683" spans="2:65" s="11" customFormat="1" ht="13.5">
      <c r="B683" s="203"/>
      <c r="C683" s="204"/>
      <c r="D683" s="205" t="s">
        <v>134</v>
      </c>
      <c r="E683" s="206" t="s">
        <v>21</v>
      </c>
      <c r="F683" s="207" t="s">
        <v>1209</v>
      </c>
      <c r="G683" s="204"/>
      <c r="H683" s="206" t="s">
        <v>21</v>
      </c>
      <c r="I683" s="208"/>
      <c r="J683" s="204"/>
      <c r="K683" s="204"/>
      <c r="L683" s="209"/>
      <c r="M683" s="210"/>
      <c r="N683" s="211"/>
      <c r="O683" s="211"/>
      <c r="P683" s="211"/>
      <c r="Q683" s="211"/>
      <c r="R683" s="211"/>
      <c r="S683" s="211"/>
      <c r="T683" s="212"/>
      <c r="AT683" s="213" t="s">
        <v>134</v>
      </c>
      <c r="AU683" s="213" t="s">
        <v>82</v>
      </c>
      <c r="AV683" s="11" t="s">
        <v>80</v>
      </c>
      <c r="AW683" s="11" t="s">
        <v>35</v>
      </c>
      <c r="AX683" s="11" t="s">
        <v>72</v>
      </c>
      <c r="AY683" s="213" t="s">
        <v>124</v>
      </c>
    </row>
    <row r="684" spans="2:65" s="11" customFormat="1" ht="13.5">
      <c r="B684" s="203"/>
      <c r="C684" s="204"/>
      <c r="D684" s="205" t="s">
        <v>134</v>
      </c>
      <c r="E684" s="206" t="s">
        <v>21</v>
      </c>
      <c r="F684" s="207" t="s">
        <v>1210</v>
      </c>
      <c r="G684" s="204"/>
      <c r="H684" s="206" t="s">
        <v>21</v>
      </c>
      <c r="I684" s="208"/>
      <c r="J684" s="204"/>
      <c r="K684" s="204"/>
      <c r="L684" s="209"/>
      <c r="M684" s="210"/>
      <c r="N684" s="211"/>
      <c r="O684" s="211"/>
      <c r="P684" s="211"/>
      <c r="Q684" s="211"/>
      <c r="R684" s="211"/>
      <c r="S684" s="211"/>
      <c r="T684" s="212"/>
      <c r="AT684" s="213" t="s">
        <v>134</v>
      </c>
      <c r="AU684" s="213" t="s">
        <v>82</v>
      </c>
      <c r="AV684" s="11" t="s">
        <v>80</v>
      </c>
      <c r="AW684" s="11" t="s">
        <v>35</v>
      </c>
      <c r="AX684" s="11" t="s">
        <v>72</v>
      </c>
      <c r="AY684" s="213" t="s">
        <v>124</v>
      </c>
    </row>
    <row r="685" spans="2:65" s="12" customFormat="1" ht="13.5">
      <c r="B685" s="214"/>
      <c r="C685" s="215"/>
      <c r="D685" s="205" t="s">
        <v>134</v>
      </c>
      <c r="E685" s="216" t="s">
        <v>21</v>
      </c>
      <c r="F685" s="217" t="s">
        <v>1211</v>
      </c>
      <c r="G685" s="215"/>
      <c r="H685" s="218">
        <v>3</v>
      </c>
      <c r="I685" s="219"/>
      <c r="J685" s="215"/>
      <c r="K685" s="215"/>
      <c r="L685" s="220"/>
      <c r="M685" s="221"/>
      <c r="N685" s="222"/>
      <c r="O685" s="222"/>
      <c r="P685" s="222"/>
      <c r="Q685" s="222"/>
      <c r="R685" s="222"/>
      <c r="S685" s="222"/>
      <c r="T685" s="223"/>
      <c r="AT685" s="224" t="s">
        <v>134</v>
      </c>
      <c r="AU685" s="224" t="s">
        <v>82</v>
      </c>
      <c r="AV685" s="12" t="s">
        <v>82</v>
      </c>
      <c r="AW685" s="12" t="s">
        <v>35</v>
      </c>
      <c r="AX685" s="12" t="s">
        <v>80</v>
      </c>
      <c r="AY685" s="224" t="s">
        <v>124</v>
      </c>
    </row>
    <row r="686" spans="2:65" s="1" customFormat="1" ht="16.5" customHeight="1">
      <c r="B686" s="40"/>
      <c r="C686" s="191" t="s">
        <v>1192</v>
      </c>
      <c r="D686" s="191" t="s">
        <v>127</v>
      </c>
      <c r="E686" s="192" t="s">
        <v>1213</v>
      </c>
      <c r="F686" s="193" t="s">
        <v>1214</v>
      </c>
      <c r="G686" s="194" t="s">
        <v>1172</v>
      </c>
      <c r="H686" s="195">
        <v>1</v>
      </c>
      <c r="I686" s="196"/>
      <c r="J686" s="197">
        <f>ROUND(I686*H686,2)</f>
        <v>0</v>
      </c>
      <c r="K686" s="193" t="s">
        <v>131</v>
      </c>
      <c r="L686" s="60"/>
      <c r="M686" s="198" t="s">
        <v>21</v>
      </c>
      <c r="N686" s="199" t="s">
        <v>43</v>
      </c>
      <c r="O686" s="41"/>
      <c r="P686" s="200">
        <f>O686*H686</f>
        <v>0</v>
      </c>
      <c r="Q686" s="200">
        <v>0</v>
      </c>
      <c r="R686" s="200">
        <f>Q686*H686</f>
        <v>0</v>
      </c>
      <c r="S686" s="200">
        <v>0</v>
      </c>
      <c r="T686" s="201">
        <f>S686*H686</f>
        <v>0</v>
      </c>
      <c r="AR686" s="23" t="s">
        <v>1195</v>
      </c>
      <c r="AT686" s="23" t="s">
        <v>127</v>
      </c>
      <c r="AU686" s="23" t="s">
        <v>82</v>
      </c>
      <c r="AY686" s="23" t="s">
        <v>124</v>
      </c>
      <c r="BE686" s="202">
        <f>IF(N686="základní",J686,0)</f>
        <v>0</v>
      </c>
      <c r="BF686" s="202">
        <f>IF(N686="snížená",J686,0)</f>
        <v>0</v>
      </c>
      <c r="BG686" s="202">
        <f>IF(N686="zákl. přenesená",J686,0)</f>
        <v>0</v>
      </c>
      <c r="BH686" s="202">
        <f>IF(N686="sníž. přenesená",J686,0)</f>
        <v>0</v>
      </c>
      <c r="BI686" s="202">
        <f>IF(N686="nulová",J686,0)</f>
        <v>0</v>
      </c>
      <c r="BJ686" s="23" t="s">
        <v>80</v>
      </c>
      <c r="BK686" s="202">
        <f>ROUND(I686*H686,2)</f>
        <v>0</v>
      </c>
      <c r="BL686" s="23" t="s">
        <v>1195</v>
      </c>
      <c r="BM686" s="23" t="s">
        <v>2055</v>
      </c>
    </row>
    <row r="687" spans="2:65" s="11" customFormat="1" ht="13.5">
      <c r="B687" s="203"/>
      <c r="C687" s="204"/>
      <c r="D687" s="205" t="s">
        <v>134</v>
      </c>
      <c r="E687" s="206" t="s">
        <v>21</v>
      </c>
      <c r="F687" s="207" t="s">
        <v>1216</v>
      </c>
      <c r="G687" s="204"/>
      <c r="H687" s="206" t="s">
        <v>21</v>
      </c>
      <c r="I687" s="208"/>
      <c r="J687" s="204"/>
      <c r="K687" s="204"/>
      <c r="L687" s="209"/>
      <c r="M687" s="210"/>
      <c r="N687" s="211"/>
      <c r="O687" s="211"/>
      <c r="P687" s="211"/>
      <c r="Q687" s="211"/>
      <c r="R687" s="211"/>
      <c r="S687" s="211"/>
      <c r="T687" s="212"/>
      <c r="AT687" s="213" t="s">
        <v>134</v>
      </c>
      <c r="AU687" s="213" t="s">
        <v>82</v>
      </c>
      <c r="AV687" s="11" t="s">
        <v>80</v>
      </c>
      <c r="AW687" s="11" t="s">
        <v>35</v>
      </c>
      <c r="AX687" s="11" t="s">
        <v>72</v>
      </c>
      <c r="AY687" s="213" t="s">
        <v>124</v>
      </c>
    </row>
    <row r="688" spans="2:65" s="11" customFormat="1" ht="27">
      <c r="B688" s="203"/>
      <c r="C688" s="204"/>
      <c r="D688" s="205" t="s">
        <v>134</v>
      </c>
      <c r="E688" s="206" t="s">
        <v>21</v>
      </c>
      <c r="F688" s="207" t="s">
        <v>1217</v>
      </c>
      <c r="G688" s="204"/>
      <c r="H688" s="206" t="s">
        <v>21</v>
      </c>
      <c r="I688" s="208"/>
      <c r="J688" s="204"/>
      <c r="K688" s="204"/>
      <c r="L688" s="209"/>
      <c r="M688" s="210"/>
      <c r="N688" s="211"/>
      <c r="O688" s="211"/>
      <c r="P688" s="211"/>
      <c r="Q688" s="211"/>
      <c r="R688" s="211"/>
      <c r="S688" s="211"/>
      <c r="T688" s="212"/>
      <c r="AT688" s="213" t="s">
        <v>134</v>
      </c>
      <c r="AU688" s="213" t="s">
        <v>82</v>
      </c>
      <c r="AV688" s="11" t="s">
        <v>80</v>
      </c>
      <c r="AW688" s="11" t="s">
        <v>35</v>
      </c>
      <c r="AX688" s="11" t="s">
        <v>72</v>
      </c>
      <c r="AY688" s="213" t="s">
        <v>124</v>
      </c>
    </row>
    <row r="689" spans="2:65" s="12" customFormat="1" ht="13.5">
      <c r="B689" s="214"/>
      <c r="C689" s="215"/>
      <c r="D689" s="205" t="s">
        <v>134</v>
      </c>
      <c r="E689" s="216" t="s">
        <v>21</v>
      </c>
      <c r="F689" s="217" t="s">
        <v>80</v>
      </c>
      <c r="G689" s="215"/>
      <c r="H689" s="218">
        <v>1</v>
      </c>
      <c r="I689" s="219"/>
      <c r="J689" s="215"/>
      <c r="K689" s="215"/>
      <c r="L689" s="220"/>
      <c r="M689" s="221"/>
      <c r="N689" s="222"/>
      <c r="O689" s="222"/>
      <c r="P689" s="222"/>
      <c r="Q689" s="222"/>
      <c r="R689" s="222"/>
      <c r="S689" s="222"/>
      <c r="T689" s="223"/>
      <c r="AT689" s="224" t="s">
        <v>134</v>
      </c>
      <c r="AU689" s="224" t="s">
        <v>82</v>
      </c>
      <c r="AV689" s="12" t="s">
        <v>82</v>
      </c>
      <c r="AW689" s="12" t="s">
        <v>35</v>
      </c>
      <c r="AX689" s="12" t="s">
        <v>80</v>
      </c>
      <c r="AY689" s="224" t="s">
        <v>124</v>
      </c>
    </row>
    <row r="690" spans="2:65" s="1" customFormat="1" ht="16.5" customHeight="1">
      <c r="B690" s="40"/>
      <c r="C690" s="191" t="s">
        <v>1200</v>
      </c>
      <c r="D690" s="191" t="s">
        <v>127</v>
      </c>
      <c r="E690" s="192" t="s">
        <v>1219</v>
      </c>
      <c r="F690" s="193" t="s">
        <v>1220</v>
      </c>
      <c r="G690" s="194" t="s">
        <v>1172</v>
      </c>
      <c r="H690" s="195">
        <v>1</v>
      </c>
      <c r="I690" s="196"/>
      <c r="J690" s="197">
        <f>ROUND(I690*H690,2)</f>
        <v>0</v>
      </c>
      <c r="K690" s="193" t="s">
        <v>131</v>
      </c>
      <c r="L690" s="60"/>
      <c r="M690" s="198" t="s">
        <v>21</v>
      </c>
      <c r="N690" s="199" t="s">
        <v>43</v>
      </c>
      <c r="O690" s="41"/>
      <c r="P690" s="200">
        <f>O690*H690</f>
        <v>0</v>
      </c>
      <c r="Q690" s="200">
        <v>0</v>
      </c>
      <c r="R690" s="200">
        <f>Q690*H690</f>
        <v>0</v>
      </c>
      <c r="S690" s="200">
        <v>0</v>
      </c>
      <c r="T690" s="201">
        <f>S690*H690</f>
        <v>0</v>
      </c>
      <c r="AR690" s="23" t="s">
        <v>1195</v>
      </c>
      <c r="AT690" s="23" t="s">
        <v>127</v>
      </c>
      <c r="AU690" s="23" t="s">
        <v>82</v>
      </c>
      <c r="AY690" s="23" t="s">
        <v>124</v>
      </c>
      <c r="BE690" s="202">
        <f>IF(N690="základní",J690,0)</f>
        <v>0</v>
      </c>
      <c r="BF690" s="202">
        <f>IF(N690="snížená",J690,0)</f>
        <v>0</v>
      </c>
      <c r="BG690" s="202">
        <f>IF(N690="zákl. přenesená",J690,0)</f>
        <v>0</v>
      </c>
      <c r="BH690" s="202">
        <f>IF(N690="sníž. přenesená",J690,0)</f>
        <v>0</v>
      </c>
      <c r="BI690" s="202">
        <f>IF(N690="nulová",J690,0)</f>
        <v>0</v>
      </c>
      <c r="BJ690" s="23" t="s">
        <v>80</v>
      </c>
      <c r="BK690" s="202">
        <f>ROUND(I690*H690,2)</f>
        <v>0</v>
      </c>
      <c r="BL690" s="23" t="s">
        <v>1195</v>
      </c>
      <c r="BM690" s="23" t="s">
        <v>2056</v>
      </c>
    </row>
    <row r="691" spans="2:65" s="11" customFormat="1" ht="27">
      <c r="B691" s="203"/>
      <c r="C691" s="204"/>
      <c r="D691" s="205" t="s">
        <v>134</v>
      </c>
      <c r="E691" s="206" t="s">
        <v>21</v>
      </c>
      <c r="F691" s="207" t="s">
        <v>1222</v>
      </c>
      <c r="G691" s="204"/>
      <c r="H691" s="206" t="s">
        <v>21</v>
      </c>
      <c r="I691" s="208"/>
      <c r="J691" s="204"/>
      <c r="K691" s="204"/>
      <c r="L691" s="209"/>
      <c r="M691" s="210"/>
      <c r="N691" s="211"/>
      <c r="O691" s="211"/>
      <c r="P691" s="211"/>
      <c r="Q691" s="211"/>
      <c r="R691" s="211"/>
      <c r="S691" s="211"/>
      <c r="T691" s="212"/>
      <c r="AT691" s="213" t="s">
        <v>134</v>
      </c>
      <c r="AU691" s="213" t="s">
        <v>82</v>
      </c>
      <c r="AV691" s="11" t="s">
        <v>80</v>
      </c>
      <c r="AW691" s="11" t="s">
        <v>35</v>
      </c>
      <c r="AX691" s="11" t="s">
        <v>72</v>
      </c>
      <c r="AY691" s="213" t="s">
        <v>124</v>
      </c>
    </row>
    <row r="692" spans="2:65" s="11" customFormat="1" ht="13.5">
      <c r="B692" s="203"/>
      <c r="C692" s="204"/>
      <c r="D692" s="205" t="s">
        <v>134</v>
      </c>
      <c r="E692" s="206" t="s">
        <v>21</v>
      </c>
      <c r="F692" s="207" t="s">
        <v>1223</v>
      </c>
      <c r="G692" s="204"/>
      <c r="H692" s="206" t="s">
        <v>21</v>
      </c>
      <c r="I692" s="208"/>
      <c r="J692" s="204"/>
      <c r="K692" s="204"/>
      <c r="L692" s="209"/>
      <c r="M692" s="210"/>
      <c r="N692" s="211"/>
      <c r="O692" s="211"/>
      <c r="P692" s="211"/>
      <c r="Q692" s="211"/>
      <c r="R692" s="211"/>
      <c r="S692" s="211"/>
      <c r="T692" s="212"/>
      <c r="AT692" s="213" t="s">
        <v>134</v>
      </c>
      <c r="AU692" s="213" t="s">
        <v>82</v>
      </c>
      <c r="AV692" s="11" t="s">
        <v>80</v>
      </c>
      <c r="AW692" s="11" t="s">
        <v>35</v>
      </c>
      <c r="AX692" s="11" t="s">
        <v>72</v>
      </c>
      <c r="AY692" s="213" t="s">
        <v>124</v>
      </c>
    </row>
    <row r="693" spans="2:65" s="11" customFormat="1" ht="13.5">
      <c r="B693" s="203"/>
      <c r="C693" s="204"/>
      <c r="D693" s="205" t="s">
        <v>134</v>
      </c>
      <c r="E693" s="206" t="s">
        <v>21</v>
      </c>
      <c r="F693" s="207" t="s">
        <v>1224</v>
      </c>
      <c r="G693" s="204"/>
      <c r="H693" s="206" t="s">
        <v>21</v>
      </c>
      <c r="I693" s="208"/>
      <c r="J693" s="204"/>
      <c r="K693" s="204"/>
      <c r="L693" s="209"/>
      <c r="M693" s="210"/>
      <c r="N693" s="211"/>
      <c r="O693" s="211"/>
      <c r="P693" s="211"/>
      <c r="Q693" s="211"/>
      <c r="R693" s="211"/>
      <c r="S693" s="211"/>
      <c r="T693" s="212"/>
      <c r="AT693" s="213" t="s">
        <v>134</v>
      </c>
      <c r="AU693" s="213" t="s">
        <v>82</v>
      </c>
      <c r="AV693" s="11" t="s">
        <v>80</v>
      </c>
      <c r="AW693" s="11" t="s">
        <v>35</v>
      </c>
      <c r="AX693" s="11" t="s">
        <v>72</v>
      </c>
      <c r="AY693" s="213" t="s">
        <v>124</v>
      </c>
    </row>
    <row r="694" spans="2:65" s="11" customFormat="1" ht="13.5">
      <c r="B694" s="203"/>
      <c r="C694" s="204"/>
      <c r="D694" s="205" t="s">
        <v>134</v>
      </c>
      <c r="E694" s="206" t="s">
        <v>21</v>
      </c>
      <c r="F694" s="207" t="s">
        <v>1225</v>
      </c>
      <c r="G694" s="204"/>
      <c r="H694" s="206" t="s">
        <v>21</v>
      </c>
      <c r="I694" s="208"/>
      <c r="J694" s="204"/>
      <c r="K694" s="204"/>
      <c r="L694" s="209"/>
      <c r="M694" s="210"/>
      <c r="N694" s="211"/>
      <c r="O694" s="211"/>
      <c r="P694" s="211"/>
      <c r="Q694" s="211"/>
      <c r="R694" s="211"/>
      <c r="S694" s="211"/>
      <c r="T694" s="212"/>
      <c r="AT694" s="213" t="s">
        <v>134</v>
      </c>
      <c r="AU694" s="213" t="s">
        <v>82</v>
      </c>
      <c r="AV694" s="11" t="s">
        <v>80</v>
      </c>
      <c r="AW694" s="11" t="s">
        <v>35</v>
      </c>
      <c r="AX694" s="11" t="s">
        <v>72</v>
      </c>
      <c r="AY694" s="213" t="s">
        <v>124</v>
      </c>
    </row>
    <row r="695" spans="2:65" s="11" customFormat="1" ht="13.5">
      <c r="B695" s="203"/>
      <c r="C695" s="204"/>
      <c r="D695" s="205" t="s">
        <v>134</v>
      </c>
      <c r="E695" s="206" t="s">
        <v>21</v>
      </c>
      <c r="F695" s="207" t="s">
        <v>1226</v>
      </c>
      <c r="G695" s="204"/>
      <c r="H695" s="206" t="s">
        <v>21</v>
      </c>
      <c r="I695" s="208"/>
      <c r="J695" s="204"/>
      <c r="K695" s="204"/>
      <c r="L695" s="209"/>
      <c r="M695" s="210"/>
      <c r="N695" s="211"/>
      <c r="O695" s="211"/>
      <c r="P695" s="211"/>
      <c r="Q695" s="211"/>
      <c r="R695" s="211"/>
      <c r="S695" s="211"/>
      <c r="T695" s="212"/>
      <c r="AT695" s="213" t="s">
        <v>134</v>
      </c>
      <c r="AU695" s="213" t="s">
        <v>82</v>
      </c>
      <c r="AV695" s="11" t="s">
        <v>80</v>
      </c>
      <c r="AW695" s="11" t="s">
        <v>35</v>
      </c>
      <c r="AX695" s="11" t="s">
        <v>72</v>
      </c>
      <c r="AY695" s="213" t="s">
        <v>124</v>
      </c>
    </row>
    <row r="696" spans="2:65" s="11" customFormat="1" ht="13.5">
      <c r="B696" s="203"/>
      <c r="C696" s="204"/>
      <c r="D696" s="205" t="s">
        <v>134</v>
      </c>
      <c r="E696" s="206" t="s">
        <v>21</v>
      </c>
      <c r="F696" s="207" t="s">
        <v>1227</v>
      </c>
      <c r="G696" s="204"/>
      <c r="H696" s="206" t="s">
        <v>21</v>
      </c>
      <c r="I696" s="208"/>
      <c r="J696" s="204"/>
      <c r="K696" s="204"/>
      <c r="L696" s="209"/>
      <c r="M696" s="210"/>
      <c r="N696" s="211"/>
      <c r="O696" s="211"/>
      <c r="P696" s="211"/>
      <c r="Q696" s="211"/>
      <c r="R696" s="211"/>
      <c r="S696" s="211"/>
      <c r="T696" s="212"/>
      <c r="AT696" s="213" t="s">
        <v>134</v>
      </c>
      <c r="AU696" s="213" t="s">
        <v>82</v>
      </c>
      <c r="AV696" s="11" t="s">
        <v>80</v>
      </c>
      <c r="AW696" s="11" t="s">
        <v>35</v>
      </c>
      <c r="AX696" s="11" t="s">
        <v>72</v>
      </c>
      <c r="AY696" s="213" t="s">
        <v>124</v>
      </c>
    </row>
    <row r="697" spans="2:65" s="11" customFormat="1" ht="13.5">
      <c r="B697" s="203"/>
      <c r="C697" s="204"/>
      <c r="D697" s="205" t="s">
        <v>134</v>
      </c>
      <c r="E697" s="206" t="s">
        <v>21</v>
      </c>
      <c r="F697" s="207" t="s">
        <v>1223</v>
      </c>
      <c r="G697" s="204"/>
      <c r="H697" s="206" t="s">
        <v>21</v>
      </c>
      <c r="I697" s="208"/>
      <c r="J697" s="204"/>
      <c r="K697" s="204"/>
      <c r="L697" s="209"/>
      <c r="M697" s="210"/>
      <c r="N697" s="211"/>
      <c r="O697" s="211"/>
      <c r="P697" s="211"/>
      <c r="Q697" s="211"/>
      <c r="R697" s="211"/>
      <c r="S697" s="211"/>
      <c r="T697" s="212"/>
      <c r="AT697" s="213" t="s">
        <v>134</v>
      </c>
      <c r="AU697" s="213" t="s">
        <v>82</v>
      </c>
      <c r="AV697" s="11" t="s">
        <v>80</v>
      </c>
      <c r="AW697" s="11" t="s">
        <v>35</v>
      </c>
      <c r="AX697" s="11" t="s">
        <v>72</v>
      </c>
      <c r="AY697" s="213" t="s">
        <v>124</v>
      </c>
    </row>
    <row r="698" spans="2:65" s="12" customFormat="1" ht="13.5">
      <c r="B698" s="214"/>
      <c r="C698" s="215"/>
      <c r="D698" s="205" t="s">
        <v>134</v>
      </c>
      <c r="E698" s="216" t="s">
        <v>21</v>
      </c>
      <c r="F698" s="217" t="s">
        <v>80</v>
      </c>
      <c r="G698" s="215"/>
      <c r="H698" s="218">
        <v>1</v>
      </c>
      <c r="I698" s="219"/>
      <c r="J698" s="215"/>
      <c r="K698" s="215"/>
      <c r="L698" s="220"/>
      <c r="M698" s="221"/>
      <c r="N698" s="222"/>
      <c r="O698" s="222"/>
      <c r="P698" s="222"/>
      <c r="Q698" s="222"/>
      <c r="R698" s="222"/>
      <c r="S698" s="222"/>
      <c r="T698" s="223"/>
      <c r="AT698" s="224" t="s">
        <v>134</v>
      </c>
      <c r="AU698" s="224" t="s">
        <v>82</v>
      </c>
      <c r="AV698" s="12" t="s">
        <v>82</v>
      </c>
      <c r="AW698" s="12" t="s">
        <v>35</v>
      </c>
      <c r="AX698" s="12" t="s">
        <v>80</v>
      </c>
      <c r="AY698" s="224" t="s">
        <v>124</v>
      </c>
    </row>
    <row r="699" spans="2:65" s="1" customFormat="1" ht="16.5" customHeight="1">
      <c r="B699" s="40"/>
      <c r="C699" s="191" t="s">
        <v>1212</v>
      </c>
      <c r="D699" s="191" t="s">
        <v>127</v>
      </c>
      <c r="E699" s="192" t="s">
        <v>1229</v>
      </c>
      <c r="F699" s="193" t="s">
        <v>1230</v>
      </c>
      <c r="G699" s="194" t="s">
        <v>1172</v>
      </c>
      <c r="H699" s="195">
        <v>1</v>
      </c>
      <c r="I699" s="196"/>
      <c r="J699" s="197">
        <f>ROUND(I699*H699,2)</f>
        <v>0</v>
      </c>
      <c r="K699" s="193" t="s">
        <v>131</v>
      </c>
      <c r="L699" s="60"/>
      <c r="M699" s="198" t="s">
        <v>21</v>
      </c>
      <c r="N699" s="199" t="s">
        <v>43</v>
      </c>
      <c r="O699" s="41"/>
      <c r="P699" s="200">
        <f>O699*H699</f>
        <v>0</v>
      </c>
      <c r="Q699" s="200">
        <v>0</v>
      </c>
      <c r="R699" s="200">
        <f>Q699*H699</f>
        <v>0</v>
      </c>
      <c r="S699" s="200">
        <v>0</v>
      </c>
      <c r="T699" s="201">
        <f>S699*H699</f>
        <v>0</v>
      </c>
      <c r="AR699" s="23" t="s">
        <v>1195</v>
      </c>
      <c r="AT699" s="23" t="s">
        <v>127</v>
      </c>
      <c r="AU699" s="23" t="s">
        <v>82</v>
      </c>
      <c r="AY699" s="23" t="s">
        <v>124</v>
      </c>
      <c r="BE699" s="202">
        <f>IF(N699="základní",J699,0)</f>
        <v>0</v>
      </c>
      <c r="BF699" s="202">
        <f>IF(N699="snížená",J699,0)</f>
        <v>0</v>
      </c>
      <c r="BG699" s="202">
        <f>IF(N699="zákl. přenesená",J699,0)</f>
        <v>0</v>
      </c>
      <c r="BH699" s="202">
        <f>IF(N699="sníž. přenesená",J699,0)</f>
        <v>0</v>
      </c>
      <c r="BI699" s="202">
        <f>IF(N699="nulová",J699,0)</f>
        <v>0</v>
      </c>
      <c r="BJ699" s="23" t="s">
        <v>80</v>
      </c>
      <c r="BK699" s="202">
        <f>ROUND(I699*H699,2)</f>
        <v>0</v>
      </c>
      <c r="BL699" s="23" t="s">
        <v>1195</v>
      </c>
      <c r="BM699" s="23" t="s">
        <v>2057</v>
      </c>
    </row>
    <row r="700" spans="2:65" s="11" customFormat="1" ht="13.5">
      <c r="B700" s="203"/>
      <c r="C700" s="204"/>
      <c r="D700" s="205" t="s">
        <v>134</v>
      </c>
      <c r="E700" s="206" t="s">
        <v>21</v>
      </c>
      <c r="F700" s="207" t="s">
        <v>1232</v>
      </c>
      <c r="G700" s="204"/>
      <c r="H700" s="206" t="s">
        <v>21</v>
      </c>
      <c r="I700" s="208"/>
      <c r="J700" s="204"/>
      <c r="K700" s="204"/>
      <c r="L700" s="209"/>
      <c r="M700" s="210"/>
      <c r="N700" s="211"/>
      <c r="O700" s="211"/>
      <c r="P700" s="211"/>
      <c r="Q700" s="211"/>
      <c r="R700" s="211"/>
      <c r="S700" s="211"/>
      <c r="T700" s="212"/>
      <c r="AT700" s="213" t="s">
        <v>134</v>
      </c>
      <c r="AU700" s="213" t="s">
        <v>82</v>
      </c>
      <c r="AV700" s="11" t="s">
        <v>80</v>
      </c>
      <c r="AW700" s="11" t="s">
        <v>35</v>
      </c>
      <c r="AX700" s="11" t="s">
        <v>72</v>
      </c>
      <c r="AY700" s="213" t="s">
        <v>124</v>
      </c>
    </row>
    <row r="701" spans="2:65" s="11" customFormat="1" ht="27">
      <c r="B701" s="203"/>
      <c r="C701" s="204"/>
      <c r="D701" s="205" t="s">
        <v>134</v>
      </c>
      <c r="E701" s="206" t="s">
        <v>21</v>
      </c>
      <c r="F701" s="207" t="s">
        <v>1233</v>
      </c>
      <c r="G701" s="204"/>
      <c r="H701" s="206" t="s">
        <v>21</v>
      </c>
      <c r="I701" s="208"/>
      <c r="J701" s="204"/>
      <c r="K701" s="204"/>
      <c r="L701" s="209"/>
      <c r="M701" s="210"/>
      <c r="N701" s="211"/>
      <c r="O701" s="211"/>
      <c r="P701" s="211"/>
      <c r="Q701" s="211"/>
      <c r="R701" s="211"/>
      <c r="S701" s="211"/>
      <c r="T701" s="212"/>
      <c r="AT701" s="213" t="s">
        <v>134</v>
      </c>
      <c r="AU701" s="213" t="s">
        <v>82</v>
      </c>
      <c r="AV701" s="11" t="s">
        <v>80</v>
      </c>
      <c r="AW701" s="11" t="s">
        <v>35</v>
      </c>
      <c r="AX701" s="11" t="s">
        <v>72</v>
      </c>
      <c r="AY701" s="213" t="s">
        <v>124</v>
      </c>
    </row>
    <row r="702" spans="2:65" s="11" customFormat="1" ht="27">
      <c r="B702" s="203"/>
      <c r="C702" s="204"/>
      <c r="D702" s="205" t="s">
        <v>134</v>
      </c>
      <c r="E702" s="206" t="s">
        <v>21</v>
      </c>
      <c r="F702" s="207" t="s">
        <v>1234</v>
      </c>
      <c r="G702" s="204"/>
      <c r="H702" s="206" t="s">
        <v>21</v>
      </c>
      <c r="I702" s="208"/>
      <c r="J702" s="204"/>
      <c r="K702" s="204"/>
      <c r="L702" s="209"/>
      <c r="M702" s="210"/>
      <c r="N702" s="211"/>
      <c r="O702" s="211"/>
      <c r="P702" s="211"/>
      <c r="Q702" s="211"/>
      <c r="R702" s="211"/>
      <c r="S702" s="211"/>
      <c r="T702" s="212"/>
      <c r="AT702" s="213" t="s">
        <v>134</v>
      </c>
      <c r="AU702" s="213" t="s">
        <v>82</v>
      </c>
      <c r="AV702" s="11" t="s">
        <v>80</v>
      </c>
      <c r="AW702" s="11" t="s">
        <v>35</v>
      </c>
      <c r="AX702" s="11" t="s">
        <v>72</v>
      </c>
      <c r="AY702" s="213" t="s">
        <v>124</v>
      </c>
    </row>
    <row r="703" spans="2:65" s="11" customFormat="1" ht="13.5">
      <c r="B703" s="203"/>
      <c r="C703" s="204"/>
      <c r="D703" s="205" t="s">
        <v>134</v>
      </c>
      <c r="E703" s="206" t="s">
        <v>21</v>
      </c>
      <c r="F703" s="207" t="s">
        <v>1235</v>
      </c>
      <c r="G703" s="204"/>
      <c r="H703" s="206" t="s">
        <v>21</v>
      </c>
      <c r="I703" s="208"/>
      <c r="J703" s="204"/>
      <c r="K703" s="204"/>
      <c r="L703" s="209"/>
      <c r="M703" s="210"/>
      <c r="N703" s="211"/>
      <c r="O703" s="211"/>
      <c r="P703" s="211"/>
      <c r="Q703" s="211"/>
      <c r="R703" s="211"/>
      <c r="S703" s="211"/>
      <c r="T703" s="212"/>
      <c r="AT703" s="213" t="s">
        <v>134</v>
      </c>
      <c r="AU703" s="213" t="s">
        <v>82</v>
      </c>
      <c r="AV703" s="11" t="s">
        <v>80</v>
      </c>
      <c r="AW703" s="11" t="s">
        <v>35</v>
      </c>
      <c r="AX703" s="11" t="s">
        <v>72</v>
      </c>
      <c r="AY703" s="213" t="s">
        <v>124</v>
      </c>
    </row>
    <row r="704" spans="2:65" s="12" customFormat="1" ht="13.5">
      <c r="B704" s="214"/>
      <c r="C704" s="215"/>
      <c r="D704" s="205" t="s">
        <v>134</v>
      </c>
      <c r="E704" s="216" t="s">
        <v>21</v>
      </c>
      <c r="F704" s="217" t="s">
        <v>80</v>
      </c>
      <c r="G704" s="215"/>
      <c r="H704" s="218">
        <v>1</v>
      </c>
      <c r="I704" s="219"/>
      <c r="J704" s="215"/>
      <c r="K704" s="215"/>
      <c r="L704" s="220"/>
      <c r="M704" s="221"/>
      <c r="N704" s="222"/>
      <c r="O704" s="222"/>
      <c r="P704" s="222"/>
      <c r="Q704" s="222"/>
      <c r="R704" s="222"/>
      <c r="S704" s="222"/>
      <c r="T704" s="223"/>
      <c r="AT704" s="224" t="s">
        <v>134</v>
      </c>
      <c r="AU704" s="224" t="s">
        <v>82</v>
      </c>
      <c r="AV704" s="12" t="s">
        <v>82</v>
      </c>
      <c r="AW704" s="12" t="s">
        <v>35</v>
      </c>
      <c r="AX704" s="12" t="s">
        <v>80</v>
      </c>
      <c r="AY704" s="224" t="s">
        <v>124</v>
      </c>
    </row>
    <row r="705" spans="2:65" s="1" customFormat="1" ht="16.5" customHeight="1">
      <c r="B705" s="40"/>
      <c r="C705" s="191" t="s">
        <v>1218</v>
      </c>
      <c r="D705" s="191" t="s">
        <v>127</v>
      </c>
      <c r="E705" s="192" t="s">
        <v>1237</v>
      </c>
      <c r="F705" s="193" t="s">
        <v>1238</v>
      </c>
      <c r="G705" s="194" t="s">
        <v>1172</v>
      </c>
      <c r="H705" s="195">
        <v>1</v>
      </c>
      <c r="I705" s="196"/>
      <c r="J705" s="197">
        <f>ROUND(I705*H705,2)</f>
        <v>0</v>
      </c>
      <c r="K705" s="193" t="s">
        <v>131</v>
      </c>
      <c r="L705" s="60"/>
      <c r="M705" s="198" t="s">
        <v>21</v>
      </c>
      <c r="N705" s="199" t="s">
        <v>43</v>
      </c>
      <c r="O705" s="41"/>
      <c r="P705" s="200">
        <f>O705*H705</f>
        <v>0</v>
      </c>
      <c r="Q705" s="200">
        <v>0</v>
      </c>
      <c r="R705" s="200">
        <f>Q705*H705</f>
        <v>0</v>
      </c>
      <c r="S705" s="200">
        <v>0</v>
      </c>
      <c r="T705" s="201">
        <f>S705*H705</f>
        <v>0</v>
      </c>
      <c r="AR705" s="23" t="s">
        <v>1195</v>
      </c>
      <c r="AT705" s="23" t="s">
        <v>127</v>
      </c>
      <c r="AU705" s="23" t="s">
        <v>82</v>
      </c>
      <c r="AY705" s="23" t="s">
        <v>124</v>
      </c>
      <c r="BE705" s="202">
        <f>IF(N705="základní",J705,0)</f>
        <v>0</v>
      </c>
      <c r="BF705" s="202">
        <f>IF(N705="snížená",J705,0)</f>
        <v>0</v>
      </c>
      <c r="BG705" s="202">
        <f>IF(N705="zákl. přenesená",J705,0)</f>
        <v>0</v>
      </c>
      <c r="BH705" s="202">
        <f>IF(N705="sníž. přenesená",J705,0)</f>
        <v>0</v>
      </c>
      <c r="BI705" s="202">
        <f>IF(N705="nulová",J705,0)</f>
        <v>0</v>
      </c>
      <c r="BJ705" s="23" t="s">
        <v>80</v>
      </c>
      <c r="BK705" s="202">
        <f>ROUND(I705*H705,2)</f>
        <v>0</v>
      </c>
      <c r="BL705" s="23" t="s">
        <v>1195</v>
      </c>
      <c r="BM705" s="23" t="s">
        <v>2058</v>
      </c>
    </row>
    <row r="706" spans="2:65" s="11" customFormat="1" ht="13.5">
      <c r="B706" s="203"/>
      <c r="C706" s="204"/>
      <c r="D706" s="205" t="s">
        <v>134</v>
      </c>
      <c r="E706" s="206" t="s">
        <v>21</v>
      </c>
      <c r="F706" s="207" t="s">
        <v>1240</v>
      </c>
      <c r="G706" s="204"/>
      <c r="H706" s="206" t="s">
        <v>21</v>
      </c>
      <c r="I706" s="208"/>
      <c r="J706" s="204"/>
      <c r="K706" s="204"/>
      <c r="L706" s="209"/>
      <c r="M706" s="210"/>
      <c r="N706" s="211"/>
      <c r="O706" s="211"/>
      <c r="P706" s="211"/>
      <c r="Q706" s="211"/>
      <c r="R706" s="211"/>
      <c r="S706" s="211"/>
      <c r="T706" s="212"/>
      <c r="AT706" s="213" t="s">
        <v>134</v>
      </c>
      <c r="AU706" s="213" t="s">
        <v>82</v>
      </c>
      <c r="AV706" s="11" t="s">
        <v>80</v>
      </c>
      <c r="AW706" s="11" t="s">
        <v>35</v>
      </c>
      <c r="AX706" s="11" t="s">
        <v>72</v>
      </c>
      <c r="AY706" s="213" t="s">
        <v>124</v>
      </c>
    </row>
    <row r="707" spans="2:65" s="11" customFormat="1" ht="13.5">
      <c r="B707" s="203"/>
      <c r="C707" s="204"/>
      <c r="D707" s="205" t="s">
        <v>134</v>
      </c>
      <c r="E707" s="206" t="s">
        <v>21</v>
      </c>
      <c r="F707" s="207" t="s">
        <v>1241</v>
      </c>
      <c r="G707" s="204"/>
      <c r="H707" s="206" t="s">
        <v>21</v>
      </c>
      <c r="I707" s="208"/>
      <c r="J707" s="204"/>
      <c r="K707" s="204"/>
      <c r="L707" s="209"/>
      <c r="M707" s="210"/>
      <c r="N707" s="211"/>
      <c r="O707" s="211"/>
      <c r="P707" s="211"/>
      <c r="Q707" s="211"/>
      <c r="R707" s="211"/>
      <c r="S707" s="211"/>
      <c r="T707" s="212"/>
      <c r="AT707" s="213" t="s">
        <v>134</v>
      </c>
      <c r="AU707" s="213" t="s">
        <v>82</v>
      </c>
      <c r="AV707" s="11" t="s">
        <v>80</v>
      </c>
      <c r="AW707" s="11" t="s">
        <v>35</v>
      </c>
      <c r="AX707" s="11" t="s">
        <v>72</v>
      </c>
      <c r="AY707" s="213" t="s">
        <v>124</v>
      </c>
    </row>
    <row r="708" spans="2:65" s="12" customFormat="1" ht="13.5">
      <c r="B708" s="214"/>
      <c r="C708" s="215"/>
      <c r="D708" s="205" t="s">
        <v>134</v>
      </c>
      <c r="E708" s="216" t="s">
        <v>21</v>
      </c>
      <c r="F708" s="217" t="s">
        <v>1242</v>
      </c>
      <c r="G708" s="215"/>
      <c r="H708" s="218">
        <v>1</v>
      </c>
      <c r="I708" s="219"/>
      <c r="J708" s="215"/>
      <c r="K708" s="215"/>
      <c r="L708" s="220"/>
      <c r="M708" s="221"/>
      <c r="N708" s="222"/>
      <c r="O708" s="222"/>
      <c r="P708" s="222"/>
      <c r="Q708" s="222"/>
      <c r="R708" s="222"/>
      <c r="S708" s="222"/>
      <c r="T708" s="223"/>
      <c r="AT708" s="224" t="s">
        <v>134</v>
      </c>
      <c r="AU708" s="224" t="s">
        <v>82</v>
      </c>
      <c r="AV708" s="12" t="s">
        <v>82</v>
      </c>
      <c r="AW708" s="12" t="s">
        <v>35</v>
      </c>
      <c r="AX708" s="12" t="s">
        <v>80</v>
      </c>
      <c r="AY708" s="224" t="s">
        <v>124</v>
      </c>
    </row>
    <row r="709" spans="2:65" s="1" customFormat="1" ht="16.5" customHeight="1">
      <c r="B709" s="40"/>
      <c r="C709" s="191" t="s">
        <v>1228</v>
      </c>
      <c r="D709" s="191" t="s">
        <v>127</v>
      </c>
      <c r="E709" s="192" t="s">
        <v>1244</v>
      </c>
      <c r="F709" s="193" t="s">
        <v>1691</v>
      </c>
      <c r="G709" s="194" t="s">
        <v>1172</v>
      </c>
      <c r="H709" s="195">
        <v>1</v>
      </c>
      <c r="I709" s="196"/>
      <c r="J709" s="197">
        <f>ROUND(I709*H709,2)</f>
        <v>0</v>
      </c>
      <c r="K709" s="193" t="s">
        <v>131</v>
      </c>
      <c r="L709" s="60"/>
      <c r="M709" s="198" t="s">
        <v>21</v>
      </c>
      <c r="N709" s="199" t="s">
        <v>43</v>
      </c>
      <c r="O709" s="41"/>
      <c r="P709" s="200">
        <f>O709*H709</f>
        <v>0</v>
      </c>
      <c r="Q709" s="200">
        <v>0</v>
      </c>
      <c r="R709" s="200">
        <f>Q709*H709</f>
        <v>0</v>
      </c>
      <c r="S709" s="200">
        <v>0</v>
      </c>
      <c r="T709" s="201">
        <f>S709*H709</f>
        <v>0</v>
      </c>
      <c r="AR709" s="23" t="s">
        <v>1195</v>
      </c>
      <c r="AT709" s="23" t="s">
        <v>127</v>
      </c>
      <c r="AU709" s="23" t="s">
        <v>82</v>
      </c>
      <c r="AY709" s="23" t="s">
        <v>124</v>
      </c>
      <c r="BE709" s="202">
        <f>IF(N709="základní",J709,0)</f>
        <v>0</v>
      </c>
      <c r="BF709" s="202">
        <f>IF(N709="snížená",J709,0)</f>
        <v>0</v>
      </c>
      <c r="BG709" s="202">
        <f>IF(N709="zákl. přenesená",J709,0)</f>
        <v>0</v>
      </c>
      <c r="BH709" s="202">
        <f>IF(N709="sníž. přenesená",J709,0)</f>
        <v>0</v>
      </c>
      <c r="BI709" s="202">
        <f>IF(N709="nulová",J709,0)</f>
        <v>0</v>
      </c>
      <c r="BJ709" s="23" t="s">
        <v>80</v>
      </c>
      <c r="BK709" s="202">
        <f>ROUND(I709*H709,2)</f>
        <v>0</v>
      </c>
      <c r="BL709" s="23" t="s">
        <v>1195</v>
      </c>
      <c r="BM709" s="23" t="s">
        <v>2059</v>
      </c>
    </row>
    <row r="710" spans="2:65" s="11" customFormat="1" ht="27">
      <c r="B710" s="203"/>
      <c r="C710" s="204"/>
      <c r="D710" s="205" t="s">
        <v>134</v>
      </c>
      <c r="E710" s="206" t="s">
        <v>21</v>
      </c>
      <c r="F710" s="207" t="s">
        <v>1247</v>
      </c>
      <c r="G710" s="204"/>
      <c r="H710" s="206" t="s">
        <v>21</v>
      </c>
      <c r="I710" s="208"/>
      <c r="J710" s="204"/>
      <c r="K710" s="204"/>
      <c r="L710" s="209"/>
      <c r="M710" s="210"/>
      <c r="N710" s="211"/>
      <c r="O710" s="211"/>
      <c r="P710" s="211"/>
      <c r="Q710" s="211"/>
      <c r="R710" s="211"/>
      <c r="S710" s="211"/>
      <c r="T710" s="212"/>
      <c r="AT710" s="213" t="s">
        <v>134</v>
      </c>
      <c r="AU710" s="213" t="s">
        <v>82</v>
      </c>
      <c r="AV710" s="11" t="s">
        <v>80</v>
      </c>
      <c r="AW710" s="11" t="s">
        <v>35</v>
      </c>
      <c r="AX710" s="11" t="s">
        <v>72</v>
      </c>
      <c r="AY710" s="213" t="s">
        <v>124</v>
      </c>
    </row>
    <row r="711" spans="2:65" s="11" customFormat="1" ht="13.5">
      <c r="B711" s="203"/>
      <c r="C711" s="204"/>
      <c r="D711" s="205" t="s">
        <v>134</v>
      </c>
      <c r="E711" s="206" t="s">
        <v>21</v>
      </c>
      <c r="F711" s="207" t="s">
        <v>1248</v>
      </c>
      <c r="G711" s="204"/>
      <c r="H711" s="206" t="s">
        <v>21</v>
      </c>
      <c r="I711" s="208"/>
      <c r="J711" s="204"/>
      <c r="K711" s="204"/>
      <c r="L711" s="209"/>
      <c r="M711" s="210"/>
      <c r="N711" s="211"/>
      <c r="O711" s="211"/>
      <c r="P711" s="211"/>
      <c r="Q711" s="211"/>
      <c r="R711" s="211"/>
      <c r="S711" s="211"/>
      <c r="T711" s="212"/>
      <c r="AT711" s="213" t="s">
        <v>134</v>
      </c>
      <c r="AU711" s="213" t="s">
        <v>82</v>
      </c>
      <c r="AV711" s="11" t="s">
        <v>80</v>
      </c>
      <c r="AW711" s="11" t="s">
        <v>35</v>
      </c>
      <c r="AX711" s="11" t="s">
        <v>72</v>
      </c>
      <c r="AY711" s="213" t="s">
        <v>124</v>
      </c>
    </row>
    <row r="712" spans="2:65" s="12" customFormat="1" ht="13.5">
      <c r="B712" s="214"/>
      <c r="C712" s="215"/>
      <c r="D712" s="205" t="s">
        <v>134</v>
      </c>
      <c r="E712" s="216" t="s">
        <v>21</v>
      </c>
      <c r="F712" s="217" t="s">
        <v>80</v>
      </c>
      <c r="G712" s="215"/>
      <c r="H712" s="218">
        <v>1</v>
      </c>
      <c r="I712" s="219"/>
      <c r="J712" s="215"/>
      <c r="K712" s="215"/>
      <c r="L712" s="220"/>
      <c r="M712" s="221"/>
      <c r="N712" s="222"/>
      <c r="O712" s="222"/>
      <c r="P712" s="222"/>
      <c r="Q712" s="222"/>
      <c r="R712" s="222"/>
      <c r="S712" s="222"/>
      <c r="T712" s="223"/>
      <c r="AT712" s="224" t="s">
        <v>134</v>
      </c>
      <c r="AU712" s="224" t="s">
        <v>82</v>
      </c>
      <c r="AV712" s="12" t="s">
        <v>82</v>
      </c>
      <c r="AW712" s="12" t="s">
        <v>35</v>
      </c>
      <c r="AX712" s="12" t="s">
        <v>80</v>
      </c>
      <c r="AY712" s="224" t="s">
        <v>124</v>
      </c>
    </row>
    <row r="713" spans="2:65" s="1" customFormat="1" ht="16.5" customHeight="1">
      <c r="B713" s="40"/>
      <c r="C713" s="191" t="s">
        <v>1236</v>
      </c>
      <c r="D713" s="191" t="s">
        <v>127</v>
      </c>
      <c r="E713" s="192" t="s">
        <v>1250</v>
      </c>
      <c r="F713" s="193" t="s">
        <v>1251</v>
      </c>
      <c r="G713" s="194" t="s">
        <v>1172</v>
      </c>
      <c r="H713" s="195">
        <v>1</v>
      </c>
      <c r="I713" s="196"/>
      <c r="J713" s="197">
        <f>ROUND(I713*H713,2)</f>
        <v>0</v>
      </c>
      <c r="K713" s="193" t="s">
        <v>131</v>
      </c>
      <c r="L713" s="60"/>
      <c r="M713" s="198" t="s">
        <v>21</v>
      </c>
      <c r="N713" s="199" t="s">
        <v>43</v>
      </c>
      <c r="O713" s="41"/>
      <c r="P713" s="200">
        <f>O713*H713</f>
        <v>0</v>
      </c>
      <c r="Q713" s="200">
        <v>0</v>
      </c>
      <c r="R713" s="200">
        <f>Q713*H713</f>
        <v>0</v>
      </c>
      <c r="S713" s="200">
        <v>0</v>
      </c>
      <c r="T713" s="201">
        <f>S713*H713</f>
        <v>0</v>
      </c>
      <c r="AR713" s="23" t="s">
        <v>1195</v>
      </c>
      <c r="AT713" s="23" t="s">
        <v>127</v>
      </c>
      <c r="AU713" s="23" t="s">
        <v>82</v>
      </c>
      <c r="AY713" s="23" t="s">
        <v>124</v>
      </c>
      <c r="BE713" s="202">
        <f>IF(N713="základní",J713,0)</f>
        <v>0</v>
      </c>
      <c r="BF713" s="202">
        <f>IF(N713="snížená",J713,0)</f>
        <v>0</v>
      </c>
      <c r="BG713" s="202">
        <f>IF(N713="zákl. přenesená",J713,0)</f>
        <v>0</v>
      </c>
      <c r="BH713" s="202">
        <f>IF(N713="sníž. přenesená",J713,0)</f>
        <v>0</v>
      </c>
      <c r="BI713" s="202">
        <f>IF(N713="nulová",J713,0)</f>
        <v>0</v>
      </c>
      <c r="BJ713" s="23" t="s">
        <v>80</v>
      </c>
      <c r="BK713" s="202">
        <f>ROUND(I713*H713,2)</f>
        <v>0</v>
      </c>
      <c r="BL713" s="23" t="s">
        <v>1195</v>
      </c>
      <c r="BM713" s="23" t="s">
        <v>2060</v>
      </c>
    </row>
    <row r="714" spans="2:65" s="11" customFormat="1" ht="27">
      <c r="B714" s="203"/>
      <c r="C714" s="204"/>
      <c r="D714" s="205" t="s">
        <v>134</v>
      </c>
      <c r="E714" s="206" t="s">
        <v>21</v>
      </c>
      <c r="F714" s="207" t="s">
        <v>1253</v>
      </c>
      <c r="G714" s="204"/>
      <c r="H714" s="206" t="s">
        <v>21</v>
      </c>
      <c r="I714" s="208"/>
      <c r="J714" s="204"/>
      <c r="K714" s="204"/>
      <c r="L714" s="209"/>
      <c r="M714" s="210"/>
      <c r="N714" s="211"/>
      <c r="O714" s="211"/>
      <c r="P714" s="211"/>
      <c r="Q714" s="211"/>
      <c r="R714" s="211"/>
      <c r="S714" s="211"/>
      <c r="T714" s="212"/>
      <c r="AT714" s="213" t="s">
        <v>134</v>
      </c>
      <c r="AU714" s="213" t="s">
        <v>82</v>
      </c>
      <c r="AV714" s="11" t="s">
        <v>80</v>
      </c>
      <c r="AW714" s="11" t="s">
        <v>35</v>
      </c>
      <c r="AX714" s="11" t="s">
        <v>72</v>
      </c>
      <c r="AY714" s="213" t="s">
        <v>124</v>
      </c>
    </row>
    <row r="715" spans="2:65" s="11" customFormat="1" ht="13.5">
      <c r="B715" s="203"/>
      <c r="C715" s="204"/>
      <c r="D715" s="205" t="s">
        <v>134</v>
      </c>
      <c r="E715" s="206" t="s">
        <v>21</v>
      </c>
      <c r="F715" s="207" t="s">
        <v>1254</v>
      </c>
      <c r="G715" s="204"/>
      <c r="H715" s="206" t="s">
        <v>21</v>
      </c>
      <c r="I715" s="208"/>
      <c r="J715" s="204"/>
      <c r="K715" s="204"/>
      <c r="L715" s="209"/>
      <c r="M715" s="210"/>
      <c r="N715" s="211"/>
      <c r="O715" s="211"/>
      <c r="P715" s="211"/>
      <c r="Q715" s="211"/>
      <c r="R715" s="211"/>
      <c r="S715" s="211"/>
      <c r="T715" s="212"/>
      <c r="AT715" s="213" t="s">
        <v>134</v>
      </c>
      <c r="AU715" s="213" t="s">
        <v>82</v>
      </c>
      <c r="AV715" s="11" t="s">
        <v>80</v>
      </c>
      <c r="AW715" s="11" t="s">
        <v>35</v>
      </c>
      <c r="AX715" s="11" t="s">
        <v>72</v>
      </c>
      <c r="AY715" s="213" t="s">
        <v>124</v>
      </c>
    </row>
    <row r="716" spans="2:65" s="12" customFormat="1" ht="13.5">
      <c r="B716" s="214"/>
      <c r="C716" s="215"/>
      <c r="D716" s="205" t="s">
        <v>134</v>
      </c>
      <c r="E716" s="216" t="s">
        <v>21</v>
      </c>
      <c r="F716" s="217" t="s">
        <v>80</v>
      </c>
      <c r="G716" s="215"/>
      <c r="H716" s="218">
        <v>1</v>
      </c>
      <c r="I716" s="219"/>
      <c r="J716" s="215"/>
      <c r="K716" s="215"/>
      <c r="L716" s="220"/>
      <c r="M716" s="221"/>
      <c r="N716" s="222"/>
      <c r="O716" s="222"/>
      <c r="P716" s="222"/>
      <c r="Q716" s="222"/>
      <c r="R716" s="222"/>
      <c r="S716" s="222"/>
      <c r="T716" s="223"/>
      <c r="AT716" s="224" t="s">
        <v>134</v>
      </c>
      <c r="AU716" s="224" t="s">
        <v>82</v>
      </c>
      <c r="AV716" s="12" t="s">
        <v>82</v>
      </c>
      <c r="AW716" s="12" t="s">
        <v>35</v>
      </c>
      <c r="AX716" s="12" t="s">
        <v>80</v>
      </c>
      <c r="AY716" s="224" t="s">
        <v>124</v>
      </c>
    </row>
    <row r="717" spans="2:65" s="10" customFormat="1" ht="29.85" customHeight="1">
      <c r="B717" s="175"/>
      <c r="C717" s="176"/>
      <c r="D717" s="177" t="s">
        <v>71</v>
      </c>
      <c r="E717" s="189" t="s">
        <v>1255</v>
      </c>
      <c r="F717" s="189" t="s">
        <v>1256</v>
      </c>
      <c r="G717" s="176"/>
      <c r="H717" s="176"/>
      <c r="I717" s="179"/>
      <c r="J717" s="190">
        <f>BK717</f>
        <v>0</v>
      </c>
      <c r="K717" s="176"/>
      <c r="L717" s="181"/>
      <c r="M717" s="182"/>
      <c r="N717" s="183"/>
      <c r="O717" s="183"/>
      <c r="P717" s="184">
        <f>SUM(P718:P721)</f>
        <v>0</v>
      </c>
      <c r="Q717" s="183"/>
      <c r="R717" s="184">
        <f>SUM(R718:R721)</f>
        <v>0</v>
      </c>
      <c r="S717" s="183"/>
      <c r="T717" s="185">
        <f>SUM(T718:T721)</f>
        <v>0</v>
      </c>
      <c r="AR717" s="186" t="s">
        <v>153</v>
      </c>
      <c r="AT717" s="187" t="s">
        <v>71</v>
      </c>
      <c r="AU717" s="187" t="s">
        <v>80</v>
      </c>
      <c r="AY717" s="186" t="s">
        <v>124</v>
      </c>
      <c r="BK717" s="188">
        <f>SUM(BK718:BK721)</f>
        <v>0</v>
      </c>
    </row>
    <row r="718" spans="2:65" s="1" customFormat="1" ht="16.5" customHeight="1">
      <c r="B718" s="40"/>
      <c r="C718" s="191" t="s">
        <v>1243</v>
      </c>
      <c r="D718" s="191" t="s">
        <v>127</v>
      </c>
      <c r="E718" s="192" t="s">
        <v>1258</v>
      </c>
      <c r="F718" s="193" t="s">
        <v>1256</v>
      </c>
      <c r="G718" s="194" t="s">
        <v>1172</v>
      </c>
      <c r="H718" s="195">
        <v>1</v>
      </c>
      <c r="I718" s="196"/>
      <c r="J718" s="197">
        <f>ROUND(I718*H718,2)</f>
        <v>0</v>
      </c>
      <c r="K718" s="193" t="s">
        <v>131</v>
      </c>
      <c r="L718" s="60"/>
      <c r="M718" s="198" t="s">
        <v>21</v>
      </c>
      <c r="N718" s="199" t="s">
        <v>43</v>
      </c>
      <c r="O718" s="41"/>
      <c r="P718" s="200">
        <f>O718*H718</f>
        <v>0</v>
      </c>
      <c r="Q718" s="200">
        <v>0</v>
      </c>
      <c r="R718" s="200">
        <f>Q718*H718</f>
        <v>0</v>
      </c>
      <c r="S718" s="200">
        <v>0</v>
      </c>
      <c r="T718" s="201">
        <f>S718*H718</f>
        <v>0</v>
      </c>
      <c r="AR718" s="23" t="s">
        <v>1195</v>
      </c>
      <c r="AT718" s="23" t="s">
        <v>127</v>
      </c>
      <c r="AU718" s="23" t="s">
        <v>82</v>
      </c>
      <c r="AY718" s="23" t="s">
        <v>124</v>
      </c>
      <c r="BE718" s="202">
        <f>IF(N718="základní",J718,0)</f>
        <v>0</v>
      </c>
      <c r="BF718" s="202">
        <f>IF(N718="snížená",J718,0)</f>
        <v>0</v>
      </c>
      <c r="BG718" s="202">
        <f>IF(N718="zákl. přenesená",J718,0)</f>
        <v>0</v>
      </c>
      <c r="BH718" s="202">
        <f>IF(N718="sníž. přenesená",J718,0)</f>
        <v>0</v>
      </c>
      <c r="BI718" s="202">
        <f>IF(N718="nulová",J718,0)</f>
        <v>0</v>
      </c>
      <c r="BJ718" s="23" t="s">
        <v>80</v>
      </c>
      <c r="BK718" s="202">
        <f>ROUND(I718*H718,2)</f>
        <v>0</v>
      </c>
      <c r="BL718" s="23" t="s">
        <v>1195</v>
      </c>
      <c r="BM718" s="23" t="s">
        <v>2061</v>
      </c>
    </row>
    <row r="719" spans="2:65" s="11" customFormat="1" ht="27">
      <c r="B719" s="203"/>
      <c r="C719" s="204"/>
      <c r="D719" s="205" t="s">
        <v>134</v>
      </c>
      <c r="E719" s="206" t="s">
        <v>21</v>
      </c>
      <c r="F719" s="207" t="s">
        <v>1260</v>
      </c>
      <c r="G719" s="204"/>
      <c r="H719" s="206" t="s">
        <v>21</v>
      </c>
      <c r="I719" s="208"/>
      <c r="J719" s="204"/>
      <c r="K719" s="204"/>
      <c r="L719" s="209"/>
      <c r="M719" s="210"/>
      <c r="N719" s="211"/>
      <c r="O719" s="211"/>
      <c r="P719" s="211"/>
      <c r="Q719" s="211"/>
      <c r="R719" s="211"/>
      <c r="S719" s="211"/>
      <c r="T719" s="212"/>
      <c r="AT719" s="213" t="s">
        <v>134</v>
      </c>
      <c r="AU719" s="213" t="s">
        <v>82</v>
      </c>
      <c r="AV719" s="11" t="s">
        <v>80</v>
      </c>
      <c r="AW719" s="11" t="s">
        <v>35</v>
      </c>
      <c r="AX719" s="11" t="s">
        <v>72</v>
      </c>
      <c r="AY719" s="213" t="s">
        <v>124</v>
      </c>
    </row>
    <row r="720" spans="2:65" s="11" customFormat="1" ht="13.5">
      <c r="B720" s="203"/>
      <c r="C720" s="204"/>
      <c r="D720" s="205" t="s">
        <v>134</v>
      </c>
      <c r="E720" s="206" t="s">
        <v>21</v>
      </c>
      <c r="F720" s="207" t="s">
        <v>1261</v>
      </c>
      <c r="G720" s="204"/>
      <c r="H720" s="206" t="s">
        <v>21</v>
      </c>
      <c r="I720" s="208"/>
      <c r="J720" s="204"/>
      <c r="K720" s="204"/>
      <c r="L720" s="209"/>
      <c r="M720" s="210"/>
      <c r="N720" s="211"/>
      <c r="O720" s="211"/>
      <c r="P720" s="211"/>
      <c r="Q720" s="211"/>
      <c r="R720" s="211"/>
      <c r="S720" s="211"/>
      <c r="T720" s="212"/>
      <c r="AT720" s="213" t="s">
        <v>134</v>
      </c>
      <c r="AU720" s="213" t="s">
        <v>82</v>
      </c>
      <c r="AV720" s="11" t="s">
        <v>80</v>
      </c>
      <c r="AW720" s="11" t="s">
        <v>35</v>
      </c>
      <c r="AX720" s="11" t="s">
        <v>72</v>
      </c>
      <c r="AY720" s="213" t="s">
        <v>124</v>
      </c>
    </row>
    <row r="721" spans="2:51" s="12" customFormat="1" ht="13.5">
      <c r="B721" s="214"/>
      <c r="C721" s="215"/>
      <c r="D721" s="205" t="s">
        <v>134</v>
      </c>
      <c r="E721" s="216" t="s">
        <v>21</v>
      </c>
      <c r="F721" s="217" t="s">
        <v>80</v>
      </c>
      <c r="G721" s="215"/>
      <c r="H721" s="218">
        <v>1</v>
      </c>
      <c r="I721" s="219"/>
      <c r="J721" s="215"/>
      <c r="K721" s="215"/>
      <c r="L721" s="220"/>
      <c r="M721" s="225"/>
      <c r="N721" s="226"/>
      <c r="O721" s="226"/>
      <c r="P721" s="226"/>
      <c r="Q721" s="226"/>
      <c r="R721" s="226"/>
      <c r="S721" s="226"/>
      <c r="T721" s="227"/>
      <c r="AT721" s="224" t="s">
        <v>134</v>
      </c>
      <c r="AU721" s="224" t="s">
        <v>82</v>
      </c>
      <c r="AV721" s="12" t="s">
        <v>82</v>
      </c>
      <c r="AW721" s="12" t="s">
        <v>35</v>
      </c>
      <c r="AX721" s="12" t="s">
        <v>80</v>
      </c>
      <c r="AY721" s="224" t="s">
        <v>124</v>
      </c>
    </row>
    <row r="722" spans="2:51" s="1" customFormat="1" ht="6.95" customHeight="1">
      <c r="B722" s="55"/>
      <c r="C722" s="56"/>
      <c r="D722" s="56"/>
      <c r="E722" s="56"/>
      <c r="F722" s="56"/>
      <c r="G722" s="56"/>
      <c r="H722" s="56"/>
      <c r="I722" s="138"/>
      <c r="J722" s="56"/>
      <c r="K722" s="56"/>
      <c r="L722" s="60"/>
    </row>
  </sheetData>
  <sheetProtection algorithmName="SHA-512" hashValue="V3lxavBOpg2RR1sE/Z81DriY8xOpDpmYJPs2iprYSyd4uLvWfTSkD8cF3O2nMzP2AcHvi0peTRhXPu7J+3gwRw==" saltValue="EaweNh/EB0Y6a49fYpDoi4E3lA3qUePG5DaQOg6/taNT0G8jvyBfFoY0A6vFSoSyBrgou8qlxRg57W/gcmAupg==" spinCount="100000" sheet="1" objects="1" scenarios="1" formatColumns="0" formatRows="0" autoFilter="0"/>
  <autoFilter ref="C93:K721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190 - Dopravně inženýr...</vt:lpstr>
      <vt:lpstr>SO 201 -  Most ev.č. 112-...</vt:lpstr>
      <vt:lpstr>SO 202 - Most ev. č. 112-...</vt:lpstr>
      <vt:lpstr>SO 203 - Most ev. č. 112-...</vt:lpstr>
      <vt:lpstr>'Rekapitulace stavby'!Názvy_tisku</vt:lpstr>
      <vt:lpstr>'SO 190 - Dopravně inženýr...'!Názvy_tisku</vt:lpstr>
      <vt:lpstr>'SO 201 -  Most ev.č. 112-...'!Názvy_tisku</vt:lpstr>
      <vt:lpstr>'SO 202 - Most ev. č. 112-...'!Názvy_tisku</vt:lpstr>
      <vt:lpstr>'SO 203 - Most ev. č. 112-...'!Názvy_tisku</vt:lpstr>
      <vt:lpstr>'Rekapitulace stavby'!Oblast_tisku</vt:lpstr>
      <vt:lpstr>'SO 190 - Dopravně inženýr...'!Oblast_tisku</vt:lpstr>
      <vt:lpstr>'SO 201 -  Most ev.č. 112-...'!Oblast_tisku</vt:lpstr>
      <vt:lpstr>'SO 202 - Most ev. č. 112-...'!Oblast_tisku</vt:lpstr>
      <vt:lpstr>'SO 203 - Most ev. č. 112-...'!Oblast_tisku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Jůzko</dc:creator>
  <cp:lastModifiedBy>Václav Jůzko</cp:lastModifiedBy>
  <cp:lastPrinted>2018-03-15T12:30:09Z</cp:lastPrinted>
  <dcterms:created xsi:type="dcterms:W3CDTF">2018-03-15T12:22:21Z</dcterms:created>
  <dcterms:modified xsi:type="dcterms:W3CDTF">2018-03-15T12:31:07Z</dcterms:modified>
</cp:coreProperties>
</file>