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388" yWindow="576" windowWidth="17894" windowHeight="7626"/>
  </bookViews>
  <sheets>
    <sheet name="Rekapitulace stavby" sheetId="1" r:id="rId1"/>
    <sheet name="SO 121 - Silnice II-112" sheetId="2" r:id="rId2"/>
    <sheet name="SO 182 - Přechodné doprav..." sheetId="3" r:id="rId3"/>
    <sheet name="SO 193 - Stálé dopravní z..." sheetId="4" r:id="rId4"/>
    <sheet name="VRN - Vedlejší rozpočtové..." sheetId="5" r:id="rId5"/>
    <sheet name="Pokyny pro vyplnění" sheetId="6" r:id="rId6"/>
  </sheets>
  <definedNames>
    <definedName name="_xlnm._FilterDatabase" localSheetId="1" hidden="1">'SO 121 - Silnice II-112'!$C$84:$K$402</definedName>
    <definedName name="_xlnm._FilterDatabase" localSheetId="2" hidden="1">'SO 182 - Přechodné doprav...'!$C$81:$K$109</definedName>
    <definedName name="_xlnm._FilterDatabase" localSheetId="3" hidden="1">'SO 193 - Stálé dopravní z...'!$C$80:$K$230</definedName>
    <definedName name="_xlnm._FilterDatabase" localSheetId="4" hidden="1">'VRN - Vedlejší rozpočtové...'!$C$82:$K$138</definedName>
    <definedName name="_xlnm.Print_Titles" localSheetId="0">'Rekapitulace stavby'!$49:$49</definedName>
    <definedName name="_xlnm.Print_Titles" localSheetId="1">'SO 121 - Silnice II-112'!$84:$84</definedName>
    <definedName name="_xlnm.Print_Titles" localSheetId="2">'SO 182 - Přechodné doprav...'!$81:$81</definedName>
    <definedName name="_xlnm.Print_Titles" localSheetId="3">'SO 193 - Stálé dopravní z...'!$80:$80</definedName>
    <definedName name="_xlnm.Print_Titles" localSheetId="4">'VRN - Vedlejší rozpočtové...'!$82:$82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  <definedName name="_xlnm.Print_Area" localSheetId="1">'SO 121 - Silnice II-112'!$C$4:$J$36,'SO 121 - Silnice II-112'!$C$42:$J$66,'SO 121 - Silnice II-112'!$C$72:$K$402</definedName>
    <definedName name="_xlnm.Print_Area" localSheetId="2">'SO 182 - Přechodné doprav...'!$C$4:$J$36,'SO 182 - Přechodné doprav...'!$C$42:$J$63,'SO 182 - Přechodné doprav...'!$C$69:$K$109</definedName>
    <definedName name="_xlnm.Print_Area" localSheetId="3">'SO 193 - Stálé dopravní z...'!$C$4:$J$36,'SO 193 - Stálé dopravní z...'!$C$42:$J$62,'SO 193 - Stálé dopravní z...'!$C$68:$K$230</definedName>
    <definedName name="_xlnm.Print_Area" localSheetId="4">'VRN - Vedlejší rozpočtové...'!$C$4:$J$36,'VRN - Vedlejší rozpočtové...'!$C$42:$J$64,'VRN - Vedlejší rozpočtové...'!$C$70:$K$138</definedName>
  </definedNames>
  <calcPr calcId="145621"/>
</workbook>
</file>

<file path=xl/calcChain.xml><?xml version="1.0" encoding="utf-8"?>
<calcChain xmlns="http://schemas.openxmlformats.org/spreadsheetml/2006/main">
  <c r="AY55" i="1"/>
  <c r="AX55"/>
  <c r="BI136" i="5"/>
  <c r="BH136"/>
  <c r="BG136"/>
  <c r="BF136"/>
  <c r="T136"/>
  <c r="R136"/>
  <c r="P136"/>
  <c r="BK136"/>
  <c r="J136"/>
  <c r="BE136" s="1"/>
  <c r="BI133"/>
  <c r="BH133"/>
  <c r="BG133"/>
  <c r="BF133"/>
  <c r="T133"/>
  <c r="T129" s="1"/>
  <c r="R133"/>
  <c r="R129" s="1"/>
  <c r="P133"/>
  <c r="P129" s="1"/>
  <c r="BK133"/>
  <c r="J133"/>
  <c r="BE133"/>
  <c r="BI130"/>
  <c r="BH130"/>
  <c r="BG130"/>
  <c r="BF130"/>
  <c r="T130"/>
  <c r="R130"/>
  <c r="P130"/>
  <c r="BK130"/>
  <c r="BK129" s="1"/>
  <c r="J129" s="1"/>
  <c r="J63" s="1"/>
  <c r="J130"/>
  <c r="BE130" s="1"/>
  <c r="BI127"/>
  <c r="BH127"/>
  <c r="BG127"/>
  <c r="BF127"/>
  <c r="T127"/>
  <c r="T126"/>
  <c r="R127"/>
  <c r="R126" s="1"/>
  <c r="P127"/>
  <c r="P126"/>
  <c r="BK127"/>
  <c r="BK126" s="1"/>
  <c r="J126" s="1"/>
  <c r="J62" s="1"/>
  <c r="J127"/>
  <c r="BE127" s="1"/>
  <c r="BI122"/>
  <c r="BH122"/>
  <c r="BG122"/>
  <c r="BF122"/>
  <c r="T122"/>
  <c r="R122"/>
  <c r="P122"/>
  <c r="BK122"/>
  <c r="J122"/>
  <c r="BE122"/>
  <c r="BI120"/>
  <c r="BH120"/>
  <c r="BG120"/>
  <c r="BF120"/>
  <c r="T120"/>
  <c r="T119" s="1"/>
  <c r="R120"/>
  <c r="R119"/>
  <c r="P120"/>
  <c r="P119" s="1"/>
  <c r="BK120"/>
  <c r="BK119" s="1"/>
  <c r="J119" s="1"/>
  <c r="J61" s="1"/>
  <c r="J120"/>
  <c r="BE120" s="1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P104" s="1"/>
  <c r="BK112"/>
  <c r="J112"/>
  <c r="BE112"/>
  <c r="BI109"/>
  <c r="BH109"/>
  <c r="BG109"/>
  <c r="BF109"/>
  <c r="T109"/>
  <c r="T104" s="1"/>
  <c r="R109"/>
  <c r="R104" s="1"/>
  <c r="P109"/>
  <c r="BK109"/>
  <c r="J109"/>
  <c r="BE109"/>
  <c r="BI105"/>
  <c r="BH105"/>
  <c r="BG105"/>
  <c r="BF105"/>
  <c r="T105"/>
  <c r="R105"/>
  <c r="P105"/>
  <c r="BK105"/>
  <c r="BK104"/>
  <c r="J104" s="1"/>
  <c r="J60" s="1"/>
  <c r="J105"/>
  <c r="BE105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T94"/>
  <c r="R95"/>
  <c r="R94"/>
  <c r="P95"/>
  <c r="P94"/>
  <c r="BK95"/>
  <c r="BK94" s="1"/>
  <c r="J94" s="1"/>
  <c r="J59" s="1"/>
  <c r="J95"/>
  <c r="BE95"/>
  <c r="BI91"/>
  <c r="BH91"/>
  <c r="BG91"/>
  <c r="BF91"/>
  <c r="T91"/>
  <c r="R91"/>
  <c r="P91"/>
  <c r="BK91"/>
  <c r="J91"/>
  <c r="BE91"/>
  <c r="BI89"/>
  <c r="F34" s="1"/>
  <c r="BD55" i="1" s="1"/>
  <c r="BH89" i="5"/>
  <c r="BG89"/>
  <c r="BF89"/>
  <c r="T89"/>
  <c r="R89"/>
  <c r="P89"/>
  <c r="BK89"/>
  <c r="J89"/>
  <c r="BE89" s="1"/>
  <c r="BI86"/>
  <c r="BH86"/>
  <c r="F33" s="1"/>
  <c r="BC55" i="1" s="1"/>
  <c r="BG86" i="5"/>
  <c r="F32" s="1"/>
  <c r="BB55" i="1" s="1"/>
  <c r="BF86" i="5"/>
  <c r="F31" s="1"/>
  <c r="BA55" i="1" s="1"/>
  <c r="J31" i="5"/>
  <c r="AW55" i="1" s="1"/>
  <c r="T86" i="5"/>
  <c r="T85" s="1"/>
  <c r="R86"/>
  <c r="R85" s="1"/>
  <c r="P86"/>
  <c r="P85" s="1"/>
  <c r="BK86"/>
  <c r="BK85" s="1"/>
  <c r="J86"/>
  <c r="BE86"/>
  <c r="J79"/>
  <c r="F79"/>
  <c r="F77"/>
  <c r="E75"/>
  <c r="J51"/>
  <c r="F51"/>
  <c r="F49"/>
  <c r="E47"/>
  <c r="J18"/>
  <c r="E18"/>
  <c r="F80" s="1"/>
  <c r="J17"/>
  <c r="J12"/>
  <c r="J77" s="1"/>
  <c r="E7"/>
  <c r="E73" s="1"/>
  <c r="AY54" i="1"/>
  <c r="AX54"/>
  <c r="BI229" i="4"/>
  <c r="BH229"/>
  <c r="BG229"/>
  <c r="BF229"/>
  <c r="T229"/>
  <c r="R229"/>
  <c r="P229"/>
  <c r="BK229"/>
  <c r="J229"/>
  <c r="BE229" s="1"/>
  <c r="BI227"/>
  <c r="BH227"/>
  <c r="BG227"/>
  <c r="BF227"/>
  <c r="T227"/>
  <c r="T226"/>
  <c r="R227"/>
  <c r="R226" s="1"/>
  <c r="P227"/>
  <c r="P226"/>
  <c r="BK227"/>
  <c r="BK226" s="1"/>
  <c r="J226" s="1"/>
  <c r="J61" s="1"/>
  <c r="J227"/>
  <c r="BE227" s="1"/>
  <c r="BI224"/>
  <c r="BH224"/>
  <c r="BG224"/>
  <c r="BF224"/>
  <c r="T224"/>
  <c r="R224"/>
  <c r="R221" s="1"/>
  <c r="P224"/>
  <c r="BK224"/>
  <c r="J224"/>
  <c r="BE224"/>
  <c r="BI222"/>
  <c r="BH222"/>
  <c r="BG222"/>
  <c r="BF222"/>
  <c r="T222"/>
  <c r="T221" s="1"/>
  <c r="R222"/>
  <c r="P222"/>
  <c r="P221" s="1"/>
  <c r="BK222"/>
  <c r="BK221"/>
  <c r="J221" s="1"/>
  <c r="J60" s="1"/>
  <c r="J222"/>
  <c r="BE222"/>
  <c r="BI216"/>
  <c r="BH216"/>
  <c r="BG216"/>
  <c r="BF216"/>
  <c r="T216"/>
  <c r="R216"/>
  <c r="P216"/>
  <c r="BK216"/>
  <c r="J216"/>
  <c r="BE216" s="1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 s="1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 s="1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 s="1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 s="1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 s="1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 s="1"/>
  <c r="BI177"/>
  <c r="BH177"/>
  <c r="BG177"/>
  <c r="BF177"/>
  <c r="T177"/>
  <c r="R177"/>
  <c r="P177"/>
  <c r="BK177"/>
  <c r="J177"/>
  <c r="BE177"/>
  <c r="BI171"/>
  <c r="BH171"/>
  <c r="BG171"/>
  <c r="BF171"/>
  <c r="T171"/>
  <c r="R171"/>
  <c r="P171"/>
  <c r="BK171"/>
  <c r="J171"/>
  <c r="BE171" s="1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 s="1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 s="1"/>
  <c r="BI151"/>
  <c r="BH151"/>
  <c r="BG151"/>
  <c r="BF151"/>
  <c r="T151"/>
  <c r="R151"/>
  <c r="P151"/>
  <c r="BK151"/>
  <c r="J151"/>
  <c r="BE151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5"/>
  <c r="BH135"/>
  <c r="BG135"/>
  <c r="BF135"/>
  <c r="T135"/>
  <c r="R135"/>
  <c r="P135"/>
  <c r="BK135"/>
  <c r="J135"/>
  <c r="BE135" s="1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 s="1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 s="1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2"/>
  <c r="BH92"/>
  <c r="BG92"/>
  <c r="BF92"/>
  <c r="T92"/>
  <c r="R92"/>
  <c r="P92"/>
  <c r="BK92"/>
  <c r="BK87" s="1"/>
  <c r="J87" s="1"/>
  <c r="J59" s="1"/>
  <c r="J92"/>
  <c r="BE92" s="1"/>
  <c r="BI88"/>
  <c r="BH88"/>
  <c r="BG88"/>
  <c r="BF88"/>
  <c r="T88"/>
  <c r="T87"/>
  <c r="R88"/>
  <c r="R87" s="1"/>
  <c r="P88"/>
  <c r="P87"/>
  <c r="BK88"/>
  <c r="J88"/>
  <c r="BE88" s="1"/>
  <c r="BI84"/>
  <c r="F34"/>
  <c r="BD54" i="1" s="1"/>
  <c r="BH84" i="4"/>
  <c r="F33" s="1"/>
  <c r="BC54" i="1" s="1"/>
  <c r="BG84" i="4"/>
  <c r="F32" s="1"/>
  <c r="BB54" i="1" s="1"/>
  <c r="BF84" i="4"/>
  <c r="J31" s="1"/>
  <c r="AW54" i="1" s="1"/>
  <c r="T84" i="4"/>
  <c r="T83" s="1"/>
  <c r="R84"/>
  <c r="R83"/>
  <c r="P84"/>
  <c r="P83" s="1"/>
  <c r="P82" s="1"/>
  <c r="P81" s="1"/>
  <c r="AU54" i="1" s="1"/>
  <c r="BK84" i="4"/>
  <c r="BK83" s="1"/>
  <c r="J84"/>
  <c r="BE84" s="1"/>
  <c r="J77"/>
  <c r="F77"/>
  <c r="F75"/>
  <c r="E73"/>
  <c r="J51"/>
  <c r="F51"/>
  <c r="F49"/>
  <c r="E47"/>
  <c r="J18"/>
  <c r="E18"/>
  <c r="F78" s="1"/>
  <c r="F52"/>
  <c r="J17"/>
  <c r="J12"/>
  <c r="J75" s="1"/>
  <c r="J49"/>
  <c r="E7"/>
  <c r="E71" s="1"/>
  <c r="AY53" i="1"/>
  <c r="AX53"/>
  <c r="BI107" i="3"/>
  <c r="BH107"/>
  <c r="BG107"/>
  <c r="BF107"/>
  <c r="T107"/>
  <c r="T106" s="1"/>
  <c r="R107"/>
  <c r="R106" s="1"/>
  <c r="P107"/>
  <c r="P106" s="1"/>
  <c r="BK107"/>
  <c r="BK106" s="1"/>
  <c r="J106" s="1"/>
  <c r="J62" s="1"/>
  <c r="J107"/>
  <c r="BE107"/>
  <c r="BI103"/>
  <c r="BH103"/>
  <c r="BG103"/>
  <c r="BF103"/>
  <c r="T103"/>
  <c r="T102" s="1"/>
  <c r="R103"/>
  <c r="R102" s="1"/>
  <c r="P103"/>
  <c r="P102" s="1"/>
  <c r="BK103"/>
  <c r="BK102" s="1"/>
  <c r="J102" s="1"/>
  <c r="J61" s="1"/>
  <c r="J103"/>
  <c r="BE103"/>
  <c r="BI99"/>
  <c r="BH99"/>
  <c r="BG99"/>
  <c r="BF99"/>
  <c r="T99"/>
  <c r="T98" s="1"/>
  <c r="R99"/>
  <c r="R98" s="1"/>
  <c r="P99"/>
  <c r="P98" s="1"/>
  <c r="BK99"/>
  <c r="BK98"/>
  <c r="J98" s="1"/>
  <c r="J60" s="1"/>
  <c r="J99"/>
  <c r="BE99" s="1"/>
  <c r="BI94"/>
  <c r="BH94"/>
  <c r="BG94"/>
  <c r="BF94"/>
  <c r="T94"/>
  <c r="R94"/>
  <c r="P94"/>
  <c r="BK94"/>
  <c r="J94"/>
  <c r="BE94" s="1"/>
  <c r="BI91"/>
  <c r="BH91"/>
  <c r="BG91"/>
  <c r="BF91"/>
  <c r="F31" s="1"/>
  <c r="BA53" i="1" s="1"/>
  <c r="T91" i="3"/>
  <c r="R91"/>
  <c r="P91"/>
  <c r="BK91"/>
  <c r="J91"/>
  <c r="BE91" s="1"/>
  <c r="BI88"/>
  <c r="BH88"/>
  <c r="BG88"/>
  <c r="BF88"/>
  <c r="T88"/>
  <c r="R88"/>
  <c r="P88"/>
  <c r="BK88"/>
  <c r="J88"/>
  <c r="BE88" s="1"/>
  <c r="BI85"/>
  <c r="F34" s="1"/>
  <c r="BD53" i="1" s="1"/>
  <c r="BH85" i="3"/>
  <c r="F33" s="1"/>
  <c r="BC53" i="1" s="1"/>
  <c r="BG85" i="3"/>
  <c r="F32" s="1"/>
  <c r="BB53" i="1" s="1"/>
  <c r="BF85" i="3"/>
  <c r="J31"/>
  <c r="AW53" i="1" s="1"/>
  <c r="T85" i="3"/>
  <c r="T84" s="1"/>
  <c r="T83" s="1"/>
  <c r="R85"/>
  <c r="R84" s="1"/>
  <c r="R83" s="1"/>
  <c r="P85"/>
  <c r="P84" s="1"/>
  <c r="P83" s="1"/>
  <c r="BK85"/>
  <c r="BK84" s="1"/>
  <c r="J85"/>
  <c r="BE85"/>
  <c r="J78"/>
  <c r="F78"/>
  <c r="F76"/>
  <c r="E74"/>
  <c r="J51"/>
  <c r="F51"/>
  <c r="F49"/>
  <c r="E47"/>
  <c r="J18"/>
  <c r="E18"/>
  <c r="F79" s="1"/>
  <c r="J17"/>
  <c r="J12"/>
  <c r="J76" s="1"/>
  <c r="E7"/>
  <c r="E72" s="1"/>
  <c r="AY52" i="1"/>
  <c r="AX52"/>
  <c r="BI401" i="2"/>
  <c r="BH401"/>
  <c r="BG401"/>
  <c r="BF401"/>
  <c r="T401"/>
  <c r="R401"/>
  <c r="P401"/>
  <c r="BK401"/>
  <c r="J401"/>
  <c r="BE401" s="1"/>
  <c r="BI399"/>
  <c r="BH399"/>
  <c r="BG399"/>
  <c r="BF399"/>
  <c r="T399"/>
  <c r="T398"/>
  <c r="R399"/>
  <c r="R398" s="1"/>
  <c r="P399"/>
  <c r="P398"/>
  <c r="BK399"/>
  <c r="BK398" s="1"/>
  <c r="J398" s="1"/>
  <c r="J65" s="1"/>
  <c r="J399"/>
  <c r="BE399" s="1"/>
  <c r="BI394"/>
  <c r="BH394"/>
  <c r="BG394"/>
  <c r="BF394"/>
  <c r="T394"/>
  <c r="R394"/>
  <c r="P394"/>
  <c r="BK394"/>
  <c r="J394"/>
  <c r="BE394"/>
  <c r="BI391"/>
  <c r="BH391"/>
  <c r="BG391"/>
  <c r="BF391"/>
  <c r="T391"/>
  <c r="R391"/>
  <c r="P391"/>
  <c r="BK391"/>
  <c r="J391"/>
  <c r="BE391" s="1"/>
  <c r="BI386"/>
  <c r="BH386"/>
  <c r="BG386"/>
  <c r="BF386"/>
  <c r="T386"/>
  <c r="T385"/>
  <c r="R386"/>
  <c r="R385" s="1"/>
  <c r="P386"/>
  <c r="P385"/>
  <c r="BK386"/>
  <c r="BK385" s="1"/>
  <c r="J385" s="1"/>
  <c r="J64" s="1"/>
  <c r="J386"/>
  <c r="BE386" s="1"/>
  <c r="BI382"/>
  <c r="BH382"/>
  <c r="BG382"/>
  <c r="BF382"/>
  <c r="T382"/>
  <c r="R382"/>
  <c r="P382"/>
  <c r="BK382"/>
  <c r="J382"/>
  <c r="BE382"/>
  <c r="BI379"/>
  <c r="BH379"/>
  <c r="BG379"/>
  <c r="BF379"/>
  <c r="T379"/>
  <c r="R379"/>
  <c r="P379"/>
  <c r="BK379"/>
  <c r="J379"/>
  <c r="BE379" s="1"/>
  <c r="BI374"/>
  <c r="BH374"/>
  <c r="BG374"/>
  <c r="BF374"/>
  <c r="T374"/>
  <c r="R374"/>
  <c r="P374"/>
  <c r="BK374"/>
  <c r="J374"/>
  <c r="BE374"/>
  <c r="BI370"/>
  <c r="BH370"/>
  <c r="BG370"/>
  <c r="BF370"/>
  <c r="T370"/>
  <c r="R370"/>
  <c r="P370"/>
  <c r="BK370"/>
  <c r="J370"/>
  <c r="BE370" s="1"/>
  <c r="BI366"/>
  <c r="BH366"/>
  <c r="BG366"/>
  <c r="BF366"/>
  <c r="T366"/>
  <c r="R366"/>
  <c r="P366"/>
  <c r="BK366"/>
  <c r="J366"/>
  <c r="BE366"/>
  <c r="BI362"/>
  <c r="BH362"/>
  <c r="BG362"/>
  <c r="BF362"/>
  <c r="T362"/>
  <c r="R362"/>
  <c r="P362"/>
  <c r="BK362"/>
  <c r="J362"/>
  <c r="BE362" s="1"/>
  <c r="BI359"/>
  <c r="BH359"/>
  <c r="BG359"/>
  <c r="BF359"/>
  <c r="T359"/>
  <c r="R359"/>
  <c r="P359"/>
  <c r="BK359"/>
  <c r="J359"/>
  <c r="BE359"/>
  <c r="BI356"/>
  <c r="BH356"/>
  <c r="BG356"/>
  <c r="BF356"/>
  <c r="T356"/>
  <c r="R356"/>
  <c r="P356"/>
  <c r="BK356"/>
  <c r="J356"/>
  <c r="BE356" s="1"/>
  <c r="BI353"/>
  <c r="BH353"/>
  <c r="BG353"/>
  <c r="BF353"/>
  <c r="T353"/>
  <c r="R353"/>
  <c r="P353"/>
  <c r="BK353"/>
  <c r="J353"/>
  <c r="BE353"/>
  <c r="BI350"/>
  <c r="BH350"/>
  <c r="BG350"/>
  <c r="BF350"/>
  <c r="T350"/>
  <c r="T343" s="1"/>
  <c r="R350"/>
  <c r="P350"/>
  <c r="BK350"/>
  <c r="J350"/>
  <c r="BE350"/>
  <c r="BI347"/>
  <c r="BH347"/>
  <c r="BG347"/>
  <c r="BF347"/>
  <c r="T347"/>
  <c r="R347"/>
  <c r="P347"/>
  <c r="BK347"/>
  <c r="J347"/>
  <c r="BE347"/>
  <c r="BI344"/>
  <c r="BH344"/>
  <c r="BG344"/>
  <c r="BF344"/>
  <c r="T344"/>
  <c r="R344"/>
  <c r="R343"/>
  <c r="P344"/>
  <c r="P343" s="1"/>
  <c r="BK344"/>
  <c r="BK343"/>
  <c r="J343" s="1"/>
  <c r="J63" s="1"/>
  <c r="J344"/>
  <c r="BE344"/>
  <c r="BI340"/>
  <c r="BH340"/>
  <c r="BG340"/>
  <c r="BF340"/>
  <c r="T340"/>
  <c r="T339"/>
  <c r="R340"/>
  <c r="R339"/>
  <c r="P340"/>
  <c r="P339" s="1"/>
  <c r="BK340"/>
  <c r="BK339"/>
  <c r="J339" s="1"/>
  <c r="J62" s="1"/>
  <c r="J340"/>
  <c r="BE340"/>
  <c r="BI335"/>
  <c r="BH335"/>
  <c r="BG335"/>
  <c r="BF335"/>
  <c r="T335"/>
  <c r="R335"/>
  <c r="P335"/>
  <c r="BK335"/>
  <c r="J335"/>
  <c r="BE335" s="1"/>
  <c r="BI331"/>
  <c r="BH331"/>
  <c r="BG331"/>
  <c r="BF331"/>
  <c r="T331"/>
  <c r="R331"/>
  <c r="P331"/>
  <c r="BK331"/>
  <c r="J331"/>
  <c r="BE331"/>
  <c r="BI325"/>
  <c r="BH325"/>
  <c r="BG325"/>
  <c r="BF325"/>
  <c r="T325"/>
  <c r="R325"/>
  <c r="P325"/>
  <c r="BK325"/>
  <c r="J325"/>
  <c r="BE325"/>
  <c r="BI322"/>
  <c r="BH322"/>
  <c r="BG322"/>
  <c r="BF322"/>
  <c r="T322"/>
  <c r="R322"/>
  <c r="P322"/>
  <c r="BK322"/>
  <c r="J322"/>
  <c r="BE322"/>
  <c r="BI317"/>
  <c r="BH317"/>
  <c r="BG317"/>
  <c r="BF317"/>
  <c r="T317"/>
  <c r="R317"/>
  <c r="P317"/>
  <c r="BK317"/>
  <c r="J317"/>
  <c r="BE317" s="1"/>
  <c r="BI313"/>
  <c r="BH313"/>
  <c r="BG313"/>
  <c r="BF313"/>
  <c r="T313"/>
  <c r="R313"/>
  <c r="P313"/>
  <c r="BK313"/>
  <c r="J313"/>
  <c r="BE313"/>
  <c r="BI310"/>
  <c r="BH310"/>
  <c r="BG310"/>
  <c r="BF310"/>
  <c r="T310"/>
  <c r="R310"/>
  <c r="P310"/>
  <c r="BK310"/>
  <c r="J310"/>
  <c r="BE310"/>
  <c r="BI306"/>
  <c r="BH306"/>
  <c r="BG306"/>
  <c r="BF306"/>
  <c r="T306"/>
  <c r="R306"/>
  <c r="P306"/>
  <c r="BK306"/>
  <c r="J306"/>
  <c r="BE306"/>
  <c r="BI303"/>
  <c r="BH303"/>
  <c r="BG303"/>
  <c r="BF303"/>
  <c r="T303"/>
  <c r="R303"/>
  <c r="P303"/>
  <c r="BK303"/>
  <c r="J303"/>
  <c r="BE303" s="1"/>
  <c r="BI300"/>
  <c r="BH300"/>
  <c r="BG300"/>
  <c r="BF300"/>
  <c r="T300"/>
  <c r="R300"/>
  <c r="P300"/>
  <c r="BK300"/>
  <c r="J300"/>
  <c r="BE300"/>
  <c r="BI295"/>
  <c r="BH295"/>
  <c r="BG295"/>
  <c r="BF295"/>
  <c r="T295"/>
  <c r="R295"/>
  <c r="P295"/>
  <c r="BK295"/>
  <c r="J295"/>
  <c r="BE295"/>
  <c r="BI290"/>
  <c r="BH290"/>
  <c r="BG290"/>
  <c r="BF290"/>
  <c r="T290"/>
  <c r="R290"/>
  <c r="P290"/>
  <c r="BK290"/>
  <c r="J290"/>
  <c r="BE290"/>
  <c r="BI284"/>
  <c r="BH284"/>
  <c r="BG284"/>
  <c r="BF284"/>
  <c r="T284"/>
  <c r="R284"/>
  <c r="P284"/>
  <c r="BK284"/>
  <c r="J284"/>
  <c r="BE284" s="1"/>
  <c r="BI281"/>
  <c r="BH281"/>
  <c r="BG281"/>
  <c r="BF281"/>
  <c r="T281"/>
  <c r="R281"/>
  <c r="P281"/>
  <c r="BK281"/>
  <c r="J281"/>
  <c r="BE281"/>
  <c r="BI278"/>
  <c r="BH278"/>
  <c r="BG278"/>
  <c r="BF278"/>
  <c r="T278"/>
  <c r="T271" s="1"/>
  <c r="R278"/>
  <c r="P278"/>
  <c r="BK278"/>
  <c r="J278"/>
  <c r="BE278"/>
  <c r="BI275"/>
  <c r="BH275"/>
  <c r="BG275"/>
  <c r="BF275"/>
  <c r="T275"/>
  <c r="R275"/>
  <c r="R271" s="1"/>
  <c r="P275"/>
  <c r="BK275"/>
  <c r="J275"/>
  <c r="BE275"/>
  <c r="BI272"/>
  <c r="BH272"/>
  <c r="BG272"/>
  <c r="BF272"/>
  <c r="T272"/>
  <c r="R272"/>
  <c r="P272"/>
  <c r="P271" s="1"/>
  <c r="BK272"/>
  <c r="BK271"/>
  <c r="J271" s="1"/>
  <c r="J61" s="1"/>
  <c r="J272"/>
  <c r="BE272"/>
  <c r="BI265"/>
  <c r="BH265"/>
  <c r="BG265"/>
  <c r="BF265"/>
  <c r="T265"/>
  <c r="T264"/>
  <c r="R265"/>
  <c r="R264"/>
  <c r="P265"/>
  <c r="P264" s="1"/>
  <c r="BK265"/>
  <c r="BK264"/>
  <c r="J264" s="1"/>
  <c r="J60" s="1"/>
  <c r="J265"/>
  <c r="BE265"/>
  <c r="BI259"/>
  <c r="BH259"/>
  <c r="BG259"/>
  <c r="BF259"/>
  <c r="T259"/>
  <c r="R259"/>
  <c r="P259"/>
  <c r="BK259"/>
  <c r="BK254" s="1"/>
  <c r="J254" s="1"/>
  <c r="J59" s="1"/>
  <c r="J259"/>
  <c r="BE259" s="1"/>
  <c r="BI255"/>
  <c r="BH255"/>
  <c r="BG255"/>
  <c r="BF255"/>
  <c r="T255"/>
  <c r="T254"/>
  <c r="R255"/>
  <c r="R254" s="1"/>
  <c r="P255"/>
  <c r="P254"/>
  <c r="BK255"/>
  <c r="J255"/>
  <c r="BE255" s="1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4"/>
  <c r="BH244"/>
  <c r="BG244"/>
  <c r="BF244"/>
  <c r="T244"/>
  <c r="R244"/>
  <c r="P244"/>
  <c r="BK244"/>
  <c r="J244"/>
  <c r="BE244"/>
  <c r="BI241"/>
  <c r="BH241"/>
  <c r="BG241"/>
  <c r="BF241"/>
  <c r="T241"/>
  <c r="R241"/>
  <c r="P241"/>
  <c r="BK241"/>
  <c r="J241"/>
  <c r="BE241" s="1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28"/>
  <c r="BH228"/>
  <c r="BG228"/>
  <c r="BF228"/>
  <c r="T228"/>
  <c r="R228"/>
  <c r="P228"/>
  <c r="BK228"/>
  <c r="J228"/>
  <c r="BE228"/>
  <c r="BI224"/>
  <c r="BH224"/>
  <c r="BG224"/>
  <c r="BF224"/>
  <c r="T224"/>
  <c r="R224"/>
  <c r="P224"/>
  <c r="BK224"/>
  <c r="J224"/>
  <c r="BE224" s="1"/>
  <c r="BI217"/>
  <c r="BH217"/>
  <c r="BG217"/>
  <c r="BF217"/>
  <c r="T217"/>
  <c r="R217"/>
  <c r="P217"/>
  <c r="BK217"/>
  <c r="J217"/>
  <c r="BE217"/>
  <c r="BI211"/>
  <c r="BH211"/>
  <c r="BG211"/>
  <c r="BF211"/>
  <c r="T211"/>
  <c r="R211"/>
  <c r="P211"/>
  <c r="BK211"/>
  <c r="J211"/>
  <c r="BE211"/>
  <c r="BI206"/>
  <c r="BH206"/>
  <c r="BG206"/>
  <c r="BF206"/>
  <c r="T206"/>
  <c r="R206"/>
  <c r="P206"/>
  <c r="BK206"/>
  <c r="J206"/>
  <c r="BE206"/>
  <c r="BI202"/>
  <c r="BH202"/>
  <c r="BG202"/>
  <c r="BF202"/>
  <c r="T202"/>
  <c r="R202"/>
  <c r="P202"/>
  <c r="BK202"/>
  <c r="J202"/>
  <c r="BE202" s="1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3"/>
  <c r="BH183"/>
  <c r="BG183"/>
  <c r="BF183"/>
  <c r="T183"/>
  <c r="R183"/>
  <c r="P183"/>
  <c r="BK183"/>
  <c r="J183"/>
  <c r="BE183" s="1"/>
  <c r="BI178"/>
  <c r="BH178"/>
  <c r="BG178"/>
  <c r="BF178"/>
  <c r="T178"/>
  <c r="R178"/>
  <c r="P178"/>
  <c r="BK178"/>
  <c r="J178"/>
  <c r="BE178"/>
  <c r="BI171"/>
  <c r="BH171"/>
  <c r="BG171"/>
  <c r="BF171"/>
  <c r="T171"/>
  <c r="R171"/>
  <c r="P171"/>
  <c r="BK171"/>
  <c r="J171"/>
  <c r="BE171"/>
  <c r="BI166"/>
  <c r="BH166"/>
  <c r="BG166"/>
  <c r="BF166"/>
  <c r="T166"/>
  <c r="R166"/>
  <c r="P166"/>
  <c r="BK166"/>
  <c r="J166"/>
  <c r="BE166"/>
  <c r="BI160"/>
  <c r="BH160"/>
  <c r="BG160"/>
  <c r="BF160"/>
  <c r="T160"/>
  <c r="R160"/>
  <c r="P160"/>
  <c r="BK160"/>
  <c r="J160"/>
  <c r="BE160"/>
  <c r="BI155"/>
  <c r="BH155"/>
  <c r="BG155"/>
  <c r="BF155"/>
  <c r="T155"/>
  <c r="R155"/>
  <c r="P155"/>
  <c r="BK155"/>
  <c r="J155"/>
  <c r="BE155"/>
  <c r="BI147"/>
  <c r="BH147"/>
  <c r="BG147"/>
  <c r="BF147"/>
  <c r="T147"/>
  <c r="R147"/>
  <c r="P147"/>
  <c r="BK147"/>
  <c r="J147"/>
  <c r="BE147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2"/>
  <c r="BH132"/>
  <c r="BG132"/>
  <c r="BF132"/>
  <c r="T132"/>
  <c r="R132"/>
  <c r="P132"/>
  <c r="BK132"/>
  <c r="J132"/>
  <c r="BE132"/>
  <c r="BI127"/>
  <c r="BH127"/>
  <c r="BG127"/>
  <c r="BF127"/>
  <c r="T127"/>
  <c r="R127"/>
  <c r="P127"/>
  <c r="BK127"/>
  <c r="J127"/>
  <c r="BE127"/>
  <c r="BI120"/>
  <c r="BH120"/>
  <c r="BG120"/>
  <c r="BF120"/>
  <c r="T120"/>
  <c r="R120"/>
  <c r="P120"/>
  <c r="BK120"/>
  <c r="J120"/>
  <c r="BE120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8"/>
  <c r="F34"/>
  <c r="BD52" i="1" s="1"/>
  <c r="BD51" s="1"/>
  <c r="W30" s="1"/>
  <c r="BH88" i="2"/>
  <c r="F33" s="1"/>
  <c r="BC52" i="1" s="1"/>
  <c r="BG88" i="2"/>
  <c r="F32"/>
  <c r="BB52" i="1" s="1"/>
  <c r="BB51" s="1"/>
  <c r="BF88" i="2"/>
  <c r="J31" s="1"/>
  <c r="AW52" i="1" s="1"/>
  <c r="T88" i="2"/>
  <c r="T87"/>
  <c r="R88"/>
  <c r="R87"/>
  <c r="P88"/>
  <c r="P87"/>
  <c r="BK88"/>
  <c r="BK87" s="1"/>
  <c r="J88"/>
  <c r="BE88"/>
  <c r="J81"/>
  <c r="F81"/>
  <c r="F79"/>
  <c r="E77"/>
  <c r="J51"/>
  <c r="F51"/>
  <c r="F49"/>
  <c r="E47"/>
  <c r="J18"/>
  <c r="E18"/>
  <c r="F82" s="1"/>
  <c r="J17"/>
  <c r="J12"/>
  <c r="J79" s="1"/>
  <c r="E7"/>
  <c r="E45" s="1"/>
  <c r="E75"/>
  <c r="AS51" i="1"/>
  <c r="L47"/>
  <c r="AM46"/>
  <c r="L46"/>
  <c r="AM44"/>
  <c r="L44"/>
  <c r="L42"/>
  <c r="L41"/>
  <c r="P86" i="2" l="1"/>
  <c r="P85" s="1"/>
  <c r="AU52" i="1" s="1"/>
  <c r="R86" i="2"/>
  <c r="R85" s="1"/>
  <c r="J30" i="3"/>
  <c r="AV53" i="1" s="1"/>
  <c r="AT53" s="1"/>
  <c r="R82" i="4"/>
  <c r="R81" s="1"/>
  <c r="T84" i="5"/>
  <c r="T83" s="1"/>
  <c r="P97" i="3"/>
  <c r="AX51" i="1"/>
  <c r="W28"/>
  <c r="T86" i="2"/>
  <c r="T85" s="1"/>
  <c r="BK83" i="3"/>
  <c r="J84"/>
  <c r="J58" s="1"/>
  <c r="R97"/>
  <c r="R82" s="1"/>
  <c r="T82" i="4"/>
  <c r="T81" s="1"/>
  <c r="P82" i="3"/>
  <c r="AU53" i="1" s="1"/>
  <c r="T97" i="3"/>
  <c r="T82" s="1"/>
  <c r="J30" i="5"/>
  <c r="AV55" i="1" s="1"/>
  <c r="AT55" s="1"/>
  <c r="J87" i="2"/>
  <c r="J58" s="1"/>
  <c r="BK86"/>
  <c r="J30" i="4"/>
  <c r="AV54" i="1" s="1"/>
  <c r="AT54" s="1"/>
  <c r="F30" i="4"/>
  <c r="AZ54" i="1" s="1"/>
  <c r="J85" i="5"/>
  <c r="J58" s="1"/>
  <c r="BK84"/>
  <c r="J83" i="4"/>
  <c r="J58" s="1"/>
  <c r="BK82"/>
  <c r="P84" i="5"/>
  <c r="P83" s="1"/>
  <c r="AU55" i="1" s="1"/>
  <c r="J30" i="2"/>
  <c r="AV52" i="1" s="1"/>
  <c r="AT52" s="1"/>
  <c r="BC51"/>
  <c r="R84" i="5"/>
  <c r="R83" s="1"/>
  <c r="J49" i="3"/>
  <c r="F31" i="4"/>
  <c r="BA54" i="1" s="1"/>
  <c r="F52" i="5"/>
  <c r="F30"/>
  <c r="AZ55" i="1" s="1"/>
  <c r="J49" i="2"/>
  <c r="BK97" i="3"/>
  <c r="J97" s="1"/>
  <c r="J59" s="1"/>
  <c r="E45" i="5"/>
  <c r="F31" i="2"/>
  <c r="BA52" i="1" s="1"/>
  <c r="BA51" s="1"/>
  <c r="F52" i="3"/>
  <c r="F30"/>
  <c r="AZ53" i="1" s="1"/>
  <c r="E45" i="4"/>
  <c r="J49" i="5"/>
  <c r="F52" i="2"/>
  <c r="E45" i="3"/>
  <c r="F30" i="2"/>
  <c r="AZ52" i="1" s="1"/>
  <c r="AZ51" s="1"/>
  <c r="J82" i="4" l="1"/>
  <c r="J57" s="1"/>
  <c r="BK81"/>
  <c r="J81" s="1"/>
  <c r="J84" i="5"/>
  <c r="J57" s="1"/>
  <c r="BK83"/>
  <c r="J83" s="1"/>
  <c r="W27" i="1"/>
  <c r="AW51"/>
  <c r="AK27" s="1"/>
  <c r="AV51"/>
  <c r="W26"/>
  <c r="W29"/>
  <c r="AY51"/>
  <c r="J86" i="2"/>
  <c r="J57" s="1"/>
  <c r="BK85"/>
  <c r="J85" s="1"/>
  <c r="J83" i="3"/>
  <c r="J57" s="1"/>
  <c r="BK82"/>
  <c r="J82" s="1"/>
  <c r="AU51" i="1"/>
  <c r="AK26" l="1"/>
  <c r="AT51"/>
  <c r="J56" i="5"/>
  <c r="J27"/>
  <c r="J56" i="3"/>
  <c r="J27"/>
  <c r="J27" i="2"/>
  <c r="J56"/>
  <c r="J56" i="4"/>
  <c r="J27"/>
  <c r="AG52" i="1" l="1"/>
  <c r="J36" i="2"/>
  <c r="AG53" i="1"/>
  <c r="AN53" s="1"/>
  <c r="J36" i="3"/>
  <c r="AG55" i="1"/>
  <c r="AN55" s="1"/>
  <c r="J36" i="5"/>
  <c r="J36" i="4"/>
  <c r="AG54" i="1"/>
  <c r="AN54" s="1"/>
  <c r="AG51" l="1"/>
  <c r="AN52"/>
  <c r="AK23" l="1"/>
  <c r="AK32" s="1"/>
  <c r="AN51"/>
</calcChain>
</file>

<file path=xl/sharedStrings.xml><?xml version="1.0" encoding="utf-8"?>
<sst xmlns="http://schemas.openxmlformats.org/spreadsheetml/2006/main" count="6004" uniqueCount="1107">
  <si>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</si>
  <si>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</si>
  <si>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</si>
  <si>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</si>
  <si>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</si>
  <si>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</si>
  <si>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</si>
  <si>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{748623c9-87a1-44dc-960e-d7e1d5a558d3}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</si>
  <si>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</si>
  <si>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</si>
  <si>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</si>
  <si>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</si>
  <si>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</si>
  <si>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</si>
  <si>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</si>
  <si>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</si>
  <si>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180122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</si>
  <si>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</si>
  <si>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</si>
  <si>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II/112 Struhařov, rekonstrukce silnice – provozní staničení km 6,70 – 9,48</t>
  </si>
  <si>
    <t>KSO:</t>
  </si>
  <si>
    <t/>
  </si>
  <si>
    <t>CC-CZ:</t>
  </si>
  <si>
    <t>Místo:</t>
  </si>
  <si>
    <t>Struhařov</t>
  </si>
  <si>
    <t>Datum:</t>
  </si>
  <si>
    <t>23. 1. 2018</t>
  </si>
  <si>
    <t>Zadavatel:</t>
  </si>
  <si>
    <t>IČ:</t>
  </si>
  <si>
    <t>Krajská správa a údržba silnic Středočeského kraje</t>
  </si>
  <si>
    <t>DIČ:</t>
  </si>
  <si>
    <t>Uchazeč:</t>
  </si>
  <si>
    <t>Vyplň údaj</t>
  </si>
  <si>
    <t>Projektant:</t>
  </si>
  <si>
    <t>Atelier PROMIKA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</si>
  <si>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</si>
  <si>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</si>
  <si>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S položkami uvedenými v této specifikaci platí veškeré s nimi spojené práce, které jsou zapotřebí pro provedení kompletní dodávky a to i když nejsou zvlášť uvedeny (např. poznámky k popisům položek v jednotlivých cenících). To znamená, že veškeré položky patrné z výkazů, výkresů a technických zpráv je třeba v nabídkové ceně  doplnit a ocenit jako kompletně vykonané práce včetně materiálu, nářadí a strojů nutných k práci, i když nejsou ve výkazech vypsány zvlášť._x000D_
Pokud jsou v této dokumentaci uvedeny konkrétní typy výrobků, jedná se pouze o příklady sloužící pro specifikaci vlastností -technických a uživatelských standardů. Zhotovitel dokumentace výslovně uvádí, že tyto výrobky lze nahradit jinými výrobky stejných technických vlastností - standardů a shodné, nebo vyšší kvality. Stejným způsobem jsou (mohou být) v dokumentaci uvedeni jako příklad informativně i možní v úvahu přicházející výrobci, nebo dodavatelé.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</si>
  <si>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</si>
  <si>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</si>
  <si>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</si>
  <si>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</si>
  <si>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</si>
  <si>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</si>
  <si>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</si>
  <si>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</si>
  <si>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</si>
  <si>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</si>
  <si>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</si>
  <si>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</si>
  <si>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</si>
  <si>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</si>
  <si>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</si>
  <si>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</si>
  <si>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</si>
  <si>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</si>
  <si>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</si>
  <si>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</si>
  <si>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</si>
  <si>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</si>
  <si>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</si>
  <si>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</si>
  <si>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</si>
  <si>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</si>
  <si>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</si>
  <si>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</si>
  <si>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</si>
  <si>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</si>
  <si>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</si>
  <si>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</si>
  <si>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</si>
  <si>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</si>
  <si>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</si>
  <si>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</si>
  <si>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</si>
  <si>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</si>
  <si>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</si>
  <si>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121</t>
  </si>
  <si>
    <t>Silnice II/112</t>
  </si>
  <si>
    <t>STA</t>
  </si>
  <si>
    <t>1</t>
  </si>
  <si>
    <t>{759687a0-a8a0-48ce-a103-5d0327cf963c}</t>
  </si>
  <si>
    <t>2</t>
  </si>
  <si>
    <t>SO 182</t>
  </si>
  <si>
    <t>Přechodné dopravní zančení</t>
  </si>
  <si>
    <t>{57c3f8c7-c203-46be-ba23-2bd4356af8ee}</t>
  </si>
  <si>
    <t>SO 193</t>
  </si>
  <si>
    <t>Stálé dopravní značení</t>
  </si>
  <si>
    <t>{4cb1d81c-2490-4a2c-865b-4f51895924a5}</t>
  </si>
  <si>
    <t>VRN</t>
  </si>
  <si>
    <t>Vedlejší rozpočtové náklady</t>
  </si>
  <si>
    <t>VON</t>
  </si>
  <si>
    <t>{68d4bdbb-d913-4168-907f-3357906e8f9e}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</si>
  <si>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</si>
  <si>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</si>
  <si>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</si>
  <si>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</si>
  <si>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</si>
  <si>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</si>
  <si>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</si>
  <si>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121 - Silnice II/112</t>
  </si>
  <si>
    <t>Pokud není ve výkazu uvedeno jinak, délky a plochy byly odměřeny z příloh Situace a Vzorové příčné řezy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</si>
  <si>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</si>
  <si>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</si>
  <si>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</si>
  <si>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</si>
  <si>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</si>
  <si>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</si>
  <si>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</si>
  <si>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</si>
  <si>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</si>
  <si>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</si>
  <si>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</si>
  <si>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</si>
  <si>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</si>
  <si>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</si>
  <si>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</si>
  <si>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</si>
  <si>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</si>
  <si>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</si>
  <si>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</si>
  <si>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</si>
  <si>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</si>
  <si>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</si>
  <si>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</si>
  <si>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</si>
  <si>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</si>
  <si>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</si>
  <si>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</si>
  <si>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</si>
  <si>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</si>
  <si>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</si>
  <si>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</si>
  <si>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</si>
  <si>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</si>
  <si>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</si>
  <si>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</si>
  <si>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</si>
  <si>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2018 01</t>
  </si>
  <si>
    <t>4</t>
  </si>
  <si>
    <t>-424936088</t>
  </si>
  <si>
    <t>PP</t>
  </si>
  <si>
    <t>Odstranění křovin a stromů s odstraněním kořenů průměru kmene do 100 mm do sklonu terénu 1 : 5, při celkové ploše do 1 000 m2</t>
  </si>
  <si>
    <t>VV</t>
  </si>
  <si>
    <t>"odborný odhad" 500</t>
  </si>
  <si>
    <t>111201401</t>
  </si>
  <si>
    <t>Spálení křovin a stromů průměru kmene do 100 mm</t>
  </si>
  <si>
    <t>-1242551524</t>
  </si>
  <si>
    <t>Spálení odstraněných křovin a stromů na hromadách průměru kmene do 100 mm pro jakoukoliv plochu</t>
  </si>
  <si>
    <t>3</t>
  </si>
  <si>
    <t>113107222</t>
  </si>
  <si>
    <t>Odstranění podkladu z kameniva drceného tl 200 mm strojně pl přes 200 m2</t>
  </si>
  <si>
    <t>-609827059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</si>
  <si>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</si>
  <si>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"odstranění stávající konstrukce (tl. průměrně 200mm), prováděno po odfrézování" 19500+2720*0,5</t>
  </si>
  <si>
    <t>113154234</t>
  </si>
  <si>
    <t>Frézování živičného krytu tl 100 mm pruh š 2 m pl do 1000 m2 bez překážek v trase</t>
  </si>
  <si>
    <t>-96431925</t>
  </si>
  <si>
    <t>Frézování živičného podkladu nebo krytu s naložením na dopravní prostředek plochy přes 500 do 1 000 m2 bez překážek v trase pruhu šířky přes 1 m do 2 m, tloušťky vrstvy 100 mm</t>
  </si>
  <si>
    <t>P</t>
  </si>
  <si>
    <t>Poznámka k položce:
neuvažována hmotnost sutě, následné využití</t>
  </si>
  <si>
    <t>"frézování manipulační plochy  (tl. 100mm) - nastavení R 0/32 (následně použito pro podkladní vrstvy a sjezdy)" 350</t>
  </si>
  <si>
    <t>5</t>
  </si>
  <si>
    <t>113154436</t>
  </si>
  <si>
    <t>Frézování živičného krytu tl 300 mm pruh š 2 m pl přes 10000 m2 bez překážek v trase</t>
  </si>
  <si>
    <t>-26577543</t>
  </si>
  <si>
    <t>Frézování živičného podkladu nebo krytu s naložením na dopravní prostředek plochy přes 10 000 m2 bez překážek v trase pruhu šířky do 2 m, tloušťky vrstvy 300 mm</t>
  </si>
  <si>
    <t>"frézování vozovky v celém rozsahu stavby (tl. průměrně 230mm) - nastavení R 0/32 (následně použito pro podkladní vrstvy a sjezdy) " 19500</t>
  </si>
  <si>
    <t>6</t>
  </si>
  <si>
    <t>358215114</t>
  </si>
  <si>
    <t>Bourání šachty, stoky kompletní nebo otvorů ze zdiva kamenného plochy do 4 m2</t>
  </si>
  <si>
    <t>m3</t>
  </si>
  <si>
    <t>1142437686</t>
  </si>
  <si>
    <t>Bourání šachty, stoky kompletní nebo vybourání otvorů průřezové plochy do 4 m2 ve stokách ze zdiva kamenného</t>
  </si>
  <si>
    <t>"odstranění propustku (velikosti cca 1,5m x 1,5m - kámen) s kamennými čely - trvalá skládka" (10,0+15,0)*2,25+4*1,5</t>
  </si>
  <si>
    <t>7</t>
  </si>
  <si>
    <t>121101101</t>
  </si>
  <si>
    <t>Sejmutí ornice s přemístěním na vzdálenost do 50 m</t>
  </si>
  <si>
    <t>2082968715</t>
  </si>
  <si>
    <t>Sejmutí ornice nebo lesní půdy s vodorovným přemístěním na hromady v místě upotřebení nebo na dočasné či trvalé skládky se složením, na vzdálenost do 50 m</t>
  </si>
  <si>
    <t>"v tl. 0,1m, drn, degradovaná ornice - trvalá skládka" (44705-2585-19500-350)*0,1</t>
  </si>
  <si>
    <t>8</t>
  </si>
  <si>
    <t>122101101</t>
  </si>
  <si>
    <t>Odkopávky a prokopávky nezapažené v hornině tř. 1 a 2 objem do 100 m3</t>
  </si>
  <si>
    <t>-1666432323</t>
  </si>
  <si>
    <t>Odkopávky a prokopávky nezapažené s přehozením výkopku na vzdálenost do 3 m nebo s naložením na dopravní prostředek v horninách tř. 1 a 2 do 100 m3</t>
  </si>
  <si>
    <t>"úprava doplňkové zeleně v šířce cca 2,0m a tl. cca 0,25m - trvalá skládka" 400*0,25</t>
  </si>
  <si>
    <t>9</t>
  </si>
  <si>
    <t>122202202</t>
  </si>
  <si>
    <t>Odkopávky a prokopávky nezapažené pro silnice objemu do 1000 m3 v hornině tř. 3</t>
  </si>
  <si>
    <t>311309840</t>
  </si>
  <si>
    <t>Odkopávky a prokopávky nezapažené pro silnice s přemístěním výkopku v příčných profilech na vzdálenost do 15 m nebo s naložením na dopravní prostředek v hornině tř. 3 přes 100 do 1 000 m3</t>
  </si>
  <si>
    <t>"stržení krajnice v šířce cca 0,5m prům. tl. 230mm (na úroveň frézy), včetně odstranění nánosu - trvalá skládka" 5170*0,5*0,23</t>
  </si>
  <si>
    <t>"predikce 50% tř. 3"</t>
  </si>
  <si>
    <t>"výkopy po odstranění stávající konstrukce vozovky na úroveň navrhované pláně, prům. tl. 70mm - trvalá skládka" (20860+2720)*0,07*0,5</t>
  </si>
  <si>
    <t>"odstranění případné konstrukce sjezdu a zeminy potřebné pro obnovu či zřízení propustku v hloubce max. 1,0m - trvalá skládka" 460*1,0*0,5</t>
  </si>
  <si>
    <t>10</t>
  </si>
  <si>
    <t>122202209</t>
  </si>
  <si>
    <t>Příplatek k odkopávkám a prokopávkám pro silnice v hornině tř. 3 za lepivost</t>
  </si>
  <si>
    <t>1037022646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</si>
  <si>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</si>
  <si>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"lepivost 50%"</t>
  </si>
  <si>
    <t>"stržení krajnice v šířce cca 0,5m prům. tl. 230mm (na úroveň frézy), včetně odstranění nánosu" 5170*0,5*0,23</t>
  </si>
  <si>
    <t>"výkopy po odstranění stávající konstrukce vozovky na úroveň navrhované pláně, prům. tl. 70mm" (20860+2720)*0,07*0,5</t>
  </si>
  <si>
    <t>"odstranění případné konstrukce sjezdu a zeminy potřebné pro obnovu či zřízení propustku v hloubce max. 1,0m" 460*1,0*0,5</t>
  </si>
  <si>
    <t>1649,85*0,5 'Přepočtené koeficientem množství</t>
  </si>
  <si>
    <t>11</t>
  </si>
  <si>
    <t>122302202</t>
  </si>
  <si>
    <t>Odkopávky a prokopávky nezapažené pro silnice objemu do 1000 m3 v hornině tř. 4</t>
  </si>
  <si>
    <t>2024250213</t>
  </si>
  <si>
    <t>Odkopávky a prokopávky nezapažené pro silnice s přemístěním výkopku v příčných profilech na vzdálenost do 15 m nebo s naložením na dopravní prostředek v hornině tř. 4 přes 100 do 1 000 m3</t>
  </si>
  <si>
    <t>"predikce 50% tř. 4"</t>
  </si>
  <si>
    <t>12</t>
  </si>
  <si>
    <t>122302209</t>
  </si>
  <si>
    <t>Příplatek k odkopávkám a prokopávkám pro silnice v hornině tř. 4 za lepivost</t>
  </si>
  <si>
    <t>1115183848</t>
  </si>
  <si>
    <t>Odkopávky a prokopávky nezapažené pro silnice s přemístěním výkopku v příčných profilech na vzdálenost do 15 m nebo s naložením na dopravní prostředek v hornině tř. 4 Příplatek k cenám za lepivost horniny tř. 4</t>
  </si>
  <si>
    <t>1055,3*0,5 'Přepočtené koeficientem množství</t>
  </si>
  <si>
    <t>13</t>
  </si>
  <si>
    <t>132201201</t>
  </si>
  <si>
    <t>Hloubení rýh š do 2000 mm v hornině tř. 3 objemu do 100 m3</t>
  </si>
  <si>
    <t>965835988</t>
  </si>
  <si>
    <t>Hloubení zapažených i nezapažených rýh šířky přes 600 do 2 000 mm s urovnáním dna do předepsaného profilu a spádu v hornině tř. 3 do 100 m3</t>
  </si>
  <si>
    <t>"rýha pro osazení propustků DN 400 vč. rýhy pro ukončující práh - trvalá skládka" (4*8,0+2*9,0+1*10,0+1*14,0)*1,0*0,8</t>
  </si>
  <si>
    <t>"rýha pro osazení propustků DN 800 vč. rýhy pro ukončující práh - trvalá skládka" (10+15)*1,0*1,2</t>
  </si>
  <si>
    <t>14</t>
  </si>
  <si>
    <t>132201202</t>
  </si>
  <si>
    <t>Hloubení rýh š do 2000 mm v hornině tř. 3 objemu do 1000 m3</t>
  </si>
  <si>
    <t>-210939196</t>
  </si>
  <si>
    <t>Hloubení zapažených i nezapažených rýh šířky přes 600 do 2 000 mm s urovnáním dna do předepsaného profilu a spádu v hornině tř. 3 přes 100 do 1 000 m3</t>
  </si>
  <si>
    <t>"výkop pro zpevnění svahu georohoží, sklon 1:1,25-1:1,5 do h=3,0m - trvalá skládka" 70*3,6*0,5</t>
  </si>
  <si>
    <t>"výkop pro zpevnění svahu georohoží, sklon 1:1,5-1:1 do h=3,0m - trvalá skládka" 306,4*3,6*0,5</t>
  </si>
  <si>
    <t>132201209</t>
  </si>
  <si>
    <t>Příplatek za lepivost k hloubení rýh š do 2000 mm v hornině tř. 3</t>
  </si>
  <si>
    <t>-1283015481</t>
  </si>
  <si>
    <t>Hloubení zapažených i nezapažených rýh šířky přes 600 do 2 000 mm s urovnáním dna do předepsaného profilu a spádu v hornině tř. 3 Příplatek k cenám za lepivost horniny tř. 3</t>
  </si>
  <si>
    <t>"rýha pro osazení propustků DN 400 vč. rýhy pro ukončující práh" (4*8,0+2*9,0+1*10,0+1*14,0)*1,0*0,8</t>
  </si>
  <si>
    <t>"rýha pro osazení propustků DN 800 vč. rýhy pro ukončující práh" (10+15)*1,0*1,2</t>
  </si>
  <si>
    <t>"výkop pro zpevnění svahu georohoží, sklon 1:1,25-1:1,5 do h=3,0m" 70*3,6*0,5</t>
  </si>
  <si>
    <t>"výkop pro zpevnění svahu georohoží, sklon 1:1,5-1:1 do h=3,0m" 306,4*3,6*0,5</t>
  </si>
  <si>
    <t>766,72*0,5 'Přepočtené koeficientem množství</t>
  </si>
  <si>
    <t>16</t>
  </si>
  <si>
    <t>132301202</t>
  </si>
  <si>
    <t>Hloubení rýh š do 2000 mm v hornině tř. 4 objemu do 1000 m3</t>
  </si>
  <si>
    <t>100967964</t>
  </si>
  <si>
    <t>Hloubení zapažených i nezapažených rýh šířky přes 600 do 2 000 mm s urovnáním dna do předepsaného profilu a spádu v hornině tř. 4 přes 100 do 1 000 m3</t>
  </si>
  <si>
    <t>17</t>
  </si>
  <si>
    <t>132301209</t>
  </si>
  <si>
    <t>Příplatek za lepivost k hloubení rýh š do 2000 mm v hornině tř. 4</t>
  </si>
  <si>
    <t>1127233509</t>
  </si>
  <si>
    <t>Hloubení zapažených i nezapažených rýh šířky přes 600 do 2 000 mm s urovnáním dna do předepsaného profilu a spádu v hornině tř. 4 Příplatek k cenám za lepivost horniny tř. 4</t>
  </si>
  <si>
    <t>677,52*0,5 'Přepočtené koeficientem množství</t>
  </si>
  <si>
    <t>18</t>
  </si>
  <si>
    <t>155131312</t>
  </si>
  <si>
    <t>Zřízení protierozního zpevnění svahů geomříží, georohoží sklonu do 1:1 včetně kotvení</t>
  </si>
  <si>
    <t>-1747866046</t>
  </si>
  <si>
    <t>Zřízení protierozního zpevnění svahů geomříží nebo georohoží včetně plošného kotvení ocelovými skobami, ve sklonu přes 1:2 do 1:1</t>
  </si>
  <si>
    <t>"zpevněný svahu georohoží, včetně kotvení, sklon 1:2-1:1,5" 175*2+70*3</t>
  </si>
  <si>
    <t>"zpevněný svahu georohoží, včetně kotvení, sklon 1:1,25-1:1,5 do h=3,0m" 70*4,2</t>
  </si>
  <si>
    <t>"zpevněný svahu georohoží, včetně kotvení, sklon 1:1,5-1:1 do h=3,0m" 306,4*4,2</t>
  </si>
  <si>
    <t>19</t>
  </si>
  <si>
    <t>M</t>
  </si>
  <si>
    <t>69321121</t>
  </si>
  <si>
    <t>georohož protierozní</t>
  </si>
  <si>
    <t>2073732261</t>
  </si>
  <si>
    <t>Poznámka k položce:
min. 400g/m2</t>
  </si>
  <si>
    <t>2140,88*1,15 'Přepočtené koeficientem množství</t>
  </si>
  <si>
    <t>20</t>
  </si>
  <si>
    <t>161101101</t>
  </si>
  <si>
    <t>Svislé přemístění výkopku z horniny tř. 1 až 4 hl výkopu do 2,5 m</t>
  </si>
  <si>
    <t>101935347</t>
  </si>
  <si>
    <t>Svislé přemístění výkopku bez naložení do dopravní nádoby avšak s vyprázdněním dopravní nádoby na hromadu nebo do dopravního prostředku z horniny tř. 1 až 4, při hloubce výkopu přes 1 do 2,5 m</t>
  </si>
  <si>
    <t>"výkop po provedení odstranění souvrství, h do 2,5m"</t>
  </si>
  <si>
    <t>"výkop pro zpevnění svahu georohoží, sklon 1:1,25-1:1,5 do h=3,0m" 70*3,6</t>
  </si>
  <si>
    <t>"výkop pro zpevnění svahu georohoží, sklon 1:1,5-1:1 do h=3,0m" 306,4*3,6</t>
  </si>
  <si>
    <t>162701105-1</t>
  </si>
  <si>
    <t>Vodorovné přemístění výkopku/sypaniny z horniny tř. 1 až 4 na skládku dle dodavatele stavby včetně uložení</t>
  </si>
  <si>
    <t>916490934</t>
  </si>
  <si>
    <t>"drn, degradovaná ornice" 2227</t>
  </si>
  <si>
    <t>"odkopávky a rýhy v tř. 2" 100</t>
  </si>
  <si>
    <t>"odkopávky a rýhy v tř. 3" 1649,85+89,2+677,52</t>
  </si>
  <si>
    <t>"odkopávky a rýhy v tř. 4" 1055,3+677,52</t>
  </si>
  <si>
    <t>22</t>
  </si>
  <si>
    <t>171101111</t>
  </si>
  <si>
    <t>Uložení sypaniny z hornin nesoudržných sypkých s vlhkostí l(d) 0,9 v aktivní zóně</t>
  </si>
  <si>
    <t>-371205464</t>
  </si>
  <si>
    <t>Uložení sypaniny do násypů s rozprostřením sypaniny ve vrstvách a s hrubým urovnáním zhutněných s uzavřením povrchu násypu z hornin nesoudržných sypkých s relativní ulehlostí I(d) 0,9 nebo v aktivní zóně</t>
  </si>
  <si>
    <t>"násypy vhodnou zeminou po odstranění stávající konstrukce vozovky na úroveň navrhované pláně, včetně hutnění po vrstvách, osazení a dodávka" 700</t>
  </si>
  <si>
    <t>23</t>
  </si>
  <si>
    <t>171101112</t>
  </si>
  <si>
    <t>Uložení sypaniny z hornin nesoudržných sypkých s vlhkostí l(d) pod 0,9 mimo aktivní zónu</t>
  </si>
  <si>
    <t>876192137</t>
  </si>
  <si>
    <t>Uložení sypaniny do násypů s rozprostřením sypaniny ve vrstvách a s hrubým urovnáním zhutněných s uzavřením povrchu násypu z hornin nesoudržných sypkých s relativní ulehlostí I(d) pod 0,9 nebo mimo aktivní zónu</t>
  </si>
  <si>
    <t>"násypy vhodnou zeminou, hutnění po vrstvách pro zpevnění svahu georohoží, sklon 1:1,25-1:1,5 do h=3,0m" 70*3,8</t>
  </si>
  <si>
    <t>"násypy vhodnou zeminou, hutnění po vrstvách pro zpevnění svahu georohoží, sklon 1:1,5-1:1 do h=3,0m" 306,4*4,0</t>
  </si>
  <si>
    <t>24</t>
  </si>
  <si>
    <t>103641000-1</t>
  </si>
  <si>
    <t>zemina pro terénní úpravy - tříděná</t>
  </si>
  <si>
    <t>t</t>
  </si>
  <si>
    <t>-1761180100</t>
  </si>
  <si>
    <t>2191,6*1,8 'Přepočtené koeficientem množství</t>
  </si>
  <si>
    <t>25</t>
  </si>
  <si>
    <t>171101121</t>
  </si>
  <si>
    <t>Uložení sypaniny z hornin nesoudržných kamenitých do násypů zhutněných</t>
  </si>
  <si>
    <t>-603100248</t>
  </si>
  <si>
    <t>Uložení sypaniny do násypů s rozprostřením sypaniny ve vrstvách a s hrubým urovnáním zhutněných s uzavřením povrchu násypu z hornin nesoudržných kamenitých</t>
  </si>
  <si>
    <t>"hutněný štěrkový polštář pod zpevnění svahu georohoží, sklon 1:1,25-1:1,5 do h=3,0m" 70*0,55</t>
  </si>
  <si>
    <t>"hutněný štěrkový polštář pod zpevnění svahu georohoží, sklon 1:1,5-1:1 do h=3,0m" 306,4*0,55</t>
  </si>
  <si>
    <t>26</t>
  </si>
  <si>
    <t>58344199</t>
  </si>
  <si>
    <t>štěrkodrť frakce 0-63</t>
  </si>
  <si>
    <t>841153442</t>
  </si>
  <si>
    <t>207,02*2,1 'Přepočtené koeficientem množství</t>
  </si>
  <si>
    <t>27</t>
  </si>
  <si>
    <t>171201201</t>
  </si>
  <si>
    <t>Uložení sypaniny na skládky</t>
  </si>
  <si>
    <t>559472075</t>
  </si>
  <si>
    <t>28</t>
  </si>
  <si>
    <t>171201211</t>
  </si>
  <si>
    <t>Poplatek za uložení stavebního odpadu - zeminy a kameniva na skládce</t>
  </si>
  <si>
    <t>1471007919</t>
  </si>
  <si>
    <t>Poplatek za uložení stavebního odpadu na skládce (skládkovné) zeminy a kameniva zatříděného do Katalogu odpadů pod kódem 170 504</t>
  </si>
  <si>
    <t>6476,39*1,8 'Přepočtené koeficientem množství</t>
  </si>
  <si>
    <t>29</t>
  </si>
  <si>
    <t>174101101</t>
  </si>
  <si>
    <t>Zásyp jam, šachet rýh nebo kolem objektů sypaninou se zhutněním</t>
  </si>
  <si>
    <t>-219355285</t>
  </si>
  <si>
    <t>Zásyp sypaninou z jakékoliv horniny s uložením výkopku ve vrstvách se zhutněním jam, šachet, rýh nebo kolem objektů v těchto vykopávkách</t>
  </si>
  <si>
    <t>"zásyp nad propustky DN 400" (4*8,0+2*9,0+1*10,0+1*14,0)*0,5*0,8</t>
  </si>
  <si>
    <t>"zásyp nad propustky DN 800" (10+15)*0,6*1,2</t>
  </si>
  <si>
    <t>30</t>
  </si>
  <si>
    <t>-191544608</t>
  </si>
  <si>
    <t>47,6*1,8 'Přepočtené koeficientem množství</t>
  </si>
  <si>
    <t>31</t>
  </si>
  <si>
    <t>181951101</t>
  </si>
  <si>
    <t>Úprava pláně v hornině tř. 1 až 4 bez zhutnění</t>
  </si>
  <si>
    <t>378803901</t>
  </si>
  <si>
    <t>Úprava pláně vyrovnáním výškových rozdílů v hornině tř. 1 až 4 bez zhutnění</t>
  </si>
  <si>
    <t>"úprava doplňkové zeleně v šířce cca 2,0m a tl. cca 0,25m - vyrovnání terénu" 400</t>
  </si>
  <si>
    <t>32</t>
  </si>
  <si>
    <t>181951102</t>
  </si>
  <si>
    <t>Úprava pláně v hornině tř. 1 až 4 se zhutněním</t>
  </si>
  <si>
    <t>1356021964</t>
  </si>
  <si>
    <t>Úprava pláně vyrovnáním výškových rozdílů v hornině tř. 1 až 4 se zhutněním</t>
  </si>
  <si>
    <t xml:space="preserve">"zhutnění pláně Edef,2 = 45MPa" </t>
  </si>
  <si>
    <t>"vozovka" 19500*1,55</t>
  </si>
  <si>
    <t>"konstrukce sjezdů a stávající nezpevněné konstrukce" 240*1,18</t>
  </si>
  <si>
    <t>33</t>
  </si>
  <si>
    <t>182301131</t>
  </si>
  <si>
    <t>Rozprostření ornice pl přes 500 m2 ve svahu přes 1:5 tl vrstvy do 100 mm</t>
  </si>
  <si>
    <t>90048000</t>
  </si>
  <si>
    <t>Rozprostření a urovnání ornice ve svahu sklonu přes 1:5 při souvislé ploše přes 500 m2, tl. vrstvy do 100 mm</t>
  </si>
  <si>
    <t>"ohumusování ze zeminý schopné zúrodnění tl. 0,10m a osetí travním semenem" 44705-3950-19500-350-190-15*8</t>
  </si>
  <si>
    <t>34</t>
  </si>
  <si>
    <t>103641010-1</t>
  </si>
  <si>
    <t>zemina pro terénní úpravy -  ornice</t>
  </si>
  <si>
    <t>1215596821</t>
  </si>
  <si>
    <t>"ohumusování ze zeminý schopné zúrodnění tl. 0,10m a osetí travním semenem" (44705-3950-19500-350-190-15*8)*0,1</t>
  </si>
  <si>
    <t>2059,5*1,8 'Přepočtené koeficientem množství</t>
  </si>
  <si>
    <t>35</t>
  </si>
  <si>
    <t>183405211-1</t>
  </si>
  <si>
    <t>Výsev trávníku hydroosevem na ornici včetně obdělání půdy, hnojení půdy hnojivem a dodávkou hnojiva, včetně ošetření trávníku, klíčící trávník je nutné v suchém období kropit a po dosažení výšky 10 – 15 cm 1x posekat</t>
  </si>
  <si>
    <t>1773585892</t>
  </si>
  <si>
    <t>"ohumusování tl. 0,10m a osetí travním semenem" 44705-3950-19500-350-190-15*8</t>
  </si>
  <si>
    <t>36</t>
  </si>
  <si>
    <t>00572474</t>
  </si>
  <si>
    <t>osivo směs travní krajinná-svahová</t>
  </si>
  <si>
    <t>kg</t>
  </si>
  <si>
    <t>2023259573</t>
  </si>
  <si>
    <t>20910*0,025 'Přepočtené koeficientem množství</t>
  </si>
  <si>
    <t>Zakládání</t>
  </si>
  <si>
    <t>37</t>
  </si>
  <si>
    <t>213111121</t>
  </si>
  <si>
    <t>Stabilizace základové spáry zřízením vrstvy z geomříže tuhé</t>
  </si>
  <si>
    <t>1917750939</t>
  </si>
  <si>
    <t>"sanace stupňů svahu geomříží, sklon svahu 1:1,25-1:1,5 do h=3,0m" 70*9</t>
  </si>
  <si>
    <t>"sanace stupňů svahu geomříží, sklon svahu 1:1,5-1:1 do h=3,0m" 306,4*16</t>
  </si>
  <si>
    <t>38</t>
  </si>
  <si>
    <t>69321014</t>
  </si>
  <si>
    <t>geomříž dvouosá tuhá PP s tahovou pevností 40kN/m</t>
  </si>
  <si>
    <t>-1519109373</t>
  </si>
  <si>
    <t>5532,4*1,15 'Přepočtené koeficientem množství</t>
  </si>
  <si>
    <t>Vodorovné konstrukce</t>
  </si>
  <si>
    <t>39</t>
  </si>
  <si>
    <t>452312161</t>
  </si>
  <si>
    <t>Sedlové lože z betonu prostého tř. C 25/30 otevřený výkop</t>
  </si>
  <si>
    <t>-1918407329</t>
  </si>
  <si>
    <t>Podkladní a zajišťovací konstrukce z betonu prostého v otevřeném výkopu sedlové lože pod potrubí z betonu tř. C 25/30</t>
  </si>
  <si>
    <t>"osazení propustku DN 400 - betonové lože potrubí C25/30 n XF3 tl. 100mm" 74*0,1*0,6</t>
  </si>
  <si>
    <t>"osazení propustku DN 400 - ukončující práh C25/30 n XF3" (4+2+1+1)*2*0,8*0,3*0,4</t>
  </si>
  <si>
    <t>"osazení propustku DN 800 - betonové lože potrubí C25/30 n XF3 tl. 100mm" 25*0,1*1,0</t>
  </si>
  <si>
    <t>"osazení propustku DN 800 - ukončující práh C25/30 n XF3" 2*2*1,2*0,3*0,4</t>
  </si>
  <si>
    <t>Komunikace pozemní</t>
  </si>
  <si>
    <t>40</t>
  </si>
  <si>
    <t>561041131</t>
  </si>
  <si>
    <t>Zřízení podkladu ze zeminy upravené vápnem, cementem, směsnými pojivy tl 300 mm plochy přes 5000 m2</t>
  </si>
  <si>
    <t>1804305654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</si>
  <si>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250 do 300 mm</t>
  </si>
  <si>
    <t>"sanační opatření (cca 70% celkové plochy) - zlepšení zeminy aktivní zóny, v tloušťce 0,3m půdní frézou 2% hydraulického pojiva" 19500*0,7</t>
  </si>
  <si>
    <t>41</t>
  </si>
  <si>
    <t>58530170</t>
  </si>
  <si>
    <t>vápno nehašené CL 90-Q pro úpravu zemin standardní</t>
  </si>
  <si>
    <t>1518657234</t>
  </si>
  <si>
    <t>"sanační opatření (cca 70% celkové plochy) - zlepšení zeminy aktivní zóny, v tloušťce 0,3m půdní frézou 2% hydraulického pojiva" 19500*0,7*1,1*0,02</t>
  </si>
  <si>
    <t>42</t>
  </si>
  <si>
    <t>564851111</t>
  </si>
  <si>
    <t>Podklad ze štěrkodrtě ŠD tl 150 mm</t>
  </si>
  <si>
    <t>-1904960730</t>
  </si>
  <si>
    <t>Podklad ze štěrkodrti ŠD s rozprostřením a zhutněním, po zhutnění tl. 150 mm</t>
  </si>
  <si>
    <t>"vozovka - ŠDA tl. 150mm + rozšíření 13%" 19500*1,13</t>
  </si>
  <si>
    <t>43</t>
  </si>
  <si>
    <t>564871111</t>
  </si>
  <si>
    <t>Podklad ze štěrkodrtě ŠD tl 250 mm</t>
  </si>
  <si>
    <t>19929964</t>
  </si>
  <si>
    <t>Podklad ze štěrkodrti ŠD s rozprostřením a zhutněním, po zhutnění tl. 250 mm</t>
  </si>
  <si>
    <t>"nové konstrukce sjezdů a úprava stávajících nezpevněných konstrukcí - ŠDA tl. 250mm + rozčíření 18%" (190+50)*1,18</t>
  </si>
  <si>
    <t>44</t>
  </si>
  <si>
    <t>564931412-1</t>
  </si>
  <si>
    <t>Podklad z asfaltového recyklátu tl 100 mm z výzisku s provedením stabilizace</t>
  </si>
  <si>
    <t>-319588706</t>
  </si>
  <si>
    <t>Podklad nebo podsyp z asfaltového recyklátu z výzisku s provedením stabilizace C3/4 s rozprostřením a zhutněním, po zhutnění tl. 100 mm</t>
  </si>
  <si>
    <t>Poznámka k položce:
Materiál z vyzískaného materiálu - položka zahrnuje odvoz vyfrézované směsi do betonárny, recyklačního střediska nebo na příp. mezideponii (dle technologie zvolené zhotovitelem) provedení stabilizace C3/4, naložení a dovoz upraveného recyklátu zpět a provedení kompletní konstrukce podkladní vrstvy.</t>
  </si>
  <si>
    <t>"vozovka - recyklát R 0/32 C3/4 tl. 2x min. 100mm + rozšíření (vrchní vrstva i pro nárust spádu) 28+55%" 19500*1,28+19500*1,55</t>
  </si>
  <si>
    <t>"nové konstrukce sjezdů a úprava stávajících nezpevněných konstrukcí z R mat - recyklát R 0/32 C3/4 tl. 100mm" 190+50</t>
  </si>
  <si>
    <t>"odpočet - nakupovaný materiál" ((19500*0,23+350*0,1)-(55185+240)*0,1)/0,1</t>
  </si>
  <si>
    <t>45</t>
  </si>
  <si>
    <t>564931412-2</t>
  </si>
  <si>
    <t>Podklad z asfaltového recyklátu tl 100 mm z nakupovaného materiálu s provedením stabilizace</t>
  </si>
  <si>
    <t>-1159371886</t>
  </si>
  <si>
    <t>Podklad nebo podsyp z asfaltového recyklátu z nakupovaného materiálu s provedením stabilizace C3/4 s rozprostřením a zhutněním, po zhutnění tl. 100 mm</t>
  </si>
  <si>
    <t>Poznámka k položce:
Nakupovaný materiál - položka zahrnuje odvoz frézované směsi do betonárny, recyklačního střediska nebo na příp. mezideponii (dle technologie zvolené zhotovitelem) provedení stabilizace C3/4, naložení a dovoz upraveného recyklátu na stavbu a provedení kompletní konstrukce podkladní vrstvy.</t>
  </si>
  <si>
    <t>"výpočet dle položky 564931412-1"</t>
  </si>
  <si>
    <t>"nakupovaný materiál" 10225</t>
  </si>
  <si>
    <t>46</t>
  </si>
  <si>
    <t>58981147</t>
  </si>
  <si>
    <t>recyklát asfaltový frakce 0/32</t>
  </si>
  <si>
    <t>797461891</t>
  </si>
  <si>
    <t>"nakupovaný materiál" 10225*0,1</t>
  </si>
  <si>
    <t>1022,5*1,8 'Přepočtené koeficientem množství</t>
  </si>
  <si>
    <t>47</t>
  </si>
  <si>
    <t>565135121</t>
  </si>
  <si>
    <t>Asfaltový beton vrstva podkladní ACP 16 (obalované kamenivo OKS) tl 50 mm š přes 3 m</t>
  </si>
  <si>
    <t>-44246002</t>
  </si>
  <si>
    <t>Asfaltový beton vrstva podkladní ACP 16 (obalované kamenivo střednězrnné - OKS) s rozprostřením a zhutněním v pruhu šířky přes 3 m, po zhutnění tl. 50 mm</t>
  </si>
  <si>
    <t>"vozovka - podkladní vrstva ACP 16+ tl. 50mm + rozšíření 5%, se zametením, očištěním podkladu" 19500*1,05</t>
  </si>
  <si>
    <t>48</t>
  </si>
  <si>
    <t>569903311</t>
  </si>
  <si>
    <t>Zřízení zemních krajnic se zhutněním</t>
  </si>
  <si>
    <t>1588784987</t>
  </si>
  <si>
    <t>Zřízení zemních krajnic z hornin jakékoliv třídy se zhutněním</t>
  </si>
  <si>
    <t>"dosypávka krajnice vhodným materiálem, včetně zhutnění" (5270-211)*0,15+211*0,2</t>
  </si>
  <si>
    <t>49</t>
  </si>
  <si>
    <t>-447376087</t>
  </si>
  <si>
    <t>801,05*1,8 'Přepočtené koeficientem množství</t>
  </si>
  <si>
    <t>50</t>
  </si>
  <si>
    <t>569903321</t>
  </si>
  <si>
    <t>Zřízení zemních krajnic bez zhutnění</t>
  </si>
  <si>
    <t>350342790</t>
  </si>
  <si>
    <t>Zřízení zemních krajnic z hornin jakékoliv třídy bez zhutnění</t>
  </si>
  <si>
    <t>"nezpevněná krajnice stěrkodrtí ŠDB 0/32 tl. 100mm" 5270*0,75*0,1</t>
  </si>
  <si>
    <t>51</t>
  </si>
  <si>
    <t>58344171</t>
  </si>
  <si>
    <t>štěrkodrť frakce 0-32</t>
  </si>
  <si>
    <t>1619061807</t>
  </si>
  <si>
    <t>395,25*2,1 'Přepočtené koeficientem množství</t>
  </si>
  <si>
    <t>52</t>
  </si>
  <si>
    <t>573111112</t>
  </si>
  <si>
    <t>Postřik živičný infiltrační s posypem z asfaltu množství 1 kg/m2</t>
  </si>
  <si>
    <t>-589575278</t>
  </si>
  <si>
    <t>Postřik infiltrační PI z asfaltu silničního s posypem kamenivem, v množství 1,00 kg/m2</t>
  </si>
  <si>
    <t>"PI-A 1,0kg/m2 - uváděno v množství zbytkového pojiva"</t>
  </si>
  <si>
    <t>"vozovka - podkladní vrstva ACP 16+ tl. 50mm + rozšíření 5%" 19500*1,05</t>
  </si>
  <si>
    <t>"manipulační plocha - ložní vrstva ACL 16+ tl. 60mm" 350</t>
  </si>
  <si>
    <t>53</t>
  </si>
  <si>
    <t>573211100-1</t>
  </si>
  <si>
    <t>Nalití hrany asfaltovou zálivkou na tl. do 40 mm</t>
  </si>
  <si>
    <t>m</t>
  </si>
  <si>
    <t>-598466724</t>
  </si>
  <si>
    <t>"ošetření spar asfaltovou zálivkou" 2720*3+115*3</t>
  </si>
  <si>
    <t>54</t>
  </si>
  <si>
    <t>573231106</t>
  </si>
  <si>
    <t>Postřik živičný spojovací ze silniční emulze v množství do 0,30 kg/m2</t>
  </si>
  <si>
    <t>1408226478</t>
  </si>
  <si>
    <t>Postřik spojovací PS bez posypu kamenivem ze silniční emulze, v množství do 0,30 kg/m2</t>
  </si>
  <si>
    <t>"PS-E 0,2kg/m2 - uváděno v množství zbytkového pojiva, se zametením, očištěním podkladu"</t>
  </si>
  <si>
    <t>"vozovka - obrusná vrstva ACO 11+ tl. 40mm" 19500</t>
  </si>
  <si>
    <t>"manipulační plocha - obrusná vrstva ACO 11+ tl. 40mm" 350</t>
  </si>
  <si>
    <t>"vozovka - ložní vrstva ACL 16+ tl. 60mm + rozšíření 2%" 19500*1,02</t>
  </si>
  <si>
    <t>55</t>
  </si>
  <si>
    <t>577134121</t>
  </si>
  <si>
    <t>Asfaltový beton vrstva obrusná ACO 11 (ABS) tř. I tl 40 mm š přes 3 m z nemodifikovaného asfaltu</t>
  </si>
  <si>
    <t>1460922835</t>
  </si>
  <si>
    <t>Asfaltový beton vrstva obrusná ACO 11 (ABS) s rozprostřením a se zhutněním z nemodifikovaného asfaltu v pruhu šířky přes 3 m tř. I, po zhutnění tl. 40 mm</t>
  </si>
  <si>
    <t>"vozovka - obrusná vrstva ACO 11+ tl. 40mm, se zametením, očištěním podkladu" 19500</t>
  </si>
  <si>
    <t>"manipulační plocha - obrusná vrstva ACO 11+ tl. 40mm, se zametením, očištěním podkladu" 350</t>
  </si>
  <si>
    <t>56</t>
  </si>
  <si>
    <t>577155122</t>
  </si>
  <si>
    <t>Asfaltový beton vrstva ložní ACL 16 (ABH) tl 60 mm š přes 3 m z nemodifikovaného asfaltu</t>
  </si>
  <si>
    <t>1932793783</t>
  </si>
  <si>
    <t>Asfaltový beton vrstva ložní ACL 16 (ABH) s rozprostřením a zhutněním z nemodifikovaného asfaltu v pruhu šířky přes 3 m, po zhutnění tl. 60 mm</t>
  </si>
  <si>
    <t>"vozovka - ložní vrstva ACL 16+ tl. 60mm + rozšíření 2%, se zametením, očištěním podkladu" 19500*1,02</t>
  </si>
  <si>
    <t>"manipulační plocha - ložní vrstva ACL 16+ tl. 60mm, se zametením, očištěním podkladu" 350</t>
  </si>
  <si>
    <t>Trubní vedení</t>
  </si>
  <si>
    <t>57</t>
  </si>
  <si>
    <t>895931111-1</t>
  </si>
  <si>
    <t>Vpusti kanalizačních horské z betonu prostého C25/30 velikosti 1800/1200/2800mm vč. přípravných prací (výkopů), podkladního betonu, betonu, bednění, rámu, mříže, napojení vpusti na propustek a zásypu vhodnou zeminou</t>
  </si>
  <si>
    <t>kus</t>
  </si>
  <si>
    <t>-1745499846</t>
  </si>
  <si>
    <t>"osazení horské vpusti monolitické 1,8x1,2x2,8m, včetně napojení na propustek, zásypu zeminou" 1</t>
  </si>
  <si>
    <t>Ostatní konstrukce a práce, bourání</t>
  </si>
  <si>
    <t>58</t>
  </si>
  <si>
    <t>919441211</t>
  </si>
  <si>
    <t>Čelo propustku z lomového kamene pro propustek z trub DN 300 až 500</t>
  </si>
  <si>
    <t>826499388</t>
  </si>
  <si>
    <t>Čelo propustku včetně římsy ze zdiva z lomového kamene, pro propustek z trub DN 300 až 500 mm</t>
  </si>
  <si>
    <t>"zřízení čel propustku DN 400 dl. 8, 9, 10 a 14m - šikmá čela z lomového kamene tl. 200 do betonového lože C20/25 tl. 100mm" (4+2+1+1)*2</t>
  </si>
  <si>
    <t>59</t>
  </si>
  <si>
    <t>919441221</t>
  </si>
  <si>
    <t>Čelo propustku z lomového kamene pro propustek z trub DN 600 až 800</t>
  </si>
  <si>
    <t>-1602261247</t>
  </si>
  <si>
    <t>Čelo propustku včetně římsy ze zdiva z lomového kamene, pro propustek z trub DN 600 až 800 mm</t>
  </si>
  <si>
    <t>"zřízení čel propustku DN 800 dl. 10 a 15m - šikmá čela z lomového kamene tl. 200 do betonového lože C20/25 tl. 100mm" 2*2</t>
  </si>
  <si>
    <t>60</t>
  </si>
  <si>
    <t>919521120</t>
  </si>
  <si>
    <t>Zřízení silničního propustku z trub betonových nebo ŽB DN 400</t>
  </si>
  <si>
    <t>-1846970169</t>
  </si>
  <si>
    <t>Zřízení silničního propustku z trub betonových nebo železobetonových DN 400 mm</t>
  </si>
  <si>
    <t>"osazení propustku DN 400 s šikmými čely dl. 8, 9, 10 a 14m" 4*8,0+2*9,0+1*10,0+1*14,0</t>
  </si>
  <si>
    <t>61</t>
  </si>
  <si>
    <t>59222010</t>
  </si>
  <si>
    <t>trouba železobetonová hrdlová přímá s integrovaným spojem 40X250 cm</t>
  </si>
  <si>
    <t>-1941631300</t>
  </si>
  <si>
    <t>74*1,015 'Přepočtené koeficientem množství</t>
  </si>
  <si>
    <t>62</t>
  </si>
  <si>
    <t>919521160</t>
  </si>
  <si>
    <t>Zřízení silničního propustku z trub betonových nebo ŽB DN 800</t>
  </si>
  <si>
    <t>-2055277753</t>
  </si>
  <si>
    <t>Zřízení silničního propustku z trub betonových nebo železobetonových DN 800 mm</t>
  </si>
  <si>
    <t>"osazení propustku DN 800 s šikmými čely dl. 10 a 15m" 10+15</t>
  </si>
  <si>
    <t>63</t>
  </si>
  <si>
    <t>59222002</t>
  </si>
  <si>
    <t>trouba hrdlová přímá železobetonová s integrovaným těsněním 80 x 250 x 11,5 cm</t>
  </si>
  <si>
    <t>-1527777808</t>
  </si>
  <si>
    <t>25*1,015 'Přepočtené koeficientem množství</t>
  </si>
  <si>
    <t>64</t>
  </si>
  <si>
    <t>919535556</t>
  </si>
  <si>
    <t>Obetonování trubního propustku betonem se zvýšenými nároky na prostředí tř. C 25/30</t>
  </si>
  <si>
    <t>-773885431</t>
  </si>
  <si>
    <t>Obetonování trubního propustku betonem prostým se zvýšenými nároky na prostředí tř. C 25/30</t>
  </si>
  <si>
    <t>"osazení propustku DN 400 - obetonování C25/30 n XF2 tl. 100mm" 74*0,1*1,1</t>
  </si>
  <si>
    <t>"osazení propustku DN 800 - obetonování C25/30 n XF2 tl. 100mm" 25*0,1*1,9</t>
  </si>
  <si>
    <t>65</t>
  </si>
  <si>
    <t>919735112</t>
  </si>
  <si>
    <t>Řezání stávajícího živičného krytu hl do 100 mm</t>
  </si>
  <si>
    <t>276999491</t>
  </si>
  <si>
    <t>Řezání stávajícího živičného krytu nebo podkladu hloubky přes 50 do 100 mm</t>
  </si>
  <si>
    <t>"zaříznutí živičného krytu stávající vozovky při frézování" 115*2</t>
  </si>
  <si>
    <t>"prořezy spár při pokládce po polovinách + napojení" 2720*3+115*3</t>
  </si>
  <si>
    <t>66</t>
  </si>
  <si>
    <t>938902112</t>
  </si>
  <si>
    <t>Čištění příkopů komunikací příkopovým rypadlem objem nánosu do 0,3 m3/m</t>
  </si>
  <si>
    <t>183024219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</si>
  <si>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</si>
  <si>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Poznámka k položce:
průměrná hodnota 0,3m3/m</t>
  </si>
  <si>
    <t>"pročištění příkopu příkopovým rypadlem - trvalá skládka" 5170</t>
  </si>
  <si>
    <t>67</t>
  </si>
  <si>
    <t>938902482</t>
  </si>
  <si>
    <t>Čištění propustků ručně D do 1000 mm při tl nánosu přes 75% DN</t>
  </si>
  <si>
    <t>-1351321857</t>
  </si>
  <si>
    <t>Čištění propustků s odstraněním travnatého porostu nebo nánosu, s naložením na dopravní prostředek nebo s přemístěním na hromady na vzdálenost do 20 m ručně tloušťky nánosu přes 75% průměru propustku přes 500 do 1000 mm</t>
  </si>
  <si>
    <t xml:space="preserve">"čištění propustků DN 800, resp. do DN 1000" </t>
  </si>
  <si>
    <t>"silniční" 1*23,0</t>
  </si>
  <si>
    <t>"drážní" 3*7,5</t>
  </si>
  <si>
    <t>68</t>
  </si>
  <si>
    <t>938902499</t>
  </si>
  <si>
    <t>Příplatek k čištění propustků delších než 8 m za každý další 1 m délky</t>
  </si>
  <si>
    <t>416168309</t>
  </si>
  <si>
    <t>Čištění propustků s odstraněním travnatého porostu nebo nánosu, s naložením na dopravní prostředek nebo s přemístěním na hromady na vzdálenost do 20 m Příplatek k cenám za délku propustku přes 8 m za každý další 1 m</t>
  </si>
  <si>
    <t>"silniční" 15</t>
  </si>
  <si>
    <t>69</t>
  </si>
  <si>
    <t>938909331</t>
  </si>
  <si>
    <t>Čištění vozovek metením ručně podkladu nebo krytu betonového nebo živičného</t>
  </si>
  <si>
    <t>-703355513</t>
  </si>
  <si>
    <t>Čištění vozovek metením bláta, prachu nebo hlinitého nánosu s odklizením na hromady na vzdálenost do 20 m nebo naložením na dopravní prostředek ručně povrchu podkladu nebo krytu betonového nebo živičného</t>
  </si>
  <si>
    <t>"manipulační plocha - po odfrézování plochy, před provedením infiltračního postřiku" 350</t>
  </si>
  <si>
    <t>997</t>
  </si>
  <si>
    <t>Přesun sutě</t>
  </si>
  <si>
    <t>70</t>
  </si>
  <si>
    <t>997221551-1</t>
  </si>
  <si>
    <t>Vodorovná doprava suti na skládku ze sypkých materiálů na vzdálenost dle dodavatele stavby</t>
  </si>
  <si>
    <t>-100611967</t>
  </si>
  <si>
    <t>Vodorovná doprava suti na skládku bez naložení, ale se složením a s hrubým urovnáním ze sypkých materiálů, na vzdálenost dle dodavatele stavby</t>
  </si>
  <si>
    <t>"kamenivo" 6049,4</t>
  </si>
  <si>
    <t>"profilace a čištění příkopů" 1002,98</t>
  </si>
  <si>
    <t>"čištění propustků a vozovek" 11,739+0,645+0,7</t>
  </si>
  <si>
    <t>71</t>
  </si>
  <si>
    <t>997221561-1</t>
  </si>
  <si>
    <t>Vodorovná doprava suti na skládku z kusových materiálů na vzdálenost dle dodavatele stavby</t>
  </si>
  <si>
    <t>1535976752</t>
  </si>
  <si>
    <t>Vodorovná doprava suti na skládku bez naložení, ale se složením a s hrubým urovnáním z kusových materiálů na vzdálenost dle dodavatele stavby</t>
  </si>
  <si>
    <t>"odstranění propustku" 155,625</t>
  </si>
  <si>
    <t>72</t>
  </si>
  <si>
    <t>997221855</t>
  </si>
  <si>
    <t>Poplatek za uložení na skládce (skládkovné) zeminy a kameniva kód odpadu 170 504</t>
  </si>
  <si>
    <t>1210462457</t>
  </si>
  <si>
    <t>"sypký materiál" 7065,464</t>
  </si>
  <si>
    <t>"kusový materiál" 155,625</t>
  </si>
  <si>
    <t>998</t>
  </si>
  <si>
    <t>Přesun hmot</t>
  </si>
  <si>
    <t>73</t>
  </si>
  <si>
    <t>998225111</t>
  </si>
  <si>
    <t>Přesun hmot pro pozemní komunikace s krytem z kamene, monolitickým betonovým nebo živičným</t>
  </si>
  <si>
    <t>-2060690479</t>
  </si>
  <si>
    <t>Přesun hmot pro komunikace s krytem z kameniva, monolitickým betonovým nebo živičným dopravní vzdálenost do 200 m jakékoliv délky objektu</t>
  </si>
  <si>
    <t>74</t>
  </si>
  <si>
    <t>998225193</t>
  </si>
  <si>
    <t>Příplatek k přesunu hmot pro pozemní komunikace s krytem z kamene, živičným, betonovým do 3000 m</t>
  </si>
  <si>
    <t>-343722264</t>
  </si>
  <si>
    <t>Přesun hmot pro komunikace s krytem z kameniva, monolitickým betonovým nebo živičným Příplatek k ceně za zvětšený přesun přes vymezenou největší dopravní vzdálenost do 3000 m</t>
  </si>
  <si>
    <t>SO 182 - Přechodné dopravní zančení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</si>
  <si>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</si>
  <si>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</si>
  <si>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</si>
  <si>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</si>
  <si>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913121111</t>
  </si>
  <si>
    <t>Montáž a demontáž dočasné dopravní značky kompletní základní</t>
  </si>
  <si>
    <t>-401570022</t>
  </si>
  <si>
    <t>Montáž a demontáž dočasných dopravních značek kompletních značek vč. podstavce a sloupku základních</t>
  </si>
  <si>
    <t>"DIO - objízdná trasa - odborný odhad" 120</t>
  </si>
  <si>
    <t>913121112</t>
  </si>
  <si>
    <t>Montáž a demontáž dočasné dopravní značky kompletní zvětšené</t>
  </si>
  <si>
    <t>1867682353</t>
  </si>
  <si>
    <t>Montáž a demontáž dočasných dopravních značek kompletních značek vč. podstavce a sloupku zvětšených</t>
  </si>
  <si>
    <t>"DIO - objízdná trasa - odborný odhad" 30</t>
  </si>
  <si>
    <t>913121211</t>
  </si>
  <si>
    <t>Příplatek k dočasné dopravní značce kompletní základní za první a ZKD den použití</t>
  </si>
  <si>
    <t>1828345314</t>
  </si>
  <si>
    <t>Montáž a demontáž dočasných dopravních značek Příplatek za první a každý další den použití dočasných dopravních značek k ceně 12-1111</t>
  </si>
  <si>
    <t>"DIO - objízdná trasa - odborný odhad, celkem 90KD" 120*90</t>
  </si>
  <si>
    <t>913121212</t>
  </si>
  <si>
    <t>Příplatek k dočasné dopravní značce kompletní zvětšené za první a ZKD den použití</t>
  </si>
  <si>
    <t>342170768</t>
  </si>
  <si>
    <t>Montáž a demontáž dočasných dopravních značek Příplatek za první a každý další den použití dočasných dopravních značek k ceně 12-1112</t>
  </si>
  <si>
    <t>"DIO - objízdná trasa - odborný odhad, celkem 90KD" 30*90</t>
  </si>
  <si>
    <t>VRN1</t>
  </si>
  <si>
    <t>Průzkumné, geodetické a projektové práce</t>
  </si>
  <si>
    <t>013203000</t>
  </si>
  <si>
    <t>Dokumentace stavby bez rozlišení</t>
  </si>
  <si>
    <t>1024</t>
  </si>
  <si>
    <t>1400996599</t>
  </si>
  <si>
    <t>"Zpracování podrobného projektu DIO dle technologie provádění stavby zvolené zhotovitelem" 1</t>
  </si>
  <si>
    <t>VRN3</t>
  </si>
  <si>
    <t>Zařízení staveniště</t>
  </si>
  <si>
    <t>034303000</t>
  </si>
  <si>
    <t>Dopravní značení na staveništi</t>
  </si>
  <si>
    <t>soubor</t>
  </si>
  <si>
    <t>-214366525</t>
  </si>
  <si>
    <t>"Vyznačení uzavírky dle technologie provádění stavby zvolené zhotovitelem" 1</t>
  </si>
  <si>
    <t>VRN4</t>
  </si>
  <si>
    <t>Inženýrská činnost</t>
  </si>
  <si>
    <t>045303000</t>
  </si>
  <si>
    <t>Koordinační činnost</t>
  </si>
  <si>
    <t>1466504088</t>
  </si>
  <si>
    <t>"Projednání a vyřízení DIR s DOSS" 1</t>
  </si>
  <si>
    <t>SO 193 - Stálé dopravní značení</t>
  </si>
  <si>
    <t xml:space="preserve">    6 - Úpravy povrchů, podlahy a osazování výplní</t>
  </si>
  <si>
    <t xml:space="preserve">    9 - Ostatní konstrukce a práce-bourání</t>
  </si>
  <si>
    <t>Úpravy povrchů, podlahy a osazování výplní</t>
  </si>
  <si>
    <t>915241111-1</t>
  </si>
  <si>
    <t>Bezpečnostní protismyková úprava dle TP 213 včetně pojiva (akrylová pryskyřičná pojiva) a kameniva, příp. jiného zdrsňujícího materiálu dle TP 213</t>
  </si>
  <si>
    <t>-430686382</t>
  </si>
  <si>
    <t>"Bezpečnostní protismyková úprava" 613,7</t>
  </si>
  <si>
    <t>Ostatní konstrukce a práce-bourání</t>
  </si>
  <si>
    <t>911331123</t>
  </si>
  <si>
    <t>Svodidlo ocelové jednostranné zádržnosti N2 se zaberaněním sloupků v rozmezí do 4 m</t>
  </si>
  <si>
    <t>-1729833693</t>
  </si>
  <si>
    <t>Silniční svodidlo s osazením sloupků zaberaněním ocelové úroveň zádržnosti N2 vzdálenosti sloupků přes 2 do 4 m jednostranné</t>
  </si>
  <si>
    <t xml:space="preserve">Poznámka k položce:
položka včetně 3x napojení na svodidlo mostu </t>
  </si>
  <si>
    <t>"ocelové jednostranné svodidlo s úrovní zadržení N2" 65-5+73-5+73-5</t>
  </si>
  <si>
    <t>911331412</t>
  </si>
  <si>
    <t>Náběh ocelového svodidla jednostranný délky do 12 m se zaberaněním sloupků v rozmezí do 2 m</t>
  </si>
  <si>
    <t>-83313254</t>
  </si>
  <si>
    <t>Silniční svodidlo s osazením sloupků zaberaněním ocelové náběh jednostranný, délky přes 4 do 12 m</t>
  </si>
  <si>
    <t>Poznámka k položce:
ukončení druhého konce svodidla napojením na svodidlo mostu</t>
  </si>
  <si>
    <t>"3 úseky svodidla N2 s krátkými náběhy (dl. 5,0m)" 3*5</t>
  </si>
  <si>
    <t>912211111</t>
  </si>
  <si>
    <t>Montáž směrového sloupku silničního plastového prosté uložení bez betonového základu</t>
  </si>
  <si>
    <t>1635593725</t>
  </si>
  <si>
    <t>Montáž směrového sloupku plastového s odrazkou prostým uložením bez betonového základu silničního</t>
  </si>
  <si>
    <t>"směrové sloupky bílé" 160</t>
  </si>
  <si>
    <t>"směrové sloupky červené kulaté" 18</t>
  </si>
  <si>
    <t>40445158-1</t>
  </si>
  <si>
    <t>sloupek silniční  směrový plastový 1200mm bílý</t>
  </si>
  <si>
    <t>778537994</t>
  </si>
  <si>
    <t>40445158-2</t>
  </si>
  <si>
    <t>sloupek silniční  směrový plastový 1200mm červený kulatý</t>
  </si>
  <si>
    <t>-1739783226</t>
  </si>
  <si>
    <t>912311111</t>
  </si>
  <si>
    <t>Montáž odrazky na ocelové svodidlo</t>
  </si>
  <si>
    <t>1952113764</t>
  </si>
  <si>
    <t>Montáž odrazek na svodidla ocelová</t>
  </si>
  <si>
    <t>"ocelové jednostranné svodidlo s úrovní zadržení N2 a 5m náběhy, odrazky á 15m" 14</t>
  </si>
  <si>
    <t>40445175</t>
  </si>
  <si>
    <t>odrazka na svodidla V.1.B</t>
  </si>
  <si>
    <t>-1488666430</t>
  </si>
  <si>
    <t>912331111</t>
  </si>
  <si>
    <t>Montáž odrazky plašiče zvěře na plastový směrový sloupek</t>
  </si>
  <si>
    <t>1765047836</t>
  </si>
  <si>
    <t>Montáž plašiče zvěře na směrový sloupek plastový</t>
  </si>
  <si>
    <t>"odražeče zvěře dle TP 130 (např. SWAREFLEX) - zařízení odrazující zvěř od vstupu do silnice" 160</t>
  </si>
  <si>
    <t>40445170</t>
  </si>
  <si>
    <t>plašič zvěře - univerzální (60 x 81 x 184 mm)</t>
  </si>
  <si>
    <t>1142430643</t>
  </si>
  <si>
    <t>912931121-1</t>
  </si>
  <si>
    <t>Směrový sloupek plastový odstranění</t>
  </si>
  <si>
    <t>528258603</t>
  </si>
  <si>
    <t>"odstranění stávajícího směrového sloupku bílého - trvalá skládka" 160</t>
  </si>
  <si>
    <t>914111111</t>
  </si>
  <si>
    <t>Montáž svislé dopravní značky do velikosti 1 m2 objímkami na sloupek nebo konzolu</t>
  </si>
  <si>
    <t>-181419710</t>
  </si>
  <si>
    <t>Montáž svislé dopravní značky základní velikosti do 1 m2 objímkami na sloupky nebo konzoly</t>
  </si>
  <si>
    <t>"svislé dopravní značení zvýrazněné na fluorescenčním podkladu (1 značka + 1 sloupek)" 2</t>
  </si>
  <si>
    <t>"svislé dopravní značení (1 značka + 1 sloupek)" 26</t>
  </si>
  <si>
    <t>"svislé dopravní značení (2 značky + 1 sloupek)" 2*11</t>
  </si>
  <si>
    <t>"svislé dopravní značení (4 značky + 1 sloupek)" 4*1</t>
  </si>
  <si>
    <t>40445501</t>
  </si>
  <si>
    <t>značka dopravní svislá retroreflexní fólie tř 1 FeZn prolis 1500x500mm</t>
  </si>
  <si>
    <t>-245335794</t>
  </si>
  <si>
    <t>"Z3" 1+4</t>
  </si>
  <si>
    <t>40445476</t>
  </si>
  <si>
    <t>značka dopravní svislá retroreflexní fólie tř 1 FeZn prolis 400x1200mm</t>
  </si>
  <si>
    <t>-878782871</t>
  </si>
  <si>
    <t>"A31a+A30" 2+2+2</t>
  </si>
  <si>
    <t>"A31b" 2+2+2</t>
  </si>
  <si>
    <t>"A31c" 2+1+1</t>
  </si>
  <si>
    <t>"A31c+E1" 1+1</t>
  </si>
  <si>
    <t>40445475</t>
  </si>
  <si>
    <t>značka dopravní svislá retroreflexní fólie tř 1 FeZn prolis 900mm (trojúhelník)</t>
  </si>
  <si>
    <t>-1538544283</t>
  </si>
  <si>
    <t>"A2a+E1" 1</t>
  </si>
  <si>
    <t>"A14+E4" 1</t>
  </si>
  <si>
    <t>"P1-P" 1+1</t>
  </si>
  <si>
    <t>"P1-L" 1+1</t>
  </si>
  <si>
    <t>40445475-1</t>
  </si>
  <si>
    <t>značka dopravní svislá retroreflexní fólie tř 1 FeZn prolis na fluorescenčním podkladu 900/900mm (trojúhelník vsazený do čtverce)</t>
  </si>
  <si>
    <t>-2053725148</t>
  </si>
  <si>
    <t>"P1" 1+1</t>
  </si>
  <si>
    <t>40445484</t>
  </si>
  <si>
    <t>značka dopravní svislá retroreflexní fólie tř 1 FeZn prolis 1100x330mm</t>
  </si>
  <si>
    <t>1148218112</t>
  </si>
  <si>
    <t>"IS3b" 2</t>
  </si>
  <si>
    <t>"IS3c" 1+1+2</t>
  </si>
  <si>
    <t>"IS4c" 1</t>
  </si>
  <si>
    <t>"IS24b" 2</t>
  </si>
  <si>
    <t>40445499</t>
  </si>
  <si>
    <t>značka dopravní svislá retroreflexní fólie tř 1 FeZn prolis D 500mm</t>
  </si>
  <si>
    <t>-1951485055</t>
  </si>
  <si>
    <t>"IJ4b" 1+1</t>
  </si>
  <si>
    <t>40445492</t>
  </si>
  <si>
    <t>značka dopravní svislá retroreflexní fólie tř 1 FeZn prolis 500x300mm</t>
  </si>
  <si>
    <t>1363114692</t>
  </si>
  <si>
    <t>"IS16b" 1+1</t>
  </si>
  <si>
    <t>40445477</t>
  </si>
  <si>
    <t>značka dopravní svislá retroreflexní fólie tř 1 FeZn prolis 500x500mm</t>
  </si>
  <si>
    <t>-1274405163</t>
  </si>
  <si>
    <t>40445500</t>
  </si>
  <si>
    <t>značka dopravní svislá retroreflexní fólie tř 1 FeZn prolis 500x150mm</t>
  </si>
  <si>
    <t>-1129859783</t>
  </si>
  <si>
    <t>914511111</t>
  </si>
  <si>
    <t>Montáž sloupku dopravních značek délky do 3,5 m s betonovým základem</t>
  </si>
  <si>
    <t>-1188173021</t>
  </si>
  <si>
    <t>Montáž sloupku dopravních značek délky do 3,5 m do betonového základu</t>
  </si>
  <si>
    <t>Poznámka k položce:
vč. likvidace výkopku</t>
  </si>
  <si>
    <t>"svislé dopravní značení (2 značky + 1 sloupek)" 11</t>
  </si>
  <si>
    <t>"svislé dopravní značení (4 značky + 1 sloupek)" 1</t>
  </si>
  <si>
    <t>40445230</t>
  </si>
  <si>
    <t>sloupek Zn pro dopravní značku D 70mm v 350mm</t>
  </si>
  <si>
    <t>-1823131582</t>
  </si>
  <si>
    <t>915111111</t>
  </si>
  <si>
    <t>Vodorovné dopravní značení dělící čáry souvislé š 125 mm základní bílá barva</t>
  </si>
  <si>
    <t>1612458493</t>
  </si>
  <si>
    <t>Vodorovné dopravní značení stříkané barvou dělící čára šířky 125 mm souvislá bílá základní</t>
  </si>
  <si>
    <t>"1. fáze VDZ" 1720</t>
  </si>
  <si>
    <t>915111121</t>
  </si>
  <si>
    <t>Vodorovné dopravní značení dělící čáry přerušované š 125 mm základní bílá barva</t>
  </si>
  <si>
    <t>414089764</t>
  </si>
  <si>
    <t>Vodorovné dopravní značení stříkané barvou dělící čára šířky 125 mm přerušovaná bílá základní</t>
  </si>
  <si>
    <t>"1. fáze VDZ 2/3 čára" 2340</t>
  </si>
  <si>
    <t>915121111</t>
  </si>
  <si>
    <t>Vodorovné dopravní značení vodící čáry souvislé š 250 mm základní bíllá barva</t>
  </si>
  <si>
    <t>1095913361</t>
  </si>
  <si>
    <t>Vodorovné dopravní značení stříkané barvou vodící čára bílá šířky 250 mm souvislá základní</t>
  </si>
  <si>
    <t>"1. fáze VDZ" 5381</t>
  </si>
  <si>
    <t>915121121</t>
  </si>
  <si>
    <t>Vodorovné dopravní značení vodící čáry přerušované š 250 mm základní bíllá barva</t>
  </si>
  <si>
    <t>1164152297</t>
  </si>
  <si>
    <t>Vodorovné dopravní značení stříkané barvou vodící čára bílá šířky 250 mm přerušovaná základní</t>
  </si>
  <si>
    <t>"1. fáze VDZ 1/1 čára" 180</t>
  </si>
  <si>
    <t>915131111</t>
  </si>
  <si>
    <t>Vodorovné dopravní značení přechody pro chodce, šipky, symboly základní bílá barva</t>
  </si>
  <si>
    <t>1140199087</t>
  </si>
  <si>
    <t>Vodorovné dopravní značení stříkané barvou přechody pro chodce, šipky, symboly bílé základní</t>
  </si>
  <si>
    <t>"1. fáze VDZ" 16/2</t>
  </si>
  <si>
    <t>915211112</t>
  </si>
  <si>
    <t>Vodorovné dopravní značení dělící čáry souvislé š 125 mm retroreflexní bílý plast</t>
  </si>
  <si>
    <t>-212049023</t>
  </si>
  <si>
    <t>Vodorovné dopravní značení stříkaným plastem dělící čára šířky 125 mm souvislá bílá retroreflexní</t>
  </si>
  <si>
    <t>"2. fáze VDZ" 1720</t>
  </si>
  <si>
    <t>915211122</t>
  </si>
  <si>
    <t>Vodorovné dopravní značení dělící čáry přerušované š 125 mm retroreflexní bílý plast</t>
  </si>
  <si>
    <t>823298869</t>
  </si>
  <si>
    <t>Vodorovné dopravní značení stříkaným plastem dělící čára šířky 125 mm přerušovaná bílá retroreflexní</t>
  </si>
  <si>
    <t>"2. fáze VDZ 2/3 čára" 2340</t>
  </si>
  <si>
    <t>915221112</t>
  </si>
  <si>
    <t>Vodorovné dopravní značení vodící čáry souvislé š 250 mm retroreflexní bílý plast</t>
  </si>
  <si>
    <t>437875588</t>
  </si>
  <si>
    <t>Vodorovné dopravní značení stříkaným plastem vodící čára bílá šířky 250 mm souvislá retroreflexní</t>
  </si>
  <si>
    <t>"2. fáze VDZ" 5381</t>
  </si>
  <si>
    <t>915221122</t>
  </si>
  <si>
    <t>Vodorovné dopravní značení vodící čáry přerušované š 250 mm retroreflexní bílý plast</t>
  </si>
  <si>
    <t>-1347817502</t>
  </si>
  <si>
    <t>Vodorovné dopravní značení stříkaným plastem vodící čára bílá šířky 250 mm přerušovaná retroreflexní</t>
  </si>
  <si>
    <t>"2. fáze VDZ 1/1 čára" 180</t>
  </si>
  <si>
    <t>915231112</t>
  </si>
  <si>
    <t>Vodorovné dopravní značení přechody pro chodce, šipky, symboly retroreflexní bílý plast</t>
  </si>
  <si>
    <t>276437048</t>
  </si>
  <si>
    <t>Vodorovné dopravní značení stříkaným plastem přechody pro chodce, šipky, symboly nápisy bílé retroreflexní</t>
  </si>
  <si>
    <t>"2. fáze VDZ" 16/2</t>
  </si>
  <si>
    <t>915611111</t>
  </si>
  <si>
    <t>Předznačení vodorovného liniového značení</t>
  </si>
  <si>
    <t>39652867</t>
  </si>
  <si>
    <t>Předznačení pro vodorovné značení stříkané barvou nebo prováděné z nátěrových hmot liniové dělicí čáry, vodicí proužky</t>
  </si>
  <si>
    <t>1720+2340+5381+180</t>
  </si>
  <si>
    <t>915621111</t>
  </si>
  <si>
    <t>Předznačení vodorovného plošného značení</t>
  </si>
  <si>
    <t>638179428</t>
  </si>
  <si>
    <t>Předznačení pro vodorovné značení stříkané barvou nebo prováděné z nátěrových hmot plošné šipky, symboly, nápisy</t>
  </si>
  <si>
    <t>16/2</t>
  </si>
  <si>
    <t>938909311</t>
  </si>
  <si>
    <t>Čištění vozovek metením strojně podkladu nebo krytu betonového nebo živičného</t>
  </si>
  <si>
    <t>404911341</t>
  </si>
  <si>
    <t>Čištění vozovek metením bláta, prachu nebo hlinitého nánosu s odklizením na hromady na vzdálenost do 20 m nebo naložením na dopravní prostředek strojně povrchu podkladu nebo krytu betonového nebo živičného</t>
  </si>
  <si>
    <t>"plocha vozovky (obrus) - před provedením VDZ 2. fáze" 19500+350</t>
  </si>
  <si>
    <t>966006132</t>
  </si>
  <si>
    <t>Odstranění značek dopravních nebo orientačních se sloupky s betonovými patkami</t>
  </si>
  <si>
    <t>-1498240089</t>
  </si>
  <si>
    <t>Odstranění dopravních nebo orientačních značek se sloupkem s uložením hmot na vzdálenost do 20 m nebo s naložením na dopravní prostředek, se zásypem jam a jeho zhutněním s betonovou patkou</t>
  </si>
  <si>
    <t>"odstranění stávající značky (1 značka + 1 sloupek) vč. základu" 25</t>
  </si>
  <si>
    <t>"odstranění stávající značky (2 značky + 1 sloupek) vč. základu" 15</t>
  </si>
  <si>
    <t>"odstranění stávající značky (4 značky + 1 sloupek) vč. základu" 1</t>
  </si>
  <si>
    <t>-550896878</t>
  </si>
  <si>
    <t>997221815-1</t>
  </si>
  <si>
    <t>Poplatek za uložení na skládce (skládkovné) stavebního odpadu betonového a ostatního</t>
  </si>
  <si>
    <t>-1375771239</t>
  </si>
  <si>
    <t>1202682661</t>
  </si>
  <si>
    <t>400584895</t>
  </si>
  <si>
    <t xml:space="preserve">    VRN6 - Územní vlivy</t>
  </si>
  <si>
    <t xml:space="preserve">    VRN7 - Provozní vlivy</t>
  </si>
  <si>
    <t xml:space="preserve">    VRN9 - Ostatní náklady</t>
  </si>
  <si>
    <t>012002000</t>
  </si>
  <si>
    <t>Geodetické práce</t>
  </si>
  <si>
    <t>1626826446</t>
  </si>
  <si>
    <t>"Geodetické práce a zaměření skutečného provedení" 1</t>
  </si>
  <si>
    <t>013254000</t>
  </si>
  <si>
    <t>Dokumentace skutečného provedení stavby</t>
  </si>
  <si>
    <t>-1266929434</t>
  </si>
  <si>
    <t>013294000</t>
  </si>
  <si>
    <t>Ostatní dokumentace</t>
  </si>
  <si>
    <t>1614817605</t>
  </si>
  <si>
    <t>"Fotodokumentace stavby" 1</t>
  </si>
  <si>
    <t>030001000</t>
  </si>
  <si>
    <t>-1573217386</t>
  </si>
  <si>
    <t>"Zřízení, údržba, demontáž ZS vč. vyklizení - úklidu prostoru staveniště" 1</t>
  </si>
  <si>
    <t>2121804460</t>
  </si>
  <si>
    <t>"Tabule STŘEDOČESKÝ KRAJ, OMLOUVÁME SE ZA DOČASNÉ OMEZENÍ" 2</t>
  </si>
  <si>
    <t>034503000</t>
  </si>
  <si>
    <t>Informační tabule na staveništi</t>
  </si>
  <si>
    <t>-725941936</t>
  </si>
  <si>
    <t>"Informační tabule v průběhu stavby dle IROP – Zhotovitel, TDS, cena, a další povinné údaje  (Povinný min. rozměr dočas. billboardu je 2,1 x 2,2m)" 2</t>
  </si>
  <si>
    <t>041903000</t>
  </si>
  <si>
    <t>Dozor jiné osoby</t>
  </si>
  <si>
    <t>1841001457</t>
  </si>
  <si>
    <t>"Práce v ochranném pásmu dráhy - projednání se správci dráhy vč. zajištění příp. pomalých jízd, příp. i dozoru pracovníka dráhy"</t>
  </si>
  <si>
    <t>"dle technolie zvolené zhotovitelem" 1</t>
  </si>
  <si>
    <t>043134000</t>
  </si>
  <si>
    <t>Zkoušky zatěžovací</t>
  </si>
  <si>
    <t>1126102774</t>
  </si>
  <si>
    <t>"Zkoušky zatěžovací budou provedeny v místě sanací, počet zkoušek dle situace po odkrytí vozovkového krytu a zjištění skutečného rozsahu sanací" 10</t>
  </si>
  <si>
    <t>049103000</t>
  </si>
  <si>
    <t>Náklady vzniklé v souvislosti s realizací stavby</t>
  </si>
  <si>
    <t>1083904863</t>
  </si>
  <si>
    <t>Náklady vzniklé v souvislosti s realizací stavby</t>
  </si>
  <si>
    <t>"Vytýčení inženýrských sítí jejich správci" 1</t>
  </si>
  <si>
    <t>049303000</t>
  </si>
  <si>
    <t>Náklady vzniklé v souvislosti s předáním stavby</t>
  </si>
  <si>
    <t>Kč</t>
  </si>
  <si>
    <t>-1975308546</t>
  </si>
  <si>
    <t>"Náklady na opravu poškozených komunikací na objízdných trasách - PRELIMINÁŘ - PEVNÁ CENA 6.455.600,- Kč bez DPH"</t>
  </si>
  <si>
    <t>"ČERPÁNO DLE SKUTEČNOSTI, DLE POŽADAVKŮ A POUZE SE SOUHLASEM INVESTORA" 6455600</t>
  </si>
  <si>
    <t>VRN6</t>
  </si>
  <si>
    <t>Územní vlivy</t>
  </si>
  <si>
    <t>060001000</t>
  </si>
  <si>
    <t>1708612283</t>
  </si>
  <si>
    <t>062002000</t>
  </si>
  <si>
    <t>Ztížené dopravní podmínky</t>
  </si>
  <si>
    <t>-444014480</t>
  </si>
  <si>
    <t>"Náklady na převedení autobusové dopravy na objízdné trasy - PRELIMINÁŘ - PEVNÁ CENA 250.000,- Kč bez DPH"</t>
  </si>
  <si>
    <t>"ČERPÁNO DLE SKUTEČNOSTI A POUZE SE SOUHLASEM INVESTORA" 250000</t>
  </si>
  <si>
    <t>VRN7</t>
  </si>
  <si>
    <t>Provozní vlivy</t>
  </si>
  <si>
    <t>070001000</t>
  </si>
  <si>
    <t>-336637525</t>
  </si>
  <si>
    <t>VRN9</t>
  </si>
  <si>
    <t>Ostatní náklady</t>
  </si>
  <si>
    <t>091404000</t>
  </si>
  <si>
    <t>Práce na památkovém objektu</t>
  </si>
  <si>
    <t>419967361</t>
  </si>
  <si>
    <t>"demontáž, uschování a zpětná montáž 14ks sloupků v pruhu při památníku zabraňujícím parkování nákladních vozidel" 1</t>
  </si>
  <si>
    <t>091504000</t>
  </si>
  <si>
    <t>Náklady související s publikační činností</t>
  </si>
  <si>
    <t>814252780</t>
  </si>
  <si>
    <t>"Tabulka pamětní po ukončení akce (Stálá pamětní deska vyrobena z odolného a trvalého materiálu, minimální velikost 300x400mm)" 1</t>
  </si>
  <si>
    <t>091704000</t>
  </si>
  <si>
    <t>Náklady na údržbu</t>
  </si>
  <si>
    <t>-1459569843</t>
  </si>
  <si>
    <t>"Čištění komunikací a prostor dotčených výstavbou"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</si>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</sst>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/>
    </sheetView>
  </sheetViews>
  <sheetFormatPr defaultRowHeight="12.55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45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23"/>
      <c r="AS2" s="323"/>
      <c r="AT2" s="323"/>
      <c r="AU2" s="323"/>
      <c r="AV2" s="323"/>
      <c r="AW2" s="323"/>
      <c r="AX2" s="323"/>
      <c r="AY2" s="323"/>
      <c r="AZ2" s="323"/>
      <c r="BA2" s="323"/>
      <c r="BB2" s="323"/>
      <c r="BC2" s="323"/>
      <c r="BD2" s="323"/>
      <c r="BE2" s="323"/>
      <c r="BS2" s="22" t="s">
        <v>8</v>
      </c>
      <c r="BT2" s="22" t="s">
        <v>9</v>
      </c>
    </row>
    <row r="3" spans="1:74" ht="6.9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50" t="s">
        <v>16</v>
      </c>
      <c r="L5" s="351"/>
      <c r="M5" s="351"/>
      <c r="N5" s="351"/>
      <c r="O5" s="351"/>
      <c r="P5" s="351"/>
      <c r="Q5" s="351"/>
      <c r="R5" s="351"/>
      <c r="S5" s="351"/>
      <c r="T5" s="351"/>
      <c r="U5" s="351"/>
      <c r="V5" s="351"/>
      <c r="W5" s="351"/>
      <c r="X5" s="351"/>
      <c r="Y5" s="351"/>
      <c r="Z5" s="351"/>
      <c r="AA5" s="351"/>
      <c r="AB5" s="351"/>
      <c r="AC5" s="351"/>
      <c r="AD5" s="351"/>
      <c r="AE5" s="351"/>
      <c r="AF5" s="351"/>
      <c r="AG5" s="351"/>
      <c r="AH5" s="351"/>
      <c r="AI5" s="351"/>
      <c r="AJ5" s="351"/>
      <c r="AK5" s="351"/>
      <c r="AL5" s="351"/>
      <c r="AM5" s="351"/>
      <c r="AN5" s="351"/>
      <c r="AO5" s="351"/>
      <c r="AP5" s="27"/>
      <c r="AQ5" s="29"/>
      <c r="BE5" s="348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52" t="s">
        <v>19</v>
      </c>
      <c r="L6" s="351"/>
      <c r="M6" s="351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1"/>
      <c r="Y6" s="351"/>
      <c r="Z6" s="351"/>
      <c r="AA6" s="351"/>
      <c r="AB6" s="351"/>
      <c r="AC6" s="351"/>
      <c r="AD6" s="351"/>
      <c r="AE6" s="351"/>
      <c r="AF6" s="351"/>
      <c r="AG6" s="351"/>
      <c r="AH6" s="351"/>
      <c r="AI6" s="351"/>
      <c r="AJ6" s="351"/>
      <c r="AK6" s="351"/>
      <c r="AL6" s="351"/>
      <c r="AM6" s="351"/>
      <c r="AN6" s="351"/>
      <c r="AO6" s="351"/>
      <c r="AP6" s="27"/>
      <c r="AQ6" s="29"/>
      <c r="BE6" s="349"/>
      <c r="BS6" s="22" t="s">
        <v>8</v>
      </c>
    </row>
    <row r="7" spans="1:74" ht="14.4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49"/>
      <c r="BS7" s="22" t="s">
        <v>8</v>
      </c>
    </row>
    <row r="8" spans="1:74" ht="14.4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49"/>
      <c r="BS8" s="22" t="s">
        <v>8</v>
      </c>
    </row>
    <row r="9" spans="1:74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49"/>
      <c r="BS9" s="22" t="s">
        <v>8</v>
      </c>
    </row>
    <row r="10" spans="1:74" ht="14.4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49"/>
      <c r="BS10" s="22" t="s">
        <v>8</v>
      </c>
    </row>
    <row r="11" spans="1:74" ht="18.5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49"/>
      <c r="BS11" s="22" t="s">
        <v>8</v>
      </c>
    </row>
    <row r="12" spans="1:74" ht="6.9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49"/>
      <c r="BS12" s="22" t="s">
        <v>8</v>
      </c>
    </row>
    <row r="13" spans="1:74" ht="14.4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49"/>
      <c r="BS13" s="22" t="s">
        <v>8</v>
      </c>
    </row>
    <row r="14" spans="1:74">
      <c r="B14" s="26"/>
      <c r="C14" s="27"/>
      <c r="D14" s="27"/>
      <c r="E14" s="353" t="s">
        <v>32</v>
      </c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49"/>
      <c r="BS14" s="22" t="s">
        <v>8</v>
      </c>
    </row>
    <row r="15" spans="1:74" ht="6.9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49"/>
      <c r="BS15" s="22" t="s">
        <v>6</v>
      </c>
    </row>
    <row r="16" spans="1:74" ht="14.4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49"/>
      <c r="BS16" s="22" t="s">
        <v>6</v>
      </c>
    </row>
    <row r="17" spans="2:71" ht="18.5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49"/>
      <c r="BS17" s="22" t="s">
        <v>35</v>
      </c>
    </row>
    <row r="18" spans="2:71" ht="6.9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49"/>
      <c r="BS18" s="22" t="s">
        <v>8</v>
      </c>
    </row>
    <row r="19" spans="2:71" ht="14.4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49"/>
      <c r="BS19" s="22" t="s">
        <v>8</v>
      </c>
    </row>
    <row r="20" spans="2:71" ht="171.1" customHeight="1">
      <c r="B20" s="26"/>
      <c r="C20" s="27"/>
      <c r="D20" s="27"/>
      <c r="E20" s="355" t="s">
        <v>37</v>
      </c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5"/>
      <c r="R20" s="355"/>
      <c r="S20" s="355"/>
      <c r="T20" s="355"/>
      <c r="U20" s="355"/>
      <c r="V20" s="355"/>
      <c r="W20" s="355"/>
      <c r="X20" s="355"/>
      <c r="Y20" s="355"/>
      <c r="Z20" s="355"/>
      <c r="AA20" s="355"/>
      <c r="AB20" s="355"/>
      <c r="AC20" s="355"/>
      <c r="AD20" s="355"/>
      <c r="AE20" s="355"/>
      <c r="AF20" s="355"/>
      <c r="AG20" s="355"/>
      <c r="AH20" s="355"/>
      <c r="AI20" s="355"/>
      <c r="AJ20" s="355"/>
      <c r="AK20" s="355"/>
      <c r="AL20" s="355"/>
      <c r="AM20" s="355"/>
      <c r="AN20" s="355"/>
      <c r="AO20" s="27"/>
      <c r="AP20" s="27"/>
      <c r="AQ20" s="29"/>
      <c r="BE20" s="349"/>
      <c r="BS20" s="22" t="s">
        <v>6</v>
      </c>
    </row>
    <row r="21" spans="2:71" ht="6.9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49"/>
    </row>
    <row r="22" spans="2:71" ht="6.9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49"/>
    </row>
    <row r="23" spans="2:71" s="1" customFormat="1" ht="25.85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56">
        <f>ROUND(AG51,2)</f>
        <v>0</v>
      </c>
      <c r="AL23" s="357"/>
      <c r="AM23" s="357"/>
      <c r="AN23" s="357"/>
      <c r="AO23" s="357"/>
      <c r="AP23" s="40"/>
      <c r="AQ23" s="43"/>
      <c r="BE23" s="349"/>
    </row>
    <row r="24" spans="2:71" s="1" customFormat="1" ht="6.9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49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58" t="s">
        <v>39</v>
      </c>
      <c r="M25" s="358"/>
      <c r="N25" s="358"/>
      <c r="O25" s="358"/>
      <c r="P25" s="40"/>
      <c r="Q25" s="40"/>
      <c r="R25" s="40"/>
      <c r="S25" s="40"/>
      <c r="T25" s="40"/>
      <c r="U25" s="40"/>
      <c r="V25" s="40"/>
      <c r="W25" s="358" t="s">
        <v>40</v>
      </c>
      <c r="X25" s="358"/>
      <c r="Y25" s="358"/>
      <c r="Z25" s="358"/>
      <c r="AA25" s="358"/>
      <c r="AB25" s="358"/>
      <c r="AC25" s="358"/>
      <c r="AD25" s="358"/>
      <c r="AE25" s="358"/>
      <c r="AF25" s="40"/>
      <c r="AG25" s="40"/>
      <c r="AH25" s="40"/>
      <c r="AI25" s="40"/>
      <c r="AJ25" s="40"/>
      <c r="AK25" s="358" t="s">
        <v>41</v>
      </c>
      <c r="AL25" s="358"/>
      <c r="AM25" s="358"/>
      <c r="AN25" s="358"/>
      <c r="AO25" s="358"/>
      <c r="AP25" s="40"/>
      <c r="AQ25" s="43"/>
      <c r="BE25" s="349"/>
    </row>
    <row r="26" spans="2:71" s="2" customFormat="1" ht="14.4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341">
        <v>0.21</v>
      </c>
      <c r="M26" s="342"/>
      <c r="N26" s="342"/>
      <c r="O26" s="342"/>
      <c r="P26" s="46"/>
      <c r="Q26" s="46"/>
      <c r="R26" s="46"/>
      <c r="S26" s="46"/>
      <c r="T26" s="46"/>
      <c r="U26" s="46"/>
      <c r="V26" s="46"/>
      <c r="W26" s="343">
        <f>ROUND(AZ51,2)</f>
        <v>0</v>
      </c>
      <c r="X26" s="342"/>
      <c r="Y26" s="342"/>
      <c r="Z26" s="342"/>
      <c r="AA26" s="342"/>
      <c r="AB26" s="342"/>
      <c r="AC26" s="342"/>
      <c r="AD26" s="342"/>
      <c r="AE26" s="342"/>
      <c r="AF26" s="46"/>
      <c r="AG26" s="46"/>
      <c r="AH26" s="46"/>
      <c r="AI26" s="46"/>
      <c r="AJ26" s="46"/>
      <c r="AK26" s="343">
        <f>ROUND(AV51,2)</f>
        <v>0</v>
      </c>
      <c r="AL26" s="342"/>
      <c r="AM26" s="342"/>
      <c r="AN26" s="342"/>
      <c r="AO26" s="342"/>
      <c r="AP26" s="46"/>
      <c r="AQ26" s="48"/>
      <c r="BE26" s="349"/>
    </row>
    <row r="27" spans="2:71" s="2" customFormat="1" ht="14.4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341">
        <v>0.15</v>
      </c>
      <c r="M27" s="342"/>
      <c r="N27" s="342"/>
      <c r="O27" s="342"/>
      <c r="P27" s="46"/>
      <c r="Q27" s="46"/>
      <c r="R27" s="46"/>
      <c r="S27" s="46"/>
      <c r="T27" s="46"/>
      <c r="U27" s="46"/>
      <c r="V27" s="46"/>
      <c r="W27" s="343">
        <f>ROUND(BA51,2)</f>
        <v>0</v>
      </c>
      <c r="X27" s="342"/>
      <c r="Y27" s="342"/>
      <c r="Z27" s="342"/>
      <c r="AA27" s="342"/>
      <c r="AB27" s="342"/>
      <c r="AC27" s="342"/>
      <c r="AD27" s="342"/>
      <c r="AE27" s="342"/>
      <c r="AF27" s="46"/>
      <c r="AG27" s="46"/>
      <c r="AH27" s="46"/>
      <c r="AI27" s="46"/>
      <c r="AJ27" s="46"/>
      <c r="AK27" s="343">
        <f>ROUND(AW51,2)</f>
        <v>0</v>
      </c>
      <c r="AL27" s="342"/>
      <c r="AM27" s="342"/>
      <c r="AN27" s="342"/>
      <c r="AO27" s="342"/>
      <c r="AP27" s="46"/>
      <c r="AQ27" s="48"/>
      <c r="BE27" s="349"/>
    </row>
    <row r="28" spans="2:71" s="2" customFormat="1" ht="14.4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341">
        <v>0.21</v>
      </c>
      <c r="M28" s="342"/>
      <c r="N28" s="342"/>
      <c r="O28" s="342"/>
      <c r="P28" s="46"/>
      <c r="Q28" s="46"/>
      <c r="R28" s="46"/>
      <c r="S28" s="46"/>
      <c r="T28" s="46"/>
      <c r="U28" s="46"/>
      <c r="V28" s="46"/>
      <c r="W28" s="343">
        <f>ROUND(BB51,2)</f>
        <v>0</v>
      </c>
      <c r="X28" s="342"/>
      <c r="Y28" s="342"/>
      <c r="Z28" s="342"/>
      <c r="AA28" s="342"/>
      <c r="AB28" s="342"/>
      <c r="AC28" s="342"/>
      <c r="AD28" s="342"/>
      <c r="AE28" s="342"/>
      <c r="AF28" s="46"/>
      <c r="AG28" s="46"/>
      <c r="AH28" s="46"/>
      <c r="AI28" s="46"/>
      <c r="AJ28" s="46"/>
      <c r="AK28" s="343">
        <v>0</v>
      </c>
      <c r="AL28" s="342"/>
      <c r="AM28" s="342"/>
      <c r="AN28" s="342"/>
      <c r="AO28" s="342"/>
      <c r="AP28" s="46"/>
      <c r="AQ28" s="48"/>
      <c r="BE28" s="349"/>
    </row>
    <row r="29" spans="2:71" s="2" customFormat="1" ht="14.4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341">
        <v>0.15</v>
      </c>
      <c r="M29" s="342"/>
      <c r="N29" s="342"/>
      <c r="O29" s="342"/>
      <c r="P29" s="46"/>
      <c r="Q29" s="46"/>
      <c r="R29" s="46"/>
      <c r="S29" s="46"/>
      <c r="T29" s="46"/>
      <c r="U29" s="46"/>
      <c r="V29" s="46"/>
      <c r="W29" s="343">
        <f>ROUND(BC51,2)</f>
        <v>0</v>
      </c>
      <c r="X29" s="342"/>
      <c r="Y29" s="342"/>
      <c r="Z29" s="342"/>
      <c r="AA29" s="342"/>
      <c r="AB29" s="342"/>
      <c r="AC29" s="342"/>
      <c r="AD29" s="342"/>
      <c r="AE29" s="342"/>
      <c r="AF29" s="46"/>
      <c r="AG29" s="46"/>
      <c r="AH29" s="46"/>
      <c r="AI29" s="46"/>
      <c r="AJ29" s="46"/>
      <c r="AK29" s="343">
        <v>0</v>
      </c>
      <c r="AL29" s="342"/>
      <c r="AM29" s="342"/>
      <c r="AN29" s="342"/>
      <c r="AO29" s="342"/>
      <c r="AP29" s="46"/>
      <c r="AQ29" s="48"/>
      <c r="BE29" s="349"/>
    </row>
    <row r="30" spans="2:71" s="2" customFormat="1" ht="14.4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341">
        <v>0</v>
      </c>
      <c r="M30" s="342"/>
      <c r="N30" s="342"/>
      <c r="O30" s="342"/>
      <c r="P30" s="46"/>
      <c r="Q30" s="46"/>
      <c r="R30" s="46"/>
      <c r="S30" s="46"/>
      <c r="T30" s="46"/>
      <c r="U30" s="46"/>
      <c r="V30" s="46"/>
      <c r="W30" s="343">
        <f>ROUND(BD51,2)</f>
        <v>0</v>
      </c>
      <c r="X30" s="342"/>
      <c r="Y30" s="342"/>
      <c r="Z30" s="342"/>
      <c r="AA30" s="342"/>
      <c r="AB30" s="342"/>
      <c r="AC30" s="342"/>
      <c r="AD30" s="342"/>
      <c r="AE30" s="342"/>
      <c r="AF30" s="46"/>
      <c r="AG30" s="46"/>
      <c r="AH30" s="46"/>
      <c r="AI30" s="46"/>
      <c r="AJ30" s="46"/>
      <c r="AK30" s="343">
        <v>0</v>
      </c>
      <c r="AL30" s="342"/>
      <c r="AM30" s="342"/>
      <c r="AN30" s="342"/>
      <c r="AO30" s="342"/>
      <c r="AP30" s="46"/>
      <c r="AQ30" s="48"/>
      <c r="BE30" s="349"/>
    </row>
    <row r="31" spans="2:71" s="1" customFormat="1" ht="6.9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49"/>
    </row>
    <row r="32" spans="2:71" s="1" customFormat="1" ht="25.85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344" t="s">
        <v>50</v>
      </c>
      <c r="Y32" s="345"/>
      <c r="Z32" s="345"/>
      <c r="AA32" s="345"/>
      <c r="AB32" s="345"/>
      <c r="AC32" s="51"/>
      <c r="AD32" s="51"/>
      <c r="AE32" s="51"/>
      <c r="AF32" s="51"/>
      <c r="AG32" s="51"/>
      <c r="AH32" s="51"/>
      <c r="AI32" s="51"/>
      <c r="AJ32" s="51"/>
      <c r="AK32" s="346">
        <f>SUM(AK23:AK30)</f>
        <v>0</v>
      </c>
      <c r="AL32" s="345"/>
      <c r="AM32" s="345"/>
      <c r="AN32" s="345"/>
      <c r="AO32" s="347"/>
      <c r="AP32" s="49"/>
      <c r="AQ32" s="53"/>
      <c r="BE32" s="349"/>
    </row>
    <row r="33" spans="2:56" s="1" customFormat="1" ht="6.9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51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180122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27" t="str">
        <f>K6</f>
        <v>II/112 Struhařov, rekonstrukce silnice – provozní staničení km 6,70 – 9,48</v>
      </c>
      <c r="M42" s="328"/>
      <c r="N42" s="328"/>
      <c r="O42" s="328"/>
      <c r="P42" s="328"/>
      <c r="Q42" s="328"/>
      <c r="R42" s="328"/>
      <c r="S42" s="328"/>
      <c r="T42" s="328"/>
      <c r="U42" s="328"/>
      <c r="V42" s="328"/>
      <c r="W42" s="328"/>
      <c r="X42" s="328"/>
      <c r="Y42" s="328"/>
      <c r="Z42" s="328"/>
      <c r="AA42" s="328"/>
      <c r="AB42" s="328"/>
      <c r="AC42" s="328"/>
      <c r="AD42" s="328"/>
      <c r="AE42" s="328"/>
      <c r="AF42" s="328"/>
      <c r="AG42" s="328"/>
      <c r="AH42" s="328"/>
      <c r="AI42" s="328"/>
      <c r="AJ42" s="328"/>
      <c r="AK42" s="328"/>
      <c r="AL42" s="328"/>
      <c r="AM42" s="328"/>
      <c r="AN42" s="328"/>
      <c r="AO42" s="328"/>
      <c r="AP42" s="68"/>
      <c r="AQ42" s="68"/>
      <c r="AR42" s="69"/>
    </row>
    <row r="43" spans="2:56" s="1" customFormat="1" ht="6.9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Struhařov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29" t="str">
        <f>IF(AN8= "","",AN8)</f>
        <v>23. 1. 2018</v>
      </c>
      <c r="AN44" s="329"/>
      <c r="AO44" s="61"/>
      <c r="AP44" s="61"/>
      <c r="AQ44" s="61"/>
      <c r="AR44" s="59"/>
    </row>
    <row r="45" spans="2:56" s="1" customFormat="1" ht="6.9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Krajská správa a údržba silnic Středočeského kraje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30" t="str">
        <f>IF(E17="","",E17)</f>
        <v>Atelier PROMIKA s.r.o.</v>
      </c>
      <c r="AN46" s="330"/>
      <c r="AO46" s="330"/>
      <c r="AP46" s="330"/>
      <c r="AQ46" s="61"/>
      <c r="AR46" s="59"/>
      <c r="AS46" s="331" t="s">
        <v>52</v>
      </c>
      <c r="AT46" s="332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3"/>
      <c r="AT47" s="334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1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35"/>
      <c r="AT48" s="336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3" customHeight="1">
      <c r="B49" s="39"/>
      <c r="C49" s="337" t="s">
        <v>53</v>
      </c>
      <c r="D49" s="338"/>
      <c r="E49" s="338"/>
      <c r="F49" s="338"/>
      <c r="G49" s="338"/>
      <c r="H49" s="77"/>
      <c r="I49" s="339" t="s">
        <v>54</v>
      </c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338"/>
      <c r="U49" s="338"/>
      <c r="V49" s="338"/>
      <c r="W49" s="338"/>
      <c r="X49" s="338"/>
      <c r="Y49" s="338"/>
      <c r="Z49" s="338"/>
      <c r="AA49" s="338"/>
      <c r="AB49" s="338"/>
      <c r="AC49" s="338"/>
      <c r="AD49" s="338"/>
      <c r="AE49" s="338"/>
      <c r="AF49" s="338"/>
      <c r="AG49" s="340" t="s">
        <v>55</v>
      </c>
      <c r="AH49" s="338"/>
      <c r="AI49" s="338"/>
      <c r="AJ49" s="338"/>
      <c r="AK49" s="338"/>
      <c r="AL49" s="338"/>
      <c r="AM49" s="338"/>
      <c r="AN49" s="339" t="s">
        <v>56</v>
      </c>
      <c r="AO49" s="338"/>
      <c r="AP49" s="338"/>
      <c r="AQ49" s="78" t="s">
        <v>57</v>
      </c>
      <c r="AR49" s="59"/>
      <c r="AS49" s="79" t="s">
        <v>58</v>
      </c>
      <c r="AT49" s="80" t="s">
        <v>59</v>
      </c>
      <c r="AU49" s="80" t="s">
        <v>60</v>
      </c>
      <c r="AV49" s="80" t="s">
        <v>61</v>
      </c>
      <c r="AW49" s="80" t="s">
        <v>62</v>
      </c>
      <c r="AX49" s="80" t="s">
        <v>63</v>
      </c>
      <c r="AY49" s="80" t="s">
        <v>64</v>
      </c>
      <c r="AZ49" s="80" t="s">
        <v>65</v>
      </c>
      <c r="BA49" s="80" t="s">
        <v>66</v>
      </c>
      <c r="BB49" s="80" t="s">
        <v>67</v>
      </c>
      <c r="BC49" s="80" t="s">
        <v>68</v>
      </c>
      <c r="BD49" s="81" t="s">
        <v>69</v>
      </c>
    </row>
    <row r="50" spans="1:91" s="1" customFormat="1" ht="11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" customHeight="1">
      <c r="B51" s="66"/>
      <c r="C51" s="85" t="s">
        <v>70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21">
        <f>ROUND(SUM(AG52:AG55),2)</f>
        <v>0</v>
      </c>
      <c r="AH51" s="321"/>
      <c r="AI51" s="321"/>
      <c r="AJ51" s="321"/>
      <c r="AK51" s="321"/>
      <c r="AL51" s="321"/>
      <c r="AM51" s="321"/>
      <c r="AN51" s="322">
        <f>SUM(AG51,AT51)</f>
        <v>0</v>
      </c>
      <c r="AO51" s="322"/>
      <c r="AP51" s="322"/>
      <c r="AQ51" s="87" t="s">
        <v>21</v>
      </c>
      <c r="AR51" s="69"/>
      <c r="AS51" s="88">
        <f>ROUND(SUM(AS52:AS55),2)</f>
        <v>0</v>
      </c>
      <c r="AT51" s="89">
        <f>ROUND(SUM(AV51:AW51),2)</f>
        <v>0</v>
      </c>
      <c r="AU51" s="90">
        <f>ROUND(SUM(AU52:AU55),5)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ROUND(SUM(AZ52:AZ55),2)</f>
        <v>0</v>
      </c>
      <c r="BA51" s="89">
        <f>ROUND(SUM(BA52:BA55),2)</f>
        <v>0</v>
      </c>
      <c r="BB51" s="89">
        <f>ROUND(SUM(BB52:BB55),2)</f>
        <v>0</v>
      </c>
      <c r="BC51" s="89">
        <f>ROUND(SUM(BC52:BC55),2)</f>
        <v>0</v>
      </c>
      <c r="BD51" s="91">
        <f>ROUND(SUM(BD52:BD55),2)</f>
        <v>0</v>
      </c>
      <c r="BS51" s="92" t="s">
        <v>71</v>
      </c>
      <c r="BT51" s="92" t="s">
        <v>72</v>
      </c>
      <c r="BU51" s="93" t="s">
        <v>73</v>
      </c>
      <c r="BV51" s="92" t="s">
        <v>74</v>
      </c>
      <c r="BW51" s="92" t="s">
        <v>7</v>
      </c>
      <c r="BX51" s="92" t="s">
        <v>75</v>
      </c>
      <c r="CL51" s="92" t="s">
        <v>21</v>
      </c>
    </row>
    <row r="52" spans="1:91" s="5" customFormat="1" ht="16.45" customHeight="1">
      <c r="A52" s="94" t="s">
        <v>76</v>
      </c>
      <c r="B52" s="95"/>
      <c r="C52" s="96"/>
      <c r="D52" s="326" t="s">
        <v>77</v>
      </c>
      <c r="E52" s="326"/>
      <c r="F52" s="326"/>
      <c r="G52" s="326"/>
      <c r="H52" s="326"/>
      <c r="I52" s="97"/>
      <c r="J52" s="326" t="s">
        <v>78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4">
        <f>'SO 121 - Silnice II-112'!J27</f>
        <v>0</v>
      </c>
      <c r="AH52" s="325"/>
      <c r="AI52" s="325"/>
      <c r="AJ52" s="325"/>
      <c r="AK52" s="325"/>
      <c r="AL52" s="325"/>
      <c r="AM52" s="325"/>
      <c r="AN52" s="324">
        <f>SUM(AG52,AT52)</f>
        <v>0</v>
      </c>
      <c r="AO52" s="325"/>
      <c r="AP52" s="325"/>
      <c r="AQ52" s="98" t="s">
        <v>79</v>
      </c>
      <c r="AR52" s="99"/>
      <c r="AS52" s="100">
        <v>0</v>
      </c>
      <c r="AT52" s="101">
        <f>ROUND(SUM(AV52:AW52),2)</f>
        <v>0</v>
      </c>
      <c r="AU52" s="102">
        <f>'SO 121 - Silnice II-112'!P85</f>
        <v>0</v>
      </c>
      <c r="AV52" s="101">
        <f>'SO 121 - Silnice II-112'!J30</f>
        <v>0</v>
      </c>
      <c r="AW52" s="101">
        <f>'SO 121 - Silnice II-112'!J31</f>
        <v>0</v>
      </c>
      <c r="AX52" s="101">
        <f>'SO 121 - Silnice II-112'!J32</f>
        <v>0</v>
      </c>
      <c r="AY52" s="101">
        <f>'SO 121 - Silnice II-112'!J33</f>
        <v>0</v>
      </c>
      <c r="AZ52" s="101">
        <f>'SO 121 - Silnice II-112'!F30</f>
        <v>0</v>
      </c>
      <c r="BA52" s="101">
        <f>'SO 121 - Silnice II-112'!F31</f>
        <v>0</v>
      </c>
      <c r="BB52" s="101">
        <f>'SO 121 - Silnice II-112'!F32</f>
        <v>0</v>
      </c>
      <c r="BC52" s="101">
        <f>'SO 121 - Silnice II-112'!F33</f>
        <v>0</v>
      </c>
      <c r="BD52" s="103">
        <f>'SO 121 - Silnice II-112'!F34</f>
        <v>0</v>
      </c>
      <c r="BT52" s="104" t="s">
        <v>80</v>
      </c>
      <c r="BV52" s="104" t="s">
        <v>74</v>
      </c>
      <c r="BW52" s="104" t="s">
        <v>81</v>
      </c>
      <c r="BX52" s="104" t="s">
        <v>7</v>
      </c>
      <c r="CL52" s="104" t="s">
        <v>21</v>
      </c>
      <c r="CM52" s="104" t="s">
        <v>82</v>
      </c>
    </row>
    <row r="53" spans="1:91" s="5" customFormat="1" ht="16.45" customHeight="1">
      <c r="A53" s="94" t="s">
        <v>76</v>
      </c>
      <c r="B53" s="95"/>
      <c r="C53" s="96"/>
      <c r="D53" s="326" t="s">
        <v>83</v>
      </c>
      <c r="E53" s="326"/>
      <c r="F53" s="326"/>
      <c r="G53" s="326"/>
      <c r="H53" s="326"/>
      <c r="I53" s="97"/>
      <c r="J53" s="326" t="s">
        <v>84</v>
      </c>
      <c r="K53" s="326"/>
      <c r="L53" s="326"/>
      <c r="M53" s="326"/>
      <c r="N53" s="326"/>
      <c r="O53" s="326"/>
      <c r="P53" s="326"/>
      <c r="Q53" s="326"/>
      <c r="R53" s="326"/>
      <c r="S53" s="326"/>
      <c r="T53" s="326"/>
      <c r="U53" s="326"/>
      <c r="V53" s="326"/>
      <c r="W53" s="326"/>
      <c r="X53" s="326"/>
      <c r="Y53" s="326"/>
      <c r="Z53" s="326"/>
      <c r="AA53" s="326"/>
      <c r="AB53" s="326"/>
      <c r="AC53" s="326"/>
      <c r="AD53" s="326"/>
      <c r="AE53" s="326"/>
      <c r="AF53" s="326"/>
      <c r="AG53" s="324">
        <f>'SO 182 - Přechodné doprav...'!J27</f>
        <v>0</v>
      </c>
      <c r="AH53" s="325"/>
      <c r="AI53" s="325"/>
      <c r="AJ53" s="325"/>
      <c r="AK53" s="325"/>
      <c r="AL53" s="325"/>
      <c r="AM53" s="325"/>
      <c r="AN53" s="324">
        <f>SUM(AG53,AT53)</f>
        <v>0</v>
      </c>
      <c r="AO53" s="325"/>
      <c r="AP53" s="325"/>
      <c r="AQ53" s="98" t="s">
        <v>79</v>
      </c>
      <c r="AR53" s="99"/>
      <c r="AS53" s="100">
        <v>0</v>
      </c>
      <c r="AT53" s="101">
        <f>ROUND(SUM(AV53:AW53),2)</f>
        <v>0</v>
      </c>
      <c r="AU53" s="102">
        <f>'SO 182 - Přechodné doprav...'!P82</f>
        <v>0</v>
      </c>
      <c r="AV53" s="101">
        <f>'SO 182 - Přechodné doprav...'!J30</f>
        <v>0</v>
      </c>
      <c r="AW53" s="101">
        <f>'SO 182 - Přechodné doprav...'!J31</f>
        <v>0</v>
      </c>
      <c r="AX53" s="101">
        <f>'SO 182 - Přechodné doprav...'!J32</f>
        <v>0</v>
      </c>
      <c r="AY53" s="101">
        <f>'SO 182 - Přechodné doprav...'!J33</f>
        <v>0</v>
      </c>
      <c r="AZ53" s="101">
        <f>'SO 182 - Přechodné doprav...'!F30</f>
        <v>0</v>
      </c>
      <c r="BA53" s="101">
        <f>'SO 182 - Přechodné doprav...'!F31</f>
        <v>0</v>
      </c>
      <c r="BB53" s="101">
        <f>'SO 182 - Přechodné doprav...'!F32</f>
        <v>0</v>
      </c>
      <c r="BC53" s="101">
        <f>'SO 182 - Přechodné doprav...'!F33</f>
        <v>0</v>
      </c>
      <c r="BD53" s="103">
        <f>'SO 182 - Přechodné doprav...'!F34</f>
        <v>0</v>
      </c>
      <c r="BT53" s="104" t="s">
        <v>80</v>
      </c>
      <c r="BV53" s="104" t="s">
        <v>74</v>
      </c>
      <c r="BW53" s="104" t="s">
        <v>85</v>
      </c>
      <c r="BX53" s="104" t="s">
        <v>7</v>
      </c>
      <c r="CL53" s="104" t="s">
        <v>21</v>
      </c>
      <c r="CM53" s="104" t="s">
        <v>82</v>
      </c>
    </row>
    <row r="54" spans="1:91" s="5" customFormat="1" ht="16.45" customHeight="1">
      <c r="A54" s="94" t="s">
        <v>76</v>
      </c>
      <c r="B54" s="95"/>
      <c r="C54" s="96"/>
      <c r="D54" s="326" t="s">
        <v>86</v>
      </c>
      <c r="E54" s="326"/>
      <c r="F54" s="326"/>
      <c r="G54" s="326"/>
      <c r="H54" s="326"/>
      <c r="I54" s="97"/>
      <c r="J54" s="326" t="s">
        <v>87</v>
      </c>
      <c r="K54" s="326"/>
      <c r="L54" s="326"/>
      <c r="M54" s="326"/>
      <c r="N54" s="326"/>
      <c r="O54" s="326"/>
      <c r="P54" s="326"/>
      <c r="Q54" s="326"/>
      <c r="R54" s="326"/>
      <c r="S54" s="326"/>
      <c r="T54" s="326"/>
      <c r="U54" s="326"/>
      <c r="V54" s="326"/>
      <c r="W54" s="326"/>
      <c r="X54" s="326"/>
      <c r="Y54" s="326"/>
      <c r="Z54" s="326"/>
      <c r="AA54" s="326"/>
      <c r="AB54" s="326"/>
      <c r="AC54" s="326"/>
      <c r="AD54" s="326"/>
      <c r="AE54" s="326"/>
      <c r="AF54" s="326"/>
      <c r="AG54" s="324">
        <f>'SO 193 - Stálé dopravní z...'!J27</f>
        <v>0</v>
      </c>
      <c r="AH54" s="325"/>
      <c r="AI54" s="325"/>
      <c r="AJ54" s="325"/>
      <c r="AK54" s="325"/>
      <c r="AL54" s="325"/>
      <c r="AM54" s="325"/>
      <c r="AN54" s="324">
        <f>SUM(AG54,AT54)</f>
        <v>0</v>
      </c>
      <c r="AO54" s="325"/>
      <c r="AP54" s="325"/>
      <c r="AQ54" s="98" t="s">
        <v>79</v>
      </c>
      <c r="AR54" s="99"/>
      <c r="AS54" s="100">
        <v>0</v>
      </c>
      <c r="AT54" s="101">
        <f>ROUND(SUM(AV54:AW54),2)</f>
        <v>0</v>
      </c>
      <c r="AU54" s="102">
        <f>'SO 193 - Stálé dopravní z...'!P81</f>
        <v>0</v>
      </c>
      <c r="AV54" s="101">
        <f>'SO 193 - Stálé dopravní z...'!J30</f>
        <v>0</v>
      </c>
      <c r="AW54" s="101">
        <f>'SO 193 - Stálé dopravní z...'!J31</f>
        <v>0</v>
      </c>
      <c r="AX54" s="101">
        <f>'SO 193 - Stálé dopravní z...'!J32</f>
        <v>0</v>
      </c>
      <c r="AY54" s="101">
        <f>'SO 193 - Stálé dopravní z...'!J33</f>
        <v>0</v>
      </c>
      <c r="AZ54" s="101">
        <f>'SO 193 - Stálé dopravní z...'!F30</f>
        <v>0</v>
      </c>
      <c r="BA54" s="101">
        <f>'SO 193 - Stálé dopravní z...'!F31</f>
        <v>0</v>
      </c>
      <c r="BB54" s="101">
        <f>'SO 193 - Stálé dopravní z...'!F32</f>
        <v>0</v>
      </c>
      <c r="BC54" s="101">
        <f>'SO 193 - Stálé dopravní z...'!F33</f>
        <v>0</v>
      </c>
      <c r="BD54" s="103">
        <f>'SO 193 - Stálé dopravní z...'!F34</f>
        <v>0</v>
      </c>
      <c r="BT54" s="104" t="s">
        <v>80</v>
      </c>
      <c r="BV54" s="104" t="s">
        <v>74</v>
      </c>
      <c r="BW54" s="104" t="s">
        <v>88</v>
      </c>
      <c r="BX54" s="104" t="s">
        <v>7</v>
      </c>
      <c r="CL54" s="104" t="s">
        <v>21</v>
      </c>
      <c r="CM54" s="104" t="s">
        <v>82</v>
      </c>
    </row>
    <row r="55" spans="1:91" s="5" customFormat="1" ht="16.45" customHeight="1">
      <c r="A55" s="94" t="s">
        <v>76</v>
      </c>
      <c r="B55" s="95"/>
      <c r="C55" s="96"/>
      <c r="D55" s="326" t="s">
        <v>89</v>
      </c>
      <c r="E55" s="326"/>
      <c r="F55" s="326"/>
      <c r="G55" s="326"/>
      <c r="H55" s="326"/>
      <c r="I55" s="97"/>
      <c r="J55" s="326" t="s">
        <v>90</v>
      </c>
      <c r="K55" s="326"/>
      <c r="L55" s="326"/>
      <c r="M55" s="326"/>
      <c r="N55" s="326"/>
      <c r="O55" s="326"/>
      <c r="P55" s="326"/>
      <c r="Q55" s="326"/>
      <c r="R55" s="326"/>
      <c r="S55" s="326"/>
      <c r="T55" s="326"/>
      <c r="U55" s="326"/>
      <c r="V55" s="326"/>
      <c r="W55" s="326"/>
      <c r="X55" s="326"/>
      <c r="Y55" s="326"/>
      <c r="Z55" s="326"/>
      <c r="AA55" s="326"/>
      <c r="AB55" s="326"/>
      <c r="AC55" s="326"/>
      <c r="AD55" s="326"/>
      <c r="AE55" s="326"/>
      <c r="AF55" s="326"/>
      <c r="AG55" s="324">
        <f>'VRN - Vedlejší rozpočtové...'!J27</f>
        <v>0</v>
      </c>
      <c r="AH55" s="325"/>
      <c r="AI55" s="325"/>
      <c r="AJ55" s="325"/>
      <c r="AK55" s="325"/>
      <c r="AL55" s="325"/>
      <c r="AM55" s="325"/>
      <c r="AN55" s="324">
        <f>SUM(AG55,AT55)</f>
        <v>0</v>
      </c>
      <c r="AO55" s="325"/>
      <c r="AP55" s="325"/>
      <c r="AQ55" s="98" t="s">
        <v>91</v>
      </c>
      <c r="AR55" s="99"/>
      <c r="AS55" s="105">
        <v>0</v>
      </c>
      <c r="AT55" s="106">
        <f>ROUND(SUM(AV55:AW55),2)</f>
        <v>0</v>
      </c>
      <c r="AU55" s="107">
        <f>'VRN - Vedlejší rozpočtové...'!P83</f>
        <v>0</v>
      </c>
      <c r="AV55" s="106">
        <f>'VRN - Vedlejší rozpočtové...'!J30</f>
        <v>0</v>
      </c>
      <c r="AW55" s="106">
        <f>'VRN - Vedlejší rozpočtové...'!J31</f>
        <v>0</v>
      </c>
      <c r="AX55" s="106">
        <f>'VRN - Vedlejší rozpočtové...'!J32</f>
        <v>0</v>
      </c>
      <c r="AY55" s="106">
        <f>'VRN - Vedlejší rozpočtové...'!J33</f>
        <v>0</v>
      </c>
      <c r="AZ55" s="106">
        <f>'VRN - Vedlejší rozpočtové...'!F30</f>
        <v>0</v>
      </c>
      <c r="BA55" s="106">
        <f>'VRN - Vedlejší rozpočtové...'!F31</f>
        <v>0</v>
      </c>
      <c r="BB55" s="106">
        <f>'VRN - Vedlejší rozpočtové...'!F32</f>
        <v>0</v>
      </c>
      <c r="BC55" s="106">
        <f>'VRN - Vedlejší rozpočtové...'!F33</f>
        <v>0</v>
      </c>
      <c r="BD55" s="108">
        <f>'VRN - Vedlejší rozpočtové...'!F34</f>
        <v>0</v>
      </c>
      <c r="BT55" s="104" t="s">
        <v>80</v>
      </c>
      <c r="BV55" s="104" t="s">
        <v>74</v>
      </c>
      <c r="BW55" s="104" t="s">
        <v>92</v>
      </c>
      <c r="BX55" s="104" t="s">
        <v>7</v>
      </c>
      <c r="CL55" s="104" t="s">
        <v>21</v>
      </c>
      <c r="CM55" s="104" t="s">
        <v>82</v>
      </c>
    </row>
    <row r="56" spans="1:91" s="1" customFormat="1" ht="30.05" customHeight="1">
      <c r="B56" s="39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59"/>
    </row>
    <row r="57" spans="1:91" s="1" customFormat="1" ht="6.9" customHeight="1">
      <c r="B57" s="54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9"/>
    </row>
  </sheetData>
  <sheetProtection algorithmName="SHA-512" hashValue="Iwuzndgs4ysGEBalEPR2ECExu7vbK9AsfxHtYyK7Ai1RhJdr6ZUAPomMvsNpnkgS66hAdqdBtqd7qPraxMMP3w==" saltValue="LDmhyZRJZhwvdVc1sKF3u9NYJo3N9HTCp387XcxlMbuffjQvvp75ES9VDsjct/A8d+j8oz1EW+wpIcqCkiHnYA==" spinCount="100000" sheet="1" objects="1" scenarios="1" formatColumns="0" formatRows="0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</mergeCells>
  <hyperlinks>
    <hyperlink ref="K1:S1" location="C2" display="1) Rekapitulace stavby"/>
    <hyperlink ref="W1:AI1" location="C51" display="2) Rekapitulace objektů stavby a soupisů prací"/>
    <hyperlink ref="A52" location="'SO 121 - Silnice II-112'!C2" display="/"/>
    <hyperlink ref="A53" location="'SO 182 - Přechodné doprav...'!C2" display="/"/>
    <hyperlink ref="A54" location="'SO 193 - Stálé dopravní z...'!C2" display="/"/>
    <hyperlink ref="A55" location="'VRN - Vedlejší rozpo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403"/>
  <sheetViews>
    <sheetView showGridLines="0" workbookViewId="0">
      <pane ySplit="1" topLeftCell="A2" activePane="bottomLeft" state="frozen"/>
      <selection pane="bottomLeft"/>
    </sheetView>
  </sheetViews>
  <sheetFormatPr defaultRowHeight="12.55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8" customHeight="1">
      <c r="A1" s="19"/>
      <c r="B1" s="110"/>
      <c r="C1" s="110"/>
      <c r="D1" s="111" t="s">
        <v>1</v>
      </c>
      <c r="E1" s="110"/>
      <c r="F1" s="112" t="s">
        <v>93</v>
      </c>
      <c r="G1" s="363" t="s">
        <v>94</v>
      </c>
      <c r="H1" s="363"/>
      <c r="I1" s="113"/>
      <c r="J1" s="112" t="s">
        <v>95</v>
      </c>
      <c r="K1" s="111" t="s">
        <v>96</v>
      </c>
      <c r="L1" s="112" t="s">
        <v>97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AT2" s="22" t="s">
        <v>81</v>
      </c>
    </row>
    <row r="3" spans="1:70" ht="6.9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98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45" customHeight="1">
      <c r="B7" s="26"/>
      <c r="C7" s="27"/>
      <c r="D7" s="27"/>
      <c r="E7" s="364" t="str">
        <f>'Rekapitulace stavby'!K6</f>
        <v>II/112 Struhařov, rekonstrukce silnice – provozní staničení km 6,70 – 9,48</v>
      </c>
      <c r="F7" s="365"/>
      <c r="G7" s="365"/>
      <c r="H7" s="365"/>
      <c r="I7" s="115"/>
      <c r="J7" s="27"/>
      <c r="K7" s="29"/>
    </row>
    <row r="8" spans="1:70" s="1" customFormat="1">
      <c r="B8" s="39"/>
      <c r="C8" s="40"/>
      <c r="D8" s="35" t="s">
        <v>99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6" t="s">
        <v>100</v>
      </c>
      <c r="F9" s="367"/>
      <c r="G9" s="367"/>
      <c r="H9" s="367"/>
      <c r="I9" s="116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23. 1. 2018</v>
      </c>
      <c r="K12" s="43"/>
    </row>
    <row r="13" spans="1:70" s="1" customFormat="1" ht="11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21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17" t="s">
        <v>30</v>
      </c>
      <c r="J15" s="33" t="s">
        <v>21</v>
      </c>
      <c r="K15" s="43"/>
    </row>
    <row r="16" spans="1:70" s="1" customFormat="1" ht="6.9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" customHeight="1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" customHeight="1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">
        <v>21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17" t="s">
        <v>30</v>
      </c>
      <c r="J21" s="33" t="s">
        <v>21</v>
      </c>
      <c r="K21" s="43"/>
    </row>
    <row r="22" spans="2:11" s="1" customFormat="1" ht="6.9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" customHeight="1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28.5" customHeight="1">
      <c r="B24" s="119"/>
      <c r="C24" s="120"/>
      <c r="D24" s="120"/>
      <c r="E24" s="355" t="s">
        <v>101</v>
      </c>
      <c r="F24" s="355"/>
      <c r="G24" s="355"/>
      <c r="H24" s="355"/>
      <c r="I24" s="121"/>
      <c r="J24" s="120"/>
      <c r="K24" s="122"/>
    </row>
    <row r="25" spans="2:11" s="1" customFormat="1" ht="6.9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4" customHeight="1">
      <c r="B27" s="39"/>
      <c r="C27" s="40"/>
      <c r="D27" s="125" t="s">
        <v>38</v>
      </c>
      <c r="E27" s="40"/>
      <c r="F27" s="40"/>
      <c r="G27" s="40"/>
      <c r="H27" s="40"/>
      <c r="I27" s="116"/>
      <c r="J27" s="126">
        <f>ROUND(J85,2)</f>
        <v>0</v>
      </c>
      <c r="K27" s="43"/>
    </row>
    <row r="28" spans="2:11" s="1" customFormat="1" ht="6.9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" customHeight="1">
      <c r="B29" s="39"/>
      <c r="C29" s="40"/>
      <c r="D29" s="40"/>
      <c r="E29" s="40"/>
      <c r="F29" s="44" t="s">
        <v>40</v>
      </c>
      <c r="G29" s="40"/>
      <c r="H29" s="40"/>
      <c r="I29" s="127" t="s">
        <v>39</v>
      </c>
      <c r="J29" s="44" t="s">
        <v>41</v>
      </c>
      <c r="K29" s="43"/>
    </row>
    <row r="30" spans="2:11" s="1" customFormat="1" ht="14.4" customHeight="1">
      <c r="B30" s="39"/>
      <c r="C30" s="40"/>
      <c r="D30" s="47" t="s">
        <v>42</v>
      </c>
      <c r="E30" s="47" t="s">
        <v>43</v>
      </c>
      <c r="F30" s="128">
        <f>ROUND(SUM(BE85:BE402), 2)</f>
        <v>0</v>
      </c>
      <c r="G30" s="40"/>
      <c r="H30" s="40"/>
      <c r="I30" s="129">
        <v>0.21</v>
      </c>
      <c r="J30" s="128">
        <f>ROUND(ROUND((SUM(BE85:BE402)), 2)*I30, 2)</f>
        <v>0</v>
      </c>
      <c r="K30" s="43"/>
    </row>
    <row r="31" spans="2:11" s="1" customFormat="1" ht="14.4" customHeight="1">
      <c r="B31" s="39"/>
      <c r="C31" s="40"/>
      <c r="D31" s="40"/>
      <c r="E31" s="47" t="s">
        <v>44</v>
      </c>
      <c r="F31" s="128">
        <f>ROUND(SUM(BF85:BF402), 2)</f>
        <v>0</v>
      </c>
      <c r="G31" s="40"/>
      <c r="H31" s="40"/>
      <c r="I31" s="129">
        <v>0.15</v>
      </c>
      <c r="J31" s="128">
        <f>ROUND(ROUND((SUM(BF85:BF402)), 2)*I31, 2)</f>
        <v>0</v>
      </c>
      <c r="K31" s="43"/>
    </row>
    <row r="32" spans="2:11" s="1" customFormat="1" ht="14.4" hidden="1" customHeight="1">
      <c r="B32" s="39"/>
      <c r="C32" s="40"/>
      <c r="D32" s="40"/>
      <c r="E32" s="47" t="s">
        <v>45</v>
      </c>
      <c r="F32" s="128">
        <f>ROUND(SUM(BG85:BG402),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" hidden="1" customHeight="1">
      <c r="B33" s="39"/>
      <c r="C33" s="40"/>
      <c r="D33" s="40"/>
      <c r="E33" s="47" t="s">
        <v>46</v>
      </c>
      <c r="F33" s="128">
        <f>ROUND(SUM(BH85:BH402),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" hidden="1" customHeight="1">
      <c r="B34" s="39"/>
      <c r="C34" s="40"/>
      <c r="D34" s="40"/>
      <c r="E34" s="47" t="s">
        <v>47</v>
      </c>
      <c r="F34" s="128">
        <f>ROUND(SUM(BI85:BI402),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4" customHeight="1">
      <c r="B36" s="39"/>
      <c r="C36" s="130"/>
      <c r="D36" s="131" t="s">
        <v>48</v>
      </c>
      <c r="E36" s="77"/>
      <c r="F36" s="77"/>
      <c r="G36" s="132" t="s">
        <v>49</v>
      </c>
      <c r="H36" s="133" t="s">
        <v>50</v>
      </c>
      <c r="I36" s="134"/>
      <c r="J36" s="135">
        <f>SUM(J27:J34)</f>
        <v>0</v>
      </c>
      <c r="K36" s="136"/>
    </row>
    <row r="37" spans="2:11" s="1" customFormat="1" ht="14.4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102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45" customHeight="1">
      <c r="B45" s="39"/>
      <c r="C45" s="40"/>
      <c r="D45" s="40"/>
      <c r="E45" s="364" t="str">
        <f>E7</f>
        <v>II/112 Struhařov, rekonstrukce silnice – provozní staničení km 6,70 – 9,48</v>
      </c>
      <c r="F45" s="365"/>
      <c r="G45" s="365"/>
      <c r="H45" s="365"/>
      <c r="I45" s="116"/>
      <c r="J45" s="40"/>
      <c r="K45" s="43"/>
    </row>
    <row r="46" spans="2:11" s="1" customFormat="1" ht="14.4" customHeight="1">
      <c r="B46" s="39"/>
      <c r="C46" s="35" t="s">
        <v>99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6" t="str">
        <f>E9</f>
        <v>SO 121 - Silnice II/112</v>
      </c>
      <c r="F47" s="367"/>
      <c r="G47" s="367"/>
      <c r="H47" s="367"/>
      <c r="I47" s="116"/>
      <c r="J47" s="40"/>
      <c r="K47" s="43"/>
    </row>
    <row r="48" spans="2:11" s="1" customFormat="1" ht="6.9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Struhařov</v>
      </c>
      <c r="G49" s="40"/>
      <c r="H49" s="40"/>
      <c r="I49" s="117" t="s">
        <v>25</v>
      </c>
      <c r="J49" s="118" t="str">
        <f>IF(J12="","",J12)</f>
        <v>23. 1. 2018</v>
      </c>
      <c r="K49" s="43"/>
    </row>
    <row r="50" spans="2:47" s="1" customFormat="1" ht="6.9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Krajská správa a údržba silnic Středočeského kraje</v>
      </c>
      <c r="G51" s="40"/>
      <c r="H51" s="40"/>
      <c r="I51" s="117" t="s">
        <v>33</v>
      </c>
      <c r="J51" s="355" t="str">
        <f>E21</f>
        <v>Atelier PROMIKA s.r.o.</v>
      </c>
      <c r="K51" s="43"/>
    </row>
    <row r="52" spans="2:47" s="1" customFormat="1" ht="14.4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59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3" customHeight="1">
      <c r="B54" s="39"/>
      <c r="C54" s="142" t="s">
        <v>103</v>
      </c>
      <c r="D54" s="130"/>
      <c r="E54" s="130"/>
      <c r="F54" s="130"/>
      <c r="G54" s="130"/>
      <c r="H54" s="130"/>
      <c r="I54" s="143"/>
      <c r="J54" s="144" t="s">
        <v>104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3" customHeight="1">
      <c r="B56" s="39"/>
      <c r="C56" s="146" t="s">
        <v>105</v>
      </c>
      <c r="D56" s="40"/>
      <c r="E56" s="40"/>
      <c r="F56" s="40"/>
      <c r="G56" s="40"/>
      <c r="H56" s="40"/>
      <c r="I56" s="116"/>
      <c r="J56" s="126">
        <f>J85</f>
        <v>0</v>
      </c>
      <c r="K56" s="43"/>
      <c r="AU56" s="22" t="s">
        <v>106</v>
      </c>
    </row>
    <row r="57" spans="2:47" s="7" customFormat="1" ht="24.9" customHeight="1">
      <c r="B57" s="147"/>
      <c r="C57" s="148"/>
      <c r="D57" s="149" t="s">
        <v>107</v>
      </c>
      <c r="E57" s="150"/>
      <c r="F57" s="150"/>
      <c r="G57" s="150"/>
      <c r="H57" s="150"/>
      <c r="I57" s="151"/>
      <c r="J57" s="152">
        <f>J86</f>
        <v>0</v>
      </c>
      <c r="K57" s="153"/>
    </row>
    <row r="58" spans="2:47" s="8" customFormat="1" ht="19.899999999999999" customHeight="1">
      <c r="B58" s="154"/>
      <c r="C58" s="155"/>
      <c r="D58" s="156" t="s">
        <v>108</v>
      </c>
      <c r="E58" s="157"/>
      <c r="F58" s="157"/>
      <c r="G58" s="157"/>
      <c r="H58" s="157"/>
      <c r="I58" s="158"/>
      <c r="J58" s="159">
        <f>J87</f>
        <v>0</v>
      </c>
      <c r="K58" s="160"/>
    </row>
    <row r="59" spans="2:47" s="8" customFormat="1" ht="19.899999999999999" customHeight="1">
      <c r="B59" s="154"/>
      <c r="C59" s="155"/>
      <c r="D59" s="156" t="s">
        <v>109</v>
      </c>
      <c r="E59" s="157"/>
      <c r="F59" s="157"/>
      <c r="G59" s="157"/>
      <c r="H59" s="157"/>
      <c r="I59" s="158"/>
      <c r="J59" s="159">
        <f>J254</f>
        <v>0</v>
      </c>
      <c r="K59" s="160"/>
    </row>
    <row r="60" spans="2:47" s="8" customFormat="1" ht="19.899999999999999" customHeight="1">
      <c r="B60" s="154"/>
      <c r="C60" s="155"/>
      <c r="D60" s="156" t="s">
        <v>110</v>
      </c>
      <c r="E60" s="157"/>
      <c r="F60" s="157"/>
      <c r="G60" s="157"/>
      <c r="H60" s="157"/>
      <c r="I60" s="158"/>
      <c r="J60" s="159">
        <f>J264</f>
        <v>0</v>
      </c>
      <c r="K60" s="160"/>
    </row>
    <row r="61" spans="2:47" s="8" customFormat="1" ht="19.899999999999999" customHeight="1">
      <c r="B61" s="154"/>
      <c r="C61" s="155"/>
      <c r="D61" s="156" t="s">
        <v>111</v>
      </c>
      <c r="E61" s="157"/>
      <c r="F61" s="157"/>
      <c r="G61" s="157"/>
      <c r="H61" s="157"/>
      <c r="I61" s="158"/>
      <c r="J61" s="159">
        <f>J271</f>
        <v>0</v>
      </c>
      <c r="K61" s="160"/>
    </row>
    <row r="62" spans="2:47" s="8" customFormat="1" ht="19.899999999999999" customHeight="1">
      <c r="B62" s="154"/>
      <c r="C62" s="155"/>
      <c r="D62" s="156" t="s">
        <v>112</v>
      </c>
      <c r="E62" s="157"/>
      <c r="F62" s="157"/>
      <c r="G62" s="157"/>
      <c r="H62" s="157"/>
      <c r="I62" s="158"/>
      <c r="J62" s="159">
        <f>J339</f>
        <v>0</v>
      </c>
      <c r="K62" s="160"/>
    </row>
    <row r="63" spans="2:47" s="8" customFormat="1" ht="19.899999999999999" customHeight="1">
      <c r="B63" s="154"/>
      <c r="C63" s="155"/>
      <c r="D63" s="156" t="s">
        <v>113</v>
      </c>
      <c r="E63" s="157"/>
      <c r="F63" s="157"/>
      <c r="G63" s="157"/>
      <c r="H63" s="157"/>
      <c r="I63" s="158"/>
      <c r="J63" s="159">
        <f>J343</f>
        <v>0</v>
      </c>
      <c r="K63" s="160"/>
    </row>
    <row r="64" spans="2:47" s="8" customFormat="1" ht="19.899999999999999" customHeight="1">
      <c r="B64" s="154"/>
      <c r="C64" s="155"/>
      <c r="D64" s="156" t="s">
        <v>114</v>
      </c>
      <c r="E64" s="157"/>
      <c r="F64" s="157"/>
      <c r="G64" s="157"/>
      <c r="H64" s="157"/>
      <c r="I64" s="158"/>
      <c r="J64" s="159">
        <f>J385</f>
        <v>0</v>
      </c>
      <c r="K64" s="160"/>
    </row>
    <row r="65" spans="2:12" s="8" customFormat="1" ht="19.899999999999999" customHeight="1">
      <c r="B65" s="154"/>
      <c r="C65" s="155"/>
      <c r="D65" s="156" t="s">
        <v>115</v>
      </c>
      <c r="E65" s="157"/>
      <c r="F65" s="157"/>
      <c r="G65" s="157"/>
      <c r="H65" s="157"/>
      <c r="I65" s="158"/>
      <c r="J65" s="159">
        <f>J398</f>
        <v>0</v>
      </c>
      <c r="K65" s="160"/>
    </row>
    <row r="66" spans="2:12" s="1" customFormat="1" ht="21.8" customHeight="1">
      <c r="B66" s="39"/>
      <c r="C66" s="40"/>
      <c r="D66" s="40"/>
      <c r="E66" s="40"/>
      <c r="F66" s="40"/>
      <c r="G66" s="40"/>
      <c r="H66" s="40"/>
      <c r="I66" s="116"/>
      <c r="J66" s="40"/>
      <c r="K66" s="43"/>
    </row>
    <row r="67" spans="2:12" s="1" customFormat="1" ht="6.9" customHeight="1">
      <c r="B67" s="54"/>
      <c r="C67" s="55"/>
      <c r="D67" s="55"/>
      <c r="E67" s="55"/>
      <c r="F67" s="55"/>
      <c r="G67" s="55"/>
      <c r="H67" s="55"/>
      <c r="I67" s="137"/>
      <c r="J67" s="55"/>
      <c r="K67" s="56"/>
    </row>
    <row r="71" spans="2:12" s="1" customFormat="1" ht="6.9" customHeight="1">
      <c r="B71" s="57"/>
      <c r="C71" s="58"/>
      <c r="D71" s="58"/>
      <c r="E71" s="58"/>
      <c r="F71" s="58"/>
      <c r="G71" s="58"/>
      <c r="H71" s="58"/>
      <c r="I71" s="140"/>
      <c r="J71" s="58"/>
      <c r="K71" s="58"/>
      <c r="L71" s="59"/>
    </row>
    <row r="72" spans="2:12" s="1" customFormat="1" ht="36.950000000000003" customHeight="1">
      <c r="B72" s="39"/>
      <c r="C72" s="60" t="s">
        <v>116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12" s="1" customFormat="1" ht="6.9" customHeight="1">
      <c r="B73" s="39"/>
      <c r="C73" s="61"/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14.4" customHeight="1">
      <c r="B74" s="39"/>
      <c r="C74" s="63" t="s">
        <v>18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6.45" customHeight="1">
      <c r="B75" s="39"/>
      <c r="C75" s="61"/>
      <c r="D75" s="61"/>
      <c r="E75" s="360" t="str">
        <f>E7</f>
        <v>II/112 Struhařov, rekonstrukce silnice – provozní staničení km 6,70 – 9,48</v>
      </c>
      <c r="F75" s="361"/>
      <c r="G75" s="361"/>
      <c r="H75" s="361"/>
      <c r="I75" s="161"/>
      <c r="J75" s="61"/>
      <c r="K75" s="61"/>
      <c r="L75" s="59"/>
    </row>
    <row r="76" spans="2:12" s="1" customFormat="1" ht="14.4" customHeight="1">
      <c r="B76" s="39"/>
      <c r="C76" s="63" t="s">
        <v>99</v>
      </c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17.25" customHeight="1">
      <c r="B77" s="39"/>
      <c r="C77" s="61"/>
      <c r="D77" s="61"/>
      <c r="E77" s="327" t="str">
        <f>E9</f>
        <v>SO 121 - Silnice II/112</v>
      </c>
      <c r="F77" s="362"/>
      <c r="G77" s="362"/>
      <c r="H77" s="362"/>
      <c r="I77" s="161"/>
      <c r="J77" s="61"/>
      <c r="K77" s="61"/>
      <c r="L77" s="59"/>
    </row>
    <row r="78" spans="2:12" s="1" customFormat="1" ht="6.9" customHeight="1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18" customHeight="1">
      <c r="B79" s="39"/>
      <c r="C79" s="63" t="s">
        <v>23</v>
      </c>
      <c r="D79" s="61"/>
      <c r="E79" s="61"/>
      <c r="F79" s="162" t="str">
        <f>F12</f>
        <v>Struhařov</v>
      </c>
      <c r="G79" s="61"/>
      <c r="H79" s="61"/>
      <c r="I79" s="163" t="s">
        <v>25</v>
      </c>
      <c r="J79" s="71" t="str">
        <f>IF(J12="","",J12)</f>
        <v>23. 1. 2018</v>
      </c>
      <c r="K79" s="61"/>
      <c r="L79" s="59"/>
    </row>
    <row r="80" spans="2:12" s="1" customFormat="1" ht="6.9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>
      <c r="B81" s="39"/>
      <c r="C81" s="63" t="s">
        <v>27</v>
      </c>
      <c r="D81" s="61"/>
      <c r="E81" s="61"/>
      <c r="F81" s="162" t="str">
        <f>E15</f>
        <v>Krajská správa a údržba silnic Středočeského kraje</v>
      </c>
      <c r="G81" s="61"/>
      <c r="H81" s="61"/>
      <c r="I81" s="163" t="s">
        <v>33</v>
      </c>
      <c r="J81" s="162" t="str">
        <f>E21</f>
        <v>Atelier PROMIKA s.r.o.</v>
      </c>
      <c r="K81" s="61"/>
      <c r="L81" s="59"/>
    </row>
    <row r="82" spans="2:65" s="1" customFormat="1" ht="14.4" customHeight="1">
      <c r="B82" s="39"/>
      <c r="C82" s="63" t="s">
        <v>31</v>
      </c>
      <c r="D82" s="61"/>
      <c r="E82" s="61"/>
      <c r="F82" s="162" t="str">
        <f>IF(E18="","",E18)</f>
        <v/>
      </c>
      <c r="G82" s="61"/>
      <c r="H82" s="61"/>
      <c r="I82" s="161"/>
      <c r="J82" s="61"/>
      <c r="K82" s="61"/>
      <c r="L82" s="59"/>
    </row>
    <row r="83" spans="2:65" s="1" customFormat="1" ht="10.35" customHeight="1">
      <c r="B83" s="39"/>
      <c r="C83" s="61"/>
      <c r="D83" s="61"/>
      <c r="E83" s="61"/>
      <c r="F83" s="61"/>
      <c r="G83" s="61"/>
      <c r="H83" s="61"/>
      <c r="I83" s="161"/>
      <c r="J83" s="61"/>
      <c r="K83" s="61"/>
      <c r="L83" s="59"/>
    </row>
    <row r="84" spans="2:65" s="9" customFormat="1" ht="29.3" customHeight="1">
      <c r="B84" s="164"/>
      <c r="C84" s="165" t="s">
        <v>117</v>
      </c>
      <c r="D84" s="166" t="s">
        <v>57</v>
      </c>
      <c r="E84" s="166" t="s">
        <v>53</v>
      </c>
      <c r="F84" s="166" t="s">
        <v>118</v>
      </c>
      <c r="G84" s="166" t="s">
        <v>119</v>
      </c>
      <c r="H84" s="166" t="s">
        <v>120</v>
      </c>
      <c r="I84" s="167" t="s">
        <v>121</v>
      </c>
      <c r="J84" s="166" t="s">
        <v>104</v>
      </c>
      <c r="K84" s="168" t="s">
        <v>122</v>
      </c>
      <c r="L84" s="169"/>
      <c r="M84" s="79" t="s">
        <v>123</v>
      </c>
      <c r="N84" s="80" t="s">
        <v>42</v>
      </c>
      <c r="O84" s="80" t="s">
        <v>124</v>
      </c>
      <c r="P84" s="80" t="s">
        <v>125</v>
      </c>
      <c r="Q84" s="80" t="s">
        <v>126</v>
      </c>
      <c r="R84" s="80" t="s">
        <v>127</v>
      </c>
      <c r="S84" s="80" t="s">
        <v>128</v>
      </c>
      <c r="T84" s="81" t="s">
        <v>129</v>
      </c>
    </row>
    <row r="85" spans="2:65" s="1" customFormat="1" ht="29.3" customHeight="1">
      <c r="B85" s="39"/>
      <c r="C85" s="85" t="s">
        <v>105</v>
      </c>
      <c r="D85" s="61"/>
      <c r="E85" s="61"/>
      <c r="F85" s="61"/>
      <c r="G85" s="61"/>
      <c r="H85" s="61"/>
      <c r="I85" s="161"/>
      <c r="J85" s="170">
        <f>BK85</f>
        <v>0</v>
      </c>
      <c r="K85" s="61"/>
      <c r="L85" s="59"/>
      <c r="M85" s="82"/>
      <c r="N85" s="83"/>
      <c r="O85" s="83"/>
      <c r="P85" s="171">
        <f>P86</f>
        <v>0</v>
      </c>
      <c r="Q85" s="83"/>
      <c r="R85" s="171">
        <f>R86</f>
        <v>27340.196839140001</v>
      </c>
      <c r="S85" s="83"/>
      <c r="T85" s="172">
        <f>T86</f>
        <v>7221.0889999999999</v>
      </c>
      <c r="AT85" s="22" t="s">
        <v>71</v>
      </c>
      <c r="AU85" s="22" t="s">
        <v>106</v>
      </c>
      <c r="BK85" s="173">
        <f>BK86</f>
        <v>0</v>
      </c>
    </row>
    <row r="86" spans="2:65" s="10" customFormat="1" ht="37.450000000000003" customHeight="1">
      <c r="B86" s="174"/>
      <c r="C86" s="175"/>
      <c r="D86" s="176" t="s">
        <v>71</v>
      </c>
      <c r="E86" s="177" t="s">
        <v>130</v>
      </c>
      <c r="F86" s="177" t="s">
        <v>131</v>
      </c>
      <c r="G86" s="175"/>
      <c r="H86" s="175"/>
      <c r="I86" s="178"/>
      <c r="J86" s="179">
        <f>BK86</f>
        <v>0</v>
      </c>
      <c r="K86" s="175"/>
      <c r="L86" s="180"/>
      <c r="M86" s="181"/>
      <c r="N86" s="182"/>
      <c r="O86" s="182"/>
      <c r="P86" s="183">
        <f>P87+P254+P264+P271+P339+P343+P385+P398</f>
        <v>0</v>
      </c>
      <c r="Q86" s="182"/>
      <c r="R86" s="183">
        <f>R87+R254+R264+R271+R339+R343+R385+R398</f>
        <v>27340.196839140001</v>
      </c>
      <c r="S86" s="182"/>
      <c r="T86" s="184">
        <f>T87+T254+T264+T271+T339+T343+T385+T398</f>
        <v>7221.0889999999999</v>
      </c>
      <c r="AR86" s="185" t="s">
        <v>80</v>
      </c>
      <c r="AT86" s="186" t="s">
        <v>71</v>
      </c>
      <c r="AU86" s="186" t="s">
        <v>72</v>
      </c>
      <c r="AY86" s="185" t="s">
        <v>132</v>
      </c>
      <c r="BK86" s="187">
        <f>BK87+BK254+BK264+BK271+BK339+BK343+BK385+BK398</f>
        <v>0</v>
      </c>
    </row>
    <row r="87" spans="2:65" s="10" customFormat="1" ht="19.899999999999999" customHeight="1">
      <c r="B87" s="174"/>
      <c r="C87" s="175"/>
      <c r="D87" s="176" t="s">
        <v>71</v>
      </c>
      <c r="E87" s="188" t="s">
        <v>80</v>
      </c>
      <c r="F87" s="188" t="s">
        <v>133</v>
      </c>
      <c r="G87" s="175"/>
      <c r="H87" s="175"/>
      <c r="I87" s="178"/>
      <c r="J87" s="189">
        <f>BK87</f>
        <v>0</v>
      </c>
      <c r="K87" s="175"/>
      <c r="L87" s="180"/>
      <c r="M87" s="181"/>
      <c r="N87" s="182"/>
      <c r="O87" s="182"/>
      <c r="P87" s="183">
        <f>SUM(P88:P253)</f>
        <v>0</v>
      </c>
      <c r="Q87" s="182"/>
      <c r="R87" s="183">
        <f>SUM(R88:R253)</f>
        <v>8206.7384670400006</v>
      </c>
      <c r="S87" s="182"/>
      <c r="T87" s="184">
        <f>SUM(T88:T253)</f>
        <v>6205.0249999999996</v>
      </c>
      <c r="AR87" s="185" t="s">
        <v>80</v>
      </c>
      <c r="AT87" s="186" t="s">
        <v>71</v>
      </c>
      <c r="AU87" s="186" t="s">
        <v>80</v>
      </c>
      <c r="AY87" s="185" t="s">
        <v>132</v>
      </c>
      <c r="BK87" s="187">
        <f>SUM(BK88:BK253)</f>
        <v>0</v>
      </c>
    </row>
    <row r="88" spans="2:65" s="1" customFormat="1" ht="25.55" customHeight="1">
      <c r="B88" s="39"/>
      <c r="C88" s="190" t="s">
        <v>80</v>
      </c>
      <c r="D88" s="190" t="s">
        <v>134</v>
      </c>
      <c r="E88" s="191" t="s">
        <v>135</v>
      </c>
      <c r="F88" s="192" t="s">
        <v>136</v>
      </c>
      <c r="G88" s="193" t="s">
        <v>137</v>
      </c>
      <c r="H88" s="194">
        <v>500</v>
      </c>
      <c r="I88" s="195"/>
      <c r="J88" s="196">
        <f>ROUND(I88*H88,2)</f>
        <v>0</v>
      </c>
      <c r="K88" s="192" t="s">
        <v>138</v>
      </c>
      <c r="L88" s="59"/>
      <c r="M88" s="197" t="s">
        <v>21</v>
      </c>
      <c r="N88" s="198" t="s">
        <v>43</v>
      </c>
      <c r="O88" s="40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AR88" s="22" t="s">
        <v>139</v>
      </c>
      <c r="AT88" s="22" t="s">
        <v>134</v>
      </c>
      <c r="AU88" s="22" t="s">
        <v>82</v>
      </c>
      <c r="AY88" s="22" t="s">
        <v>132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2" t="s">
        <v>80</v>
      </c>
      <c r="BK88" s="201">
        <f>ROUND(I88*H88,2)</f>
        <v>0</v>
      </c>
      <c r="BL88" s="22" t="s">
        <v>139</v>
      </c>
      <c r="BM88" s="22" t="s">
        <v>140</v>
      </c>
    </row>
    <row r="89" spans="2:65" s="1" customFormat="1" ht="22.55">
      <c r="B89" s="39"/>
      <c r="C89" s="61"/>
      <c r="D89" s="202" t="s">
        <v>141</v>
      </c>
      <c r="E89" s="61"/>
      <c r="F89" s="203" t="s">
        <v>142</v>
      </c>
      <c r="G89" s="61"/>
      <c r="H89" s="61"/>
      <c r="I89" s="161"/>
      <c r="J89" s="61"/>
      <c r="K89" s="61"/>
      <c r="L89" s="59"/>
      <c r="M89" s="204"/>
      <c r="N89" s="40"/>
      <c r="O89" s="40"/>
      <c r="P89" s="40"/>
      <c r="Q89" s="40"/>
      <c r="R89" s="40"/>
      <c r="S89" s="40"/>
      <c r="T89" s="76"/>
      <c r="AT89" s="22" t="s">
        <v>141</v>
      </c>
      <c r="AU89" s="22" t="s">
        <v>82</v>
      </c>
    </row>
    <row r="90" spans="2:65" s="11" customFormat="1">
      <c r="B90" s="205"/>
      <c r="C90" s="206"/>
      <c r="D90" s="202" t="s">
        <v>143</v>
      </c>
      <c r="E90" s="207" t="s">
        <v>21</v>
      </c>
      <c r="F90" s="208" t="s">
        <v>144</v>
      </c>
      <c r="G90" s="206"/>
      <c r="H90" s="209">
        <v>500</v>
      </c>
      <c r="I90" s="210"/>
      <c r="J90" s="206"/>
      <c r="K90" s="206"/>
      <c r="L90" s="211"/>
      <c r="M90" s="212"/>
      <c r="N90" s="213"/>
      <c r="O90" s="213"/>
      <c r="P90" s="213"/>
      <c r="Q90" s="213"/>
      <c r="R90" s="213"/>
      <c r="S90" s="213"/>
      <c r="T90" s="214"/>
      <c r="AT90" s="215" t="s">
        <v>143</v>
      </c>
      <c r="AU90" s="215" t="s">
        <v>82</v>
      </c>
      <c r="AV90" s="11" t="s">
        <v>82</v>
      </c>
      <c r="AW90" s="11" t="s">
        <v>35</v>
      </c>
      <c r="AX90" s="11" t="s">
        <v>72</v>
      </c>
      <c r="AY90" s="215" t="s">
        <v>132</v>
      </c>
    </row>
    <row r="91" spans="2:65" s="1" customFormat="1" ht="16.45" customHeight="1">
      <c r="B91" s="39"/>
      <c r="C91" s="190" t="s">
        <v>82</v>
      </c>
      <c r="D91" s="190" t="s">
        <v>134</v>
      </c>
      <c r="E91" s="191" t="s">
        <v>145</v>
      </c>
      <c r="F91" s="192" t="s">
        <v>146</v>
      </c>
      <c r="G91" s="193" t="s">
        <v>137</v>
      </c>
      <c r="H91" s="194">
        <v>500</v>
      </c>
      <c r="I91" s="195"/>
      <c r="J91" s="196">
        <f>ROUND(I91*H91,2)</f>
        <v>0</v>
      </c>
      <c r="K91" s="192" t="s">
        <v>138</v>
      </c>
      <c r="L91" s="59"/>
      <c r="M91" s="197" t="s">
        <v>21</v>
      </c>
      <c r="N91" s="198" t="s">
        <v>43</v>
      </c>
      <c r="O91" s="40"/>
      <c r="P91" s="199">
        <f>O91*H91</f>
        <v>0</v>
      </c>
      <c r="Q91" s="199">
        <v>1.8000000000000001E-4</v>
      </c>
      <c r="R91" s="199">
        <f>Q91*H91</f>
        <v>9.0000000000000011E-2</v>
      </c>
      <c r="S91" s="199">
        <v>0</v>
      </c>
      <c r="T91" s="200">
        <f>S91*H91</f>
        <v>0</v>
      </c>
      <c r="AR91" s="22" t="s">
        <v>139</v>
      </c>
      <c r="AT91" s="22" t="s">
        <v>134</v>
      </c>
      <c r="AU91" s="22" t="s">
        <v>82</v>
      </c>
      <c r="AY91" s="22" t="s">
        <v>132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2" t="s">
        <v>80</v>
      </c>
      <c r="BK91" s="201">
        <f>ROUND(I91*H91,2)</f>
        <v>0</v>
      </c>
      <c r="BL91" s="22" t="s">
        <v>139</v>
      </c>
      <c r="BM91" s="22" t="s">
        <v>147</v>
      </c>
    </row>
    <row r="92" spans="2:65" s="1" customFormat="1" ht="22.55">
      <c r="B92" s="39"/>
      <c r="C92" s="61"/>
      <c r="D92" s="202" t="s">
        <v>141</v>
      </c>
      <c r="E92" s="61"/>
      <c r="F92" s="203" t="s">
        <v>148</v>
      </c>
      <c r="G92" s="61"/>
      <c r="H92" s="61"/>
      <c r="I92" s="161"/>
      <c r="J92" s="61"/>
      <c r="K92" s="61"/>
      <c r="L92" s="59"/>
      <c r="M92" s="204"/>
      <c r="N92" s="40"/>
      <c r="O92" s="40"/>
      <c r="P92" s="40"/>
      <c r="Q92" s="40"/>
      <c r="R92" s="40"/>
      <c r="S92" s="40"/>
      <c r="T92" s="76"/>
      <c r="AT92" s="22" t="s">
        <v>141</v>
      </c>
      <c r="AU92" s="22" t="s">
        <v>82</v>
      </c>
    </row>
    <row r="93" spans="2:65" s="11" customFormat="1">
      <c r="B93" s="205"/>
      <c r="C93" s="206"/>
      <c r="D93" s="202" t="s">
        <v>143</v>
      </c>
      <c r="E93" s="207" t="s">
        <v>21</v>
      </c>
      <c r="F93" s="208" t="s">
        <v>144</v>
      </c>
      <c r="G93" s="206"/>
      <c r="H93" s="209">
        <v>500</v>
      </c>
      <c r="I93" s="210"/>
      <c r="J93" s="206"/>
      <c r="K93" s="206"/>
      <c r="L93" s="211"/>
      <c r="M93" s="212"/>
      <c r="N93" s="213"/>
      <c r="O93" s="213"/>
      <c r="P93" s="213"/>
      <c r="Q93" s="213"/>
      <c r="R93" s="213"/>
      <c r="S93" s="213"/>
      <c r="T93" s="214"/>
      <c r="AT93" s="215" t="s">
        <v>143</v>
      </c>
      <c r="AU93" s="215" t="s">
        <v>82</v>
      </c>
      <c r="AV93" s="11" t="s">
        <v>82</v>
      </c>
      <c r="AW93" s="11" t="s">
        <v>35</v>
      </c>
      <c r="AX93" s="11" t="s">
        <v>72</v>
      </c>
      <c r="AY93" s="215" t="s">
        <v>132</v>
      </c>
    </row>
    <row r="94" spans="2:65" s="1" customFormat="1" ht="25.55" customHeight="1">
      <c r="B94" s="39"/>
      <c r="C94" s="190" t="s">
        <v>149</v>
      </c>
      <c r="D94" s="190" t="s">
        <v>134</v>
      </c>
      <c r="E94" s="191" t="s">
        <v>150</v>
      </c>
      <c r="F94" s="192" t="s">
        <v>151</v>
      </c>
      <c r="G94" s="193" t="s">
        <v>137</v>
      </c>
      <c r="H94" s="194">
        <v>20860</v>
      </c>
      <c r="I94" s="195"/>
      <c r="J94" s="196">
        <f>ROUND(I94*H94,2)</f>
        <v>0</v>
      </c>
      <c r="K94" s="192" t="s">
        <v>138</v>
      </c>
      <c r="L94" s="59"/>
      <c r="M94" s="197" t="s">
        <v>21</v>
      </c>
      <c r="N94" s="198" t="s">
        <v>43</v>
      </c>
      <c r="O94" s="40"/>
      <c r="P94" s="199">
        <f>O94*H94</f>
        <v>0</v>
      </c>
      <c r="Q94" s="199">
        <v>0</v>
      </c>
      <c r="R94" s="199">
        <f>Q94*H94</f>
        <v>0</v>
      </c>
      <c r="S94" s="199">
        <v>0.28999999999999998</v>
      </c>
      <c r="T94" s="200">
        <f>S94*H94</f>
        <v>6049.4</v>
      </c>
      <c r="AR94" s="22" t="s">
        <v>139</v>
      </c>
      <c r="AT94" s="22" t="s">
        <v>134</v>
      </c>
      <c r="AU94" s="22" t="s">
        <v>82</v>
      </c>
      <c r="AY94" s="22" t="s">
        <v>132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2" t="s">
        <v>80</v>
      </c>
      <c r="BK94" s="201">
        <f>ROUND(I94*H94,2)</f>
        <v>0</v>
      </c>
      <c r="BL94" s="22" t="s">
        <v>139</v>
      </c>
      <c r="BM94" s="22" t="s">
        <v>152</v>
      </c>
    </row>
    <row r="95" spans="2:65" s="1" customFormat="1" ht="33.85">
      <c r="B95" s="39"/>
      <c r="C95" s="61"/>
      <c r="D95" s="202" t="s">
        <v>141</v>
      </c>
      <c r="E95" s="61"/>
      <c r="F95" s="203" t="s">
        <v>153</v>
      </c>
      <c r="G95" s="61"/>
      <c r="H95" s="61"/>
      <c r="I95" s="161"/>
      <c r="J95" s="61"/>
      <c r="K95" s="61"/>
      <c r="L95" s="59"/>
      <c r="M95" s="204"/>
      <c r="N95" s="40"/>
      <c r="O95" s="40"/>
      <c r="P95" s="40"/>
      <c r="Q95" s="40"/>
      <c r="R95" s="40"/>
      <c r="S95" s="40"/>
      <c r="T95" s="76"/>
      <c r="AT95" s="22" t="s">
        <v>141</v>
      </c>
      <c r="AU95" s="22" t="s">
        <v>82</v>
      </c>
    </row>
    <row r="96" spans="2:65" s="11" customFormat="1" ht="25.05">
      <c r="B96" s="205"/>
      <c r="C96" s="206"/>
      <c r="D96" s="202" t="s">
        <v>143</v>
      </c>
      <c r="E96" s="207" t="s">
        <v>21</v>
      </c>
      <c r="F96" s="208" t="s">
        <v>154</v>
      </c>
      <c r="G96" s="206"/>
      <c r="H96" s="209">
        <v>20860</v>
      </c>
      <c r="I96" s="210"/>
      <c r="J96" s="206"/>
      <c r="K96" s="206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143</v>
      </c>
      <c r="AU96" s="215" t="s">
        <v>82</v>
      </c>
      <c r="AV96" s="11" t="s">
        <v>82</v>
      </c>
      <c r="AW96" s="11" t="s">
        <v>35</v>
      </c>
      <c r="AX96" s="11" t="s">
        <v>72</v>
      </c>
      <c r="AY96" s="215" t="s">
        <v>132</v>
      </c>
    </row>
    <row r="97" spans="2:65" s="1" customFormat="1" ht="25.55" customHeight="1">
      <c r="B97" s="39"/>
      <c r="C97" s="190" t="s">
        <v>139</v>
      </c>
      <c r="D97" s="190" t="s">
        <v>134</v>
      </c>
      <c r="E97" s="191" t="s">
        <v>155</v>
      </c>
      <c r="F97" s="192" t="s">
        <v>156</v>
      </c>
      <c r="G97" s="193" t="s">
        <v>137</v>
      </c>
      <c r="H97" s="194">
        <v>350</v>
      </c>
      <c r="I97" s="195"/>
      <c r="J97" s="196">
        <f>ROUND(I97*H97,2)</f>
        <v>0</v>
      </c>
      <c r="K97" s="192" t="s">
        <v>138</v>
      </c>
      <c r="L97" s="59"/>
      <c r="M97" s="197" t="s">
        <v>21</v>
      </c>
      <c r="N97" s="198" t="s">
        <v>43</v>
      </c>
      <c r="O97" s="40"/>
      <c r="P97" s="199">
        <f>O97*H97</f>
        <v>0</v>
      </c>
      <c r="Q97" s="199">
        <v>1.2999999999999999E-4</v>
      </c>
      <c r="R97" s="199">
        <f>Q97*H97</f>
        <v>4.5499999999999999E-2</v>
      </c>
      <c r="S97" s="199">
        <v>0</v>
      </c>
      <c r="T97" s="200">
        <f>S97*H97</f>
        <v>0</v>
      </c>
      <c r="AR97" s="22" t="s">
        <v>139</v>
      </c>
      <c r="AT97" s="22" t="s">
        <v>134</v>
      </c>
      <c r="AU97" s="22" t="s">
        <v>82</v>
      </c>
      <c r="AY97" s="22" t="s">
        <v>132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80</v>
      </c>
      <c r="BK97" s="201">
        <f>ROUND(I97*H97,2)</f>
        <v>0</v>
      </c>
      <c r="BL97" s="22" t="s">
        <v>139</v>
      </c>
      <c r="BM97" s="22" t="s">
        <v>157</v>
      </c>
    </row>
    <row r="98" spans="2:65" s="1" customFormat="1" ht="22.55">
      <c r="B98" s="39"/>
      <c r="C98" s="61"/>
      <c r="D98" s="202" t="s">
        <v>141</v>
      </c>
      <c r="E98" s="61"/>
      <c r="F98" s="203" t="s">
        <v>158</v>
      </c>
      <c r="G98" s="61"/>
      <c r="H98" s="61"/>
      <c r="I98" s="161"/>
      <c r="J98" s="61"/>
      <c r="K98" s="61"/>
      <c r="L98" s="59"/>
      <c r="M98" s="204"/>
      <c r="N98" s="40"/>
      <c r="O98" s="40"/>
      <c r="P98" s="40"/>
      <c r="Q98" s="40"/>
      <c r="R98" s="40"/>
      <c r="S98" s="40"/>
      <c r="T98" s="76"/>
      <c r="AT98" s="22" t="s">
        <v>141</v>
      </c>
      <c r="AU98" s="22" t="s">
        <v>82</v>
      </c>
    </row>
    <row r="99" spans="2:65" s="1" customFormat="1" ht="22.55">
      <c r="B99" s="39"/>
      <c r="C99" s="61"/>
      <c r="D99" s="202" t="s">
        <v>159</v>
      </c>
      <c r="E99" s="61"/>
      <c r="F99" s="216" t="s">
        <v>160</v>
      </c>
      <c r="G99" s="61"/>
      <c r="H99" s="61"/>
      <c r="I99" s="161"/>
      <c r="J99" s="61"/>
      <c r="K99" s="61"/>
      <c r="L99" s="59"/>
      <c r="M99" s="204"/>
      <c r="N99" s="40"/>
      <c r="O99" s="40"/>
      <c r="P99" s="40"/>
      <c r="Q99" s="40"/>
      <c r="R99" s="40"/>
      <c r="S99" s="40"/>
      <c r="T99" s="76"/>
      <c r="AT99" s="22" t="s">
        <v>159</v>
      </c>
      <c r="AU99" s="22" t="s">
        <v>82</v>
      </c>
    </row>
    <row r="100" spans="2:65" s="11" customFormat="1" ht="25.05">
      <c r="B100" s="205"/>
      <c r="C100" s="206"/>
      <c r="D100" s="202" t="s">
        <v>143</v>
      </c>
      <c r="E100" s="207" t="s">
        <v>21</v>
      </c>
      <c r="F100" s="208" t="s">
        <v>161</v>
      </c>
      <c r="G100" s="206"/>
      <c r="H100" s="209">
        <v>350</v>
      </c>
      <c r="I100" s="210"/>
      <c r="J100" s="206"/>
      <c r="K100" s="206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143</v>
      </c>
      <c r="AU100" s="215" t="s">
        <v>82</v>
      </c>
      <c r="AV100" s="11" t="s">
        <v>82</v>
      </c>
      <c r="AW100" s="11" t="s">
        <v>35</v>
      </c>
      <c r="AX100" s="11" t="s">
        <v>72</v>
      </c>
      <c r="AY100" s="215" t="s">
        <v>132</v>
      </c>
    </row>
    <row r="101" spans="2:65" s="1" customFormat="1" ht="25.55" customHeight="1">
      <c r="B101" s="39"/>
      <c r="C101" s="190" t="s">
        <v>162</v>
      </c>
      <c r="D101" s="190" t="s">
        <v>134</v>
      </c>
      <c r="E101" s="191" t="s">
        <v>163</v>
      </c>
      <c r="F101" s="192" t="s">
        <v>164</v>
      </c>
      <c r="G101" s="193" t="s">
        <v>137</v>
      </c>
      <c r="H101" s="194">
        <v>19500</v>
      </c>
      <c r="I101" s="195"/>
      <c r="J101" s="196">
        <f>ROUND(I101*H101,2)</f>
        <v>0</v>
      </c>
      <c r="K101" s="192" t="s">
        <v>138</v>
      </c>
      <c r="L101" s="59"/>
      <c r="M101" s="197" t="s">
        <v>21</v>
      </c>
      <c r="N101" s="198" t="s">
        <v>43</v>
      </c>
      <c r="O101" s="40"/>
      <c r="P101" s="199">
        <f>O101*H101</f>
        <v>0</v>
      </c>
      <c r="Q101" s="199">
        <v>3.3E-4</v>
      </c>
      <c r="R101" s="199">
        <f>Q101*H101</f>
        <v>6.4349999999999996</v>
      </c>
      <c r="S101" s="199">
        <v>0</v>
      </c>
      <c r="T101" s="200">
        <f>S101*H101</f>
        <v>0</v>
      </c>
      <c r="AR101" s="22" t="s">
        <v>139</v>
      </c>
      <c r="AT101" s="22" t="s">
        <v>134</v>
      </c>
      <c r="AU101" s="22" t="s">
        <v>82</v>
      </c>
      <c r="AY101" s="22" t="s">
        <v>132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2" t="s">
        <v>80</v>
      </c>
      <c r="BK101" s="201">
        <f>ROUND(I101*H101,2)</f>
        <v>0</v>
      </c>
      <c r="BL101" s="22" t="s">
        <v>139</v>
      </c>
      <c r="BM101" s="22" t="s">
        <v>165</v>
      </c>
    </row>
    <row r="102" spans="2:65" s="1" customFormat="1" ht="22.55">
      <c r="B102" s="39"/>
      <c r="C102" s="61"/>
      <c r="D102" s="202" t="s">
        <v>141</v>
      </c>
      <c r="E102" s="61"/>
      <c r="F102" s="203" t="s">
        <v>166</v>
      </c>
      <c r="G102" s="61"/>
      <c r="H102" s="61"/>
      <c r="I102" s="161"/>
      <c r="J102" s="61"/>
      <c r="K102" s="61"/>
      <c r="L102" s="59"/>
      <c r="M102" s="204"/>
      <c r="N102" s="40"/>
      <c r="O102" s="40"/>
      <c r="P102" s="40"/>
      <c r="Q102" s="40"/>
      <c r="R102" s="40"/>
      <c r="S102" s="40"/>
      <c r="T102" s="76"/>
      <c r="AT102" s="22" t="s">
        <v>141</v>
      </c>
      <c r="AU102" s="22" t="s">
        <v>82</v>
      </c>
    </row>
    <row r="103" spans="2:65" s="1" customFormat="1" ht="22.55">
      <c r="B103" s="39"/>
      <c r="C103" s="61"/>
      <c r="D103" s="202" t="s">
        <v>159</v>
      </c>
      <c r="E103" s="61"/>
      <c r="F103" s="216" t="s">
        <v>160</v>
      </c>
      <c r="G103" s="61"/>
      <c r="H103" s="61"/>
      <c r="I103" s="161"/>
      <c r="J103" s="61"/>
      <c r="K103" s="61"/>
      <c r="L103" s="59"/>
      <c r="M103" s="204"/>
      <c r="N103" s="40"/>
      <c r="O103" s="40"/>
      <c r="P103" s="40"/>
      <c r="Q103" s="40"/>
      <c r="R103" s="40"/>
      <c r="S103" s="40"/>
      <c r="T103" s="76"/>
      <c r="AT103" s="22" t="s">
        <v>159</v>
      </c>
      <c r="AU103" s="22" t="s">
        <v>82</v>
      </c>
    </row>
    <row r="104" spans="2:65" s="11" customFormat="1" ht="25.05">
      <c r="B104" s="205"/>
      <c r="C104" s="206"/>
      <c r="D104" s="202" t="s">
        <v>143</v>
      </c>
      <c r="E104" s="207" t="s">
        <v>21</v>
      </c>
      <c r="F104" s="208" t="s">
        <v>167</v>
      </c>
      <c r="G104" s="206"/>
      <c r="H104" s="209">
        <v>19500</v>
      </c>
      <c r="I104" s="210"/>
      <c r="J104" s="206"/>
      <c r="K104" s="206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143</v>
      </c>
      <c r="AU104" s="215" t="s">
        <v>82</v>
      </c>
      <c r="AV104" s="11" t="s">
        <v>82</v>
      </c>
      <c r="AW104" s="11" t="s">
        <v>35</v>
      </c>
      <c r="AX104" s="11" t="s">
        <v>72</v>
      </c>
      <c r="AY104" s="215" t="s">
        <v>132</v>
      </c>
    </row>
    <row r="105" spans="2:65" s="1" customFormat="1" ht="25.55" customHeight="1">
      <c r="B105" s="39"/>
      <c r="C105" s="190" t="s">
        <v>168</v>
      </c>
      <c r="D105" s="190" t="s">
        <v>134</v>
      </c>
      <c r="E105" s="191" t="s">
        <v>169</v>
      </c>
      <c r="F105" s="192" t="s">
        <v>170</v>
      </c>
      <c r="G105" s="193" t="s">
        <v>171</v>
      </c>
      <c r="H105" s="194">
        <v>62.25</v>
      </c>
      <c r="I105" s="195"/>
      <c r="J105" s="196">
        <f>ROUND(I105*H105,2)</f>
        <v>0</v>
      </c>
      <c r="K105" s="192" t="s">
        <v>138</v>
      </c>
      <c r="L105" s="59"/>
      <c r="M105" s="197" t="s">
        <v>21</v>
      </c>
      <c r="N105" s="198" t="s">
        <v>43</v>
      </c>
      <c r="O105" s="40"/>
      <c r="P105" s="199">
        <f>O105*H105</f>
        <v>0</v>
      </c>
      <c r="Q105" s="199">
        <v>0</v>
      </c>
      <c r="R105" s="199">
        <f>Q105*H105</f>
        <v>0</v>
      </c>
      <c r="S105" s="199">
        <v>2.5</v>
      </c>
      <c r="T105" s="200">
        <f>S105*H105</f>
        <v>155.625</v>
      </c>
      <c r="AR105" s="22" t="s">
        <v>139</v>
      </c>
      <c r="AT105" s="22" t="s">
        <v>134</v>
      </c>
      <c r="AU105" s="22" t="s">
        <v>82</v>
      </c>
      <c r="AY105" s="22" t="s">
        <v>132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2" t="s">
        <v>80</v>
      </c>
      <c r="BK105" s="201">
        <f>ROUND(I105*H105,2)</f>
        <v>0</v>
      </c>
      <c r="BL105" s="22" t="s">
        <v>139</v>
      </c>
      <c r="BM105" s="22" t="s">
        <v>172</v>
      </c>
    </row>
    <row r="106" spans="2:65" s="1" customFormat="1" ht="22.55">
      <c r="B106" s="39"/>
      <c r="C106" s="61"/>
      <c r="D106" s="202" t="s">
        <v>141</v>
      </c>
      <c r="E106" s="61"/>
      <c r="F106" s="203" t="s">
        <v>173</v>
      </c>
      <c r="G106" s="61"/>
      <c r="H106" s="61"/>
      <c r="I106" s="161"/>
      <c r="J106" s="61"/>
      <c r="K106" s="61"/>
      <c r="L106" s="59"/>
      <c r="M106" s="204"/>
      <c r="N106" s="40"/>
      <c r="O106" s="40"/>
      <c r="P106" s="40"/>
      <c r="Q106" s="40"/>
      <c r="R106" s="40"/>
      <c r="S106" s="40"/>
      <c r="T106" s="76"/>
      <c r="AT106" s="22" t="s">
        <v>141</v>
      </c>
      <c r="AU106" s="22" t="s">
        <v>82</v>
      </c>
    </row>
    <row r="107" spans="2:65" s="11" customFormat="1" ht="25.05">
      <c r="B107" s="205"/>
      <c r="C107" s="206"/>
      <c r="D107" s="202" t="s">
        <v>143</v>
      </c>
      <c r="E107" s="207" t="s">
        <v>21</v>
      </c>
      <c r="F107" s="208" t="s">
        <v>174</v>
      </c>
      <c r="G107" s="206"/>
      <c r="H107" s="209">
        <v>62.25</v>
      </c>
      <c r="I107" s="210"/>
      <c r="J107" s="206"/>
      <c r="K107" s="206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143</v>
      </c>
      <c r="AU107" s="215" t="s">
        <v>82</v>
      </c>
      <c r="AV107" s="11" t="s">
        <v>82</v>
      </c>
      <c r="AW107" s="11" t="s">
        <v>35</v>
      </c>
      <c r="AX107" s="11" t="s">
        <v>72</v>
      </c>
      <c r="AY107" s="215" t="s">
        <v>132</v>
      </c>
    </row>
    <row r="108" spans="2:65" s="1" customFormat="1" ht="16.45" customHeight="1">
      <c r="B108" s="39"/>
      <c r="C108" s="190" t="s">
        <v>175</v>
      </c>
      <c r="D108" s="190" t="s">
        <v>134</v>
      </c>
      <c r="E108" s="191" t="s">
        <v>176</v>
      </c>
      <c r="F108" s="192" t="s">
        <v>177</v>
      </c>
      <c r="G108" s="193" t="s">
        <v>171</v>
      </c>
      <c r="H108" s="194">
        <v>2227</v>
      </c>
      <c r="I108" s="195"/>
      <c r="J108" s="196">
        <f>ROUND(I108*H108,2)</f>
        <v>0</v>
      </c>
      <c r="K108" s="192" t="s">
        <v>138</v>
      </c>
      <c r="L108" s="59"/>
      <c r="M108" s="197" t="s">
        <v>21</v>
      </c>
      <c r="N108" s="198" t="s">
        <v>43</v>
      </c>
      <c r="O108" s="40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AR108" s="22" t="s">
        <v>139</v>
      </c>
      <c r="AT108" s="22" t="s">
        <v>134</v>
      </c>
      <c r="AU108" s="22" t="s">
        <v>82</v>
      </c>
      <c r="AY108" s="22" t="s">
        <v>132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22" t="s">
        <v>80</v>
      </c>
      <c r="BK108" s="201">
        <f>ROUND(I108*H108,2)</f>
        <v>0</v>
      </c>
      <c r="BL108" s="22" t="s">
        <v>139</v>
      </c>
      <c r="BM108" s="22" t="s">
        <v>178</v>
      </c>
    </row>
    <row r="109" spans="2:65" s="1" customFormat="1" ht="22.55">
      <c r="B109" s="39"/>
      <c r="C109" s="61"/>
      <c r="D109" s="202" t="s">
        <v>141</v>
      </c>
      <c r="E109" s="61"/>
      <c r="F109" s="203" t="s">
        <v>179</v>
      </c>
      <c r="G109" s="61"/>
      <c r="H109" s="61"/>
      <c r="I109" s="161"/>
      <c r="J109" s="61"/>
      <c r="K109" s="61"/>
      <c r="L109" s="59"/>
      <c r="M109" s="204"/>
      <c r="N109" s="40"/>
      <c r="O109" s="40"/>
      <c r="P109" s="40"/>
      <c r="Q109" s="40"/>
      <c r="R109" s="40"/>
      <c r="S109" s="40"/>
      <c r="T109" s="76"/>
      <c r="AT109" s="22" t="s">
        <v>141</v>
      </c>
      <c r="AU109" s="22" t="s">
        <v>82</v>
      </c>
    </row>
    <row r="110" spans="2:65" s="11" customFormat="1">
      <c r="B110" s="205"/>
      <c r="C110" s="206"/>
      <c r="D110" s="202" t="s">
        <v>143</v>
      </c>
      <c r="E110" s="207" t="s">
        <v>21</v>
      </c>
      <c r="F110" s="208" t="s">
        <v>180</v>
      </c>
      <c r="G110" s="206"/>
      <c r="H110" s="209">
        <v>2227</v>
      </c>
      <c r="I110" s="210"/>
      <c r="J110" s="206"/>
      <c r="K110" s="206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143</v>
      </c>
      <c r="AU110" s="215" t="s">
        <v>82</v>
      </c>
      <c r="AV110" s="11" t="s">
        <v>82</v>
      </c>
      <c r="AW110" s="11" t="s">
        <v>35</v>
      </c>
      <c r="AX110" s="11" t="s">
        <v>72</v>
      </c>
      <c r="AY110" s="215" t="s">
        <v>132</v>
      </c>
    </row>
    <row r="111" spans="2:65" s="1" customFormat="1" ht="25.55" customHeight="1">
      <c r="B111" s="39"/>
      <c r="C111" s="190" t="s">
        <v>181</v>
      </c>
      <c r="D111" s="190" t="s">
        <v>134</v>
      </c>
      <c r="E111" s="191" t="s">
        <v>182</v>
      </c>
      <c r="F111" s="192" t="s">
        <v>183</v>
      </c>
      <c r="G111" s="193" t="s">
        <v>171</v>
      </c>
      <c r="H111" s="194">
        <v>100</v>
      </c>
      <c r="I111" s="195"/>
      <c r="J111" s="196">
        <f>ROUND(I111*H111,2)</f>
        <v>0</v>
      </c>
      <c r="K111" s="192" t="s">
        <v>138</v>
      </c>
      <c r="L111" s="59"/>
      <c r="M111" s="197" t="s">
        <v>21</v>
      </c>
      <c r="N111" s="198" t="s">
        <v>43</v>
      </c>
      <c r="O111" s="40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AR111" s="22" t="s">
        <v>139</v>
      </c>
      <c r="AT111" s="22" t="s">
        <v>134</v>
      </c>
      <c r="AU111" s="22" t="s">
        <v>82</v>
      </c>
      <c r="AY111" s="22" t="s">
        <v>132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2" t="s">
        <v>80</v>
      </c>
      <c r="BK111" s="201">
        <f>ROUND(I111*H111,2)</f>
        <v>0</v>
      </c>
      <c r="BL111" s="22" t="s">
        <v>139</v>
      </c>
      <c r="BM111" s="22" t="s">
        <v>184</v>
      </c>
    </row>
    <row r="112" spans="2:65" s="1" customFormat="1" ht="22.55">
      <c r="B112" s="39"/>
      <c r="C112" s="61"/>
      <c r="D112" s="202" t="s">
        <v>141</v>
      </c>
      <c r="E112" s="61"/>
      <c r="F112" s="203" t="s">
        <v>185</v>
      </c>
      <c r="G112" s="61"/>
      <c r="H112" s="61"/>
      <c r="I112" s="161"/>
      <c r="J112" s="61"/>
      <c r="K112" s="61"/>
      <c r="L112" s="59"/>
      <c r="M112" s="204"/>
      <c r="N112" s="40"/>
      <c r="O112" s="40"/>
      <c r="P112" s="40"/>
      <c r="Q112" s="40"/>
      <c r="R112" s="40"/>
      <c r="S112" s="40"/>
      <c r="T112" s="76"/>
      <c r="AT112" s="22" t="s">
        <v>141</v>
      </c>
      <c r="AU112" s="22" t="s">
        <v>82</v>
      </c>
    </row>
    <row r="113" spans="2:65" s="11" customFormat="1">
      <c r="B113" s="205"/>
      <c r="C113" s="206"/>
      <c r="D113" s="202" t="s">
        <v>143</v>
      </c>
      <c r="E113" s="207" t="s">
        <v>21</v>
      </c>
      <c r="F113" s="208" t="s">
        <v>186</v>
      </c>
      <c r="G113" s="206"/>
      <c r="H113" s="209">
        <v>100</v>
      </c>
      <c r="I113" s="210"/>
      <c r="J113" s="206"/>
      <c r="K113" s="206"/>
      <c r="L113" s="211"/>
      <c r="M113" s="212"/>
      <c r="N113" s="213"/>
      <c r="O113" s="213"/>
      <c r="P113" s="213"/>
      <c r="Q113" s="213"/>
      <c r="R113" s="213"/>
      <c r="S113" s="213"/>
      <c r="T113" s="214"/>
      <c r="AT113" s="215" t="s">
        <v>143</v>
      </c>
      <c r="AU113" s="215" t="s">
        <v>82</v>
      </c>
      <c r="AV113" s="11" t="s">
        <v>82</v>
      </c>
      <c r="AW113" s="11" t="s">
        <v>35</v>
      </c>
      <c r="AX113" s="11" t="s">
        <v>72</v>
      </c>
      <c r="AY113" s="215" t="s">
        <v>132</v>
      </c>
    </row>
    <row r="114" spans="2:65" s="1" customFormat="1" ht="25.55" customHeight="1">
      <c r="B114" s="39"/>
      <c r="C114" s="190" t="s">
        <v>187</v>
      </c>
      <c r="D114" s="190" t="s">
        <v>134</v>
      </c>
      <c r="E114" s="191" t="s">
        <v>188</v>
      </c>
      <c r="F114" s="192" t="s">
        <v>189</v>
      </c>
      <c r="G114" s="193" t="s">
        <v>171</v>
      </c>
      <c r="H114" s="194">
        <v>1649.85</v>
      </c>
      <c r="I114" s="195"/>
      <c r="J114" s="196">
        <f>ROUND(I114*H114,2)</f>
        <v>0</v>
      </c>
      <c r="K114" s="192" t="s">
        <v>138</v>
      </c>
      <c r="L114" s="59"/>
      <c r="M114" s="197" t="s">
        <v>21</v>
      </c>
      <c r="N114" s="198" t="s">
        <v>43</v>
      </c>
      <c r="O114" s="40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AR114" s="22" t="s">
        <v>139</v>
      </c>
      <c r="AT114" s="22" t="s">
        <v>134</v>
      </c>
      <c r="AU114" s="22" t="s">
        <v>82</v>
      </c>
      <c r="AY114" s="22" t="s">
        <v>132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2" t="s">
        <v>80</v>
      </c>
      <c r="BK114" s="201">
        <f>ROUND(I114*H114,2)</f>
        <v>0</v>
      </c>
      <c r="BL114" s="22" t="s">
        <v>139</v>
      </c>
      <c r="BM114" s="22" t="s">
        <v>190</v>
      </c>
    </row>
    <row r="115" spans="2:65" s="1" customFormat="1" ht="22.55">
      <c r="B115" s="39"/>
      <c r="C115" s="61"/>
      <c r="D115" s="202" t="s">
        <v>141</v>
      </c>
      <c r="E115" s="61"/>
      <c r="F115" s="203" t="s">
        <v>191</v>
      </c>
      <c r="G115" s="61"/>
      <c r="H115" s="61"/>
      <c r="I115" s="161"/>
      <c r="J115" s="61"/>
      <c r="K115" s="61"/>
      <c r="L115" s="59"/>
      <c r="M115" s="204"/>
      <c r="N115" s="40"/>
      <c r="O115" s="40"/>
      <c r="P115" s="40"/>
      <c r="Q115" s="40"/>
      <c r="R115" s="40"/>
      <c r="S115" s="40"/>
      <c r="T115" s="76"/>
      <c r="AT115" s="22" t="s">
        <v>141</v>
      </c>
      <c r="AU115" s="22" t="s">
        <v>82</v>
      </c>
    </row>
    <row r="116" spans="2:65" s="11" customFormat="1" ht="25.05">
      <c r="B116" s="205"/>
      <c r="C116" s="206"/>
      <c r="D116" s="202" t="s">
        <v>143</v>
      </c>
      <c r="E116" s="207" t="s">
        <v>21</v>
      </c>
      <c r="F116" s="208" t="s">
        <v>192</v>
      </c>
      <c r="G116" s="206"/>
      <c r="H116" s="209">
        <v>594.54999999999995</v>
      </c>
      <c r="I116" s="210"/>
      <c r="J116" s="206"/>
      <c r="K116" s="206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143</v>
      </c>
      <c r="AU116" s="215" t="s">
        <v>82</v>
      </c>
      <c r="AV116" s="11" t="s">
        <v>82</v>
      </c>
      <c r="AW116" s="11" t="s">
        <v>35</v>
      </c>
      <c r="AX116" s="11" t="s">
        <v>72</v>
      </c>
      <c r="AY116" s="215" t="s">
        <v>132</v>
      </c>
    </row>
    <row r="117" spans="2:65" s="12" customFormat="1">
      <c r="B117" s="217"/>
      <c r="C117" s="218"/>
      <c r="D117" s="202" t="s">
        <v>143</v>
      </c>
      <c r="E117" s="219" t="s">
        <v>21</v>
      </c>
      <c r="F117" s="220" t="s">
        <v>193</v>
      </c>
      <c r="G117" s="218"/>
      <c r="H117" s="219" t="s">
        <v>21</v>
      </c>
      <c r="I117" s="221"/>
      <c r="J117" s="218"/>
      <c r="K117" s="218"/>
      <c r="L117" s="222"/>
      <c r="M117" s="223"/>
      <c r="N117" s="224"/>
      <c r="O117" s="224"/>
      <c r="P117" s="224"/>
      <c r="Q117" s="224"/>
      <c r="R117" s="224"/>
      <c r="S117" s="224"/>
      <c r="T117" s="225"/>
      <c r="AT117" s="226" t="s">
        <v>143</v>
      </c>
      <c r="AU117" s="226" t="s">
        <v>82</v>
      </c>
      <c r="AV117" s="12" t="s">
        <v>80</v>
      </c>
      <c r="AW117" s="12" t="s">
        <v>35</v>
      </c>
      <c r="AX117" s="12" t="s">
        <v>72</v>
      </c>
      <c r="AY117" s="226" t="s">
        <v>132</v>
      </c>
    </row>
    <row r="118" spans="2:65" s="11" customFormat="1" ht="25.05">
      <c r="B118" s="205"/>
      <c r="C118" s="206"/>
      <c r="D118" s="202" t="s">
        <v>143</v>
      </c>
      <c r="E118" s="207" t="s">
        <v>21</v>
      </c>
      <c r="F118" s="208" t="s">
        <v>194</v>
      </c>
      <c r="G118" s="206"/>
      <c r="H118" s="209">
        <v>825.3</v>
      </c>
      <c r="I118" s="210"/>
      <c r="J118" s="206"/>
      <c r="K118" s="206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143</v>
      </c>
      <c r="AU118" s="215" t="s">
        <v>82</v>
      </c>
      <c r="AV118" s="11" t="s">
        <v>82</v>
      </c>
      <c r="AW118" s="11" t="s">
        <v>35</v>
      </c>
      <c r="AX118" s="11" t="s">
        <v>72</v>
      </c>
      <c r="AY118" s="215" t="s">
        <v>132</v>
      </c>
    </row>
    <row r="119" spans="2:65" s="11" customFormat="1" ht="25.05">
      <c r="B119" s="205"/>
      <c r="C119" s="206"/>
      <c r="D119" s="202" t="s">
        <v>143</v>
      </c>
      <c r="E119" s="207" t="s">
        <v>21</v>
      </c>
      <c r="F119" s="208" t="s">
        <v>195</v>
      </c>
      <c r="G119" s="206"/>
      <c r="H119" s="209">
        <v>230</v>
      </c>
      <c r="I119" s="210"/>
      <c r="J119" s="206"/>
      <c r="K119" s="206"/>
      <c r="L119" s="211"/>
      <c r="M119" s="212"/>
      <c r="N119" s="213"/>
      <c r="O119" s="213"/>
      <c r="P119" s="213"/>
      <c r="Q119" s="213"/>
      <c r="R119" s="213"/>
      <c r="S119" s="213"/>
      <c r="T119" s="214"/>
      <c r="AT119" s="215" t="s">
        <v>143</v>
      </c>
      <c r="AU119" s="215" t="s">
        <v>82</v>
      </c>
      <c r="AV119" s="11" t="s">
        <v>82</v>
      </c>
      <c r="AW119" s="11" t="s">
        <v>35</v>
      </c>
      <c r="AX119" s="11" t="s">
        <v>72</v>
      </c>
      <c r="AY119" s="215" t="s">
        <v>132</v>
      </c>
    </row>
    <row r="120" spans="2:65" s="1" customFormat="1" ht="25.55" customHeight="1">
      <c r="B120" s="39"/>
      <c r="C120" s="190" t="s">
        <v>196</v>
      </c>
      <c r="D120" s="190" t="s">
        <v>134</v>
      </c>
      <c r="E120" s="191" t="s">
        <v>197</v>
      </c>
      <c r="F120" s="192" t="s">
        <v>198</v>
      </c>
      <c r="G120" s="193" t="s">
        <v>171</v>
      </c>
      <c r="H120" s="194">
        <v>824.92499999999995</v>
      </c>
      <c r="I120" s="195"/>
      <c r="J120" s="196">
        <f>ROUND(I120*H120,2)</f>
        <v>0</v>
      </c>
      <c r="K120" s="192" t="s">
        <v>138</v>
      </c>
      <c r="L120" s="59"/>
      <c r="M120" s="197" t="s">
        <v>21</v>
      </c>
      <c r="N120" s="198" t="s">
        <v>43</v>
      </c>
      <c r="O120" s="40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2" t="s">
        <v>139</v>
      </c>
      <c r="AT120" s="22" t="s">
        <v>134</v>
      </c>
      <c r="AU120" s="22" t="s">
        <v>82</v>
      </c>
      <c r="AY120" s="22" t="s">
        <v>132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80</v>
      </c>
      <c r="BK120" s="201">
        <f>ROUND(I120*H120,2)</f>
        <v>0</v>
      </c>
      <c r="BL120" s="22" t="s">
        <v>139</v>
      </c>
      <c r="BM120" s="22" t="s">
        <v>199</v>
      </c>
    </row>
    <row r="121" spans="2:65" s="1" customFormat="1" ht="33.85">
      <c r="B121" s="39"/>
      <c r="C121" s="61"/>
      <c r="D121" s="202" t="s">
        <v>141</v>
      </c>
      <c r="E121" s="61"/>
      <c r="F121" s="203" t="s">
        <v>200</v>
      </c>
      <c r="G121" s="61"/>
      <c r="H121" s="61"/>
      <c r="I121" s="161"/>
      <c r="J121" s="61"/>
      <c r="K121" s="61"/>
      <c r="L121" s="59"/>
      <c r="M121" s="204"/>
      <c r="N121" s="40"/>
      <c r="O121" s="40"/>
      <c r="P121" s="40"/>
      <c r="Q121" s="40"/>
      <c r="R121" s="40"/>
      <c r="S121" s="40"/>
      <c r="T121" s="76"/>
      <c r="AT121" s="22" t="s">
        <v>141</v>
      </c>
      <c r="AU121" s="22" t="s">
        <v>82</v>
      </c>
    </row>
    <row r="122" spans="2:65" s="12" customFormat="1">
      <c r="B122" s="217"/>
      <c r="C122" s="218"/>
      <c r="D122" s="202" t="s">
        <v>143</v>
      </c>
      <c r="E122" s="219" t="s">
        <v>21</v>
      </c>
      <c r="F122" s="220" t="s">
        <v>201</v>
      </c>
      <c r="G122" s="218"/>
      <c r="H122" s="219" t="s">
        <v>21</v>
      </c>
      <c r="I122" s="221"/>
      <c r="J122" s="218"/>
      <c r="K122" s="218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143</v>
      </c>
      <c r="AU122" s="226" t="s">
        <v>82</v>
      </c>
      <c r="AV122" s="12" t="s">
        <v>80</v>
      </c>
      <c r="AW122" s="12" t="s">
        <v>35</v>
      </c>
      <c r="AX122" s="12" t="s">
        <v>72</v>
      </c>
      <c r="AY122" s="226" t="s">
        <v>132</v>
      </c>
    </row>
    <row r="123" spans="2:65" s="11" customFormat="1" ht="25.05">
      <c r="B123" s="205"/>
      <c r="C123" s="206"/>
      <c r="D123" s="202" t="s">
        <v>143</v>
      </c>
      <c r="E123" s="207" t="s">
        <v>21</v>
      </c>
      <c r="F123" s="208" t="s">
        <v>202</v>
      </c>
      <c r="G123" s="206"/>
      <c r="H123" s="209">
        <v>594.54999999999995</v>
      </c>
      <c r="I123" s="210"/>
      <c r="J123" s="206"/>
      <c r="K123" s="206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143</v>
      </c>
      <c r="AU123" s="215" t="s">
        <v>82</v>
      </c>
      <c r="AV123" s="11" t="s">
        <v>82</v>
      </c>
      <c r="AW123" s="11" t="s">
        <v>35</v>
      </c>
      <c r="AX123" s="11" t="s">
        <v>72</v>
      </c>
      <c r="AY123" s="215" t="s">
        <v>132</v>
      </c>
    </row>
    <row r="124" spans="2:65" s="11" customFormat="1" ht="25.05">
      <c r="B124" s="205"/>
      <c r="C124" s="206"/>
      <c r="D124" s="202" t="s">
        <v>143</v>
      </c>
      <c r="E124" s="207" t="s">
        <v>21</v>
      </c>
      <c r="F124" s="208" t="s">
        <v>203</v>
      </c>
      <c r="G124" s="206"/>
      <c r="H124" s="209">
        <v>825.3</v>
      </c>
      <c r="I124" s="210"/>
      <c r="J124" s="206"/>
      <c r="K124" s="206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143</v>
      </c>
      <c r="AU124" s="215" t="s">
        <v>82</v>
      </c>
      <c r="AV124" s="11" t="s">
        <v>82</v>
      </c>
      <c r="AW124" s="11" t="s">
        <v>35</v>
      </c>
      <c r="AX124" s="11" t="s">
        <v>72</v>
      </c>
      <c r="AY124" s="215" t="s">
        <v>132</v>
      </c>
    </row>
    <row r="125" spans="2:65" s="11" customFormat="1" ht="25.05">
      <c r="B125" s="205"/>
      <c r="C125" s="206"/>
      <c r="D125" s="202" t="s">
        <v>143</v>
      </c>
      <c r="E125" s="207" t="s">
        <v>21</v>
      </c>
      <c r="F125" s="208" t="s">
        <v>204</v>
      </c>
      <c r="G125" s="206"/>
      <c r="H125" s="209">
        <v>230</v>
      </c>
      <c r="I125" s="210"/>
      <c r="J125" s="206"/>
      <c r="K125" s="206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143</v>
      </c>
      <c r="AU125" s="215" t="s">
        <v>82</v>
      </c>
      <c r="AV125" s="11" t="s">
        <v>82</v>
      </c>
      <c r="AW125" s="11" t="s">
        <v>35</v>
      </c>
      <c r="AX125" s="11" t="s">
        <v>72</v>
      </c>
      <c r="AY125" s="215" t="s">
        <v>132</v>
      </c>
    </row>
    <row r="126" spans="2:65" s="11" customFormat="1">
      <c r="B126" s="205"/>
      <c r="C126" s="206"/>
      <c r="D126" s="202" t="s">
        <v>143</v>
      </c>
      <c r="E126" s="206"/>
      <c r="F126" s="208" t="s">
        <v>205</v>
      </c>
      <c r="G126" s="206"/>
      <c r="H126" s="209">
        <v>824.92499999999995</v>
      </c>
      <c r="I126" s="210"/>
      <c r="J126" s="206"/>
      <c r="K126" s="206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143</v>
      </c>
      <c r="AU126" s="215" t="s">
        <v>82</v>
      </c>
      <c r="AV126" s="11" t="s">
        <v>82</v>
      </c>
      <c r="AW126" s="11" t="s">
        <v>6</v>
      </c>
      <c r="AX126" s="11" t="s">
        <v>80</v>
      </c>
      <c r="AY126" s="215" t="s">
        <v>132</v>
      </c>
    </row>
    <row r="127" spans="2:65" s="1" customFormat="1" ht="25.55" customHeight="1">
      <c r="B127" s="39"/>
      <c r="C127" s="190" t="s">
        <v>206</v>
      </c>
      <c r="D127" s="190" t="s">
        <v>134</v>
      </c>
      <c r="E127" s="191" t="s">
        <v>207</v>
      </c>
      <c r="F127" s="192" t="s">
        <v>208</v>
      </c>
      <c r="G127" s="193" t="s">
        <v>171</v>
      </c>
      <c r="H127" s="194">
        <v>1055.3</v>
      </c>
      <c r="I127" s="195"/>
      <c r="J127" s="196">
        <f>ROUND(I127*H127,2)</f>
        <v>0</v>
      </c>
      <c r="K127" s="192" t="s">
        <v>138</v>
      </c>
      <c r="L127" s="59"/>
      <c r="M127" s="197" t="s">
        <v>21</v>
      </c>
      <c r="N127" s="198" t="s">
        <v>43</v>
      </c>
      <c r="O127" s="4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22" t="s">
        <v>139</v>
      </c>
      <c r="AT127" s="22" t="s">
        <v>134</v>
      </c>
      <c r="AU127" s="22" t="s">
        <v>82</v>
      </c>
      <c r="AY127" s="22" t="s">
        <v>132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2" t="s">
        <v>80</v>
      </c>
      <c r="BK127" s="201">
        <f>ROUND(I127*H127,2)</f>
        <v>0</v>
      </c>
      <c r="BL127" s="22" t="s">
        <v>139</v>
      </c>
      <c r="BM127" s="22" t="s">
        <v>209</v>
      </c>
    </row>
    <row r="128" spans="2:65" s="1" customFormat="1" ht="22.55">
      <c r="B128" s="39"/>
      <c r="C128" s="61"/>
      <c r="D128" s="202" t="s">
        <v>141</v>
      </c>
      <c r="E128" s="61"/>
      <c r="F128" s="203" t="s">
        <v>210</v>
      </c>
      <c r="G128" s="61"/>
      <c r="H128" s="61"/>
      <c r="I128" s="161"/>
      <c r="J128" s="61"/>
      <c r="K128" s="61"/>
      <c r="L128" s="59"/>
      <c r="M128" s="204"/>
      <c r="N128" s="40"/>
      <c r="O128" s="40"/>
      <c r="P128" s="40"/>
      <c r="Q128" s="40"/>
      <c r="R128" s="40"/>
      <c r="S128" s="40"/>
      <c r="T128" s="76"/>
      <c r="AT128" s="22" t="s">
        <v>141</v>
      </c>
      <c r="AU128" s="22" t="s">
        <v>82</v>
      </c>
    </row>
    <row r="129" spans="2:65" s="12" customFormat="1">
      <c r="B129" s="217"/>
      <c r="C129" s="218"/>
      <c r="D129" s="202" t="s">
        <v>143</v>
      </c>
      <c r="E129" s="219" t="s">
        <v>21</v>
      </c>
      <c r="F129" s="220" t="s">
        <v>211</v>
      </c>
      <c r="G129" s="218"/>
      <c r="H129" s="219" t="s">
        <v>21</v>
      </c>
      <c r="I129" s="221"/>
      <c r="J129" s="218"/>
      <c r="K129" s="218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143</v>
      </c>
      <c r="AU129" s="226" t="s">
        <v>82</v>
      </c>
      <c r="AV129" s="12" t="s">
        <v>80</v>
      </c>
      <c r="AW129" s="12" t="s">
        <v>35</v>
      </c>
      <c r="AX129" s="12" t="s">
        <v>72</v>
      </c>
      <c r="AY129" s="226" t="s">
        <v>132</v>
      </c>
    </row>
    <row r="130" spans="2:65" s="11" customFormat="1" ht="25.05">
      <c r="B130" s="205"/>
      <c r="C130" s="206"/>
      <c r="D130" s="202" t="s">
        <v>143</v>
      </c>
      <c r="E130" s="207" t="s">
        <v>21</v>
      </c>
      <c r="F130" s="208" t="s">
        <v>194</v>
      </c>
      <c r="G130" s="206"/>
      <c r="H130" s="209">
        <v>825.3</v>
      </c>
      <c r="I130" s="210"/>
      <c r="J130" s="206"/>
      <c r="K130" s="206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143</v>
      </c>
      <c r="AU130" s="215" t="s">
        <v>82</v>
      </c>
      <c r="AV130" s="11" t="s">
        <v>82</v>
      </c>
      <c r="AW130" s="11" t="s">
        <v>35</v>
      </c>
      <c r="AX130" s="11" t="s">
        <v>72</v>
      </c>
      <c r="AY130" s="215" t="s">
        <v>132</v>
      </c>
    </row>
    <row r="131" spans="2:65" s="11" customFormat="1" ht="25.05">
      <c r="B131" s="205"/>
      <c r="C131" s="206"/>
      <c r="D131" s="202" t="s">
        <v>143</v>
      </c>
      <c r="E131" s="207" t="s">
        <v>21</v>
      </c>
      <c r="F131" s="208" t="s">
        <v>195</v>
      </c>
      <c r="G131" s="206"/>
      <c r="H131" s="209">
        <v>230</v>
      </c>
      <c r="I131" s="210"/>
      <c r="J131" s="206"/>
      <c r="K131" s="206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143</v>
      </c>
      <c r="AU131" s="215" t="s">
        <v>82</v>
      </c>
      <c r="AV131" s="11" t="s">
        <v>82</v>
      </c>
      <c r="AW131" s="11" t="s">
        <v>35</v>
      </c>
      <c r="AX131" s="11" t="s">
        <v>72</v>
      </c>
      <c r="AY131" s="215" t="s">
        <v>132</v>
      </c>
    </row>
    <row r="132" spans="2:65" s="1" customFormat="1" ht="25.55" customHeight="1">
      <c r="B132" s="39"/>
      <c r="C132" s="190" t="s">
        <v>212</v>
      </c>
      <c r="D132" s="190" t="s">
        <v>134</v>
      </c>
      <c r="E132" s="191" t="s">
        <v>213</v>
      </c>
      <c r="F132" s="192" t="s">
        <v>214</v>
      </c>
      <c r="G132" s="193" t="s">
        <v>171</v>
      </c>
      <c r="H132" s="194">
        <v>527.65</v>
      </c>
      <c r="I132" s="195"/>
      <c r="J132" s="196">
        <f>ROUND(I132*H132,2)</f>
        <v>0</v>
      </c>
      <c r="K132" s="192" t="s">
        <v>138</v>
      </c>
      <c r="L132" s="59"/>
      <c r="M132" s="197" t="s">
        <v>21</v>
      </c>
      <c r="N132" s="198" t="s">
        <v>43</v>
      </c>
      <c r="O132" s="4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AR132" s="22" t="s">
        <v>139</v>
      </c>
      <c r="AT132" s="22" t="s">
        <v>134</v>
      </c>
      <c r="AU132" s="22" t="s">
        <v>82</v>
      </c>
      <c r="AY132" s="22" t="s">
        <v>132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22" t="s">
        <v>80</v>
      </c>
      <c r="BK132" s="201">
        <f>ROUND(I132*H132,2)</f>
        <v>0</v>
      </c>
      <c r="BL132" s="22" t="s">
        <v>139</v>
      </c>
      <c r="BM132" s="22" t="s">
        <v>215</v>
      </c>
    </row>
    <row r="133" spans="2:65" s="1" customFormat="1" ht="33.85">
      <c r="B133" s="39"/>
      <c r="C133" s="61"/>
      <c r="D133" s="202" t="s">
        <v>141</v>
      </c>
      <c r="E133" s="61"/>
      <c r="F133" s="203" t="s">
        <v>216</v>
      </c>
      <c r="G133" s="61"/>
      <c r="H133" s="61"/>
      <c r="I133" s="161"/>
      <c r="J133" s="61"/>
      <c r="K133" s="61"/>
      <c r="L133" s="59"/>
      <c r="M133" s="204"/>
      <c r="N133" s="40"/>
      <c r="O133" s="40"/>
      <c r="P133" s="40"/>
      <c r="Q133" s="40"/>
      <c r="R133" s="40"/>
      <c r="S133" s="40"/>
      <c r="T133" s="76"/>
      <c r="AT133" s="22" t="s">
        <v>141</v>
      </c>
      <c r="AU133" s="22" t="s">
        <v>82</v>
      </c>
    </row>
    <row r="134" spans="2:65" s="12" customFormat="1">
      <c r="B134" s="217"/>
      <c r="C134" s="218"/>
      <c r="D134" s="202" t="s">
        <v>143</v>
      </c>
      <c r="E134" s="219" t="s">
        <v>21</v>
      </c>
      <c r="F134" s="220" t="s">
        <v>201</v>
      </c>
      <c r="G134" s="218"/>
      <c r="H134" s="219" t="s">
        <v>21</v>
      </c>
      <c r="I134" s="221"/>
      <c r="J134" s="218"/>
      <c r="K134" s="218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143</v>
      </c>
      <c r="AU134" s="226" t="s">
        <v>82</v>
      </c>
      <c r="AV134" s="12" t="s">
        <v>80</v>
      </c>
      <c r="AW134" s="12" t="s">
        <v>35</v>
      </c>
      <c r="AX134" s="12" t="s">
        <v>72</v>
      </c>
      <c r="AY134" s="226" t="s">
        <v>132</v>
      </c>
    </row>
    <row r="135" spans="2:65" s="11" customFormat="1" ht="25.05">
      <c r="B135" s="205"/>
      <c r="C135" s="206"/>
      <c r="D135" s="202" t="s">
        <v>143</v>
      </c>
      <c r="E135" s="207" t="s">
        <v>21</v>
      </c>
      <c r="F135" s="208" t="s">
        <v>203</v>
      </c>
      <c r="G135" s="206"/>
      <c r="H135" s="209">
        <v>825.3</v>
      </c>
      <c r="I135" s="210"/>
      <c r="J135" s="206"/>
      <c r="K135" s="206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143</v>
      </c>
      <c r="AU135" s="215" t="s">
        <v>82</v>
      </c>
      <c r="AV135" s="11" t="s">
        <v>82</v>
      </c>
      <c r="AW135" s="11" t="s">
        <v>35</v>
      </c>
      <c r="AX135" s="11" t="s">
        <v>72</v>
      </c>
      <c r="AY135" s="215" t="s">
        <v>132</v>
      </c>
    </row>
    <row r="136" spans="2:65" s="11" customFormat="1" ht="25.05">
      <c r="B136" s="205"/>
      <c r="C136" s="206"/>
      <c r="D136" s="202" t="s">
        <v>143</v>
      </c>
      <c r="E136" s="207" t="s">
        <v>21</v>
      </c>
      <c r="F136" s="208" t="s">
        <v>204</v>
      </c>
      <c r="G136" s="206"/>
      <c r="H136" s="209">
        <v>230</v>
      </c>
      <c r="I136" s="210"/>
      <c r="J136" s="206"/>
      <c r="K136" s="206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143</v>
      </c>
      <c r="AU136" s="215" t="s">
        <v>82</v>
      </c>
      <c r="AV136" s="11" t="s">
        <v>82</v>
      </c>
      <c r="AW136" s="11" t="s">
        <v>35</v>
      </c>
      <c r="AX136" s="11" t="s">
        <v>72</v>
      </c>
      <c r="AY136" s="215" t="s">
        <v>132</v>
      </c>
    </row>
    <row r="137" spans="2:65" s="11" customFormat="1">
      <c r="B137" s="205"/>
      <c r="C137" s="206"/>
      <c r="D137" s="202" t="s">
        <v>143</v>
      </c>
      <c r="E137" s="206"/>
      <c r="F137" s="208" t="s">
        <v>217</v>
      </c>
      <c r="G137" s="206"/>
      <c r="H137" s="209">
        <v>527.65</v>
      </c>
      <c r="I137" s="210"/>
      <c r="J137" s="206"/>
      <c r="K137" s="206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143</v>
      </c>
      <c r="AU137" s="215" t="s">
        <v>82</v>
      </c>
      <c r="AV137" s="11" t="s">
        <v>82</v>
      </c>
      <c r="AW137" s="11" t="s">
        <v>6</v>
      </c>
      <c r="AX137" s="11" t="s">
        <v>80</v>
      </c>
      <c r="AY137" s="215" t="s">
        <v>132</v>
      </c>
    </row>
    <row r="138" spans="2:65" s="1" customFormat="1" ht="16.45" customHeight="1">
      <c r="B138" s="39"/>
      <c r="C138" s="190" t="s">
        <v>218</v>
      </c>
      <c r="D138" s="190" t="s">
        <v>134</v>
      </c>
      <c r="E138" s="191" t="s">
        <v>219</v>
      </c>
      <c r="F138" s="192" t="s">
        <v>220</v>
      </c>
      <c r="G138" s="193" t="s">
        <v>171</v>
      </c>
      <c r="H138" s="194">
        <v>89.2</v>
      </c>
      <c r="I138" s="195"/>
      <c r="J138" s="196">
        <f>ROUND(I138*H138,2)</f>
        <v>0</v>
      </c>
      <c r="K138" s="192" t="s">
        <v>138</v>
      </c>
      <c r="L138" s="59"/>
      <c r="M138" s="197" t="s">
        <v>21</v>
      </c>
      <c r="N138" s="198" t="s">
        <v>43</v>
      </c>
      <c r="O138" s="4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AR138" s="22" t="s">
        <v>139</v>
      </c>
      <c r="AT138" s="22" t="s">
        <v>134</v>
      </c>
      <c r="AU138" s="22" t="s">
        <v>82</v>
      </c>
      <c r="AY138" s="22" t="s">
        <v>132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22" t="s">
        <v>80</v>
      </c>
      <c r="BK138" s="201">
        <f>ROUND(I138*H138,2)</f>
        <v>0</v>
      </c>
      <c r="BL138" s="22" t="s">
        <v>139</v>
      </c>
      <c r="BM138" s="22" t="s">
        <v>221</v>
      </c>
    </row>
    <row r="139" spans="2:65" s="1" customFormat="1" ht="22.55">
      <c r="B139" s="39"/>
      <c r="C139" s="61"/>
      <c r="D139" s="202" t="s">
        <v>141</v>
      </c>
      <c r="E139" s="61"/>
      <c r="F139" s="203" t="s">
        <v>222</v>
      </c>
      <c r="G139" s="61"/>
      <c r="H139" s="61"/>
      <c r="I139" s="161"/>
      <c r="J139" s="61"/>
      <c r="K139" s="61"/>
      <c r="L139" s="59"/>
      <c r="M139" s="204"/>
      <c r="N139" s="40"/>
      <c r="O139" s="40"/>
      <c r="P139" s="40"/>
      <c r="Q139" s="40"/>
      <c r="R139" s="40"/>
      <c r="S139" s="40"/>
      <c r="T139" s="76"/>
      <c r="AT139" s="22" t="s">
        <v>141</v>
      </c>
      <c r="AU139" s="22" t="s">
        <v>82</v>
      </c>
    </row>
    <row r="140" spans="2:65" s="11" customFormat="1" ht="25.05">
      <c r="B140" s="205"/>
      <c r="C140" s="206"/>
      <c r="D140" s="202" t="s">
        <v>143</v>
      </c>
      <c r="E140" s="207" t="s">
        <v>21</v>
      </c>
      <c r="F140" s="208" t="s">
        <v>223</v>
      </c>
      <c r="G140" s="206"/>
      <c r="H140" s="209">
        <v>59.2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143</v>
      </c>
      <c r="AU140" s="215" t="s">
        <v>82</v>
      </c>
      <c r="AV140" s="11" t="s">
        <v>82</v>
      </c>
      <c r="AW140" s="11" t="s">
        <v>35</v>
      </c>
      <c r="AX140" s="11" t="s">
        <v>72</v>
      </c>
      <c r="AY140" s="215" t="s">
        <v>132</v>
      </c>
    </row>
    <row r="141" spans="2:65" s="11" customFormat="1" ht="25.05">
      <c r="B141" s="205"/>
      <c r="C141" s="206"/>
      <c r="D141" s="202" t="s">
        <v>143</v>
      </c>
      <c r="E141" s="207" t="s">
        <v>21</v>
      </c>
      <c r="F141" s="208" t="s">
        <v>224</v>
      </c>
      <c r="G141" s="206"/>
      <c r="H141" s="209">
        <v>30</v>
      </c>
      <c r="I141" s="210"/>
      <c r="J141" s="206"/>
      <c r="K141" s="206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143</v>
      </c>
      <c r="AU141" s="215" t="s">
        <v>82</v>
      </c>
      <c r="AV141" s="11" t="s">
        <v>82</v>
      </c>
      <c r="AW141" s="11" t="s">
        <v>35</v>
      </c>
      <c r="AX141" s="11" t="s">
        <v>72</v>
      </c>
      <c r="AY141" s="215" t="s">
        <v>132</v>
      </c>
    </row>
    <row r="142" spans="2:65" s="1" customFormat="1" ht="16.45" customHeight="1">
      <c r="B142" s="39"/>
      <c r="C142" s="190" t="s">
        <v>225</v>
      </c>
      <c r="D142" s="190" t="s">
        <v>134</v>
      </c>
      <c r="E142" s="191" t="s">
        <v>226</v>
      </c>
      <c r="F142" s="192" t="s">
        <v>227</v>
      </c>
      <c r="G142" s="193" t="s">
        <v>171</v>
      </c>
      <c r="H142" s="194">
        <v>677.52</v>
      </c>
      <c r="I142" s="195"/>
      <c r="J142" s="196">
        <f>ROUND(I142*H142,2)</f>
        <v>0</v>
      </c>
      <c r="K142" s="192" t="s">
        <v>138</v>
      </c>
      <c r="L142" s="59"/>
      <c r="M142" s="197" t="s">
        <v>21</v>
      </c>
      <c r="N142" s="198" t="s">
        <v>43</v>
      </c>
      <c r="O142" s="40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AR142" s="22" t="s">
        <v>139</v>
      </c>
      <c r="AT142" s="22" t="s">
        <v>134</v>
      </c>
      <c r="AU142" s="22" t="s">
        <v>82</v>
      </c>
      <c r="AY142" s="22" t="s">
        <v>132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22" t="s">
        <v>80</v>
      </c>
      <c r="BK142" s="201">
        <f>ROUND(I142*H142,2)</f>
        <v>0</v>
      </c>
      <c r="BL142" s="22" t="s">
        <v>139</v>
      </c>
      <c r="BM142" s="22" t="s">
        <v>228</v>
      </c>
    </row>
    <row r="143" spans="2:65" s="1" customFormat="1" ht="22.55">
      <c r="B143" s="39"/>
      <c r="C143" s="61"/>
      <c r="D143" s="202" t="s">
        <v>141</v>
      </c>
      <c r="E143" s="61"/>
      <c r="F143" s="203" t="s">
        <v>229</v>
      </c>
      <c r="G143" s="61"/>
      <c r="H143" s="61"/>
      <c r="I143" s="161"/>
      <c r="J143" s="61"/>
      <c r="K143" s="61"/>
      <c r="L143" s="59"/>
      <c r="M143" s="204"/>
      <c r="N143" s="40"/>
      <c r="O143" s="40"/>
      <c r="P143" s="40"/>
      <c r="Q143" s="40"/>
      <c r="R143" s="40"/>
      <c r="S143" s="40"/>
      <c r="T143" s="76"/>
      <c r="AT143" s="22" t="s">
        <v>141</v>
      </c>
      <c r="AU143" s="22" t="s">
        <v>82</v>
      </c>
    </row>
    <row r="144" spans="2:65" s="12" customFormat="1">
      <c r="B144" s="217"/>
      <c r="C144" s="218"/>
      <c r="D144" s="202" t="s">
        <v>143</v>
      </c>
      <c r="E144" s="219" t="s">
        <v>21</v>
      </c>
      <c r="F144" s="220" t="s">
        <v>193</v>
      </c>
      <c r="G144" s="218"/>
      <c r="H144" s="219" t="s">
        <v>21</v>
      </c>
      <c r="I144" s="221"/>
      <c r="J144" s="218"/>
      <c r="K144" s="218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143</v>
      </c>
      <c r="AU144" s="226" t="s">
        <v>82</v>
      </c>
      <c r="AV144" s="12" t="s">
        <v>80</v>
      </c>
      <c r="AW144" s="12" t="s">
        <v>35</v>
      </c>
      <c r="AX144" s="12" t="s">
        <v>72</v>
      </c>
      <c r="AY144" s="226" t="s">
        <v>132</v>
      </c>
    </row>
    <row r="145" spans="2:65" s="11" customFormat="1" ht="25.05">
      <c r="B145" s="205"/>
      <c r="C145" s="206"/>
      <c r="D145" s="202" t="s">
        <v>143</v>
      </c>
      <c r="E145" s="207" t="s">
        <v>21</v>
      </c>
      <c r="F145" s="208" t="s">
        <v>230</v>
      </c>
      <c r="G145" s="206"/>
      <c r="H145" s="209">
        <v>126</v>
      </c>
      <c r="I145" s="210"/>
      <c r="J145" s="206"/>
      <c r="K145" s="206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143</v>
      </c>
      <c r="AU145" s="215" t="s">
        <v>82</v>
      </c>
      <c r="AV145" s="11" t="s">
        <v>82</v>
      </c>
      <c r="AW145" s="11" t="s">
        <v>35</v>
      </c>
      <c r="AX145" s="11" t="s">
        <v>72</v>
      </c>
      <c r="AY145" s="215" t="s">
        <v>132</v>
      </c>
    </row>
    <row r="146" spans="2:65" s="11" customFormat="1" ht="25.05">
      <c r="B146" s="205"/>
      <c r="C146" s="206"/>
      <c r="D146" s="202" t="s">
        <v>143</v>
      </c>
      <c r="E146" s="207" t="s">
        <v>21</v>
      </c>
      <c r="F146" s="208" t="s">
        <v>231</v>
      </c>
      <c r="G146" s="206"/>
      <c r="H146" s="209">
        <v>551.52</v>
      </c>
      <c r="I146" s="210"/>
      <c r="J146" s="206"/>
      <c r="K146" s="206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143</v>
      </c>
      <c r="AU146" s="215" t="s">
        <v>82</v>
      </c>
      <c r="AV146" s="11" t="s">
        <v>82</v>
      </c>
      <c r="AW146" s="11" t="s">
        <v>35</v>
      </c>
      <c r="AX146" s="11" t="s">
        <v>72</v>
      </c>
      <c r="AY146" s="215" t="s">
        <v>132</v>
      </c>
    </row>
    <row r="147" spans="2:65" s="1" customFormat="1" ht="16.45" customHeight="1">
      <c r="B147" s="39"/>
      <c r="C147" s="190" t="s">
        <v>10</v>
      </c>
      <c r="D147" s="190" t="s">
        <v>134</v>
      </c>
      <c r="E147" s="191" t="s">
        <v>232</v>
      </c>
      <c r="F147" s="192" t="s">
        <v>233</v>
      </c>
      <c r="G147" s="193" t="s">
        <v>171</v>
      </c>
      <c r="H147" s="194">
        <v>383.36</v>
      </c>
      <c r="I147" s="195"/>
      <c r="J147" s="196">
        <f>ROUND(I147*H147,2)</f>
        <v>0</v>
      </c>
      <c r="K147" s="192" t="s">
        <v>138</v>
      </c>
      <c r="L147" s="59"/>
      <c r="M147" s="197" t="s">
        <v>21</v>
      </c>
      <c r="N147" s="198" t="s">
        <v>43</v>
      </c>
      <c r="O147" s="4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AR147" s="22" t="s">
        <v>139</v>
      </c>
      <c r="AT147" s="22" t="s">
        <v>134</v>
      </c>
      <c r="AU147" s="22" t="s">
        <v>82</v>
      </c>
      <c r="AY147" s="22" t="s">
        <v>132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22" t="s">
        <v>80</v>
      </c>
      <c r="BK147" s="201">
        <f>ROUND(I147*H147,2)</f>
        <v>0</v>
      </c>
      <c r="BL147" s="22" t="s">
        <v>139</v>
      </c>
      <c r="BM147" s="22" t="s">
        <v>234</v>
      </c>
    </row>
    <row r="148" spans="2:65" s="1" customFormat="1" ht="22.55">
      <c r="B148" s="39"/>
      <c r="C148" s="61"/>
      <c r="D148" s="202" t="s">
        <v>141</v>
      </c>
      <c r="E148" s="61"/>
      <c r="F148" s="203" t="s">
        <v>235</v>
      </c>
      <c r="G148" s="61"/>
      <c r="H148" s="61"/>
      <c r="I148" s="161"/>
      <c r="J148" s="61"/>
      <c r="K148" s="61"/>
      <c r="L148" s="59"/>
      <c r="M148" s="204"/>
      <c r="N148" s="40"/>
      <c r="O148" s="40"/>
      <c r="P148" s="40"/>
      <c r="Q148" s="40"/>
      <c r="R148" s="40"/>
      <c r="S148" s="40"/>
      <c r="T148" s="76"/>
      <c r="AT148" s="22" t="s">
        <v>141</v>
      </c>
      <c r="AU148" s="22" t="s">
        <v>82</v>
      </c>
    </row>
    <row r="149" spans="2:65" s="12" customFormat="1">
      <c r="B149" s="217"/>
      <c r="C149" s="218"/>
      <c r="D149" s="202" t="s">
        <v>143</v>
      </c>
      <c r="E149" s="219" t="s">
        <v>21</v>
      </c>
      <c r="F149" s="220" t="s">
        <v>201</v>
      </c>
      <c r="G149" s="218"/>
      <c r="H149" s="219" t="s">
        <v>21</v>
      </c>
      <c r="I149" s="221"/>
      <c r="J149" s="218"/>
      <c r="K149" s="218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143</v>
      </c>
      <c r="AU149" s="226" t="s">
        <v>82</v>
      </c>
      <c r="AV149" s="12" t="s">
        <v>80</v>
      </c>
      <c r="AW149" s="12" t="s">
        <v>35</v>
      </c>
      <c r="AX149" s="12" t="s">
        <v>72</v>
      </c>
      <c r="AY149" s="226" t="s">
        <v>132</v>
      </c>
    </row>
    <row r="150" spans="2:65" s="11" customFormat="1" ht="25.05">
      <c r="B150" s="205"/>
      <c r="C150" s="206"/>
      <c r="D150" s="202" t="s">
        <v>143</v>
      </c>
      <c r="E150" s="207" t="s">
        <v>21</v>
      </c>
      <c r="F150" s="208" t="s">
        <v>236</v>
      </c>
      <c r="G150" s="206"/>
      <c r="H150" s="209">
        <v>59.2</v>
      </c>
      <c r="I150" s="210"/>
      <c r="J150" s="206"/>
      <c r="K150" s="206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143</v>
      </c>
      <c r="AU150" s="215" t="s">
        <v>82</v>
      </c>
      <c r="AV150" s="11" t="s">
        <v>82</v>
      </c>
      <c r="AW150" s="11" t="s">
        <v>35</v>
      </c>
      <c r="AX150" s="11" t="s">
        <v>72</v>
      </c>
      <c r="AY150" s="215" t="s">
        <v>132</v>
      </c>
    </row>
    <row r="151" spans="2:65" s="11" customFormat="1">
      <c r="B151" s="205"/>
      <c r="C151" s="206"/>
      <c r="D151" s="202" t="s">
        <v>143</v>
      </c>
      <c r="E151" s="207" t="s">
        <v>21</v>
      </c>
      <c r="F151" s="208" t="s">
        <v>237</v>
      </c>
      <c r="G151" s="206"/>
      <c r="H151" s="209">
        <v>30</v>
      </c>
      <c r="I151" s="210"/>
      <c r="J151" s="206"/>
      <c r="K151" s="206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143</v>
      </c>
      <c r="AU151" s="215" t="s">
        <v>82</v>
      </c>
      <c r="AV151" s="11" t="s">
        <v>82</v>
      </c>
      <c r="AW151" s="11" t="s">
        <v>35</v>
      </c>
      <c r="AX151" s="11" t="s">
        <v>72</v>
      </c>
      <c r="AY151" s="215" t="s">
        <v>132</v>
      </c>
    </row>
    <row r="152" spans="2:65" s="11" customFormat="1">
      <c r="B152" s="205"/>
      <c r="C152" s="206"/>
      <c r="D152" s="202" t="s">
        <v>143</v>
      </c>
      <c r="E152" s="207" t="s">
        <v>21</v>
      </c>
      <c r="F152" s="208" t="s">
        <v>238</v>
      </c>
      <c r="G152" s="206"/>
      <c r="H152" s="209">
        <v>126</v>
      </c>
      <c r="I152" s="210"/>
      <c r="J152" s="206"/>
      <c r="K152" s="206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143</v>
      </c>
      <c r="AU152" s="215" t="s">
        <v>82</v>
      </c>
      <c r="AV152" s="11" t="s">
        <v>82</v>
      </c>
      <c r="AW152" s="11" t="s">
        <v>35</v>
      </c>
      <c r="AX152" s="11" t="s">
        <v>72</v>
      </c>
      <c r="AY152" s="215" t="s">
        <v>132</v>
      </c>
    </row>
    <row r="153" spans="2:65" s="11" customFormat="1">
      <c r="B153" s="205"/>
      <c r="C153" s="206"/>
      <c r="D153" s="202" t="s">
        <v>143</v>
      </c>
      <c r="E153" s="207" t="s">
        <v>21</v>
      </c>
      <c r="F153" s="208" t="s">
        <v>239</v>
      </c>
      <c r="G153" s="206"/>
      <c r="H153" s="209">
        <v>551.52</v>
      </c>
      <c r="I153" s="210"/>
      <c r="J153" s="206"/>
      <c r="K153" s="206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143</v>
      </c>
      <c r="AU153" s="215" t="s">
        <v>82</v>
      </c>
      <c r="AV153" s="11" t="s">
        <v>82</v>
      </c>
      <c r="AW153" s="11" t="s">
        <v>35</v>
      </c>
      <c r="AX153" s="11" t="s">
        <v>72</v>
      </c>
      <c r="AY153" s="215" t="s">
        <v>132</v>
      </c>
    </row>
    <row r="154" spans="2:65" s="11" customFormat="1">
      <c r="B154" s="205"/>
      <c r="C154" s="206"/>
      <c r="D154" s="202" t="s">
        <v>143</v>
      </c>
      <c r="E154" s="206"/>
      <c r="F154" s="208" t="s">
        <v>240</v>
      </c>
      <c r="G154" s="206"/>
      <c r="H154" s="209">
        <v>383.36</v>
      </c>
      <c r="I154" s="210"/>
      <c r="J154" s="206"/>
      <c r="K154" s="206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143</v>
      </c>
      <c r="AU154" s="215" t="s">
        <v>82</v>
      </c>
      <c r="AV154" s="11" t="s">
        <v>82</v>
      </c>
      <c r="AW154" s="11" t="s">
        <v>6</v>
      </c>
      <c r="AX154" s="11" t="s">
        <v>80</v>
      </c>
      <c r="AY154" s="215" t="s">
        <v>132</v>
      </c>
    </row>
    <row r="155" spans="2:65" s="1" customFormat="1" ht="16.45" customHeight="1">
      <c r="B155" s="39"/>
      <c r="C155" s="190" t="s">
        <v>241</v>
      </c>
      <c r="D155" s="190" t="s">
        <v>134</v>
      </c>
      <c r="E155" s="191" t="s">
        <v>242</v>
      </c>
      <c r="F155" s="192" t="s">
        <v>243</v>
      </c>
      <c r="G155" s="193" t="s">
        <v>171</v>
      </c>
      <c r="H155" s="194">
        <v>677.52</v>
      </c>
      <c r="I155" s="195"/>
      <c r="J155" s="196">
        <f>ROUND(I155*H155,2)</f>
        <v>0</v>
      </c>
      <c r="K155" s="192" t="s">
        <v>138</v>
      </c>
      <c r="L155" s="59"/>
      <c r="M155" s="197" t="s">
        <v>21</v>
      </c>
      <c r="N155" s="198" t="s">
        <v>43</v>
      </c>
      <c r="O155" s="40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AR155" s="22" t="s">
        <v>139</v>
      </c>
      <c r="AT155" s="22" t="s">
        <v>134</v>
      </c>
      <c r="AU155" s="22" t="s">
        <v>82</v>
      </c>
      <c r="AY155" s="22" t="s">
        <v>132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22" t="s">
        <v>80</v>
      </c>
      <c r="BK155" s="201">
        <f>ROUND(I155*H155,2)</f>
        <v>0</v>
      </c>
      <c r="BL155" s="22" t="s">
        <v>139</v>
      </c>
      <c r="BM155" s="22" t="s">
        <v>244</v>
      </c>
    </row>
    <row r="156" spans="2:65" s="1" customFormat="1" ht="22.55">
      <c r="B156" s="39"/>
      <c r="C156" s="61"/>
      <c r="D156" s="202" t="s">
        <v>141</v>
      </c>
      <c r="E156" s="61"/>
      <c r="F156" s="203" t="s">
        <v>245</v>
      </c>
      <c r="G156" s="61"/>
      <c r="H156" s="61"/>
      <c r="I156" s="161"/>
      <c r="J156" s="61"/>
      <c r="K156" s="61"/>
      <c r="L156" s="59"/>
      <c r="M156" s="204"/>
      <c r="N156" s="40"/>
      <c r="O156" s="40"/>
      <c r="P156" s="40"/>
      <c r="Q156" s="40"/>
      <c r="R156" s="40"/>
      <c r="S156" s="40"/>
      <c r="T156" s="76"/>
      <c r="AT156" s="22" t="s">
        <v>141</v>
      </c>
      <c r="AU156" s="22" t="s">
        <v>82</v>
      </c>
    </row>
    <row r="157" spans="2:65" s="12" customFormat="1">
      <c r="B157" s="217"/>
      <c r="C157" s="218"/>
      <c r="D157" s="202" t="s">
        <v>143</v>
      </c>
      <c r="E157" s="219" t="s">
        <v>21</v>
      </c>
      <c r="F157" s="220" t="s">
        <v>211</v>
      </c>
      <c r="G157" s="218"/>
      <c r="H157" s="219" t="s">
        <v>21</v>
      </c>
      <c r="I157" s="221"/>
      <c r="J157" s="218"/>
      <c r="K157" s="218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143</v>
      </c>
      <c r="AU157" s="226" t="s">
        <v>82</v>
      </c>
      <c r="AV157" s="12" t="s">
        <v>80</v>
      </c>
      <c r="AW157" s="12" t="s">
        <v>35</v>
      </c>
      <c r="AX157" s="12" t="s">
        <v>72</v>
      </c>
      <c r="AY157" s="226" t="s">
        <v>132</v>
      </c>
    </row>
    <row r="158" spans="2:65" s="11" customFormat="1" ht="25.05">
      <c r="B158" s="205"/>
      <c r="C158" s="206"/>
      <c r="D158" s="202" t="s">
        <v>143</v>
      </c>
      <c r="E158" s="207" t="s">
        <v>21</v>
      </c>
      <c r="F158" s="208" t="s">
        <v>230</v>
      </c>
      <c r="G158" s="206"/>
      <c r="H158" s="209">
        <v>126</v>
      </c>
      <c r="I158" s="210"/>
      <c r="J158" s="206"/>
      <c r="K158" s="206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143</v>
      </c>
      <c r="AU158" s="215" t="s">
        <v>82</v>
      </c>
      <c r="AV158" s="11" t="s">
        <v>82</v>
      </c>
      <c r="AW158" s="11" t="s">
        <v>35</v>
      </c>
      <c r="AX158" s="11" t="s">
        <v>72</v>
      </c>
      <c r="AY158" s="215" t="s">
        <v>132</v>
      </c>
    </row>
    <row r="159" spans="2:65" s="11" customFormat="1" ht="25.05">
      <c r="B159" s="205"/>
      <c r="C159" s="206"/>
      <c r="D159" s="202" t="s">
        <v>143</v>
      </c>
      <c r="E159" s="207" t="s">
        <v>21</v>
      </c>
      <c r="F159" s="208" t="s">
        <v>231</v>
      </c>
      <c r="G159" s="206"/>
      <c r="H159" s="209">
        <v>551.52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143</v>
      </c>
      <c r="AU159" s="215" t="s">
        <v>82</v>
      </c>
      <c r="AV159" s="11" t="s">
        <v>82</v>
      </c>
      <c r="AW159" s="11" t="s">
        <v>35</v>
      </c>
      <c r="AX159" s="11" t="s">
        <v>72</v>
      </c>
      <c r="AY159" s="215" t="s">
        <v>132</v>
      </c>
    </row>
    <row r="160" spans="2:65" s="1" customFormat="1" ht="16.45" customHeight="1">
      <c r="B160" s="39"/>
      <c r="C160" s="190" t="s">
        <v>246</v>
      </c>
      <c r="D160" s="190" t="s">
        <v>134</v>
      </c>
      <c r="E160" s="191" t="s">
        <v>247</v>
      </c>
      <c r="F160" s="192" t="s">
        <v>248</v>
      </c>
      <c r="G160" s="193" t="s">
        <v>171</v>
      </c>
      <c r="H160" s="194">
        <v>338.76</v>
      </c>
      <c r="I160" s="195"/>
      <c r="J160" s="196">
        <f>ROUND(I160*H160,2)</f>
        <v>0</v>
      </c>
      <c r="K160" s="192" t="s">
        <v>138</v>
      </c>
      <c r="L160" s="59"/>
      <c r="M160" s="197" t="s">
        <v>21</v>
      </c>
      <c r="N160" s="198" t="s">
        <v>43</v>
      </c>
      <c r="O160" s="40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AR160" s="22" t="s">
        <v>139</v>
      </c>
      <c r="AT160" s="22" t="s">
        <v>134</v>
      </c>
      <c r="AU160" s="22" t="s">
        <v>82</v>
      </c>
      <c r="AY160" s="22" t="s">
        <v>132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22" t="s">
        <v>80</v>
      </c>
      <c r="BK160" s="201">
        <f>ROUND(I160*H160,2)</f>
        <v>0</v>
      </c>
      <c r="BL160" s="22" t="s">
        <v>139</v>
      </c>
      <c r="BM160" s="22" t="s">
        <v>249</v>
      </c>
    </row>
    <row r="161" spans="2:65" s="1" customFormat="1" ht="22.55">
      <c r="B161" s="39"/>
      <c r="C161" s="61"/>
      <c r="D161" s="202" t="s">
        <v>141</v>
      </c>
      <c r="E161" s="61"/>
      <c r="F161" s="203" t="s">
        <v>250</v>
      </c>
      <c r="G161" s="61"/>
      <c r="H161" s="61"/>
      <c r="I161" s="161"/>
      <c r="J161" s="61"/>
      <c r="K161" s="61"/>
      <c r="L161" s="59"/>
      <c r="M161" s="204"/>
      <c r="N161" s="40"/>
      <c r="O161" s="40"/>
      <c r="P161" s="40"/>
      <c r="Q161" s="40"/>
      <c r="R161" s="40"/>
      <c r="S161" s="40"/>
      <c r="T161" s="76"/>
      <c r="AT161" s="22" t="s">
        <v>141</v>
      </c>
      <c r="AU161" s="22" t="s">
        <v>82</v>
      </c>
    </row>
    <row r="162" spans="2:65" s="12" customFormat="1">
      <c r="B162" s="217"/>
      <c r="C162" s="218"/>
      <c r="D162" s="202" t="s">
        <v>143</v>
      </c>
      <c r="E162" s="219" t="s">
        <v>21</v>
      </c>
      <c r="F162" s="220" t="s">
        <v>201</v>
      </c>
      <c r="G162" s="218"/>
      <c r="H162" s="219" t="s">
        <v>21</v>
      </c>
      <c r="I162" s="221"/>
      <c r="J162" s="218"/>
      <c r="K162" s="218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143</v>
      </c>
      <c r="AU162" s="226" t="s">
        <v>82</v>
      </c>
      <c r="AV162" s="12" t="s">
        <v>80</v>
      </c>
      <c r="AW162" s="12" t="s">
        <v>35</v>
      </c>
      <c r="AX162" s="12" t="s">
        <v>72</v>
      </c>
      <c r="AY162" s="226" t="s">
        <v>132</v>
      </c>
    </row>
    <row r="163" spans="2:65" s="11" customFormat="1">
      <c r="B163" s="205"/>
      <c r="C163" s="206"/>
      <c r="D163" s="202" t="s">
        <v>143</v>
      </c>
      <c r="E163" s="207" t="s">
        <v>21</v>
      </c>
      <c r="F163" s="208" t="s">
        <v>238</v>
      </c>
      <c r="G163" s="206"/>
      <c r="H163" s="209">
        <v>126</v>
      </c>
      <c r="I163" s="210"/>
      <c r="J163" s="206"/>
      <c r="K163" s="206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143</v>
      </c>
      <c r="AU163" s="215" t="s">
        <v>82</v>
      </c>
      <c r="AV163" s="11" t="s">
        <v>82</v>
      </c>
      <c r="AW163" s="11" t="s">
        <v>35</v>
      </c>
      <c r="AX163" s="11" t="s">
        <v>72</v>
      </c>
      <c r="AY163" s="215" t="s">
        <v>132</v>
      </c>
    </row>
    <row r="164" spans="2:65" s="11" customFormat="1">
      <c r="B164" s="205"/>
      <c r="C164" s="206"/>
      <c r="D164" s="202" t="s">
        <v>143</v>
      </c>
      <c r="E164" s="207" t="s">
        <v>21</v>
      </c>
      <c r="F164" s="208" t="s">
        <v>239</v>
      </c>
      <c r="G164" s="206"/>
      <c r="H164" s="209">
        <v>551.52</v>
      </c>
      <c r="I164" s="210"/>
      <c r="J164" s="206"/>
      <c r="K164" s="206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143</v>
      </c>
      <c r="AU164" s="215" t="s">
        <v>82</v>
      </c>
      <c r="AV164" s="11" t="s">
        <v>82</v>
      </c>
      <c r="AW164" s="11" t="s">
        <v>35</v>
      </c>
      <c r="AX164" s="11" t="s">
        <v>72</v>
      </c>
      <c r="AY164" s="215" t="s">
        <v>132</v>
      </c>
    </row>
    <row r="165" spans="2:65" s="11" customFormat="1">
      <c r="B165" s="205"/>
      <c r="C165" s="206"/>
      <c r="D165" s="202" t="s">
        <v>143</v>
      </c>
      <c r="E165" s="206"/>
      <c r="F165" s="208" t="s">
        <v>251</v>
      </c>
      <c r="G165" s="206"/>
      <c r="H165" s="209">
        <v>338.76</v>
      </c>
      <c r="I165" s="210"/>
      <c r="J165" s="206"/>
      <c r="K165" s="206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143</v>
      </c>
      <c r="AU165" s="215" t="s">
        <v>82</v>
      </c>
      <c r="AV165" s="11" t="s">
        <v>82</v>
      </c>
      <c r="AW165" s="11" t="s">
        <v>6</v>
      </c>
      <c r="AX165" s="11" t="s">
        <v>80</v>
      </c>
      <c r="AY165" s="215" t="s">
        <v>132</v>
      </c>
    </row>
    <row r="166" spans="2:65" s="1" customFormat="1" ht="25.55" customHeight="1">
      <c r="B166" s="39"/>
      <c r="C166" s="190" t="s">
        <v>252</v>
      </c>
      <c r="D166" s="190" t="s">
        <v>134</v>
      </c>
      <c r="E166" s="191" t="s">
        <v>253</v>
      </c>
      <c r="F166" s="192" t="s">
        <v>254</v>
      </c>
      <c r="G166" s="193" t="s">
        <v>137</v>
      </c>
      <c r="H166" s="194">
        <v>2140.88</v>
      </c>
      <c r="I166" s="195"/>
      <c r="J166" s="196">
        <f>ROUND(I166*H166,2)</f>
        <v>0</v>
      </c>
      <c r="K166" s="192" t="s">
        <v>138</v>
      </c>
      <c r="L166" s="59"/>
      <c r="M166" s="197" t="s">
        <v>21</v>
      </c>
      <c r="N166" s="198" t="s">
        <v>43</v>
      </c>
      <c r="O166" s="40"/>
      <c r="P166" s="199">
        <f>O166*H166</f>
        <v>0</v>
      </c>
      <c r="Q166" s="199">
        <v>1.3999999999999999E-4</v>
      </c>
      <c r="R166" s="199">
        <f>Q166*H166</f>
        <v>0.29972319999999997</v>
      </c>
      <c r="S166" s="199">
        <v>0</v>
      </c>
      <c r="T166" s="200">
        <f>S166*H166</f>
        <v>0</v>
      </c>
      <c r="AR166" s="22" t="s">
        <v>139</v>
      </c>
      <c r="AT166" s="22" t="s">
        <v>134</v>
      </c>
      <c r="AU166" s="22" t="s">
        <v>82</v>
      </c>
      <c r="AY166" s="22" t="s">
        <v>132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22" t="s">
        <v>80</v>
      </c>
      <c r="BK166" s="201">
        <f>ROUND(I166*H166,2)</f>
        <v>0</v>
      </c>
      <c r="BL166" s="22" t="s">
        <v>139</v>
      </c>
      <c r="BM166" s="22" t="s">
        <v>255</v>
      </c>
    </row>
    <row r="167" spans="2:65" s="1" customFormat="1" ht="22.55">
      <c r="B167" s="39"/>
      <c r="C167" s="61"/>
      <c r="D167" s="202" t="s">
        <v>141</v>
      </c>
      <c r="E167" s="61"/>
      <c r="F167" s="203" t="s">
        <v>256</v>
      </c>
      <c r="G167" s="61"/>
      <c r="H167" s="61"/>
      <c r="I167" s="161"/>
      <c r="J167" s="61"/>
      <c r="K167" s="61"/>
      <c r="L167" s="59"/>
      <c r="M167" s="204"/>
      <c r="N167" s="40"/>
      <c r="O167" s="40"/>
      <c r="P167" s="40"/>
      <c r="Q167" s="40"/>
      <c r="R167" s="40"/>
      <c r="S167" s="40"/>
      <c r="T167" s="76"/>
      <c r="AT167" s="22" t="s">
        <v>141</v>
      </c>
      <c r="AU167" s="22" t="s">
        <v>82</v>
      </c>
    </row>
    <row r="168" spans="2:65" s="11" customFormat="1">
      <c r="B168" s="205"/>
      <c r="C168" s="206"/>
      <c r="D168" s="202" t="s">
        <v>143</v>
      </c>
      <c r="E168" s="207" t="s">
        <v>21</v>
      </c>
      <c r="F168" s="208" t="s">
        <v>257</v>
      </c>
      <c r="G168" s="206"/>
      <c r="H168" s="209">
        <v>560</v>
      </c>
      <c r="I168" s="210"/>
      <c r="J168" s="206"/>
      <c r="K168" s="206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143</v>
      </c>
      <c r="AU168" s="215" t="s">
        <v>82</v>
      </c>
      <c r="AV168" s="11" t="s">
        <v>82</v>
      </c>
      <c r="AW168" s="11" t="s">
        <v>35</v>
      </c>
      <c r="AX168" s="11" t="s">
        <v>72</v>
      </c>
      <c r="AY168" s="215" t="s">
        <v>132</v>
      </c>
    </row>
    <row r="169" spans="2:65" s="11" customFormat="1">
      <c r="B169" s="205"/>
      <c r="C169" s="206"/>
      <c r="D169" s="202" t="s">
        <v>143</v>
      </c>
      <c r="E169" s="207" t="s">
        <v>21</v>
      </c>
      <c r="F169" s="208" t="s">
        <v>258</v>
      </c>
      <c r="G169" s="206"/>
      <c r="H169" s="209">
        <v>294</v>
      </c>
      <c r="I169" s="210"/>
      <c r="J169" s="206"/>
      <c r="K169" s="206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143</v>
      </c>
      <c r="AU169" s="215" t="s">
        <v>82</v>
      </c>
      <c r="AV169" s="11" t="s">
        <v>82</v>
      </c>
      <c r="AW169" s="11" t="s">
        <v>35</v>
      </c>
      <c r="AX169" s="11" t="s">
        <v>72</v>
      </c>
      <c r="AY169" s="215" t="s">
        <v>132</v>
      </c>
    </row>
    <row r="170" spans="2:65" s="11" customFormat="1">
      <c r="B170" s="205"/>
      <c r="C170" s="206"/>
      <c r="D170" s="202" t="s">
        <v>143</v>
      </c>
      <c r="E170" s="207" t="s">
        <v>21</v>
      </c>
      <c r="F170" s="208" t="s">
        <v>259</v>
      </c>
      <c r="G170" s="206"/>
      <c r="H170" s="209">
        <v>1286.8800000000001</v>
      </c>
      <c r="I170" s="210"/>
      <c r="J170" s="206"/>
      <c r="K170" s="206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143</v>
      </c>
      <c r="AU170" s="215" t="s">
        <v>82</v>
      </c>
      <c r="AV170" s="11" t="s">
        <v>82</v>
      </c>
      <c r="AW170" s="11" t="s">
        <v>35</v>
      </c>
      <c r="AX170" s="11" t="s">
        <v>72</v>
      </c>
      <c r="AY170" s="215" t="s">
        <v>132</v>
      </c>
    </row>
    <row r="171" spans="2:65" s="1" customFormat="1" ht="16.45" customHeight="1">
      <c r="B171" s="39"/>
      <c r="C171" s="227" t="s">
        <v>260</v>
      </c>
      <c r="D171" s="227" t="s">
        <v>261</v>
      </c>
      <c r="E171" s="228" t="s">
        <v>262</v>
      </c>
      <c r="F171" s="229" t="s">
        <v>263</v>
      </c>
      <c r="G171" s="230" t="s">
        <v>137</v>
      </c>
      <c r="H171" s="231">
        <v>2462.0120000000002</v>
      </c>
      <c r="I171" s="232"/>
      <c r="J171" s="233">
        <f>ROUND(I171*H171,2)</f>
        <v>0</v>
      </c>
      <c r="K171" s="229" t="s">
        <v>138</v>
      </c>
      <c r="L171" s="234"/>
      <c r="M171" s="235" t="s">
        <v>21</v>
      </c>
      <c r="N171" s="236" t="s">
        <v>43</v>
      </c>
      <c r="O171" s="40"/>
      <c r="P171" s="199">
        <f>O171*H171</f>
        <v>0</v>
      </c>
      <c r="Q171" s="199">
        <v>3.2000000000000003E-4</v>
      </c>
      <c r="R171" s="199">
        <f>Q171*H171</f>
        <v>0.78784384000000007</v>
      </c>
      <c r="S171" s="199">
        <v>0</v>
      </c>
      <c r="T171" s="200">
        <f>S171*H171</f>
        <v>0</v>
      </c>
      <c r="AR171" s="22" t="s">
        <v>181</v>
      </c>
      <c r="AT171" s="22" t="s">
        <v>261</v>
      </c>
      <c r="AU171" s="22" t="s">
        <v>82</v>
      </c>
      <c r="AY171" s="22" t="s">
        <v>132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22" t="s">
        <v>80</v>
      </c>
      <c r="BK171" s="201">
        <f>ROUND(I171*H171,2)</f>
        <v>0</v>
      </c>
      <c r="BL171" s="22" t="s">
        <v>139</v>
      </c>
      <c r="BM171" s="22" t="s">
        <v>264</v>
      </c>
    </row>
    <row r="172" spans="2:65" s="1" customFormat="1">
      <c r="B172" s="39"/>
      <c r="C172" s="61"/>
      <c r="D172" s="202" t="s">
        <v>141</v>
      </c>
      <c r="E172" s="61"/>
      <c r="F172" s="203" t="s">
        <v>263</v>
      </c>
      <c r="G172" s="61"/>
      <c r="H172" s="61"/>
      <c r="I172" s="161"/>
      <c r="J172" s="61"/>
      <c r="K172" s="61"/>
      <c r="L172" s="59"/>
      <c r="M172" s="204"/>
      <c r="N172" s="40"/>
      <c r="O172" s="40"/>
      <c r="P172" s="40"/>
      <c r="Q172" s="40"/>
      <c r="R172" s="40"/>
      <c r="S172" s="40"/>
      <c r="T172" s="76"/>
      <c r="AT172" s="22" t="s">
        <v>141</v>
      </c>
      <c r="AU172" s="22" t="s">
        <v>82</v>
      </c>
    </row>
    <row r="173" spans="2:65" s="1" customFormat="1" ht="22.55">
      <c r="B173" s="39"/>
      <c r="C173" s="61"/>
      <c r="D173" s="202" t="s">
        <v>159</v>
      </c>
      <c r="E173" s="61"/>
      <c r="F173" s="216" t="s">
        <v>265</v>
      </c>
      <c r="G173" s="61"/>
      <c r="H173" s="61"/>
      <c r="I173" s="161"/>
      <c r="J173" s="61"/>
      <c r="K173" s="61"/>
      <c r="L173" s="59"/>
      <c r="M173" s="204"/>
      <c r="N173" s="40"/>
      <c r="O173" s="40"/>
      <c r="P173" s="40"/>
      <c r="Q173" s="40"/>
      <c r="R173" s="40"/>
      <c r="S173" s="40"/>
      <c r="T173" s="76"/>
      <c r="AT173" s="22" t="s">
        <v>159</v>
      </c>
      <c r="AU173" s="22" t="s">
        <v>82</v>
      </c>
    </row>
    <row r="174" spans="2:65" s="11" customFormat="1">
      <c r="B174" s="205"/>
      <c r="C174" s="206"/>
      <c r="D174" s="202" t="s">
        <v>143</v>
      </c>
      <c r="E174" s="207" t="s">
        <v>21</v>
      </c>
      <c r="F174" s="208" t="s">
        <v>257</v>
      </c>
      <c r="G174" s="206"/>
      <c r="H174" s="209">
        <v>560</v>
      </c>
      <c r="I174" s="210"/>
      <c r="J174" s="206"/>
      <c r="K174" s="206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143</v>
      </c>
      <c r="AU174" s="215" t="s">
        <v>82</v>
      </c>
      <c r="AV174" s="11" t="s">
        <v>82</v>
      </c>
      <c r="AW174" s="11" t="s">
        <v>35</v>
      </c>
      <c r="AX174" s="11" t="s">
        <v>72</v>
      </c>
      <c r="AY174" s="215" t="s">
        <v>132</v>
      </c>
    </row>
    <row r="175" spans="2:65" s="11" customFormat="1">
      <c r="B175" s="205"/>
      <c r="C175" s="206"/>
      <c r="D175" s="202" t="s">
        <v>143</v>
      </c>
      <c r="E175" s="207" t="s">
        <v>21</v>
      </c>
      <c r="F175" s="208" t="s">
        <v>258</v>
      </c>
      <c r="G175" s="206"/>
      <c r="H175" s="209">
        <v>294</v>
      </c>
      <c r="I175" s="210"/>
      <c r="J175" s="206"/>
      <c r="K175" s="206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143</v>
      </c>
      <c r="AU175" s="215" t="s">
        <v>82</v>
      </c>
      <c r="AV175" s="11" t="s">
        <v>82</v>
      </c>
      <c r="AW175" s="11" t="s">
        <v>35</v>
      </c>
      <c r="AX175" s="11" t="s">
        <v>72</v>
      </c>
      <c r="AY175" s="215" t="s">
        <v>132</v>
      </c>
    </row>
    <row r="176" spans="2:65" s="11" customFormat="1">
      <c r="B176" s="205"/>
      <c r="C176" s="206"/>
      <c r="D176" s="202" t="s">
        <v>143</v>
      </c>
      <c r="E176" s="207" t="s">
        <v>21</v>
      </c>
      <c r="F176" s="208" t="s">
        <v>259</v>
      </c>
      <c r="G176" s="206"/>
      <c r="H176" s="209">
        <v>1286.8800000000001</v>
      </c>
      <c r="I176" s="210"/>
      <c r="J176" s="206"/>
      <c r="K176" s="206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143</v>
      </c>
      <c r="AU176" s="215" t="s">
        <v>82</v>
      </c>
      <c r="AV176" s="11" t="s">
        <v>82</v>
      </c>
      <c r="AW176" s="11" t="s">
        <v>35</v>
      </c>
      <c r="AX176" s="11" t="s">
        <v>72</v>
      </c>
      <c r="AY176" s="215" t="s">
        <v>132</v>
      </c>
    </row>
    <row r="177" spans="2:65" s="11" customFormat="1">
      <c r="B177" s="205"/>
      <c r="C177" s="206"/>
      <c r="D177" s="202" t="s">
        <v>143</v>
      </c>
      <c r="E177" s="206"/>
      <c r="F177" s="208" t="s">
        <v>266</v>
      </c>
      <c r="G177" s="206"/>
      <c r="H177" s="209">
        <v>2462.0120000000002</v>
      </c>
      <c r="I177" s="210"/>
      <c r="J177" s="206"/>
      <c r="K177" s="206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143</v>
      </c>
      <c r="AU177" s="215" t="s">
        <v>82</v>
      </c>
      <c r="AV177" s="11" t="s">
        <v>82</v>
      </c>
      <c r="AW177" s="11" t="s">
        <v>6</v>
      </c>
      <c r="AX177" s="11" t="s">
        <v>80</v>
      </c>
      <c r="AY177" s="215" t="s">
        <v>132</v>
      </c>
    </row>
    <row r="178" spans="2:65" s="1" customFormat="1" ht="16.45" customHeight="1">
      <c r="B178" s="39"/>
      <c r="C178" s="190" t="s">
        <v>267</v>
      </c>
      <c r="D178" s="190" t="s">
        <v>134</v>
      </c>
      <c r="E178" s="191" t="s">
        <v>268</v>
      </c>
      <c r="F178" s="192" t="s">
        <v>269</v>
      </c>
      <c r="G178" s="193" t="s">
        <v>171</v>
      </c>
      <c r="H178" s="194">
        <v>1355.04</v>
      </c>
      <c r="I178" s="195"/>
      <c r="J178" s="196">
        <f>ROUND(I178*H178,2)</f>
        <v>0</v>
      </c>
      <c r="K178" s="192" t="s">
        <v>138</v>
      </c>
      <c r="L178" s="59"/>
      <c r="M178" s="197" t="s">
        <v>21</v>
      </c>
      <c r="N178" s="198" t="s">
        <v>43</v>
      </c>
      <c r="O178" s="40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AR178" s="22" t="s">
        <v>139</v>
      </c>
      <c r="AT178" s="22" t="s">
        <v>134</v>
      </c>
      <c r="AU178" s="22" t="s">
        <v>82</v>
      </c>
      <c r="AY178" s="22" t="s">
        <v>132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22" t="s">
        <v>80</v>
      </c>
      <c r="BK178" s="201">
        <f>ROUND(I178*H178,2)</f>
        <v>0</v>
      </c>
      <c r="BL178" s="22" t="s">
        <v>139</v>
      </c>
      <c r="BM178" s="22" t="s">
        <v>270</v>
      </c>
    </row>
    <row r="179" spans="2:65" s="1" customFormat="1" ht="22.55">
      <c r="B179" s="39"/>
      <c r="C179" s="61"/>
      <c r="D179" s="202" t="s">
        <v>141</v>
      </c>
      <c r="E179" s="61"/>
      <c r="F179" s="203" t="s">
        <v>271</v>
      </c>
      <c r="G179" s="61"/>
      <c r="H179" s="61"/>
      <c r="I179" s="161"/>
      <c r="J179" s="61"/>
      <c r="K179" s="61"/>
      <c r="L179" s="59"/>
      <c r="M179" s="204"/>
      <c r="N179" s="40"/>
      <c r="O179" s="40"/>
      <c r="P179" s="40"/>
      <c r="Q179" s="40"/>
      <c r="R179" s="40"/>
      <c r="S179" s="40"/>
      <c r="T179" s="76"/>
      <c r="AT179" s="22" t="s">
        <v>141</v>
      </c>
      <c r="AU179" s="22" t="s">
        <v>82</v>
      </c>
    </row>
    <row r="180" spans="2:65" s="12" customFormat="1">
      <c r="B180" s="217"/>
      <c r="C180" s="218"/>
      <c r="D180" s="202" t="s">
        <v>143</v>
      </c>
      <c r="E180" s="219" t="s">
        <v>21</v>
      </c>
      <c r="F180" s="220" t="s">
        <v>272</v>
      </c>
      <c r="G180" s="218"/>
      <c r="H180" s="219" t="s">
        <v>21</v>
      </c>
      <c r="I180" s="221"/>
      <c r="J180" s="218"/>
      <c r="K180" s="218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143</v>
      </c>
      <c r="AU180" s="226" t="s">
        <v>82</v>
      </c>
      <c r="AV180" s="12" t="s">
        <v>80</v>
      </c>
      <c r="AW180" s="12" t="s">
        <v>35</v>
      </c>
      <c r="AX180" s="12" t="s">
        <v>72</v>
      </c>
      <c r="AY180" s="226" t="s">
        <v>132</v>
      </c>
    </row>
    <row r="181" spans="2:65" s="11" customFormat="1">
      <c r="B181" s="205"/>
      <c r="C181" s="206"/>
      <c r="D181" s="202" t="s">
        <v>143</v>
      </c>
      <c r="E181" s="207" t="s">
        <v>21</v>
      </c>
      <c r="F181" s="208" t="s">
        <v>273</v>
      </c>
      <c r="G181" s="206"/>
      <c r="H181" s="209">
        <v>252</v>
      </c>
      <c r="I181" s="210"/>
      <c r="J181" s="206"/>
      <c r="K181" s="206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143</v>
      </c>
      <c r="AU181" s="215" t="s">
        <v>82</v>
      </c>
      <c r="AV181" s="11" t="s">
        <v>82</v>
      </c>
      <c r="AW181" s="11" t="s">
        <v>35</v>
      </c>
      <c r="AX181" s="11" t="s">
        <v>72</v>
      </c>
      <c r="AY181" s="215" t="s">
        <v>132</v>
      </c>
    </row>
    <row r="182" spans="2:65" s="11" customFormat="1">
      <c r="B182" s="205"/>
      <c r="C182" s="206"/>
      <c r="D182" s="202" t="s">
        <v>143</v>
      </c>
      <c r="E182" s="207" t="s">
        <v>21</v>
      </c>
      <c r="F182" s="208" t="s">
        <v>274</v>
      </c>
      <c r="G182" s="206"/>
      <c r="H182" s="209">
        <v>1103.04</v>
      </c>
      <c r="I182" s="210"/>
      <c r="J182" s="206"/>
      <c r="K182" s="206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143</v>
      </c>
      <c r="AU182" s="215" t="s">
        <v>82</v>
      </c>
      <c r="AV182" s="11" t="s">
        <v>82</v>
      </c>
      <c r="AW182" s="11" t="s">
        <v>35</v>
      </c>
      <c r="AX182" s="11" t="s">
        <v>72</v>
      </c>
      <c r="AY182" s="215" t="s">
        <v>132</v>
      </c>
    </row>
    <row r="183" spans="2:65" s="1" customFormat="1" ht="25.55" customHeight="1">
      <c r="B183" s="39"/>
      <c r="C183" s="190" t="s">
        <v>9</v>
      </c>
      <c r="D183" s="190" t="s">
        <v>134</v>
      </c>
      <c r="E183" s="191" t="s">
        <v>275</v>
      </c>
      <c r="F183" s="192" t="s">
        <v>276</v>
      </c>
      <c r="G183" s="193" t="s">
        <v>171</v>
      </c>
      <c r="H183" s="194">
        <v>6476.39</v>
      </c>
      <c r="I183" s="195"/>
      <c r="J183" s="196">
        <f>ROUND(I183*H183,2)</f>
        <v>0</v>
      </c>
      <c r="K183" s="192" t="s">
        <v>21</v>
      </c>
      <c r="L183" s="59"/>
      <c r="M183" s="197" t="s">
        <v>21</v>
      </c>
      <c r="N183" s="198" t="s">
        <v>43</v>
      </c>
      <c r="O183" s="40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AR183" s="22" t="s">
        <v>139</v>
      </c>
      <c r="AT183" s="22" t="s">
        <v>134</v>
      </c>
      <c r="AU183" s="22" t="s">
        <v>82</v>
      </c>
      <c r="AY183" s="22" t="s">
        <v>132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22" t="s">
        <v>80</v>
      </c>
      <c r="BK183" s="201">
        <f>ROUND(I183*H183,2)</f>
        <v>0</v>
      </c>
      <c r="BL183" s="22" t="s">
        <v>139</v>
      </c>
      <c r="BM183" s="22" t="s">
        <v>277</v>
      </c>
    </row>
    <row r="184" spans="2:65" s="1" customFormat="1" ht="22.55">
      <c r="B184" s="39"/>
      <c r="C184" s="61"/>
      <c r="D184" s="202" t="s">
        <v>141</v>
      </c>
      <c r="E184" s="61"/>
      <c r="F184" s="203" t="s">
        <v>276</v>
      </c>
      <c r="G184" s="61"/>
      <c r="H184" s="61"/>
      <c r="I184" s="161"/>
      <c r="J184" s="61"/>
      <c r="K184" s="61"/>
      <c r="L184" s="59"/>
      <c r="M184" s="204"/>
      <c r="N184" s="40"/>
      <c r="O184" s="40"/>
      <c r="P184" s="40"/>
      <c r="Q184" s="40"/>
      <c r="R184" s="40"/>
      <c r="S184" s="40"/>
      <c r="T184" s="76"/>
      <c r="AT184" s="22" t="s">
        <v>141</v>
      </c>
      <c r="AU184" s="22" t="s">
        <v>82</v>
      </c>
    </row>
    <row r="185" spans="2:65" s="11" customFormat="1">
      <c r="B185" s="205"/>
      <c r="C185" s="206"/>
      <c r="D185" s="202" t="s">
        <v>143</v>
      </c>
      <c r="E185" s="207" t="s">
        <v>21</v>
      </c>
      <c r="F185" s="208" t="s">
        <v>278</v>
      </c>
      <c r="G185" s="206"/>
      <c r="H185" s="209">
        <v>2227</v>
      </c>
      <c r="I185" s="210"/>
      <c r="J185" s="206"/>
      <c r="K185" s="206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143</v>
      </c>
      <c r="AU185" s="215" t="s">
        <v>82</v>
      </c>
      <c r="AV185" s="11" t="s">
        <v>82</v>
      </c>
      <c r="AW185" s="11" t="s">
        <v>35</v>
      </c>
      <c r="AX185" s="11" t="s">
        <v>72</v>
      </c>
      <c r="AY185" s="215" t="s">
        <v>132</v>
      </c>
    </row>
    <row r="186" spans="2:65" s="11" customFormat="1">
      <c r="B186" s="205"/>
      <c r="C186" s="206"/>
      <c r="D186" s="202" t="s">
        <v>143</v>
      </c>
      <c r="E186" s="207" t="s">
        <v>21</v>
      </c>
      <c r="F186" s="208" t="s">
        <v>279</v>
      </c>
      <c r="G186" s="206"/>
      <c r="H186" s="209">
        <v>100</v>
      </c>
      <c r="I186" s="210"/>
      <c r="J186" s="206"/>
      <c r="K186" s="206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143</v>
      </c>
      <c r="AU186" s="215" t="s">
        <v>82</v>
      </c>
      <c r="AV186" s="11" t="s">
        <v>82</v>
      </c>
      <c r="AW186" s="11" t="s">
        <v>35</v>
      </c>
      <c r="AX186" s="11" t="s">
        <v>72</v>
      </c>
      <c r="AY186" s="215" t="s">
        <v>132</v>
      </c>
    </row>
    <row r="187" spans="2:65" s="11" customFormat="1">
      <c r="B187" s="205"/>
      <c r="C187" s="206"/>
      <c r="D187" s="202" t="s">
        <v>143</v>
      </c>
      <c r="E187" s="207" t="s">
        <v>21</v>
      </c>
      <c r="F187" s="208" t="s">
        <v>280</v>
      </c>
      <c r="G187" s="206"/>
      <c r="H187" s="209">
        <v>2416.5700000000002</v>
      </c>
      <c r="I187" s="210"/>
      <c r="J187" s="206"/>
      <c r="K187" s="206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143</v>
      </c>
      <c r="AU187" s="215" t="s">
        <v>82</v>
      </c>
      <c r="AV187" s="11" t="s">
        <v>82</v>
      </c>
      <c r="AW187" s="11" t="s">
        <v>35</v>
      </c>
      <c r="AX187" s="11" t="s">
        <v>72</v>
      </c>
      <c r="AY187" s="215" t="s">
        <v>132</v>
      </c>
    </row>
    <row r="188" spans="2:65" s="11" customFormat="1">
      <c r="B188" s="205"/>
      <c r="C188" s="206"/>
      <c r="D188" s="202" t="s">
        <v>143</v>
      </c>
      <c r="E188" s="207" t="s">
        <v>21</v>
      </c>
      <c r="F188" s="208" t="s">
        <v>281</v>
      </c>
      <c r="G188" s="206"/>
      <c r="H188" s="209">
        <v>1732.82</v>
      </c>
      <c r="I188" s="210"/>
      <c r="J188" s="206"/>
      <c r="K188" s="206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143</v>
      </c>
      <c r="AU188" s="215" t="s">
        <v>82</v>
      </c>
      <c r="AV188" s="11" t="s">
        <v>82</v>
      </c>
      <c r="AW188" s="11" t="s">
        <v>35</v>
      </c>
      <c r="AX188" s="11" t="s">
        <v>72</v>
      </c>
      <c r="AY188" s="215" t="s">
        <v>132</v>
      </c>
    </row>
    <row r="189" spans="2:65" s="1" customFormat="1" ht="25.55" customHeight="1">
      <c r="B189" s="39"/>
      <c r="C189" s="190" t="s">
        <v>282</v>
      </c>
      <c r="D189" s="190" t="s">
        <v>134</v>
      </c>
      <c r="E189" s="191" t="s">
        <v>283</v>
      </c>
      <c r="F189" s="192" t="s">
        <v>284</v>
      </c>
      <c r="G189" s="193" t="s">
        <v>171</v>
      </c>
      <c r="H189" s="194">
        <v>700</v>
      </c>
      <c r="I189" s="195"/>
      <c r="J189" s="196">
        <f>ROUND(I189*H189,2)</f>
        <v>0</v>
      </c>
      <c r="K189" s="192" t="s">
        <v>138</v>
      </c>
      <c r="L189" s="59"/>
      <c r="M189" s="197" t="s">
        <v>21</v>
      </c>
      <c r="N189" s="198" t="s">
        <v>43</v>
      </c>
      <c r="O189" s="40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AR189" s="22" t="s">
        <v>139</v>
      </c>
      <c r="AT189" s="22" t="s">
        <v>134</v>
      </c>
      <c r="AU189" s="22" t="s">
        <v>82</v>
      </c>
      <c r="AY189" s="22" t="s">
        <v>132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22" t="s">
        <v>80</v>
      </c>
      <c r="BK189" s="201">
        <f>ROUND(I189*H189,2)</f>
        <v>0</v>
      </c>
      <c r="BL189" s="22" t="s">
        <v>139</v>
      </c>
      <c r="BM189" s="22" t="s">
        <v>285</v>
      </c>
    </row>
    <row r="190" spans="2:65" s="1" customFormat="1" ht="33.85">
      <c r="B190" s="39"/>
      <c r="C190" s="61"/>
      <c r="D190" s="202" t="s">
        <v>141</v>
      </c>
      <c r="E190" s="61"/>
      <c r="F190" s="203" t="s">
        <v>286</v>
      </c>
      <c r="G190" s="61"/>
      <c r="H190" s="61"/>
      <c r="I190" s="161"/>
      <c r="J190" s="61"/>
      <c r="K190" s="61"/>
      <c r="L190" s="59"/>
      <c r="M190" s="204"/>
      <c r="N190" s="40"/>
      <c r="O190" s="40"/>
      <c r="P190" s="40"/>
      <c r="Q190" s="40"/>
      <c r="R190" s="40"/>
      <c r="S190" s="40"/>
      <c r="T190" s="76"/>
      <c r="AT190" s="22" t="s">
        <v>141</v>
      </c>
      <c r="AU190" s="22" t="s">
        <v>82</v>
      </c>
    </row>
    <row r="191" spans="2:65" s="11" customFormat="1" ht="25.05">
      <c r="B191" s="205"/>
      <c r="C191" s="206"/>
      <c r="D191" s="202" t="s">
        <v>143</v>
      </c>
      <c r="E191" s="207" t="s">
        <v>21</v>
      </c>
      <c r="F191" s="208" t="s">
        <v>287</v>
      </c>
      <c r="G191" s="206"/>
      <c r="H191" s="209">
        <v>700</v>
      </c>
      <c r="I191" s="210"/>
      <c r="J191" s="206"/>
      <c r="K191" s="206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143</v>
      </c>
      <c r="AU191" s="215" t="s">
        <v>82</v>
      </c>
      <c r="AV191" s="11" t="s">
        <v>82</v>
      </c>
      <c r="AW191" s="11" t="s">
        <v>35</v>
      </c>
      <c r="AX191" s="11" t="s">
        <v>72</v>
      </c>
      <c r="AY191" s="215" t="s">
        <v>132</v>
      </c>
    </row>
    <row r="192" spans="2:65" s="1" customFormat="1" ht="25.55" customHeight="1">
      <c r="B192" s="39"/>
      <c r="C192" s="190" t="s">
        <v>288</v>
      </c>
      <c r="D192" s="190" t="s">
        <v>134</v>
      </c>
      <c r="E192" s="191" t="s">
        <v>289</v>
      </c>
      <c r="F192" s="192" t="s">
        <v>290</v>
      </c>
      <c r="G192" s="193" t="s">
        <v>171</v>
      </c>
      <c r="H192" s="194">
        <v>1491.6</v>
      </c>
      <c r="I192" s="195"/>
      <c r="J192" s="196">
        <f>ROUND(I192*H192,2)</f>
        <v>0</v>
      </c>
      <c r="K192" s="192" t="s">
        <v>138</v>
      </c>
      <c r="L192" s="59"/>
      <c r="M192" s="197" t="s">
        <v>21</v>
      </c>
      <c r="N192" s="198" t="s">
        <v>43</v>
      </c>
      <c r="O192" s="40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AR192" s="22" t="s">
        <v>139</v>
      </c>
      <c r="AT192" s="22" t="s">
        <v>134</v>
      </c>
      <c r="AU192" s="22" t="s">
        <v>82</v>
      </c>
      <c r="AY192" s="22" t="s">
        <v>132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22" t="s">
        <v>80</v>
      </c>
      <c r="BK192" s="201">
        <f>ROUND(I192*H192,2)</f>
        <v>0</v>
      </c>
      <c r="BL192" s="22" t="s">
        <v>139</v>
      </c>
      <c r="BM192" s="22" t="s">
        <v>291</v>
      </c>
    </row>
    <row r="193" spans="2:65" s="1" customFormat="1" ht="33.85">
      <c r="B193" s="39"/>
      <c r="C193" s="61"/>
      <c r="D193" s="202" t="s">
        <v>141</v>
      </c>
      <c r="E193" s="61"/>
      <c r="F193" s="203" t="s">
        <v>292</v>
      </c>
      <c r="G193" s="61"/>
      <c r="H193" s="61"/>
      <c r="I193" s="161"/>
      <c r="J193" s="61"/>
      <c r="K193" s="61"/>
      <c r="L193" s="59"/>
      <c r="M193" s="204"/>
      <c r="N193" s="40"/>
      <c r="O193" s="40"/>
      <c r="P193" s="40"/>
      <c r="Q193" s="40"/>
      <c r="R193" s="40"/>
      <c r="S193" s="40"/>
      <c r="T193" s="76"/>
      <c r="AT193" s="22" t="s">
        <v>141</v>
      </c>
      <c r="AU193" s="22" t="s">
        <v>82</v>
      </c>
    </row>
    <row r="194" spans="2:65" s="11" customFormat="1" ht="25.05">
      <c r="B194" s="205"/>
      <c r="C194" s="206"/>
      <c r="D194" s="202" t="s">
        <v>143</v>
      </c>
      <c r="E194" s="207" t="s">
        <v>21</v>
      </c>
      <c r="F194" s="208" t="s">
        <v>293</v>
      </c>
      <c r="G194" s="206"/>
      <c r="H194" s="209">
        <v>266</v>
      </c>
      <c r="I194" s="210"/>
      <c r="J194" s="206"/>
      <c r="K194" s="206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143</v>
      </c>
      <c r="AU194" s="215" t="s">
        <v>82</v>
      </c>
      <c r="AV194" s="11" t="s">
        <v>82</v>
      </c>
      <c r="AW194" s="11" t="s">
        <v>35</v>
      </c>
      <c r="AX194" s="11" t="s">
        <v>72</v>
      </c>
      <c r="AY194" s="215" t="s">
        <v>132</v>
      </c>
    </row>
    <row r="195" spans="2:65" s="11" customFormat="1" ht="25.05">
      <c r="B195" s="205"/>
      <c r="C195" s="206"/>
      <c r="D195" s="202" t="s">
        <v>143</v>
      </c>
      <c r="E195" s="207" t="s">
        <v>21</v>
      </c>
      <c r="F195" s="208" t="s">
        <v>294</v>
      </c>
      <c r="G195" s="206"/>
      <c r="H195" s="209">
        <v>1225.5999999999999</v>
      </c>
      <c r="I195" s="210"/>
      <c r="J195" s="206"/>
      <c r="K195" s="206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143</v>
      </c>
      <c r="AU195" s="215" t="s">
        <v>82</v>
      </c>
      <c r="AV195" s="11" t="s">
        <v>82</v>
      </c>
      <c r="AW195" s="11" t="s">
        <v>35</v>
      </c>
      <c r="AX195" s="11" t="s">
        <v>72</v>
      </c>
      <c r="AY195" s="215" t="s">
        <v>132</v>
      </c>
    </row>
    <row r="196" spans="2:65" s="1" customFormat="1" ht="16.45" customHeight="1">
      <c r="B196" s="39"/>
      <c r="C196" s="227" t="s">
        <v>295</v>
      </c>
      <c r="D196" s="227" t="s">
        <v>261</v>
      </c>
      <c r="E196" s="228" t="s">
        <v>296</v>
      </c>
      <c r="F196" s="229" t="s">
        <v>297</v>
      </c>
      <c r="G196" s="230" t="s">
        <v>298</v>
      </c>
      <c r="H196" s="231">
        <v>3944.88</v>
      </c>
      <c r="I196" s="232"/>
      <c r="J196" s="233">
        <f>ROUND(I196*H196,2)</f>
        <v>0</v>
      </c>
      <c r="K196" s="229" t="s">
        <v>21</v>
      </c>
      <c r="L196" s="234"/>
      <c r="M196" s="235" t="s">
        <v>21</v>
      </c>
      <c r="N196" s="236" t="s">
        <v>43</v>
      </c>
      <c r="O196" s="40"/>
      <c r="P196" s="199">
        <f>O196*H196</f>
        <v>0</v>
      </c>
      <c r="Q196" s="199">
        <v>1</v>
      </c>
      <c r="R196" s="199">
        <f>Q196*H196</f>
        <v>3944.88</v>
      </c>
      <c r="S196" s="199">
        <v>0</v>
      </c>
      <c r="T196" s="200">
        <f>S196*H196</f>
        <v>0</v>
      </c>
      <c r="AR196" s="22" t="s">
        <v>181</v>
      </c>
      <c r="AT196" s="22" t="s">
        <v>261</v>
      </c>
      <c r="AU196" s="22" t="s">
        <v>82</v>
      </c>
      <c r="AY196" s="22" t="s">
        <v>132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22" t="s">
        <v>80</v>
      </c>
      <c r="BK196" s="201">
        <f>ROUND(I196*H196,2)</f>
        <v>0</v>
      </c>
      <c r="BL196" s="22" t="s">
        <v>139</v>
      </c>
      <c r="BM196" s="22" t="s">
        <v>299</v>
      </c>
    </row>
    <row r="197" spans="2:65" s="1" customFormat="1">
      <c r="B197" s="39"/>
      <c r="C197" s="61"/>
      <c r="D197" s="202" t="s">
        <v>141</v>
      </c>
      <c r="E197" s="61"/>
      <c r="F197" s="203" t="s">
        <v>297</v>
      </c>
      <c r="G197" s="61"/>
      <c r="H197" s="61"/>
      <c r="I197" s="161"/>
      <c r="J197" s="61"/>
      <c r="K197" s="61"/>
      <c r="L197" s="59"/>
      <c r="M197" s="204"/>
      <c r="N197" s="40"/>
      <c r="O197" s="40"/>
      <c r="P197" s="40"/>
      <c r="Q197" s="40"/>
      <c r="R197" s="40"/>
      <c r="S197" s="40"/>
      <c r="T197" s="76"/>
      <c r="AT197" s="22" t="s">
        <v>141</v>
      </c>
      <c r="AU197" s="22" t="s">
        <v>82</v>
      </c>
    </row>
    <row r="198" spans="2:65" s="11" customFormat="1" ht="25.05">
      <c r="B198" s="205"/>
      <c r="C198" s="206"/>
      <c r="D198" s="202" t="s">
        <v>143</v>
      </c>
      <c r="E198" s="207" t="s">
        <v>21</v>
      </c>
      <c r="F198" s="208" t="s">
        <v>287</v>
      </c>
      <c r="G198" s="206"/>
      <c r="H198" s="209">
        <v>700</v>
      </c>
      <c r="I198" s="210"/>
      <c r="J198" s="206"/>
      <c r="K198" s="206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143</v>
      </c>
      <c r="AU198" s="215" t="s">
        <v>82</v>
      </c>
      <c r="AV198" s="11" t="s">
        <v>82</v>
      </c>
      <c r="AW198" s="11" t="s">
        <v>35</v>
      </c>
      <c r="AX198" s="11" t="s">
        <v>72</v>
      </c>
      <c r="AY198" s="215" t="s">
        <v>132</v>
      </c>
    </row>
    <row r="199" spans="2:65" s="11" customFormat="1" ht="25.05">
      <c r="B199" s="205"/>
      <c r="C199" s="206"/>
      <c r="D199" s="202" t="s">
        <v>143</v>
      </c>
      <c r="E199" s="207" t="s">
        <v>21</v>
      </c>
      <c r="F199" s="208" t="s">
        <v>293</v>
      </c>
      <c r="G199" s="206"/>
      <c r="H199" s="209">
        <v>266</v>
      </c>
      <c r="I199" s="210"/>
      <c r="J199" s="206"/>
      <c r="K199" s="206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143</v>
      </c>
      <c r="AU199" s="215" t="s">
        <v>82</v>
      </c>
      <c r="AV199" s="11" t="s">
        <v>82</v>
      </c>
      <c r="AW199" s="11" t="s">
        <v>35</v>
      </c>
      <c r="AX199" s="11" t="s">
        <v>72</v>
      </c>
      <c r="AY199" s="215" t="s">
        <v>132</v>
      </c>
    </row>
    <row r="200" spans="2:65" s="11" customFormat="1" ht="25.05">
      <c r="B200" s="205"/>
      <c r="C200" s="206"/>
      <c r="D200" s="202" t="s">
        <v>143</v>
      </c>
      <c r="E200" s="207" t="s">
        <v>21</v>
      </c>
      <c r="F200" s="208" t="s">
        <v>294</v>
      </c>
      <c r="G200" s="206"/>
      <c r="H200" s="209">
        <v>1225.5999999999999</v>
      </c>
      <c r="I200" s="210"/>
      <c r="J200" s="206"/>
      <c r="K200" s="206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143</v>
      </c>
      <c r="AU200" s="215" t="s">
        <v>82</v>
      </c>
      <c r="AV200" s="11" t="s">
        <v>82</v>
      </c>
      <c r="AW200" s="11" t="s">
        <v>35</v>
      </c>
      <c r="AX200" s="11" t="s">
        <v>72</v>
      </c>
      <c r="AY200" s="215" t="s">
        <v>132</v>
      </c>
    </row>
    <row r="201" spans="2:65" s="11" customFormat="1">
      <c r="B201" s="205"/>
      <c r="C201" s="206"/>
      <c r="D201" s="202" t="s">
        <v>143</v>
      </c>
      <c r="E201" s="206"/>
      <c r="F201" s="208" t="s">
        <v>300</v>
      </c>
      <c r="G201" s="206"/>
      <c r="H201" s="209">
        <v>3944.88</v>
      </c>
      <c r="I201" s="210"/>
      <c r="J201" s="206"/>
      <c r="K201" s="206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143</v>
      </c>
      <c r="AU201" s="215" t="s">
        <v>82</v>
      </c>
      <c r="AV201" s="11" t="s">
        <v>82</v>
      </c>
      <c r="AW201" s="11" t="s">
        <v>6</v>
      </c>
      <c r="AX201" s="11" t="s">
        <v>80</v>
      </c>
      <c r="AY201" s="215" t="s">
        <v>132</v>
      </c>
    </row>
    <row r="202" spans="2:65" s="1" customFormat="1" ht="16.45" customHeight="1">
      <c r="B202" s="39"/>
      <c r="C202" s="190" t="s">
        <v>301</v>
      </c>
      <c r="D202" s="190" t="s">
        <v>134</v>
      </c>
      <c r="E202" s="191" t="s">
        <v>302</v>
      </c>
      <c r="F202" s="192" t="s">
        <v>303</v>
      </c>
      <c r="G202" s="193" t="s">
        <v>171</v>
      </c>
      <c r="H202" s="194">
        <v>207.02</v>
      </c>
      <c r="I202" s="195"/>
      <c r="J202" s="196">
        <f>ROUND(I202*H202,2)</f>
        <v>0</v>
      </c>
      <c r="K202" s="192" t="s">
        <v>138</v>
      </c>
      <c r="L202" s="59"/>
      <c r="M202" s="197" t="s">
        <v>21</v>
      </c>
      <c r="N202" s="198" t="s">
        <v>43</v>
      </c>
      <c r="O202" s="40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AR202" s="22" t="s">
        <v>139</v>
      </c>
      <c r="AT202" s="22" t="s">
        <v>134</v>
      </c>
      <c r="AU202" s="22" t="s">
        <v>82</v>
      </c>
      <c r="AY202" s="22" t="s">
        <v>132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22" t="s">
        <v>80</v>
      </c>
      <c r="BK202" s="201">
        <f>ROUND(I202*H202,2)</f>
        <v>0</v>
      </c>
      <c r="BL202" s="22" t="s">
        <v>139</v>
      </c>
      <c r="BM202" s="22" t="s">
        <v>304</v>
      </c>
    </row>
    <row r="203" spans="2:65" s="1" customFormat="1" ht="22.55">
      <c r="B203" s="39"/>
      <c r="C203" s="61"/>
      <c r="D203" s="202" t="s">
        <v>141</v>
      </c>
      <c r="E203" s="61"/>
      <c r="F203" s="203" t="s">
        <v>305</v>
      </c>
      <c r="G203" s="61"/>
      <c r="H203" s="61"/>
      <c r="I203" s="161"/>
      <c r="J203" s="61"/>
      <c r="K203" s="61"/>
      <c r="L203" s="59"/>
      <c r="M203" s="204"/>
      <c r="N203" s="40"/>
      <c r="O203" s="40"/>
      <c r="P203" s="40"/>
      <c r="Q203" s="40"/>
      <c r="R203" s="40"/>
      <c r="S203" s="40"/>
      <c r="T203" s="76"/>
      <c r="AT203" s="22" t="s">
        <v>141</v>
      </c>
      <c r="AU203" s="22" t="s">
        <v>82</v>
      </c>
    </row>
    <row r="204" spans="2:65" s="11" customFormat="1" ht="25.05">
      <c r="B204" s="205"/>
      <c r="C204" s="206"/>
      <c r="D204" s="202" t="s">
        <v>143</v>
      </c>
      <c r="E204" s="207" t="s">
        <v>21</v>
      </c>
      <c r="F204" s="208" t="s">
        <v>306</v>
      </c>
      <c r="G204" s="206"/>
      <c r="H204" s="209">
        <v>38.5</v>
      </c>
      <c r="I204" s="210"/>
      <c r="J204" s="206"/>
      <c r="K204" s="206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143</v>
      </c>
      <c r="AU204" s="215" t="s">
        <v>82</v>
      </c>
      <c r="AV204" s="11" t="s">
        <v>82</v>
      </c>
      <c r="AW204" s="11" t="s">
        <v>35</v>
      </c>
      <c r="AX204" s="11" t="s">
        <v>72</v>
      </c>
      <c r="AY204" s="215" t="s">
        <v>132</v>
      </c>
    </row>
    <row r="205" spans="2:65" s="11" customFormat="1" ht="25.05">
      <c r="B205" s="205"/>
      <c r="C205" s="206"/>
      <c r="D205" s="202" t="s">
        <v>143</v>
      </c>
      <c r="E205" s="207" t="s">
        <v>21</v>
      </c>
      <c r="F205" s="208" t="s">
        <v>307</v>
      </c>
      <c r="G205" s="206"/>
      <c r="H205" s="209">
        <v>168.52</v>
      </c>
      <c r="I205" s="210"/>
      <c r="J205" s="206"/>
      <c r="K205" s="206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143</v>
      </c>
      <c r="AU205" s="215" t="s">
        <v>82</v>
      </c>
      <c r="AV205" s="11" t="s">
        <v>82</v>
      </c>
      <c r="AW205" s="11" t="s">
        <v>35</v>
      </c>
      <c r="AX205" s="11" t="s">
        <v>72</v>
      </c>
      <c r="AY205" s="215" t="s">
        <v>132</v>
      </c>
    </row>
    <row r="206" spans="2:65" s="1" customFormat="1" ht="16.45" customHeight="1">
      <c r="B206" s="39"/>
      <c r="C206" s="227" t="s">
        <v>308</v>
      </c>
      <c r="D206" s="227" t="s">
        <v>261</v>
      </c>
      <c r="E206" s="228" t="s">
        <v>309</v>
      </c>
      <c r="F206" s="229" t="s">
        <v>310</v>
      </c>
      <c r="G206" s="230" t="s">
        <v>298</v>
      </c>
      <c r="H206" s="231">
        <v>434.74200000000002</v>
      </c>
      <c r="I206" s="232"/>
      <c r="J206" s="233">
        <f>ROUND(I206*H206,2)</f>
        <v>0</v>
      </c>
      <c r="K206" s="229" t="s">
        <v>138</v>
      </c>
      <c r="L206" s="234"/>
      <c r="M206" s="235" t="s">
        <v>21</v>
      </c>
      <c r="N206" s="236" t="s">
        <v>43</v>
      </c>
      <c r="O206" s="40"/>
      <c r="P206" s="199">
        <f>O206*H206</f>
        <v>0</v>
      </c>
      <c r="Q206" s="199">
        <v>1</v>
      </c>
      <c r="R206" s="199">
        <f>Q206*H206</f>
        <v>434.74200000000002</v>
      </c>
      <c r="S206" s="199">
        <v>0</v>
      </c>
      <c r="T206" s="200">
        <f>S206*H206</f>
        <v>0</v>
      </c>
      <c r="AR206" s="22" t="s">
        <v>181</v>
      </c>
      <c r="AT206" s="22" t="s">
        <v>261</v>
      </c>
      <c r="AU206" s="22" t="s">
        <v>82</v>
      </c>
      <c r="AY206" s="22" t="s">
        <v>132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22" t="s">
        <v>80</v>
      </c>
      <c r="BK206" s="201">
        <f>ROUND(I206*H206,2)</f>
        <v>0</v>
      </c>
      <c r="BL206" s="22" t="s">
        <v>139</v>
      </c>
      <c r="BM206" s="22" t="s">
        <v>311</v>
      </c>
    </row>
    <row r="207" spans="2:65" s="1" customFormat="1">
      <c r="B207" s="39"/>
      <c r="C207" s="61"/>
      <c r="D207" s="202" t="s">
        <v>141</v>
      </c>
      <c r="E207" s="61"/>
      <c r="F207" s="203" t="s">
        <v>310</v>
      </c>
      <c r="G207" s="61"/>
      <c r="H207" s="61"/>
      <c r="I207" s="161"/>
      <c r="J207" s="61"/>
      <c r="K207" s="61"/>
      <c r="L207" s="59"/>
      <c r="M207" s="204"/>
      <c r="N207" s="40"/>
      <c r="O207" s="40"/>
      <c r="P207" s="40"/>
      <c r="Q207" s="40"/>
      <c r="R207" s="40"/>
      <c r="S207" s="40"/>
      <c r="T207" s="76"/>
      <c r="AT207" s="22" t="s">
        <v>141</v>
      </c>
      <c r="AU207" s="22" t="s">
        <v>82</v>
      </c>
    </row>
    <row r="208" spans="2:65" s="11" customFormat="1" ht="25.05">
      <c r="B208" s="205"/>
      <c r="C208" s="206"/>
      <c r="D208" s="202" t="s">
        <v>143</v>
      </c>
      <c r="E208" s="207" t="s">
        <v>21</v>
      </c>
      <c r="F208" s="208" t="s">
        <v>306</v>
      </c>
      <c r="G208" s="206"/>
      <c r="H208" s="209">
        <v>38.5</v>
      </c>
      <c r="I208" s="210"/>
      <c r="J208" s="206"/>
      <c r="K208" s="206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143</v>
      </c>
      <c r="AU208" s="215" t="s">
        <v>82</v>
      </c>
      <c r="AV208" s="11" t="s">
        <v>82</v>
      </c>
      <c r="AW208" s="11" t="s">
        <v>35</v>
      </c>
      <c r="AX208" s="11" t="s">
        <v>72</v>
      </c>
      <c r="AY208" s="215" t="s">
        <v>132</v>
      </c>
    </row>
    <row r="209" spans="2:65" s="11" customFormat="1" ht="25.05">
      <c r="B209" s="205"/>
      <c r="C209" s="206"/>
      <c r="D209" s="202" t="s">
        <v>143</v>
      </c>
      <c r="E209" s="207" t="s">
        <v>21</v>
      </c>
      <c r="F209" s="208" t="s">
        <v>307</v>
      </c>
      <c r="G209" s="206"/>
      <c r="H209" s="209">
        <v>168.52</v>
      </c>
      <c r="I209" s="210"/>
      <c r="J209" s="206"/>
      <c r="K209" s="206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143</v>
      </c>
      <c r="AU209" s="215" t="s">
        <v>82</v>
      </c>
      <c r="AV209" s="11" t="s">
        <v>82</v>
      </c>
      <c r="AW209" s="11" t="s">
        <v>35</v>
      </c>
      <c r="AX209" s="11" t="s">
        <v>72</v>
      </c>
      <c r="AY209" s="215" t="s">
        <v>132</v>
      </c>
    </row>
    <row r="210" spans="2:65" s="11" customFormat="1">
      <c r="B210" s="205"/>
      <c r="C210" s="206"/>
      <c r="D210" s="202" t="s">
        <v>143</v>
      </c>
      <c r="E210" s="206"/>
      <c r="F210" s="208" t="s">
        <v>312</v>
      </c>
      <c r="G210" s="206"/>
      <c r="H210" s="209">
        <v>434.74200000000002</v>
      </c>
      <c r="I210" s="210"/>
      <c r="J210" s="206"/>
      <c r="K210" s="206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143</v>
      </c>
      <c r="AU210" s="215" t="s">
        <v>82</v>
      </c>
      <c r="AV210" s="11" t="s">
        <v>82</v>
      </c>
      <c r="AW210" s="11" t="s">
        <v>6</v>
      </c>
      <c r="AX210" s="11" t="s">
        <v>80</v>
      </c>
      <c r="AY210" s="215" t="s">
        <v>132</v>
      </c>
    </row>
    <row r="211" spans="2:65" s="1" customFormat="1" ht="16.45" customHeight="1">
      <c r="B211" s="39"/>
      <c r="C211" s="190" t="s">
        <v>313</v>
      </c>
      <c r="D211" s="190" t="s">
        <v>134</v>
      </c>
      <c r="E211" s="191" t="s">
        <v>314</v>
      </c>
      <c r="F211" s="192" t="s">
        <v>315</v>
      </c>
      <c r="G211" s="193" t="s">
        <v>171</v>
      </c>
      <c r="H211" s="194">
        <v>6476.39</v>
      </c>
      <c r="I211" s="195"/>
      <c r="J211" s="196">
        <f>ROUND(I211*H211,2)</f>
        <v>0</v>
      </c>
      <c r="K211" s="192" t="s">
        <v>138</v>
      </c>
      <c r="L211" s="59"/>
      <c r="M211" s="197" t="s">
        <v>21</v>
      </c>
      <c r="N211" s="198" t="s">
        <v>43</v>
      </c>
      <c r="O211" s="40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AR211" s="22" t="s">
        <v>139</v>
      </c>
      <c r="AT211" s="22" t="s">
        <v>134</v>
      </c>
      <c r="AU211" s="22" t="s">
        <v>82</v>
      </c>
      <c r="AY211" s="22" t="s">
        <v>132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22" t="s">
        <v>80</v>
      </c>
      <c r="BK211" s="201">
        <f>ROUND(I211*H211,2)</f>
        <v>0</v>
      </c>
      <c r="BL211" s="22" t="s">
        <v>139</v>
      </c>
      <c r="BM211" s="22" t="s">
        <v>316</v>
      </c>
    </row>
    <row r="212" spans="2:65" s="1" customFormat="1">
      <c r="B212" s="39"/>
      <c r="C212" s="61"/>
      <c r="D212" s="202" t="s">
        <v>141</v>
      </c>
      <c r="E212" s="61"/>
      <c r="F212" s="203" t="s">
        <v>315</v>
      </c>
      <c r="G212" s="61"/>
      <c r="H212" s="61"/>
      <c r="I212" s="161"/>
      <c r="J212" s="61"/>
      <c r="K212" s="61"/>
      <c r="L212" s="59"/>
      <c r="M212" s="204"/>
      <c r="N212" s="40"/>
      <c r="O212" s="40"/>
      <c r="P212" s="40"/>
      <c r="Q212" s="40"/>
      <c r="R212" s="40"/>
      <c r="S212" s="40"/>
      <c r="T212" s="76"/>
      <c r="AT212" s="22" t="s">
        <v>141</v>
      </c>
      <c r="AU212" s="22" t="s">
        <v>82</v>
      </c>
    </row>
    <row r="213" spans="2:65" s="11" customFormat="1">
      <c r="B213" s="205"/>
      <c r="C213" s="206"/>
      <c r="D213" s="202" t="s">
        <v>143</v>
      </c>
      <c r="E213" s="207" t="s">
        <v>21</v>
      </c>
      <c r="F213" s="208" t="s">
        <v>278</v>
      </c>
      <c r="G213" s="206"/>
      <c r="H213" s="209">
        <v>2227</v>
      </c>
      <c r="I213" s="210"/>
      <c r="J213" s="206"/>
      <c r="K213" s="206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143</v>
      </c>
      <c r="AU213" s="215" t="s">
        <v>82</v>
      </c>
      <c r="AV213" s="11" t="s">
        <v>82</v>
      </c>
      <c r="AW213" s="11" t="s">
        <v>35</v>
      </c>
      <c r="AX213" s="11" t="s">
        <v>72</v>
      </c>
      <c r="AY213" s="215" t="s">
        <v>132</v>
      </c>
    </row>
    <row r="214" spans="2:65" s="11" customFormat="1">
      <c r="B214" s="205"/>
      <c r="C214" s="206"/>
      <c r="D214" s="202" t="s">
        <v>143</v>
      </c>
      <c r="E214" s="207" t="s">
        <v>21</v>
      </c>
      <c r="F214" s="208" t="s">
        <v>279</v>
      </c>
      <c r="G214" s="206"/>
      <c r="H214" s="209">
        <v>100</v>
      </c>
      <c r="I214" s="210"/>
      <c r="J214" s="206"/>
      <c r="K214" s="206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143</v>
      </c>
      <c r="AU214" s="215" t="s">
        <v>82</v>
      </c>
      <c r="AV214" s="11" t="s">
        <v>82</v>
      </c>
      <c r="AW214" s="11" t="s">
        <v>35</v>
      </c>
      <c r="AX214" s="11" t="s">
        <v>72</v>
      </c>
      <c r="AY214" s="215" t="s">
        <v>132</v>
      </c>
    </row>
    <row r="215" spans="2:65" s="11" customFormat="1">
      <c r="B215" s="205"/>
      <c r="C215" s="206"/>
      <c r="D215" s="202" t="s">
        <v>143</v>
      </c>
      <c r="E215" s="207" t="s">
        <v>21</v>
      </c>
      <c r="F215" s="208" t="s">
        <v>280</v>
      </c>
      <c r="G215" s="206"/>
      <c r="H215" s="209">
        <v>2416.5700000000002</v>
      </c>
      <c r="I215" s="210"/>
      <c r="J215" s="206"/>
      <c r="K215" s="206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143</v>
      </c>
      <c r="AU215" s="215" t="s">
        <v>82</v>
      </c>
      <c r="AV215" s="11" t="s">
        <v>82</v>
      </c>
      <c r="AW215" s="11" t="s">
        <v>35</v>
      </c>
      <c r="AX215" s="11" t="s">
        <v>72</v>
      </c>
      <c r="AY215" s="215" t="s">
        <v>132</v>
      </c>
    </row>
    <row r="216" spans="2:65" s="11" customFormat="1">
      <c r="B216" s="205"/>
      <c r="C216" s="206"/>
      <c r="D216" s="202" t="s">
        <v>143</v>
      </c>
      <c r="E216" s="207" t="s">
        <v>21</v>
      </c>
      <c r="F216" s="208" t="s">
        <v>281</v>
      </c>
      <c r="G216" s="206"/>
      <c r="H216" s="209">
        <v>1732.82</v>
      </c>
      <c r="I216" s="210"/>
      <c r="J216" s="206"/>
      <c r="K216" s="206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143</v>
      </c>
      <c r="AU216" s="215" t="s">
        <v>82</v>
      </c>
      <c r="AV216" s="11" t="s">
        <v>82</v>
      </c>
      <c r="AW216" s="11" t="s">
        <v>35</v>
      </c>
      <c r="AX216" s="11" t="s">
        <v>72</v>
      </c>
      <c r="AY216" s="215" t="s">
        <v>132</v>
      </c>
    </row>
    <row r="217" spans="2:65" s="1" customFormat="1" ht="16.45" customHeight="1">
      <c r="B217" s="39"/>
      <c r="C217" s="190" t="s">
        <v>317</v>
      </c>
      <c r="D217" s="190" t="s">
        <v>134</v>
      </c>
      <c r="E217" s="191" t="s">
        <v>318</v>
      </c>
      <c r="F217" s="192" t="s">
        <v>319</v>
      </c>
      <c r="G217" s="193" t="s">
        <v>298</v>
      </c>
      <c r="H217" s="194">
        <v>11657.502</v>
      </c>
      <c r="I217" s="195"/>
      <c r="J217" s="196">
        <f>ROUND(I217*H217,2)</f>
        <v>0</v>
      </c>
      <c r="K217" s="192" t="s">
        <v>138</v>
      </c>
      <c r="L217" s="59"/>
      <c r="M217" s="197" t="s">
        <v>21</v>
      </c>
      <c r="N217" s="198" t="s">
        <v>43</v>
      </c>
      <c r="O217" s="40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AR217" s="22" t="s">
        <v>139</v>
      </c>
      <c r="AT217" s="22" t="s">
        <v>134</v>
      </c>
      <c r="AU217" s="22" t="s">
        <v>82</v>
      </c>
      <c r="AY217" s="22" t="s">
        <v>132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22" t="s">
        <v>80</v>
      </c>
      <c r="BK217" s="201">
        <f>ROUND(I217*H217,2)</f>
        <v>0</v>
      </c>
      <c r="BL217" s="22" t="s">
        <v>139</v>
      </c>
      <c r="BM217" s="22" t="s">
        <v>320</v>
      </c>
    </row>
    <row r="218" spans="2:65" s="1" customFormat="1" ht="22.55">
      <c r="B218" s="39"/>
      <c r="C218" s="61"/>
      <c r="D218" s="202" t="s">
        <v>141</v>
      </c>
      <c r="E218" s="61"/>
      <c r="F218" s="203" t="s">
        <v>321</v>
      </c>
      <c r="G218" s="61"/>
      <c r="H218" s="61"/>
      <c r="I218" s="161"/>
      <c r="J218" s="61"/>
      <c r="K218" s="61"/>
      <c r="L218" s="59"/>
      <c r="M218" s="204"/>
      <c r="N218" s="40"/>
      <c r="O218" s="40"/>
      <c r="P218" s="40"/>
      <c r="Q218" s="40"/>
      <c r="R218" s="40"/>
      <c r="S218" s="40"/>
      <c r="T218" s="76"/>
      <c r="AT218" s="22" t="s">
        <v>141</v>
      </c>
      <c r="AU218" s="22" t="s">
        <v>82</v>
      </c>
    </row>
    <row r="219" spans="2:65" s="11" customFormat="1">
      <c r="B219" s="205"/>
      <c r="C219" s="206"/>
      <c r="D219" s="202" t="s">
        <v>143</v>
      </c>
      <c r="E219" s="207" t="s">
        <v>21</v>
      </c>
      <c r="F219" s="208" t="s">
        <v>278</v>
      </c>
      <c r="G219" s="206"/>
      <c r="H219" s="209">
        <v>2227</v>
      </c>
      <c r="I219" s="210"/>
      <c r="J219" s="206"/>
      <c r="K219" s="206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143</v>
      </c>
      <c r="AU219" s="215" t="s">
        <v>82</v>
      </c>
      <c r="AV219" s="11" t="s">
        <v>82</v>
      </c>
      <c r="AW219" s="11" t="s">
        <v>35</v>
      </c>
      <c r="AX219" s="11" t="s">
        <v>72</v>
      </c>
      <c r="AY219" s="215" t="s">
        <v>132</v>
      </c>
    </row>
    <row r="220" spans="2:65" s="11" customFormat="1">
      <c r="B220" s="205"/>
      <c r="C220" s="206"/>
      <c r="D220" s="202" t="s">
        <v>143</v>
      </c>
      <c r="E220" s="207" t="s">
        <v>21</v>
      </c>
      <c r="F220" s="208" t="s">
        <v>279</v>
      </c>
      <c r="G220" s="206"/>
      <c r="H220" s="209">
        <v>100</v>
      </c>
      <c r="I220" s="210"/>
      <c r="J220" s="206"/>
      <c r="K220" s="206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143</v>
      </c>
      <c r="AU220" s="215" t="s">
        <v>82</v>
      </c>
      <c r="AV220" s="11" t="s">
        <v>82</v>
      </c>
      <c r="AW220" s="11" t="s">
        <v>35</v>
      </c>
      <c r="AX220" s="11" t="s">
        <v>72</v>
      </c>
      <c r="AY220" s="215" t="s">
        <v>132</v>
      </c>
    </row>
    <row r="221" spans="2:65" s="11" customFormat="1">
      <c r="B221" s="205"/>
      <c r="C221" s="206"/>
      <c r="D221" s="202" t="s">
        <v>143</v>
      </c>
      <c r="E221" s="207" t="s">
        <v>21</v>
      </c>
      <c r="F221" s="208" t="s">
        <v>280</v>
      </c>
      <c r="G221" s="206"/>
      <c r="H221" s="209">
        <v>2416.5700000000002</v>
      </c>
      <c r="I221" s="210"/>
      <c r="J221" s="206"/>
      <c r="K221" s="206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143</v>
      </c>
      <c r="AU221" s="215" t="s">
        <v>82</v>
      </c>
      <c r="AV221" s="11" t="s">
        <v>82</v>
      </c>
      <c r="AW221" s="11" t="s">
        <v>35</v>
      </c>
      <c r="AX221" s="11" t="s">
        <v>72</v>
      </c>
      <c r="AY221" s="215" t="s">
        <v>132</v>
      </c>
    </row>
    <row r="222" spans="2:65" s="11" customFormat="1">
      <c r="B222" s="205"/>
      <c r="C222" s="206"/>
      <c r="D222" s="202" t="s">
        <v>143</v>
      </c>
      <c r="E222" s="207" t="s">
        <v>21</v>
      </c>
      <c r="F222" s="208" t="s">
        <v>281</v>
      </c>
      <c r="G222" s="206"/>
      <c r="H222" s="209">
        <v>1732.82</v>
      </c>
      <c r="I222" s="210"/>
      <c r="J222" s="206"/>
      <c r="K222" s="206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143</v>
      </c>
      <c r="AU222" s="215" t="s">
        <v>82</v>
      </c>
      <c r="AV222" s="11" t="s">
        <v>82</v>
      </c>
      <c r="AW222" s="11" t="s">
        <v>35</v>
      </c>
      <c r="AX222" s="11" t="s">
        <v>72</v>
      </c>
      <c r="AY222" s="215" t="s">
        <v>132</v>
      </c>
    </row>
    <row r="223" spans="2:65" s="11" customFormat="1">
      <c r="B223" s="205"/>
      <c r="C223" s="206"/>
      <c r="D223" s="202" t="s">
        <v>143</v>
      </c>
      <c r="E223" s="206"/>
      <c r="F223" s="208" t="s">
        <v>322</v>
      </c>
      <c r="G223" s="206"/>
      <c r="H223" s="209">
        <v>11657.502</v>
      </c>
      <c r="I223" s="210"/>
      <c r="J223" s="206"/>
      <c r="K223" s="206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143</v>
      </c>
      <c r="AU223" s="215" t="s">
        <v>82</v>
      </c>
      <c r="AV223" s="11" t="s">
        <v>82</v>
      </c>
      <c r="AW223" s="11" t="s">
        <v>6</v>
      </c>
      <c r="AX223" s="11" t="s">
        <v>80</v>
      </c>
      <c r="AY223" s="215" t="s">
        <v>132</v>
      </c>
    </row>
    <row r="224" spans="2:65" s="1" customFormat="1" ht="16.45" customHeight="1">
      <c r="B224" s="39"/>
      <c r="C224" s="190" t="s">
        <v>323</v>
      </c>
      <c r="D224" s="190" t="s">
        <v>134</v>
      </c>
      <c r="E224" s="191" t="s">
        <v>324</v>
      </c>
      <c r="F224" s="192" t="s">
        <v>325</v>
      </c>
      <c r="G224" s="193" t="s">
        <v>171</v>
      </c>
      <c r="H224" s="194">
        <v>47.6</v>
      </c>
      <c r="I224" s="195"/>
      <c r="J224" s="196">
        <f>ROUND(I224*H224,2)</f>
        <v>0</v>
      </c>
      <c r="K224" s="192" t="s">
        <v>138</v>
      </c>
      <c r="L224" s="59"/>
      <c r="M224" s="197" t="s">
        <v>21</v>
      </c>
      <c r="N224" s="198" t="s">
        <v>43</v>
      </c>
      <c r="O224" s="40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AR224" s="22" t="s">
        <v>139</v>
      </c>
      <c r="AT224" s="22" t="s">
        <v>134</v>
      </c>
      <c r="AU224" s="22" t="s">
        <v>82</v>
      </c>
      <c r="AY224" s="22" t="s">
        <v>132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22" t="s">
        <v>80</v>
      </c>
      <c r="BK224" s="201">
        <f>ROUND(I224*H224,2)</f>
        <v>0</v>
      </c>
      <c r="BL224" s="22" t="s">
        <v>139</v>
      </c>
      <c r="BM224" s="22" t="s">
        <v>326</v>
      </c>
    </row>
    <row r="225" spans="2:65" s="1" customFormat="1" ht="22.55">
      <c r="B225" s="39"/>
      <c r="C225" s="61"/>
      <c r="D225" s="202" t="s">
        <v>141</v>
      </c>
      <c r="E225" s="61"/>
      <c r="F225" s="203" t="s">
        <v>327</v>
      </c>
      <c r="G225" s="61"/>
      <c r="H225" s="61"/>
      <c r="I225" s="161"/>
      <c r="J225" s="61"/>
      <c r="K225" s="61"/>
      <c r="L225" s="59"/>
      <c r="M225" s="204"/>
      <c r="N225" s="40"/>
      <c r="O225" s="40"/>
      <c r="P225" s="40"/>
      <c r="Q225" s="40"/>
      <c r="R225" s="40"/>
      <c r="S225" s="40"/>
      <c r="T225" s="76"/>
      <c r="AT225" s="22" t="s">
        <v>141</v>
      </c>
      <c r="AU225" s="22" t="s">
        <v>82</v>
      </c>
    </row>
    <row r="226" spans="2:65" s="11" customFormat="1">
      <c r="B226" s="205"/>
      <c r="C226" s="206"/>
      <c r="D226" s="202" t="s">
        <v>143</v>
      </c>
      <c r="E226" s="207" t="s">
        <v>21</v>
      </c>
      <c r="F226" s="208" t="s">
        <v>328</v>
      </c>
      <c r="G226" s="206"/>
      <c r="H226" s="209">
        <v>29.6</v>
      </c>
      <c r="I226" s="210"/>
      <c r="J226" s="206"/>
      <c r="K226" s="206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143</v>
      </c>
      <c r="AU226" s="215" t="s">
        <v>82</v>
      </c>
      <c r="AV226" s="11" t="s">
        <v>82</v>
      </c>
      <c r="AW226" s="11" t="s">
        <v>35</v>
      </c>
      <c r="AX226" s="11" t="s">
        <v>72</v>
      </c>
      <c r="AY226" s="215" t="s">
        <v>132</v>
      </c>
    </row>
    <row r="227" spans="2:65" s="11" customFormat="1">
      <c r="B227" s="205"/>
      <c r="C227" s="206"/>
      <c r="D227" s="202" t="s">
        <v>143</v>
      </c>
      <c r="E227" s="207" t="s">
        <v>21</v>
      </c>
      <c r="F227" s="208" t="s">
        <v>329</v>
      </c>
      <c r="G227" s="206"/>
      <c r="H227" s="209">
        <v>18</v>
      </c>
      <c r="I227" s="210"/>
      <c r="J227" s="206"/>
      <c r="K227" s="206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143</v>
      </c>
      <c r="AU227" s="215" t="s">
        <v>82</v>
      </c>
      <c r="AV227" s="11" t="s">
        <v>82</v>
      </c>
      <c r="AW227" s="11" t="s">
        <v>35</v>
      </c>
      <c r="AX227" s="11" t="s">
        <v>72</v>
      </c>
      <c r="AY227" s="215" t="s">
        <v>132</v>
      </c>
    </row>
    <row r="228" spans="2:65" s="1" customFormat="1" ht="16.45" customHeight="1">
      <c r="B228" s="39"/>
      <c r="C228" s="227" t="s">
        <v>330</v>
      </c>
      <c r="D228" s="227" t="s">
        <v>261</v>
      </c>
      <c r="E228" s="228" t="s">
        <v>296</v>
      </c>
      <c r="F228" s="229" t="s">
        <v>297</v>
      </c>
      <c r="G228" s="230" t="s">
        <v>298</v>
      </c>
      <c r="H228" s="231">
        <v>85.68</v>
      </c>
      <c r="I228" s="232"/>
      <c r="J228" s="233">
        <f>ROUND(I228*H228,2)</f>
        <v>0</v>
      </c>
      <c r="K228" s="229" t="s">
        <v>21</v>
      </c>
      <c r="L228" s="234"/>
      <c r="M228" s="235" t="s">
        <v>21</v>
      </c>
      <c r="N228" s="236" t="s">
        <v>43</v>
      </c>
      <c r="O228" s="40"/>
      <c r="P228" s="199">
        <f>O228*H228</f>
        <v>0</v>
      </c>
      <c r="Q228" s="199">
        <v>1</v>
      </c>
      <c r="R228" s="199">
        <f>Q228*H228</f>
        <v>85.68</v>
      </c>
      <c r="S228" s="199">
        <v>0</v>
      </c>
      <c r="T228" s="200">
        <f>S228*H228</f>
        <v>0</v>
      </c>
      <c r="AR228" s="22" t="s">
        <v>181</v>
      </c>
      <c r="AT228" s="22" t="s">
        <v>261</v>
      </c>
      <c r="AU228" s="22" t="s">
        <v>82</v>
      </c>
      <c r="AY228" s="22" t="s">
        <v>132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22" t="s">
        <v>80</v>
      </c>
      <c r="BK228" s="201">
        <f>ROUND(I228*H228,2)</f>
        <v>0</v>
      </c>
      <c r="BL228" s="22" t="s">
        <v>139</v>
      </c>
      <c r="BM228" s="22" t="s">
        <v>331</v>
      </c>
    </row>
    <row r="229" spans="2:65" s="1" customFormat="1">
      <c r="B229" s="39"/>
      <c r="C229" s="61"/>
      <c r="D229" s="202" t="s">
        <v>141</v>
      </c>
      <c r="E229" s="61"/>
      <c r="F229" s="203" t="s">
        <v>297</v>
      </c>
      <c r="G229" s="61"/>
      <c r="H229" s="61"/>
      <c r="I229" s="161"/>
      <c r="J229" s="61"/>
      <c r="K229" s="61"/>
      <c r="L229" s="59"/>
      <c r="M229" s="204"/>
      <c r="N229" s="40"/>
      <c r="O229" s="40"/>
      <c r="P229" s="40"/>
      <c r="Q229" s="40"/>
      <c r="R229" s="40"/>
      <c r="S229" s="40"/>
      <c r="T229" s="76"/>
      <c r="AT229" s="22" t="s">
        <v>141</v>
      </c>
      <c r="AU229" s="22" t="s">
        <v>82</v>
      </c>
    </row>
    <row r="230" spans="2:65" s="11" customFormat="1">
      <c r="B230" s="205"/>
      <c r="C230" s="206"/>
      <c r="D230" s="202" t="s">
        <v>143</v>
      </c>
      <c r="E230" s="207" t="s">
        <v>21</v>
      </c>
      <c r="F230" s="208" t="s">
        <v>328</v>
      </c>
      <c r="G230" s="206"/>
      <c r="H230" s="209">
        <v>29.6</v>
      </c>
      <c r="I230" s="210"/>
      <c r="J230" s="206"/>
      <c r="K230" s="206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143</v>
      </c>
      <c r="AU230" s="215" t="s">
        <v>82</v>
      </c>
      <c r="AV230" s="11" t="s">
        <v>82</v>
      </c>
      <c r="AW230" s="11" t="s">
        <v>35</v>
      </c>
      <c r="AX230" s="11" t="s">
        <v>72</v>
      </c>
      <c r="AY230" s="215" t="s">
        <v>132</v>
      </c>
    </row>
    <row r="231" spans="2:65" s="11" customFormat="1">
      <c r="B231" s="205"/>
      <c r="C231" s="206"/>
      <c r="D231" s="202" t="s">
        <v>143</v>
      </c>
      <c r="E231" s="207" t="s">
        <v>21</v>
      </c>
      <c r="F231" s="208" t="s">
        <v>329</v>
      </c>
      <c r="G231" s="206"/>
      <c r="H231" s="209">
        <v>18</v>
      </c>
      <c r="I231" s="210"/>
      <c r="J231" s="206"/>
      <c r="K231" s="206"/>
      <c r="L231" s="211"/>
      <c r="M231" s="212"/>
      <c r="N231" s="213"/>
      <c r="O231" s="213"/>
      <c r="P231" s="213"/>
      <c r="Q231" s="213"/>
      <c r="R231" s="213"/>
      <c r="S231" s="213"/>
      <c r="T231" s="214"/>
      <c r="AT231" s="215" t="s">
        <v>143</v>
      </c>
      <c r="AU231" s="215" t="s">
        <v>82</v>
      </c>
      <c r="AV231" s="11" t="s">
        <v>82</v>
      </c>
      <c r="AW231" s="11" t="s">
        <v>35</v>
      </c>
      <c r="AX231" s="11" t="s">
        <v>72</v>
      </c>
      <c r="AY231" s="215" t="s">
        <v>132</v>
      </c>
    </row>
    <row r="232" spans="2:65" s="11" customFormat="1">
      <c r="B232" s="205"/>
      <c r="C232" s="206"/>
      <c r="D232" s="202" t="s">
        <v>143</v>
      </c>
      <c r="E232" s="206"/>
      <c r="F232" s="208" t="s">
        <v>332</v>
      </c>
      <c r="G232" s="206"/>
      <c r="H232" s="209">
        <v>85.68</v>
      </c>
      <c r="I232" s="210"/>
      <c r="J232" s="206"/>
      <c r="K232" s="206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143</v>
      </c>
      <c r="AU232" s="215" t="s">
        <v>82</v>
      </c>
      <c r="AV232" s="11" t="s">
        <v>82</v>
      </c>
      <c r="AW232" s="11" t="s">
        <v>6</v>
      </c>
      <c r="AX232" s="11" t="s">
        <v>80</v>
      </c>
      <c r="AY232" s="215" t="s">
        <v>132</v>
      </c>
    </row>
    <row r="233" spans="2:65" s="1" customFormat="1" ht="16.45" customHeight="1">
      <c r="B233" s="39"/>
      <c r="C233" s="190" t="s">
        <v>333</v>
      </c>
      <c r="D233" s="190" t="s">
        <v>134</v>
      </c>
      <c r="E233" s="191" t="s">
        <v>334</v>
      </c>
      <c r="F233" s="192" t="s">
        <v>335</v>
      </c>
      <c r="G233" s="193" t="s">
        <v>137</v>
      </c>
      <c r="H233" s="194">
        <v>400</v>
      </c>
      <c r="I233" s="195"/>
      <c r="J233" s="196">
        <f>ROUND(I233*H233,2)</f>
        <v>0</v>
      </c>
      <c r="K233" s="192" t="s">
        <v>138</v>
      </c>
      <c r="L233" s="59"/>
      <c r="M233" s="197" t="s">
        <v>21</v>
      </c>
      <c r="N233" s="198" t="s">
        <v>43</v>
      </c>
      <c r="O233" s="40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AR233" s="22" t="s">
        <v>139</v>
      </c>
      <c r="AT233" s="22" t="s">
        <v>134</v>
      </c>
      <c r="AU233" s="22" t="s">
        <v>82</v>
      </c>
      <c r="AY233" s="22" t="s">
        <v>132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22" t="s">
        <v>80</v>
      </c>
      <c r="BK233" s="201">
        <f>ROUND(I233*H233,2)</f>
        <v>0</v>
      </c>
      <c r="BL233" s="22" t="s">
        <v>139</v>
      </c>
      <c r="BM233" s="22" t="s">
        <v>336</v>
      </c>
    </row>
    <row r="234" spans="2:65" s="1" customFormat="1">
      <c r="B234" s="39"/>
      <c r="C234" s="61"/>
      <c r="D234" s="202" t="s">
        <v>141</v>
      </c>
      <c r="E234" s="61"/>
      <c r="F234" s="203" t="s">
        <v>337</v>
      </c>
      <c r="G234" s="61"/>
      <c r="H234" s="61"/>
      <c r="I234" s="161"/>
      <c r="J234" s="61"/>
      <c r="K234" s="61"/>
      <c r="L234" s="59"/>
      <c r="M234" s="204"/>
      <c r="N234" s="40"/>
      <c r="O234" s="40"/>
      <c r="P234" s="40"/>
      <c r="Q234" s="40"/>
      <c r="R234" s="40"/>
      <c r="S234" s="40"/>
      <c r="T234" s="76"/>
      <c r="AT234" s="22" t="s">
        <v>141</v>
      </c>
      <c r="AU234" s="22" t="s">
        <v>82</v>
      </c>
    </row>
    <row r="235" spans="2:65" s="11" customFormat="1">
      <c r="B235" s="205"/>
      <c r="C235" s="206"/>
      <c r="D235" s="202" t="s">
        <v>143</v>
      </c>
      <c r="E235" s="207" t="s">
        <v>21</v>
      </c>
      <c r="F235" s="208" t="s">
        <v>338</v>
      </c>
      <c r="G235" s="206"/>
      <c r="H235" s="209">
        <v>400</v>
      </c>
      <c r="I235" s="210"/>
      <c r="J235" s="206"/>
      <c r="K235" s="206"/>
      <c r="L235" s="211"/>
      <c r="M235" s="212"/>
      <c r="N235" s="213"/>
      <c r="O235" s="213"/>
      <c r="P235" s="213"/>
      <c r="Q235" s="213"/>
      <c r="R235" s="213"/>
      <c r="S235" s="213"/>
      <c r="T235" s="214"/>
      <c r="AT235" s="215" t="s">
        <v>143</v>
      </c>
      <c r="AU235" s="215" t="s">
        <v>82</v>
      </c>
      <c r="AV235" s="11" t="s">
        <v>82</v>
      </c>
      <c r="AW235" s="11" t="s">
        <v>35</v>
      </c>
      <c r="AX235" s="11" t="s">
        <v>72</v>
      </c>
      <c r="AY235" s="215" t="s">
        <v>132</v>
      </c>
    </row>
    <row r="236" spans="2:65" s="1" customFormat="1" ht="16.45" customHeight="1">
      <c r="B236" s="39"/>
      <c r="C236" s="190" t="s">
        <v>339</v>
      </c>
      <c r="D236" s="190" t="s">
        <v>134</v>
      </c>
      <c r="E236" s="191" t="s">
        <v>340</v>
      </c>
      <c r="F236" s="192" t="s">
        <v>341</v>
      </c>
      <c r="G236" s="193" t="s">
        <v>137</v>
      </c>
      <c r="H236" s="194">
        <v>30508.2</v>
      </c>
      <c r="I236" s="195"/>
      <c r="J236" s="196">
        <f>ROUND(I236*H236,2)</f>
        <v>0</v>
      </c>
      <c r="K236" s="192" t="s">
        <v>138</v>
      </c>
      <c r="L236" s="59"/>
      <c r="M236" s="197" t="s">
        <v>21</v>
      </c>
      <c r="N236" s="198" t="s">
        <v>43</v>
      </c>
      <c r="O236" s="40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AR236" s="22" t="s">
        <v>139</v>
      </c>
      <c r="AT236" s="22" t="s">
        <v>134</v>
      </c>
      <c r="AU236" s="22" t="s">
        <v>82</v>
      </c>
      <c r="AY236" s="22" t="s">
        <v>132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22" t="s">
        <v>80</v>
      </c>
      <c r="BK236" s="201">
        <f>ROUND(I236*H236,2)</f>
        <v>0</v>
      </c>
      <c r="BL236" s="22" t="s">
        <v>139</v>
      </c>
      <c r="BM236" s="22" t="s">
        <v>342</v>
      </c>
    </row>
    <row r="237" spans="2:65" s="1" customFormat="1">
      <c r="B237" s="39"/>
      <c r="C237" s="61"/>
      <c r="D237" s="202" t="s">
        <v>141</v>
      </c>
      <c r="E237" s="61"/>
      <c r="F237" s="203" t="s">
        <v>343</v>
      </c>
      <c r="G237" s="61"/>
      <c r="H237" s="61"/>
      <c r="I237" s="161"/>
      <c r="J237" s="61"/>
      <c r="K237" s="61"/>
      <c r="L237" s="59"/>
      <c r="M237" s="204"/>
      <c r="N237" s="40"/>
      <c r="O237" s="40"/>
      <c r="P237" s="40"/>
      <c r="Q237" s="40"/>
      <c r="R237" s="40"/>
      <c r="S237" s="40"/>
      <c r="T237" s="76"/>
      <c r="AT237" s="22" t="s">
        <v>141</v>
      </c>
      <c r="AU237" s="22" t="s">
        <v>82</v>
      </c>
    </row>
    <row r="238" spans="2:65" s="12" customFormat="1">
      <c r="B238" s="217"/>
      <c r="C238" s="218"/>
      <c r="D238" s="202" t="s">
        <v>143</v>
      </c>
      <c r="E238" s="219" t="s">
        <v>21</v>
      </c>
      <c r="F238" s="220" t="s">
        <v>344</v>
      </c>
      <c r="G238" s="218"/>
      <c r="H238" s="219" t="s">
        <v>21</v>
      </c>
      <c r="I238" s="221"/>
      <c r="J238" s="218"/>
      <c r="K238" s="218"/>
      <c r="L238" s="222"/>
      <c r="M238" s="223"/>
      <c r="N238" s="224"/>
      <c r="O238" s="224"/>
      <c r="P238" s="224"/>
      <c r="Q238" s="224"/>
      <c r="R238" s="224"/>
      <c r="S238" s="224"/>
      <c r="T238" s="225"/>
      <c r="AT238" s="226" t="s">
        <v>143</v>
      </c>
      <c r="AU238" s="226" t="s">
        <v>82</v>
      </c>
      <c r="AV238" s="12" t="s">
        <v>80</v>
      </c>
      <c r="AW238" s="12" t="s">
        <v>35</v>
      </c>
      <c r="AX238" s="12" t="s">
        <v>72</v>
      </c>
      <c r="AY238" s="226" t="s">
        <v>132</v>
      </c>
    </row>
    <row r="239" spans="2:65" s="11" customFormat="1">
      <c r="B239" s="205"/>
      <c r="C239" s="206"/>
      <c r="D239" s="202" t="s">
        <v>143</v>
      </c>
      <c r="E239" s="207" t="s">
        <v>21</v>
      </c>
      <c r="F239" s="208" t="s">
        <v>345</v>
      </c>
      <c r="G239" s="206"/>
      <c r="H239" s="209">
        <v>30225</v>
      </c>
      <c r="I239" s="210"/>
      <c r="J239" s="206"/>
      <c r="K239" s="206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143</v>
      </c>
      <c r="AU239" s="215" t="s">
        <v>82</v>
      </c>
      <c r="AV239" s="11" t="s">
        <v>82</v>
      </c>
      <c r="AW239" s="11" t="s">
        <v>35</v>
      </c>
      <c r="AX239" s="11" t="s">
        <v>72</v>
      </c>
      <c r="AY239" s="215" t="s">
        <v>132</v>
      </c>
    </row>
    <row r="240" spans="2:65" s="11" customFormat="1">
      <c r="B240" s="205"/>
      <c r="C240" s="206"/>
      <c r="D240" s="202" t="s">
        <v>143</v>
      </c>
      <c r="E240" s="207" t="s">
        <v>21</v>
      </c>
      <c r="F240" s="208" t="s">
        <v>346</v>
      </c>
      <c r="G240" s="206"/>
      <c r="H240" s="209">
        <v>283.2</v>
      </c>
      <c r="I240" s="210"/>
      <c r="J240" s="206"/>
      <c r="K240" s="206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143</v>
      </c>
      <c r="AU240" s="215" t="s">
        <v>82</v>
      </c>
      <c r="AV240" s="11" t="s">
        <v>82</v>
      </c>
      <c r="AW240" s="11" t="s">
        <v>35</v>
      </c>
      <c r="AX240" s="11" t="s">
        <v>72</v>
      </c>
      <c r="AY240" s="215" t="s">
        <v>132</v>
      </c>
    </row>
    <row r="241" spans="2:65" s="1" customFormat="1" ht="25.55" customHeight="1">
      <c r="B241" s="39"/>
      <c r="C241" s="190" t="s">
        <v>347</v>
      </c>
      <c r="D241" s="190" t="s">
        <v>134</v>
      </c>
      <c r="E241" s="191" t="s">
        <v>348</v>
      </c>
      <c r="F241" s="192" t="s">
        <v>349</v>
      </c>
      <c r="G241" s="193" t="s">
        <v>137</v>
      </c>
      <c r="H241" s="194">
        <v>20595</v>
      </c>
      <c r="I241" s="195"/>
      <c r="J241" s="196">
        <f>ROUND(I241*H241,2)</f>
        <v>0</v>
      </c>
      <c r="K241" s="192" t="s">
        <v>138</v>
      </c>
      <c r="L241" s="59"/>
      <c r="M241" s="197" t="s">
        <v>21</v>
      </c>
      <c r="N241" s="198" t="s">
        <v>43</v>
      </c>
      <c r="O241" s="40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AR241" s="22" t="s">
        <v>139</v>
      </c>
      <c r="AT241" s="22" t="s">
        <v>134</v>
      </c>
      <c r="AU241" s="22" t="s">
        <v>82</v>
      </c>
      <c r="AY241" s="22" t="s">
        <v>132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22" t="s">
        <v>80</v>
      </c>
      <c r="BK241" s="201">
        <f>ROUND(I241*H241,2)</f>
        <v>0</v>
      </c>
      <c r="BL241" s="22" t="s">
        <v>139</v>
      </c>
      <c r="BM241" s="22" t="s">
        <v>350</v>
      </c>
    </row>
    <row r="242" spans="2:65" s="1" customFormat="1" ht="22.55">
      <c r="B242" s="39"/>
      <c r="C242" s="61"/>
      <c r="D242" s="202" t="s">
        <v>141</v>
      </c>
      <c r="E242" s="61"/>
      <c r="F242" s="203" t="s">
        <v>351</v>
      </c>
      <c r="G242" s="61"/>
      <c r="H242" s="61"/>
      <c r="I242" s="161"/>
      <c r="J242" s="61"/>
      <c r="K242" s="61"/>
      <c r="L242" s="59"/>
      <c r="M242" s="204"/>
      <c r="N242" s="40"/>
      <c r="O242" s="40"/>
      <c r="P242" s="40"/>
      <c r="Q242" s="40"/>
      <c r="R242" s="40"/>
      <c r="S242" s="40"/>
      <c r="T242" s="76"/>
      <c r="AT242" s="22" t="s">
        <v>141</v>
      </c>
      <c r="AU242" s="22" t="s">
        <v>82</v>
      </c>
    </row>
    <row r="243" spans="2:65" s="11" customFormat="1" ht="25.05">
      <c r="B243" s="205"/>
      <c r="C243" s="206"/>
      <c r="D243" s="202" t="s">
        <v>143</v>
      </c>
      <c r="E243" s="207" t="s">
        <v>21</v>
      </c>
      <c r="F243" s="208" t="s">
        <v>352</v>
      </c>
      <c r="G243" s="206"/>
      <c r="H243" s="209">
        <v>20595</v>
      </c>
      <c r="I243" s="210"/>
      <c r="J243" s="206"/>
      <c r="K243" s="206"/>
      <c r="L243" s="211"/>
      <c r="M243" s="212"/>
      <c r="N243" s="213"/>
      <c r="O243" s="213"/>
      <c r="P243" s="213"/>
      <c r="Q243" s="213"/>
      <c r="R243" s="213"/>
      <c r="S243" s="213"/>
      <c r="T243" s="214"/>
      <c r="AT243" s="215" t="s">
        <v>143</v>
      </c>
      <c r="AU243" s="215" t="s">
        <v>82</v>
      </c>
      <c r="AV243" s="11" t="s">
        <v>82</v>
      </c>
      <c r="AW243" s="11" t="s">
        <v>35</v>
      </c>
      <c r="AX243" s="11" t="s">
        <v>72</v>
      </c>
      <c r="AY243" s="215" t="s">
        <v>132</v>
      </c>
    </row>
    <row r="244" spans="2:65" s="1" customFormat="1" ht="16.45" customHeight="1">
      <c r="B244" s="39"/>
      <c r="C244" s="227" t="s">
        <v>353</v>
      </c>
      <c r="D244" s="227" t="s">
        <v>261</v>
      </c>
      <c r="E244" s="228" t="s">
        <v>354</v>
      </c>
      <c r="F244" s="229" t="s">
        <v>355</v>
      </c>
      <c r="G244" s="230" t="s">
        <v>298</v>
      </c>
      <c r="H244" s="231">
        <v>3707.1</v>
      </c>
      <c r="I244" s="232"/>
      <c r="J244" s="233">
        <f>ROUND(I244*H244,2)</f>
        <v>0</v>
      </c>
      <c r="K244" s="229" t="s">
        <v>21</v>
      </c>
      <c r="L244" s="234"/>
      <c r="M244" s="235" t="s">
        <v>21</v>
      </c>
      <c r="N244" s="236" t="s">
        <v>43</v>
      </c>
      <c r="O244" s="40"/>
      <c r="P244" s="199">
        <f>O244*H244</f>
        <v>0</v>
      </c>
      <c r="Q244" s="199">
        <v>1</v>
      </c>
      <c r="R244" s="199">
        <f>Q244*H244</f>
        <v>3707.1</v>
      </c>
      <c r="S244" s="199">
        <v>0</v>
      </c>
      <c r="T244" s="200">
        <f>S244*H244</f>
        <v>0</v>
      </c>
      <c r="AR244" s="22" t="s">
        <v>181</v>
      </c>
      <c r="AT244" s="22" t="s">
        <v>261</v>
      </c>
      <c r="AU244" s="22" t="s">
        <v>82</v>
      </c>
      <c r="AY244" s="22" t="s">
        <v>132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22" t="s">
        <v>80</v>
      </c>
      <c r="BK244" s="201">
        <f>ROUND(I244*H244,2)</f>
        <v>0</v>
      </c>
      <c r="BL244" s="22" t="s">
        <v>139</v>
      </c>
      <c r="BM244" s="22" t="s">
        <v>356</v>
      </c>
    </row>
    <row r="245" spans="2:65" s="1" customFormat="1">
      <c r="B245" s="39"/>
      <c r="C245" s="61"/>
      <c r="D245" s="202" t="s">
        <v>141</v>
      </c>
      <c r="E245" s="61"/>
      <c r="F245" s="203" t="s">
        <v>355</v>
      </c>
      <c r="G245" s="61"/>
      <c r="H245" s="61"/>
      <c r="I245" s="161"/>
      <c r="J245" s="61"/>
      <c r="K245" s="61"/>
      <c r="L245" s="59"/>
      <c r="M245" s="204"/>
      <c r="N245" s="40"/>
      <c r="O245" s="40"/>
      <c r="P245" s="40"/>
      <c r="Q245" s="40"/>
      <c r="R245" s="40"/>
      <c r="S245" s="40"/>
      <c r="T245" s="76"/>
      <c r="AT245" s="22" t="s">
        <v>141</v>
      </c>
      <c r="AU245" s="22" t="s">
        <v>82</v>
      </c>
    </row>
    <row r="246" spans="2:65" s="11" customFormat="1" ht="25.05">
      <c r="B246" s="205"/>
      <c r="C246" s="206"/>
      <c r="D246" s="202" t="s">
        <v>143</v>
      </c>
      <c r="E246" s="207" t="s">
        <v>21</v>
      </c>
      <c r="F246" s="208" t="s">
        <v>357</v>
      </c>
      <c r="G246" s="206"/>
      <c r="H246" s="209">
        <v>2059.5</v>
      </c>
      <c r="I246" s="210"/>
      <c r="J246" s="206"/>
      <c r="K246" s="206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143</v>
      </c>
      <c r="AU246" s="215" t="s">
        <v>82</v>
      </c>
      <c r="AV246" s="11" t="s">
        <v>82</v>
      </c>
      <c r="AW246" s="11" t="s">
        <v>35</v>
      </c>
      <c r="AX246" s="11" t="s">
        <v>72</v>
      </c>
      <c r="AY246" s="215" t="s">
        <v>132</v>
      </c>
    </row>
    <row r="247" spans="2:65" s="11" customFormat="1">
      <c r="B247" s="205"/>
      <c r="C247" s="206"/>
      <c r="D247" s="202" t="s">
        <v>143</v>
      </c>
      <c r="E247" s="206"/>
      <c r="F247" s="208" t="s">
        <v>358</v>
      </c>
      <c r="G247" s="206"/>
      <c r="H247" s="209">
        <v>3707.1</v>
      </c>
      <c r="I247" s="210"/>
      <c r="J247" s="206"/>
      <c r="K247" s="206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143</v>
      </c>
      <c r="AU247" s="215" t="s">
        <v>82</v>
      </c>
      <c r="AV247" s="11" t="s">
        <v>82</v>
      </c>
      <c r="AW247" s="11" t="s">
        <v>6</v>
      </c>
      <c r="AX247" s="11" t="s">
        <v>80</v>
      </c>
      <c r="AY247" s="215" t="s">
        <v>132</v>
      </c>
    </row>
    <row r="248" spans="2:65" s="1" customFormat="1" ht="51.05" customHeight="1">
      <c r="B248" s="39"/>
      <c r="C248" s="190" t="s">
        <v>359</v>
      </c>
      <c r="D248" s="190" t="s">
        <v>134</v>
      </c>
      <c r="E248" s="191" t="s">
        <v>360</v>
      </c>
      <c r="F248" s="192" t="s">
        <v>361</v>
      </c>
      <c r="G248" s="193" t="s">
        <v>137</v>
      </c>
      <c r="H248" s="194">
        <v>20595</v>
      </c>
      <c r="I248" s="195"/>
      <c r="J248" s="196">
        <f>ROUND(I248*H248,2)</f>
        <v>0</v>
      </c>
      <c r="K248" s="192" t="s">
        <v>21</v>
      </c>
      <c r="L248" s="59"/>
      <c r="M248" s="197" t="s">
        <v>21</v>
      </c>
      <c r="N248" s="198" t="s">
        <v>43</v>
      </c>
      <c r="O248" s="40"/>
      <c r="P248" s="199">
        <f>O248*H248</f>
        <v>0</v>
      </c>
      <c r="Q248" s="199">
        <v>1.2700000000000001E-3</v>
      </c>
      <c r="R248" s="199">
        <f>Q248*H248</f>
        <v>26.155650000000001</v>
      </c>
      <c r="S248" s="199">
        <v>0</v>
      </c>
      <c r="T248" s="200">
        <f>S248*H248</f>
        <v>0</v>
      </c>
      <c r="AR248" s="22" t="s">
        <v>139</v>
      </c>
      <c r="AT248" s="22" t="s">
        <v>134</v>
      </c>
      <c r="AU248" s="22" t="s">
        <v>82</v>
      </c>
      <c r="AY248" s="22" t="s">
        <v>132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22" t="s">
        <v>80</v>
      </c>
      <c r="BK248" s="201">
        <f>ROUND(I248*H248,2)</f>
        <v>0</v>
      </c>
      <c r="BL248" s="22" t="s">
        <v>139</v>
      </c>
      <c r="BM248" s="22" t="s">
        <v>362</v>
      </c>
    </row>
    <row r="249" spans="2:65" s="1" customFormat="1" ht="33.85">
      <c r="B249" s="39"/>
      <c r="C249" s="61"/>
      <c r="D249" s="202" t="s">
        <v>141</v>
      </c>
      <c r="E249" s="61"/>
      <c r="F249" s="203" t="s">
        <v>361</v>
      </c>
      <c r="G249" s="61"/>
      <c r="H249" s="61"/>
      <c r="I249" s="161"/>
      <c r="J249" s="61"/>
      <c r="K249" s="61"/>
      <c r="L249" s="59"/>
      <c r="M249" s="204"/>
      <c r="N249" s="40"/>
      <c r="O249" s="40"/>
      <c r="P249" s="40"/>
      <c r="Q249" s="40"/>
      <c r="R249" s="40"/>
      <c r="S249" s="40"/>
      <c r="T249" s="76"/>
      <c r="AT249" s="22" t="s">
        <v>141</v>
      </c>
      <c r="AU249" s="22" t="s">
        <v>82</v>
      </c>
    </row>
    <row r="250" spans="2:65" s="11" customFormat="1">
      <c r="B250" s="205"/>
      <c r="C250" s="206"/>
      <c r="D250" s="202" t="s">
        <v>143</v>
      </c>
      <c r="E250" s="207" t="s">
        <v>21</v>
      </c>
      <c r="F250" s="208" t="s">
        <v>363</v>
      </c>
      <c r="G250" s="206"/>
      <c r="H250" s="209">
        <v>20595</v>
      </c>
      <c r="I250" s="210"/>
      <c r="J250" s="206"/>
      <c r="K250" s="206"/>
      <c r="L250" s="211"/>
      <c r="M250" s="212"/>
      <c r="N250" s="213"/>
      <c r="O250" s="213"/>
      <c r="P250" s="213"/>
      <c r="Q250" s="213"/>
      <c r="R250" s="213"/>
      <c r="S250" s="213"/>
      <c r="T250" s="214"/>
      <c r="AT250" s="215" t="s">
        <v>143</v>
      </c>
      <c r="AU250" s="215" t="s">
        <v>82</v>
      </c>
      <c r="AV250" s="11" t="s">
        <v>82</v>
      </c>
      <c r="AW250" s="11" t="s">
        <v>35</v>
      </c>
      <c r="AX250" s="11" t="s">
        <v>72</v>
      </c>
      <c r="AY250" s="215" t="s">
        <v>132</v>
      </c>
    </row>
    <row r="251" spans="2:65" s="1" customFormat="1" ht="16.45" customHeight="1">
      <c r="B251" s="39"/>
      <c r="C251" s="227" t="s">
        <v>364</v>
      </c>
      <c r="D251" s="227" t="s">
        <v>261</v>
      </c>
      <c r="E251" s="228" t="s">
        <v>365</v>
      </c>
      <c r="F251" s="229" t="s">
        <v>366</v>
      </c>
      <c r="G251" s="230" t="s">
        <v>367</v>
      </c>
      <c r="H251" s="231">
        <v>522.75</v>
      </c>
      <c r="I251" s="232"/>
      <c r="J251" s="233">
        <f>ROUND(I251*H251,2)</f>
        <v>0</v>
      </c>
      <c r="K251" s="229" t="s">
        <v>138</v>
      </c>
      <c r="L251" s="234"/>
      <c r="M251" s="235" t="s">
        <v>21</v>
      </c>
      <c r="N251" s="236" t="s">
        <v>43</v>
      </c>
      <c r="O251" s="40"/>
      <c r="P251" s="199">
        <f>O251*H251</f>
        <v>0</v>
      </c>
      <c r="Q251" s="199">
        <v>1E-3</v>
      </c>
      <c r="R251" s="199">
        <f>Q251*H251</f>
        <v>0.52275000000000005</v>
      </c>
      <c r="S251" s="199">
        <v>0</v>
      </c>
      <c r="T251" s="200">
        <f>S251*H251</f>
        <v>0</v>
      </c>
      <c r="AR251" s="22" t="s">
        <v>181</v>
      </c>
      <c r="AT251" s="22" t="s">
        <v>261</v>
      </c>
      <c r="AU251" s="22" t="s">
        <v>82</v>
      </c>
      <c r="AY251" s="22" t="s">
        <v>132</v>
      </c>
      <c r="BE251" s="201">
        <f>IF(N251="základní",J251,0)</f>
        <v>0</v>
      </c>
      <c r="BF251" s="201">
        <f>IF(N251="snížená",J251,0)</f>
        <v>0</v>
      </c>
      <c r="BG251" s="201">
        <f>IF(N251="zákl. přenesená",J251,0)</f>
        <v>0</v>
      </c>
      <c r="BH251" s="201">
        <f>IF(N251="sníž. přenesená",J251,0)</f>
        <v>0</v>
      </c>
      <c r="BI251" s="201">
        <f>IF(N251="nulová",J251,0)</f>
        <v>0</v>
      </c>
      <c r="BJ251" s="22" t="s">
        <v>80</v>
      </c>
      <c r="BK251" s="201">
        <f>ROUND(I251*H251,2)</f>
        <v>0</v>
      </c>
      <c r="BL251" s="22" t="s">
        <v>139</v>
      </c>
      <c r="BM251" s="22" t="s">
        <v>368</v>
      </c>
    </row>
    <row r="252" spans="2:65" s="1" customFormat="1">
      <c r="B252" s="39"/>
      <c r="C252" s="61"/>
      <c r="D252" s="202" t="s">
        <v>141</v>
      </c>
      <c r="E252" s="61"/>
      <c r="F252" s="203" t="s">
        <v>366</v>
      </c>
      <c r="G252" s="61"/>
      <c r="H252" s="61"/>
      <c r="I252" s="161"/>
      <c r="J252" s="61"/>
      <c r="K252" s="61"/>
      <c r="L252" s="59"/>
      <c r="M252" s="204"/>
      <c r="N252" s="40"/>
      <c r="O252" s="40"/>
      <c r="P252" s="40"/>
      <c r="Q252" s="40"/>
      <c r="R252" s="40"/>
      <c r="S252" s="40"/>
      <c r="T252" s="76"/>
      <c r="AT252" s="22" t="s">
        <v>141</v>
      </c>
      <c r="AU252" s="22" t="s">
        <v>82</v>
      </c>
    </row>
    <row r="253" spans="2:65" s="11" customFormat="1">
      <c r="B253" s="205"/>
      <c r="C253" s="206"/>
      <c r="D253" s="202" t="s">
        <v>143</v>
      </c>
      <c r="E253" s="206"/>
      <c r="F253" s="208" t="s">
        <v>369</v>
      </c>
      <c r="G253" s="206"/>
      <c r="H253" s="209">
        <v>522.75</v>
      </c>
      <c r="I253" s="210"/>
      <c r="J253" s="206"/>
      <c r="K253" s="206"/>
      <c r="L253" s="211"/>
      <c r="M253" s="212"/>
      <c r="N253" s="213"/>
      <c r="O253" s="213"/>
      <c r="P253" s="213"/>
      <c r="Q253" s="213"/>
      <c r="R253" s="213"/>
      <c r="S253" s="213"/>
      <c r="T253" s="214"/>
      <c r="AT253" s="215" t="s">
        <v>143</v>
      </c>
      <c r="AU253" s="215" t="s">
        <v>82</v>
      </c>
      <c r="AV253" s="11" t="s">
        <v>82</v>
      </c>
      <c r="AW253" s="11" t="s">
        <v>6</v>
      </c>
      <c r="AX253" s="11" t="s">
        <v>80</v>
      </c>
      <c r="AY253" s="215" t="s">
        <v>132</v>
      </c>
    </row>
    <row r="254" spans="2:65" s="10" customFormat="1" ht="29.9" customHeight="1">
      <c r="B254" s="174"/>
      <c r="C254" s="175"/>
      <c r="D254" s="176" t="s">
        <v>71</v>
      </c>
      <c r="E254" s="188" t="s">
        <v>82</v>
      </c>
      <c r="F254" s="188" t="s">
        <v>370</v>
      </c>
      <c r="G254" s="175"/>
      <c r="H254" s="175"/>
      <c r="I254" s="178"/>
      <c r="J254" s="189">
        <f>BK254</f>
        <v>0</v>
      </c>
      <c r="K254" s="175"/>
      <c r="L254" s="180"/>
      <c r="M254" s="181"/>
      <c r="N254" s="182"/>
      <c r="O254" s="182"/>
      <c r="P254" s="183">
        <f>SUM(P255:P263)</f>
        <v>0</v>
      </c>
      <c r="Q254" s="182"/>
      <c r="R254" s="183">
        <f>SUM(R255:R263)</f>
        <v>3.3719977999999999</v>
      </c>
      <c r="S254" s="182"/>
      <c r="T254" s="184">
        <f>SUM(T255:T263)</f>
        <v>0</v>
      </c>
      <c r="AR254" s="185" t="s">
        <v>80</v>
      </c>
      <c r="AT254" s="186" t="s">
        <v>71</v>
      </c>
      <c r="AU254" s="186" t="s">
        <v>80</v>
      </c>
      <c r="AY254" s="185" t="s">
        <v>132</v>
      </c>
      <c r="BK254" s="187">
        <f>SUM(BK255:BK263)</f>
        <v>0</v>
      </c>
    </row>
    <row r="255" spans="2:65" s="1" customFormat="1" ht="16.45" customHeight="1">
      <c r="B255" s="39"/>
      <c r="C255" s="190" t="s">
        <v>371</v>
      </c>
      <c r="D255" s="190" t="s">
        <v>134</v>
      </c>
      <c r="E255" s="191" t="s">
        <v>372</v>
      </c>
      <c r="F255" s="192" t="s">
        <v>373</v>
      </c>
      <c r="G255" s="193" t="s">
        <v>137</v>
      </c>
      <c r="H255" s="194">
        <v>5532.4</v>
      </c>
      <c r="I255" s="195"/>
      <c r="J255" s="196">
        <f>ROUND(I255*H255,2)</f>
        <v>0</v>
      </c>
      <c r="K255" s="192" t="s">
        <v>138</v>
      </c>
      <c r="L255" s="59"/>
      <c r="M255" s="197" t="s">
        <v>21</v>
      </c>
      <c r="N255" s="198" t="s">
        <v>43</v>
      </c>
      <c r="O255" s="40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AR255" s="22" t="s">
        <v>139</v>
      </c>
      <c r="AT255" s="22" t="s">
        <v>134</v>
      </c>
      <c r="AU255" s="22" t="s">
        <v>82</v>
      </c>
      <c r="AY255" s="22" t="s">
        <v>132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22" t="s">
        <v>80</v>
      </c>
      <c r="BK255" s="201">
        <f>ROUND(I255*H255,2)</f>
        <v>0</v>
      </c>
      <c r="BL255" s="22" t="s">
        <v>139</v>
      </c>
      <c r="BM255" s="22" t="s">
        <v>374</v>
      </c>
    </row>
    <row r="256" spans="2:65" s="1" customFormat="1">
      <c r="B256" s="39"/>
      <c r="C256" s="61"/>
      <c r="D256" s="202" t="s">
        <v>141</v>
      </c>
      <c r="E256" s="61"/>
      <c r="F256" s="203" t="s">
        <v>373</v>
      </c>
      <c r="G256" s="61"/>
      <c r="H256" s="61"/>
      <c r="I256" s="161"/>
      <c r="J256" s="61"/>
      <c r="K256" s="61"/>
      <c r="L256" s="59"/>
      <c r="M256" s="204"/>
      <c r="N256" s="40"/>
      <c r="O256" s="40"/>
      <c r="P256" s="40"/>
      <c r="Q256" s="40"/>
      <c r="R256" s="40"/>
      <c r="S256" s="40"/>
      <c r="T256" s="76"/>
      <c r="AT256" s="22" t="s">
        <v>141</v>
      </c>
      <c r="AU256" s="22" t="s">
        <v>82</v>
      </c>
    </row>
    <row r="257" spans="2:65" s="11" customFormat="1">
      <c r="B257" s="205"/>
      <c r="C257" s="206"/>
      <c r="D257" s="202" t="s">
        <v>143</v>
      </c>
      <c r="E257" s="207" t="s">
        <v>21</v>
      </c>
      <c r="F257" s="208" t="s">
        <v>375</v>
      </c>
      <c r="G257" s="206"/>
      <c r="H257" s="209">
        <v>630</v>
      </c>
      <c r="I257" s="210"/>
      <c r="J257" s="206"/>
      <c r="K257" s="206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143</v>
      </c>
      <c r="AU257" s="215" t="s">
        <v>82</v>
      </c>
      <c r="AV257" s="11" t="s">
        <v>82</v>
      </c>
      <c r="AW257" s="11" t="s">
        <v>35</v>
      </c>
      <c r="AX257" s="11" t="s">
        <v>72</v>
      </c>
      <c r="AY257" s="215" t="s">
        <v>132</v>
      </c>
    </row>
    <row r="258" spans="2:65" s="11" customFormat="1">
      <c r="B258" s="205"/>
      <c r="C258" s="206"/>
      <c r="D258" s="202" t="s">
        <v>143</v>
      </c>
      <c r="E258" s="207" t="s">
        <v>21</v>
      </c>
      <c r="F258" s="208" t="s">
        <v>376</v>
      </c>
      <c r="G258" s="206"/>
      <c r="H258" s="209">
        <v>4902.3999999999996</v>
      </c>
      <c r="I258" s="210"/>
      <c r="J258" s="206"/>
      <c r="K258" s="206"/>
      <c r="L258" s="211"/>
      <c r="M258" s="212"/>
      <c r="N258" s="213"/>
      <c r="O258" s="213"/>
      <c r="P258" s="213"/>
      <c r="Q258" s="213"/>
      <c r="R258" s="213"/>
      <c r="S258" s="213"/>
      <c r="T258" s="214"/>
      <c r="AT258" s="215" t="s">
        <v>143</v>
      </c>
      <c r="AU258" s="215" t="s">
        <v>82</v>
      </c>
      <c r="AV258" s="11" t="s">
        <v>82</v>
      </c>
      <c r="AW258" s="11" t="s">
        <v>35</v>
      </c>
      <c r="AX258" s="11" t="s">
        <v>72</v>
      </c>
      <c r="AY258" s="215" t="s">
        <v>132</v>
      </c>
    </row>
    <row r="259" spans="2:65" s="1" customFormat="1" ht="16.45" customHeight="1">
      <c r="B259" s="39"/>
      <c r="C259" s="227" t="s">
        <v>377</v>
      </c>
      <c r="D259" s="227" t="s">
        <v>261</v>
      </c>
      <c r="E259" s="228" t="s">
        <v>378</v>
      </c>
      <c r="F259" s="229" t="s">
        <v>379</v>
      </c>
      <c r="G259" s="230" t="s">
        <v>137</v>
      </c>
      <c r="H259" s="231">
        <v>6362.26</v>
      </c>
      <c r="I259" s="232"/>
      <c r="J259" s="233">
        <f>ROUND(I259*H259,2)</f>
        <v>0</v>
      </c>
      <c r="K259" s="229" t="s">
        <v>138</v>
      </c>
      <c r="L259" s="234"/>
      <c r="M259" s="235" t="s">
        <v>21</v>
      </c>
      <c r="N259" s="236" t="s">
        <v>43</v>
      </c>
      <c r="O259" s="40"/>
      <c r="P259" s="199">
        <f>O259*H259</f>
        <v>0</v>
      </c>
      <c r="Q259" s="199">
        <v>5.2999999999999998E-4</v>
      </c>
      <c r="R259" s="199">
        <f>Q259*H259</f>
        <v>3.3719977999999999</v>
      </c>
      <c r="S259" s="199">
        <v>0</v>
      </c>
      <c r="T259" s="200">
        <f>S259*H259</f>
        <v>0</v>
      </c>
      <c r="AR259" s="22" t="s">
        <v>181</v>
      </c>
      <c r="AT259" s="22" t="s">
        <v>261</v>
      </c>
      <c r="AU259" s="22" t="s">
        <v>82</v>
      </c>
      <c r="AY259" s="22" t="s">
        <v>132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22" t="s">
        <v>80</v>
      </c>
      <c r="BK259" s="201">
        <f>ROUND(I259*H259,2)</f>
        <v>0</v>
      </c>
      <c r="BL259" s="22" t="s">
        <v>139</v>
      </c>
      <c r="BM259" s="22" t="s">
        <v>380</v>
      </c>
    </row>
    <row r="260" spans="2:65" s="1" customFormat="1">
      <c r="B260" s="39"/>
      <c r="C260" s="61"/>
      <c r="D260" s="202" t="s">
        <v>141</v>
      </c>
      <c r="E260" s="61"/>
      <c r="F260" s="203" t="s">
        <v>379</v>
      </c>
      <c r="G260" s="61"/>
      <c r="H260" s="61"/>
      <c r="I260" s="161"/>
      <c r="J260" s="61"/>
      <c r="K260" s="61"/>
      <c r="L260" s="59"/>
      <c r="M260" s="204"/>
      <c r="N260" s="40"/>
      <c r="O260" s="40"/>
      <c r="P260" s="40"/>
      <c r="Q260" s="40"/>
      <c r="R260" s="40"/>
      <c r="S260" s="40"/>
      <c r="T260" s="76"/>
      <c r="AT260" s="22" t="s">
        <v>141</v>
      </c>
      <c r="AU260" s="22" t="s">
        <v>82</v>
      </c>
    </row>
    <row r="261" spans="2:65" s="11" customFormat="1">
      <c r="B261" s="205"/>
      <c r="C261" s="206"/>
      <c r="D261" s="202" t="s">
        <v>143</v>
      </c>
      <c r="E261" s="207" t="s">
        <v>21</v>
      </c>
      <c r="F261" s="208" t="s">
        <v>375</v>
      </c>
      <c r="G261" s="206"/>
      <c r="H261" s="209">
        <v>630</v>
      </c>
      <c r="I261" s="210"/>
      <c r="J261" s="206"/>
      <c r="K261" s="206"/>
      <c r="L261" s="211"/>
      <c r="M261" s="212"/>
      <c r="N261" s="213"/>
      <c r="O261" s="213"/>
      <c r="P261" s="213"/>
      <c r="Q261" s="213"/>
      <c r="R261" s="213"/>
      <c r="S261" s="213"/>
      <c r="T261" s="214"/>
      <c r="AT261" s="215" t="s">
        <v>143</v>
      </c>
      <c r="AU261" s="215" t="s">
        <v>82</v>
      </c>
      <c r="AV261" s="11" t="s">
        <v>82</v>
      </c>
      <c r="AW261" s="11" t="s">
        <v>35</v>
      </c>
      <c r="AX261" s="11" t="s">
        <v>72</v>
      </c>
      <c r="AY261" s="215" t="s">
        <v>132</v>
      </c>
    </row>
    <row r="262" spans="2:65" s="11" customFormat="1">
      <c r="B262" s="205"/>
      <c r="C262" s="206"/>
      <c r="D262" s="202" t="s">
        <v>143</v>
      </c>
      <c r="E262" s="207" t="s">
        <v>21</v>
      </c>
      <c r="F262" s="208" t="s">
        <v>376</v>
      </c>
      <c r="G262" s="206"/>
      <c r="H262" s="209">
        <v>4902.3999999999996</v>
      </c>
      <c r="I262" s="210"/>
      <c r="J262" s="206"/>
      <c r="K262" s="206"/>
      <c r="L262" s="211"/>
      <c r="M262" s="212"/>
      <c r="N262" s="213"/>
      <c r="O262" s="213"/>
      <c r="P262" s="213"/>
      <c r="Q262" s="213"/>
      <c r="R262" s="213"/>
      <c r="S262" s="213"/>
      <c r="T262" s="214"/>
      <c r="AT262" s="215" t="s">
        <v>143</v>
      </c>
      <c r="AU262" s="215" t="s">
        <v>82</v>
      </c>
      <c r="AV262" s="11" t="s">
        <v>82</v>
      </c>
      <c r="AW262" s="11" t="s">
        <v>35</v>
      </c>
      <c r="AX262" s="11" t="s">
        <v>72</v>
      </c>
      <c r="AY262" s="215" t="s">
        <v>132</v>
      </c>
    </row>
    <row r="263" spans="2:65" s="11" customFormat="1">
      <c r="B263" s="205"/>
      <c r="C263" s="206"/>
      <c r="D263" s="202" t="s">
        <v>143</v>
      </c>
      <c r="E263" s="206"/>
      <c r="F263" s="208" t="s">
        <v>381</v>
      </c>
      <c r="G263" s="206"/>
      <c r="H263" s="209">
        <v>6362.26</v>
      </c>
      <c r="I263" s="210"/>
      <c r="J263" s="206"/>
      <c r="K263" s="206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143</v>
      </c>
      <c r="AU263" s="215" t="s">
        <v>82</v>
      </c>
      <c r="AV263" s="11" t="s">
        <v>82</v>
      </c>
      <c r="AW263" s="11" t="s">
        <v>6</v>
      </c>
      <c r="AX263" s="11" t="s">
        <v>80</v>
      </c>
      <c r="AY263" s="215" t="s">
        <v>132</v>
      </c>
    </row>
    <row r="264" spans="2:65" s="10" customFormat="1" ht="29.9" customHeight="1">
      <c r="B264" s="174"/>
      <c r="C264" s="175"/>
      <c r="D264" s="176" t="s">
        <v>71</v>
      </c>
      <c r="E264" s="188" t="s">
        <v>139</v>
      </c>
      <c r="F264" s="188" t="s">
        <v>382</v>
      </c>
      <c r="G264" s="175"/>
      <c r="H264" s="175"/>
      <c r="I264" s="178"/>
      <c r="J264" s="189">
        <f>BK264</f>
        <v>0</v>
      </c>
      <c r="K264" s="175"/>
      <c r="L264" s="180"/>
      <c r="M264" s="181"/>
      <c r="N264" s="182"/>
      <c r="O264" s="182"/>
      <c r="P264" s="183">
        <f>SUM(P265:P270)</f>
        <v>0</v>
      </c>
      <c r="Q264" s="182"/>
      <c r="R264" s="183">
        <f>SUM(R265:R270)</f>
        <v>21.987307999999999</v>
      </c>
      <c r="S264" s="182"/>
      <c r="T264" s="184">
        <f>SUM(T265:T270)</f>
        <v>0</v>
      </c>
      <c r="AR264" s="185" t="s">
        <v>80</v>
      </c>
      <c r="AT264" s="186" t="s">
        <v>71</v>
      </c>
      <c r="AU264" s="186" t="s">
        <v>80</v>
      </c>
      <c r="AY264" s="185" t="s">
        <v>132</v>
      </c>
      <c r="BK264" s="187">
        <f>SUM(BK265:BK270)</f>
        <v>0</v>
      </c>
    </row>
    <row r="265" spans="2:65" s="1" customFormat="1" ht="16.45" customHeight="1">
      <c r="B265" s="39"/>
      <c r="C265" s="190" t="s">
        <v>383</v>
      </c>
      <c r="D265" s="190" t="s">
        <v>134</v>
      </c>
      <c r="E265" s="191" t="s">
        <v>384</v>
      </c>
      <c r="F265" s="192" t="s">
        <v>385</v>
      </c>
      <c r="G265" s="193" t="s">
        <v>171</v>
      </c>
      <c r="H265" s="194">
        <v>9.0519999999999996</v>
      </c>
      <c r="I265" s="195"/>
      <c r="J265" s="196">
        <f>ROUND(I265*H265,2)</f>
        <v>0</v>
      </c>
      <c r="K265" s="192" t="s">
        <v>138</v>
      </c>
      <c r="L265" s="59"/>
      <c r="M265" s="197" t="s">
        <v>21</v>
      </c>
      <c r="N265" s="198" t="s">
        <v>43</v>
      </c>
      <c r="O265" s="40"/>
      <c r="P265" s="199">
        <f>O265*H265</f>
        <v>0</v>
      </c>
      <c r="Q265" s="199">
        <v>2.4289999999999998</v>
      </c>
      <c r="R265" s="199">
        <f>Q265*H265</f>
        <v>21.987307999999999</v>
      </c>
      <c r="S265" s="199">
        <v>0</v>
      </c>
      <c r="T265" s="200">
        <f>S265*H265</f>
        <v>0</v>
      </c>
      <c r="AR265" s="22" t="s">
        <v>139</v>
      </c>
      <c r="AT265" s="22" t="s">
        <v>134</v>
      </c>
      <c r="AU265" s="22" t="s">
        <v>82</v>
      </c>
      <c r="AY265" s="22" t="s">
        <v>132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22" t="s">
        <v>80</v>
      </c>
      <c r="BK265" s="201">
        <f>ROUND(I265*H265,2)</f>
        <v>0</v>
      </c>
      <c r="BL265" s="22" t="s">
        <v>139</v>
      </c>
      <c r="BM265" s="22" t="s">
        <v>386</v>
      </c>
    </row>
    <row r="266" spans="2:65" s="1" customFormat="1" ht="22.55">
      <c r="B266" s="39"/>
      <c r="C266" s="61"/>
      <c r="D266" s="202" t="s">
        <v>141</v>
      </c>
      <c r="E266" s="61"/>
      <c r="F266" s="203" t="s">
        <v>387</v>
      </c>
      <c r="G266" s="61"/>
      <c r="H266" s="61"/>
      <c r="I266" s="161"/>
      <c r="J266" s="61"/>
      <c r="K266" s="61"/>
      <c r="L266" s="59"/>
      <c r="M266" s="204"/>
      <c r="N266" s="40"/>
      <c r="O266" s="40"/>
      <c r="P266" s="40"/>
      <c r="Q266" s="40"/>
      <c r="R266" s="40"/>
      <c r="S266" s="40"/>
      <c r="T266" s="76"/>
      <c r="AT266" s="22" t="s">
        <v>141</v>
      </c>
      <c r="AU266" s="22" t="s">
        <v>82</v>
      </c>
    </row>
    <row r="267" spans="2:65" s="11" customFormat="1" ht="25.05">
      <c r="B267" s="205"/>
      <c r="C267" s="206"/>
      <c r="D267" s="202" t="s">
        <v>143</v>
      </c>
      <c r="E267" s="207" t="s">
        <v>21</v>
      </c>
      <c r="F267" s="208" t="s">
        <v>388</v>
      </c>
      <c r="G267" s="206"/>
      <c r="H267" s="209">
        <v>4.4400000000000004</v>
      </c>
      <c r="I267" s="210"/>
      <c r="J267" s="206"/>
      <c r="K267" s="206"/>
      <c r="L267" s="211"/>
      <c r="M267" s="212"/>
      <c r="N267" s="213"/>
      <c r="O267" s="213"/>
      <c r="P267" s="213"/>
      <c r="Q267" s="213"/>
      <c r="R267" s="213"/>
      <c r="S267" s="213"/>
      <c r="T267" s="214"/>
      <c r="AT267" s="215" t="s">
        <v>143</v>
      </c>
      <c r="AU267" s="215" t="s">
        <v>82</v>
      </c>
      <c r="AV267" s="11" t="s">
        <v>82</v>
      </c>
      <c r="AW267" s="11" t="s">
        <v>35</v>
      </c>
      <c r="AX267" s="11" t="s">
        <v>72</v>
      </c>
      <c r="AY267" s="215" t="s">
        <v>132</v>
      </c>
    </row>
    <row r="268" spans="2:65" s="11" customFormat="1">
      <c r="B268" s="205"/>
      <c r="C268" s="206"/>
      <c r="D268" s="202" t="s">
        <v>143</v>
      </c>
      <c r="E268" s="207" t="s">
        <v>21</v>
      </c>
      <c r="F268" s="208" t="s">
        <v>389</v>
      </c>
      <c r="G268" s="206"/>
      <c r="H268" s="209">
        <v>1.536</v>
      </c>
      <c r="I268" s="210"/>
      <c r="J268" s="206"/>
      <c r="K268" s="206"/>
      <c r="L268" s="211"/>
      <c r="M268" s="212"/>
      <c r="N268" s="213"/>
      <c r="O268" s="213"/>
      <c r="P268" s="213"/>
      <c r="Q268" s="213"/>
      <c r="R268" s="213"/>
      <c r="S268" s="213"/>
      <c r="T268" s="214"/>
      <c r="AT268" s="215" t="s">
        <v>143</v>
      </c>
      <c r="AU268" s="215" t="s">
        <v>82</v>
      </c>
      <c r="AV268" s="11" t="s">
        <v>82</v>
      </c>
      <c r="AW268" s="11" t="s">
        <v>35</v>
      </c>
      <c r="AX268" s="11" t="s">
        <v>72</v>
      </c>
      <c r="AY268" s="215" t="s">
        <v>132</v>
      </c>
    </row>
    <row r="269" spans="2:65" s="11" customFormat="1" ht="25.05">
      <c r="B269" s="205"/>
      <c r="C269" s="206"/>
      <c r="D269" s="202" t="s">
        <v>143</v>
      </c>
      <c r="E269" s="207" t="s">
        <v>21</v>
      </c>
      <c r="F269" s="208" t="s">
        <v>390</v>
      </c>
      <c r="G269" s="206"/>
      <c r="H269" s="209">
        <v>2.5</v>
      </c>
      <c r="I269" s="210"/>
      <c r="J269" s="206"/>
      <c r="K269" s="206"/>
      <c r="L269" s="211"/>
      <c r="M269" s="212"/>
      <c r="N269" s="213"/>
      <c r="O269" s="213"/>
      <c r="P269" s="213"/>
      <c r="Q269" s="213"/>
      <c r="R269" s="213"/>
      <c r="S269" s="213"/>
      <c r="T269" s="214"/>
      <c r="AT269" s="215" t="s">
        <v>143</v>
      </c>
      <c r="AU269" s="215" t="s">
        <v>82</v>
      </c>
      <c r="AV269" s="11" t="s">
        <v>82</v>
      </c>
      <c r="AW269" s="11" t="s">
        <v>35</v>
      </c>
      <c r="AX269" s="11" t="s">
        <v>72</v>
      </c>
      <c r="AY269" s="215" t="s">
        <v>132</v>
      </c>
    </row>
    <row r="270" spans="2:65" s="11" customFormat="1">
      <c r="B270" s="205"/>
      <c r="C270" s="206"/>
      <c r="D270" s="202" t="s">
        <v>143</v>
      </c>
      <c r="E270" s="207" t="s">
        <v>21</v>
      </c>
      <c r="F270" s="208" t="s">
        <v>391</v>
      </c>
      <c r="G270" s="206"/>
      <c r="H270" s="209">
        <v>0.57599999999999996</v>
      </c>
      <c r="I270" s="210"/>
      <c r="J270" s="206"/>
      <c r="K270" s="206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143</v>
      </c>
      <c r="AU270" s="215" t="s">
        <v>82</v>
      </c>
      <c r="AV270" s="11" t="s">
        <v>82</v>
      </c>
      <c r="AW270" s="11" t="s">
        <v>35</v>
      </c>
      <c r="AX270" s="11" t="s">
        <v>72</v>
      </c>
      <c r="AY270" s="215" t="s">
        <v>132</v>
      </c>
    </row>
    <row r="271" spans="2:65" s="10" customFormat="1" ht="29.9" customHeight="1">
      <c r="B271" s="174"/>
      <c r="C271" s="175"/>
      <c r="D271" s="176" t="s">
        <v>71</v>
      </c>
      <c r="E271" s="188" t="s">
        <v>162</v>
      </c>
      <c r="F271" s="188" t="s">
        <v>392</v>
      </c>
      <c r="G271" s="175"/>
      <c r="H271" s="175"/>
      <c r="I271" s="178"/>
      <c r="J271" s="189">
        <f>BK271</f>
        <v>0</v>
      </c>
      <c r="K271" s="175"/>
      <c r="L271" s="180"/>
      <c r="M271" s="181"/>
      <c r="N271" s="182"/>
      <c r="O271" s="182"/>
      <c r="P271" s="183">
        <f>SUM(P272:P338)</f>
        <v>0</v>
      </c>
      <c r="Q271" s="182"/>
      <c r="R271" s="183">
        <f>SUM(R272:R338)</f>
        <v>18766.124019999999</v>
      </c>
      <c r="S271" s="182"/>
      <c r="T271" s="184">
        <f>SUM(T272:T338)</f>
        <v>0</v>
      </c>
      <c r="AR271" s="185" t="s">
        <v>80</v>
      </c>
      <c r="AT271" s="186" t="s">
        <v>71</v>
      </c>
      <c r="AU271" s="186" t="s">
        <v>80</v>
      </c>
      <c r="AY271" s="185" t="s">
        <v>132</v>
      </c>
      <c r="BK271" s="187">
        <f>SUM(BK272:BK338)</f>
        <v>0</v>
      </c>
    </row>
    <row r="272" spans="2:65" s="1" customFormat="1" ht="25.55" customHeight="1">
      <c r="B272" s="39"/>
      <c r="C272" s="190" t="s">
        <v>393</v>
      </c>
      <c r="D272" s="190" t="s">
        <v>134</v>
      </c>
      <c r="E272" s="191" t="s">
        <v>394</v>
      </c>
      <c r="F272" s="192" t="s">
        <v>395</v>
      </c>
      <c r="G272" s="193" t="s">
        <v>137</v>
      </c>
      <c r="H272" s="194">
        <v>13650</v>
      </c>
      <c r="I272" s="195"/>
      <c r="J272" s="196">
        <f>ROUND(I272*H272,2)</f>
        <v>0</v>
      </c>
      <c r="K272" s="192" t="s">
        <v>138</v>
      </c>
      <c r="L272" s="59"/>
      <c r="M272" s="197" t="s">
        <v>21</v>
      </c>
      <c r="N272" s="198" t="s">
        <v>43</v>
      </c>
      <c r="O272" s="40"/>
      <c r="P272" s="199">
        <f>O272*H272</f>
        <v>0</v>
      </c>
      <c r="Q272" s="199">
        <v>0</v>
      </c>
      <c r="R272" s="199">
        <f>Q272*H272</f>
        <v>0</v>
      </c>
      <c r="S272" s="199">
        <v>0</v>
      </c>
      <c r="T272" s="200">
        <f>S272*H272</f>
        <v>0</v>
      </c>
      <c r="AR272" s="22" t="s">
        <v>139</v>
      </c>
      <c r="AT272" s="22" t="s">
        <v>134</v>
      </c>
      <c r="AU272" s="22" t="s">
        <v>82</v>
      </c>
      <c r="AY272" s="22" t="s">
        <v>132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22" t="s">
        <v>80</v>
      </c>
      <c r="BK272" s="201">
        <f>ROUND(I272*H272,2)</f>
        <v>0</v>
      </c>
      <c r="BL272" s="22" t="s">
        <v>139</v>
      </c>
      <c r="BM272" s="22" t="s">
        <v>396</v>
      </c>
    </row>
    <row r="273" spans="2:65" s="1" customFormat="1" ht="33.85">
      <c r="B273" s="39"/>
      <c r="C273" s="61"/>
      <c r="D273" s="202" t="s">
        <v>141</v>
      </c>
      <c r="E273" s="61"/>
      <c r="F273" s="203" t="s">
        <v>397</v>
      </c>
      <c r="G273" s="61"/>
      <c r="H273" s="61"/>
      <c r="I273" s="161"/>
      <c r="J273" s="61"/>
      <c r="K273" s="61"/>
      <c r="L273" s="59"/>
      <c r="M273" s="204"/>
      <c r="N273" s="40"/>
      <c r="O273" s="40"/>
      <c r="P273" s="40"/>
      <c r="Q273" s="40"/>
      <c r="R273" s="40"/>
      <c r="S273" s="40"/>
      <c r="T273" s="76"/>
      <c r="AT273" s="22" t="s">
        <v>141</v>
      </c>
      <c r="AU273" s="22" t="s">
        <v>82</v>
      </c>
    </row>
    <row r="274" spans="2:65" s="11" customFormat="1" ht="25.05">
      <c r="B274" s="205"/>
      <c r="C274" s="206"/>
      <c r="D274" s="202" t="s">
        <v>143</v>
      </c>
      <c r="E274" s="207" t="s">
        <v>21</v>
      </c>
      <c r="F274" s="208" t="s">
        <v>398</v>
      </c>
      <c r="G274" s="206"/>
      <c r="H274" s="209">
        <v>13650</v>
      </c>
      <c r="I274" s="210"/>
      <c r="J274" s="206"/>
      <c r="K274" s="206"/>
      <c r="L274" s="211"/>
      <c r="M274" s="212"/>
      <c r="N274" s="213"/>
      <c r="O274" s="213"/>
      <c r="P274" s="213"/>
      <c r="Q274" s="213"/>
      <c r="R274" s="213"/>
      <c r="S274" s="213"/>
      <c r="T274" s="214"/>
      <c r="AT274" s="215" t="s">
        <v>143</v>
      </c>
      <c r="AU274" s="215" t="s">
        <v>82</v>
      </c>
      <c r="AV274" s="11" t="s">
        <v>82</v>
      </c>
      <c r="AW274" s="11" t="s">
        <v>35</v>
      </c>
      <c r="AX274" s="11" t="s">
        <v>72</v>
      </c>
      <c r="AY274" s="215" t="s">
        <v>132</v>
      </c>
    </row>
    <row r="275" spans="2:65" s="1" customFormat="1" ht="16.45" customHeight="1">
      <c r="B275" s="39"/>
      <c r="C275" s="227" t="s">
        <v>399</v>
      </c>
      <c r="D275" s="227" t="s">
        <v>261</v>
      </c>
      <c r="E275" s="228" t="s">
        <v>400</v>
      </c>
      <c r="F275" s="229" t="s">
        <v>401</v>
      </c>
      <c r="G275" s="230" t="s">
        <v>298</v>
      </c>
      <c r="H275" s="231">
        <v>300.3</v>
      </c>
      <c r="I275" s="232"/>
      <c r="J275" s="233">
        <f>ROUND(I275*H275,2)</f>
        <v>0</v>
      </c>
      <c r="K275" s="229" t="s">
        <v>138</v>
      </c>
      <c r="L275" s="234"/>
      <c r="M275" s="235" t="s">
        <v>21</v>
      </c>
      <c r="N275" s="236" t="s">
        <v>43</v>
      </c>
      <c r="O275" s="40"/>
      <c r="P275" s="199">
        <f>O275*H275</f>
        <v>0</v>
      </c>
      <c r="Q275" s="199">
        <v>1</v>
      </c>
      <c r="R275" s="199">
        <f>Q275*H275</f>
        <v>300.3</v>
      </c>
      <c r="S275" s="199">
        <v>0</v>
      </c>
      <c r="T275" s="200">
        <f>S275*H275</f>
        <v>0</v>
      </c>
      <c r="AR275" s="22" t="s">
        <v>181</v>
      </c>
      <c r="AT275" s="22" t="s">
        <v>261</v>
      </c>
      <c r="AU275" s="22" t="s">
        <v>82</v>
      </c>
      <c r="AY275" s="22" t="s">
        <v>132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22" t="s">
        <v>80</v>
      </c>
      <c r="BK275" s="201">
        <f>ROUND(I275*H275,2)</f>
        <v>0</v>
      </c>
      <c r="BL275" s="22" t="s">
        <v>139</v>
      </c>
      <c r="BM275" s="22" t="s">
        <v>402</v>
      </c>
    </row>
    <row r="276" spans="2:65" s="1" customFormat="1">
      <c r="B276" s="39"/>
      <c r="C276" s="61"/>
      <c r="D276" s="202" t="s">
        <v>141</v>
      </c>
      <c r="E276" s="61"/>
      <c r="F276" s="203" t="s">
        <v>401</v>
      </c>
      <c r="G276" s="61"/>
      <c r="H276" s="61"/>
      <c r="I276" s="161"/>
      <c r="J276" s="61"/>
      <c r="K276" s="61"/>
      <c r="L276" s="59"/>
      <c r="M276" s="204"/>
      <c r="N276" s="40"/>
      <c r="O276" s="40"/>
      <c r="P276" s="40"/>
      <c r="Q276" s="40"/>
      <c r="R276" s="40"/>
      <c r="S276" s="40"/>
      <c r="T276" s="76"/>
      <c r="AT276" s="22" t="s">
        <v>141</v>
      </c>
      <c r="AU276" s="22" t="s">
        <v>82</v>
      </c>
    </row>
    <row r="277" spans="2:65" s="11" customFormat="1" ht="25.05">
      <c r="B277" s="205"/>
      <c r="C277" s="206"/>
      <c r="D277" s="202" t="s">
        <v>143</v>
      </c>
      <c r="E277" s="207" t="s">
        <v>21</v>
      </c>
      <c r="F277" s="208" t="s">
        <v>403</v>
      </c>
      <c r="G277" s="206"/>
      <c r="H277" s="209">
        <v>300.3</v>
      </c>
      <c r="I277" s="210"/>
      <c r="J277" s="206"/>
      <c r="K277" s="206"/>
      <c r="L277" s="211"/>
      <c r="M277" s="212"/>
      <c r="N277" s="213"/>
      <c r="O277" s="213"/>
      <c r="P277" s="213"/>
      <c r="Q277" s="213"/>
      <c r="R277" s="213"/>
      <c r="S277" s="213"/>
      <c r="T277" s="214"/>
      <c r="AT277" s="215" t="s">
        <v>143</v>
      </c>
      <c r="AU277" s="215" t="s">
        <v>82</v>
      </c>
      <c r="AV277" s="11" t="s">
        <v>82</v>
      </c>
      <c r="AW277" s="11" t="s">
        <v>35</v>
      </c>
      <c r="AX277" s="11" t="s">
        <v>72</v>
      </c>
      <c r="AY277" s="215" t="s">
        <v>132</v>
      </c>
    </row>
    <row r="278" spans="2:65" s="1" customFormat="1" ht="16.45" customHeight="1">
      <c r="B278" s="39"/>
      <c r="C278" s="190" t="s">
        <v>404</v>
      </c>
      <c r="D278" s="190" t="s">
        <v>134</v>
      </c>
      <c r="E278" s="191" t="s">
        <v>405</v>
      </c>
      <c r="F278" s="192" t="s">
        <v>406</v>
      </c>
      <c r="G278" s="193" t="s">
        <v>137</v>
      </c>
      <c r="H278" s="194">
        <v>22035</v>
      </c>
      <c r="I278" s="195"/>
      <c r="J278" s="196">
        <f>ROUND(I278*H278,2)</f>
        <v>0</v>
      </c>
      <c r="K278" s="192" t="s">
        <v>138</v>
      </c>
      <c r="L278" s="59"/>
      <c r="M278" s="197" t="s">
        <v>21</v>
      </c>
      <c r="N278" s="198" t="s">
        <v>43</v>
      </c>
      <c r="O278" s="40"/>
      <c r="P278" s="199">
        <f>O278*H278</f>
        <v>0</v>
      </c>
      <c r="Q278" s="199">
        <v>0.27994000000000002</v>
      </c>
      <c r="R278" s="199">
        <f>Q278*H278</f>
        <v>6168.4779000000008</v>
      </c>
      <c r="S278" s="199">
        <v>0</v>
      </c>
      <c r="T278" s="200">
        <f>S278*H278</f>
        <v>0</v>
      </c>
      <c r="AR278" s="22" t="s">
        <v>139</v>
      </c>
      <c r="AT278" s="22" t="s">
        <v>134</v>
      </c>
      <c r="AU278" s="22" t="s">
        <v>82</v>
      </c>
      <c r="AY278" s="22" t="s">
        <v>132</v>
      </c>
      <c r="BE278" s="201">
        <f>IF(N278="základní",J278,0)</f>
        <v>0</v>
      </c>
      <c r="BF278" s="201">
        <f>IF(N278="snížená",J278,0)</f>
        <v>0</v>
      </c>
      <c r="BG278" s="201">
        <f>IF(N278="zákl. přenesená",J278,0)</f>
        <v>0</v>
      </c>
      <c r="BH278" s="201">
        <f>IF(N278="sníž. přenesená",J278,0)</f>
        <v>0</v>
      </c>
      <c r="BI278" s="201">
        <f>IF(N278="nulová",J278,0)</f>
        <v>0</v>
      </c>
      <c r="BJ278" s="22" t="s">
        <v>80</v>
      </c>
      <c r="BK278" s="201">
        <f>ROUND(I278*H278,2)</f>
        <v>0</v>
      </c>
      <c r="BL278" s="22" t="s">
        <v>139</v>
      </c>
      <c r="BM278" s="22" t="s">
        <v>407</v>
      </c>
    </row>
    <row r="279" spans="2:65" s="1" customFormat="1">
      <c r="B279" s="39"/>
      <c r="C279" s="61"/>
      <c r="D279" s="202" t="s">
        <v>141</v>
      </c>
      <c r="E279" s="61"/>
      <c r="F279" s="203" t="s">
        <v>408</v>
      </c>
      <c r="G279" s="61"/>
      <c r="H279" s="61"/>
      <c r="I279" s="161"/>
      <c r="J279" s="61"/>
      <c r="K279" s="61"/>
      <c r="L279" s="59"/>
      <c r="M279" s="204"/>
      <c r="N279" s="40"/>
      <c r="O279" s="40"/>
      <c r="P279" s="40"/>
      <c r="Q279" s="40"/>
      <c r="R279" s="40"/>
      <c r="S279" s="40"/>
      <c r="T279" s="76"/>
      <c r="AT279" s="22" t="s">
        <v>141</v>
      </c>
      <c r="AU279" s="22" t="s">
        <v>82</v>
      </c>
    </row>
    <row r="280" spans="2:65" s="11" customFormat="1">
      <c r="B280" s="205"/>
      <c r="C280" s="206"/>
      <c r="D280" s="202" t="s">
        <v>143</v>
      </c>
      <c r="E280" s="207" t="s">
        <v>21</v>
      </c>
      <c r="F280" s="208" t="s">
        <v>409</v>
      </c>
      <c r="G280" s="206"/>
      <c r="H280" s="209">
        <v>22035</v>
      </c>
      <c r="I280" s="210"/>
      <c r="J280" s="206"/>
      <c r="K280" s="206"/>
      <c r="L280" s="211"/>
      <c r="M280" s="212"/>
      <c r="N280" s="213"/>
      <c r="O280" s="213"/>
      <c r="P280" s="213"/>
      <c r="Q280" s="213"/>
      <c r="R280" s="213"/>
      <c r="S280" s="213"/>
      <c r="T280" s="214"/>
      <c r="AT280" s="215" t="s">
        <v>143</v>
      </c>
      <c r="AU280" s="215" t="s">
        <v>82</v>
      </c>
      <c r="AV280" s="11" t="s">
        <v>82</v>
      </c>
      <c r="AW280" s="11" t="s">
        <v>35</v>
      </c>
      <c r="AX280" s="11" t="s">
        <v>72</v>
      </c>
      <c r="AY280" s="215" t="s">
        <v>132</v>
      </c>
    </row>
    <row r="281" spans="2:65" s="1" customFormat="1" ht="16.45" customHeight="1">
      <c r="B281" s="39"/>
      <c r="C281" s="190" t="s">
        <v>410</v>
      </c>
      <c r="D281" s="190" t="s">
        <v>134</v>
      </c>
      <c r="E281" s="191" t="s">
        <v>411</v>
      </c>
      <c r="F281" s="192" t="s">
        <v>412</v>
      </c>
      <c r="G281" s="193" t="s">
        <v>137</v>
      </c>
      <c r="H281" s="194">
        <v>283.2</v>
      </c>
      <c r="I281" s="195"/>
      <c r="J281" s="196">
        <f>ROUND(I281*H281,2)</f>
        <v>0</v>
      </c>
      <c r="K281" s="192" t="s">
        <v>138</v>
      </c>
      <c r="L281" s="59"/>
      <c r="M281" s="197" t="s">
        <v>21</v>
      </c>
      <c r="N281" s="198" t="s">
        <v>43</v>
      </c>
      <c r="O281" s="40"/>
      <c r="P281" s="199">
        <f>O281*H281</f>
        <v>0</v>
      </c>
      <c r="Q281" s="199">
        <v>0.47260000000000002</v>
      </c>
      <c r="R281" s="199">
        <f>Q281*H281</f>
        <v>133.84031999999999</v>
      </c>
      <c r="S281" s="199">
        <v>0</v>
      </c>
      <c r="T281" s="200">
        <f>S281*H281</f>
        <v>0</v>
      </c>
      <c r="AR281" s="22" t="s">
        <v>139</v>
      </c>
      <c r="AT281" s="22" t="s">
        <v>134</v>
      </c>
      <c r="AU281" s="22" t="s">
        <v>82</v>
      </c>
      <c r="AY281" s="22" t="s">
        <v>132</v>
      </c>
      <c r="BE281" s="201">
        <f>IF(N281="základní",J281,0)</f>
        <v>0</v>
      </c>
      <c r="BF281" s="201">
        <f>IF(N281="snížená",J281,0)</f>
        <v>0</v>
      </c>
      <c r="BG281" s="201">
        <f>IF(N281="zákl. přenesená",J281,0)</f>
        <v>0</v>
      </c>
      <c r="BH281" s="201">
        <f>IF(N281="sníž. přenesená",J281,0)</f>
        <v>0</v>
      </c>
      <c r="BI281" s="201">
        <f>IF(N281="nulová",J281,0)</f>
        <v>0</v>
      </c>
      <c r="BJ281" s="22" t="s">
        <v>80</v>
      </c>
      <c r="BK281" s="201">
        <f>ROUND(I281*H281,2)</f>
        <v>0</v>
      </c>
      <c r="BL281" s="22" t="s">
        <v>139</v>
      </c>
      <c r="BM281" s="22" t="s">
        <v>413</v>
      </c>
    </row>
    <row r="282" spans="2:65" s="1" customFormat="1">
      <c r="B282" s="39"/>
      <c r="C282" s="61"/>
      <c r="D282" s="202" t="s">
        <v>141</v>
      </c>
      <c r="E282" s="61"/>
      <c r="F282" s="203" t="s">
        <v>414</v>
      </c>
      <c r="G282" s="61"/>
      <c r="H282" s="61"/>
      <c r="I282" s="161"/>
      <c r="J282" s="61"/>
      <c r="K282" s="61"/>
      <c r="L282" s="59"/>
      <c r="M282" s="204"/>
      <c r="N282" s="40"/>
      <c r="O282" s="40"/>
      <c r="P282" s="40"/>
      <c r="Q282" s="40"/>
      <c r="R282" s="40"/>
      <c r="S282" s="40"/>
      <c r="T282" s="76"/>
      <c r="AT282" s="22" t="s">
        <v>141</v>
      </c>
      <c r="AU282" s="22" t="s">
        <v>82</v>
      </c>
    </row>
    <row r="283" spans="2:65" s="11" customFormat="1" ht="25.05">
      <c r="B283" s="205"/>
      <c r="C283" s="206"/>
      <c r="D283" s="202" t="s">
        <v>143</v>
      </c>
      <c r="E283" s="207" t="s">
        <v>21</v>
      </c>
      <c r="F283" s="208" t="s">
        <v>415</v>
      </c>
      <c r="G283" s="206"/>
      <c r="H283" s="209">
        <v>283.2</v>
      </c>
      <c r="I283" s="210"/>
      <c r="J283" s="206"/>
      <c r="K283" s="206"/>
      <c r="L283" s="211"/>
      <c r="M283" s="212"/>
      <c r="N283" s="213"/>
      <c r="O283" s="213"/>
      <c r="P283" s="213"/>
      <c r="Q283" s="213"/>
      <c r="R283" s="213"/>
      <c r="S283" s="213"/>
      <c r="T283" s="214"/>
      <c r="AT283" s="215" t="s">
        <v>143</v>
      </c>
      <c r="AU283" s="215" t="s">
        <v>82</v>
      </c>
      <c r="AV283" s="11" t="s">
        <v>82</v>
      </c>
      <c r="AW283" s="11" t="s">
        <v>35</v>
      </c>
      <c r="AX283" s="11" t="s">
        <v>72</v>
      </c>
      <c r="AY283" s="215" t="s">
        <v>132</v>
      </c>
    </row>
    <row r="284" spans="2:65" s="1" customFormat="1" ht="25.55" customHeight="1">
      <c r="B284" s="39"/>
      <c r="C284" s="190" t="s">
        <v>416</v>
      </c>
      <c r="D284" s="190" t="s">
        <v>134</v>
      </c>
      <c r="E284" s="191" t="s">
        <v>417</v>
      </c>
      <c r="F284" s="192" t="s">
        <v>418</v>
      </c>
      <c r="G284" s="193" t="s">
        <v>137</v>
      </c>
      <c r="H284" s="194">
        <v>45200</v>
      </c>
      <c r="I284" s="195"/>
      <c r="J284" s="196">
        <f>ROUND(I284*H284,2)</f>
        <v>0</v>
      </c>
      <c r="K284" s="192" t="s">
        <v>21</v>
      </c>
      <c r="L284" s="59"/>
      <c r="M284" s="197" t="s">
        <v>21</v>
      </c>
      <c r="N284" s="198" t="s">
        <v>43</v>
      </c>
      <c r="O284" s="40"/>
      <c r="P284" s="199">
        <f>O284*H284</f>
        <v>0</v>
      </c>
      <c r="Q284" s="199">
        <v>0</v>
      </c>
      <c r="R284" s="199">
        <f>Q284*H284</f>
        <v>0</v>
      </c>
      <c r="S284" s="199">
        <v>0</v>
      </c>
      <c r="T284" s="200">
        <f>S284*H284</f>
        <v>0</v>
      </c>
      <c r="AR284" s="22" t="s">
        <v>139</v>
      </c>
      <c r="AT284" s="22" t="s">
        <v>134</v>
      </c>
      <c r="AU284" s="22" t="s">
        <v>82</v>
      </c>
      <c r="AY284" s="22" t="s">
        <v>132</v>
      </c>
      <c r="BE284" s="201">
        <f>IF(N284="základní",J284,0)</f>
        <v>0</v>
      </c>
      <c r="BF284" s="201">
        <f>IF(N284="snížená",J284,0)</f>
        <v>0</v>
      </c>
      <c r="BG284" s="201">
        <f>IF(N284="zákl. přenesená",J284,0)</f>
        <v>0</v>
      </c>
      <c r="BH284" s="201">
        <f>IF(N284="sníž. přenesená",J284,0)</f>
        <v>0</v>
      </c>
      <c r="BI284" s="201">
        <f>IF(N284="nulová",J284,0)</f>
        <v>0</v>
      </c>
      <c r="BJ284" s="22" t="s">
        <v>80</v>
      </c>
      <c r="BK284" s="201">
        <f>ROUND(I284*H284,2)</f>
        <v>0</v>
      </c>
      <c r="BL284" s="22" t="s">
        <v>139</v>
      </c>
      <c r="BM284" s="22" t="s">
        <v>419</v>
      </c>
    </row>
    <row r="285" spans="2:65" s="1" customFormat="1" ht="22.55">
      <c r="B285" s="39"/>
      <c r="C285" s="61"/>
      <c r="D285" s="202" t="s">
        <v>141</v>
      </c>
      <c r="E285" s="61"/>
      <c r="F285" s="203" t="s">
        <v>420</v>
      </c>
      <c r="G285" s="61"/>
      <c r="H285" s="61"/>
      <c r="I285" s="161"/>
      <c r="J285" s="61"/>
      <c r="K285" s="61"/>
      <c r="L285" s="59"/>
      <c r="M285" s="204"/>
      <c r="N285" s="40"/>
      <c r="O285" s="40"/>
      <c r="P285" s="40"/>
      <c r="Q285" s="40"/>
      <c r="R285" s="40"/>
      <c r="S285" s="40"/>
      <c r="T285" s="76"/>
      <c r="AT285" s="22" t="s">
        <v>141</v>
      </c>
      <c r="AU285" s="22" t="s">
        <v>82</v>
      </c>
    </row>
    <row r="286" spans="2:65" s="1" customFormat="1" ht="56.35">
      <c r="B286" s="39"/>
      <c r="C286" s="61"/>
      <c r="D286" s="202" t="s">
        <v>159</v>
      </c>
      <c r="E286" s="61"/>
      <c r="F286" s="216" t="s">
        <v>421</v>
      </c>
      <c r="G286" s="61"/>
      <c r="H286" s="61"/>
      <c r="I286" s="161"/>
      <c r="J286" s="61"/>
      <c r="K286" s="61"/>
      <c r="L286" s="59"/>
      <c r="M286" s="204"/>
      <c r="N286" s="40"/>
      <c r="O286" s="40"/>
      <c r="P286" s="40"/>
      <c r="Q286" s="40"/>
      <c r="R286" s="40"/>
      <c r="S286" s="40"/>
      <c r="T286" s="76"/>
      <c r="AT286" s="22" t="s">
        <v>159</v>
      </c>
      <c r="AU286" s="22" t="s">
        <v>82</v>
      </c>
    </row>
    <row r="287" spans="2:65" s="11" customFormat="1" ht="25.05">
      <c r="B287" s="205"/>
      <c r="C287" s="206"/>
      <c r="D287" s="202" t="s">
        <v>143</v>
      </c>
      <c r="E287" s="207" t="s">
        <v>21</v>
      </c>
      <c r="F287" s="208" t="s">
        <v>422</v>
      </c>
      <c r="G287" s="206"/>
      <c r="H287" s="209">
        <v>55185</v>
      </c>
      <c r="I287" s="210"/>
      <c r="J287" s="206"/>
      <c r="K287" s="206"/>
      <c r="L287" s="211"/>
      <c r="M287" s="212"/>
      <c r="N287" s="213"/>
      <c r="O287" s="213"/>
      <c r="P287" s="213"/>
      <c r="Q287" s="213"/>
      <c r="R287" s="213"/>
      <c r="S287" s="213"/>
      <c r="T287" s="214"/>
      <c r="AT287" s="215" t="s">
        <v>143</v>
      </c>
      <c r="AU287" s="215" t="s">
        <v>82</v>
      </c>
      <c r="AV287" s="11" t="s">
        <v>82</v>
      </c>
      <c r="AW287" s="11" t="s">
        <v>35</v>
      </c>
      <c r="AX287" s="11" t="s">
        <v>72</v>
      </c>
      <c r="AY287" s="215" t="s">
        <v>132</v>
      </c>
    </row>
    <row r="288" spans="2:65" s="11" customFormat="1" ht="25.05">
      <c r="B288" s="205"/>
      <c r="C288" s="206"/>
      <c r="D288" s="202" t="s">
        <v>143</v>
      </c>
      <c r="E288" s="207" t="s">
        <v>21</v>
      </c>
      <c r="F288" s="208" t="s">
        <v>423</v>
      </c>
      <c r="G288" s="206"/>
      <c r="H288" s="209">
        <v>240</v>
      </c>
      <c r="I288" s="210"/>
      <c r="J288" s="206"/>
      <c r="K288" s="206"/>
      <c r="L288" s="211"/>
      <c r="M288" s="212"/>
      <c r="N288" s="213"/>
      <c r="O288" s="213"/>
      <c r="P288" s="213"/>
      <c r="Q288" s="213"/>
      <c r="R288" s="213"/>
      <c r="S288" s="213"/>
      <c r="T288" s="214"/>
      <c r="AT288" s="215" t="s">
        <v>143</v>
      </c>
      <c r="AU288" s="215" t="s">
        <v>82</v>
      </c>
      <c r="AV288" s="11" t="s">
        <v>82</v>
      </c>
      <c r="AW288" s="11" t="s">
        <v>35</v>
      </c>
      <c r="AX288" s="11" t="s">
        <v>72</v>
      </c>
      <c r="AY288" s="215" t="s">
        <v>132</v>
      </c>
    </row>
    <row r="289" spans="2:65" s="11" customFormat="1">
      <c r="B289" s="205"/>
      <c r="C289" s="206"/>
      <c r="D289" s="202" t="s">
        <v>143</v>
      </c>
      <c r="E289" s="207" t="s">
        <v>21</v>
      </c>
      <c r="F289" s="208" t="s">
        <v>424</v>
      </c>
      <c r="G289" s="206"/>
      <c r="H289" s="209">
        <v>-10225</v>
      </c>
      <c r="I289" s="210"/>
      <c r="J289" s="206"/>
      <c r="K289" s="206"/>
      <c r="L289" s="211"/>
      <c r="M289" s="212"/>
      <c r="N289" s="213"/>
      <c r="O289" s="213"/>
      <c r="P289" s="213"/>
      <c r="Q289" s="213"/>
      <c r="R289" s="213"/>
      <c r="S289" s="213"/>
      <c r="T289" s="214"/>
      <c r="AT289" s="215" t="s">
        <v>143</v>
      </c>
      <c r="AU289" s="215" t="s">
        <v>82</v>
      </c>
      <c r="AV289" s="11" t="s">
        <v>82</v>
      </c>
      <c r="AW289" s="11" t="s">
        <v>35</v>
      </c>
      <c r="AX289" s="11" t="s">
        <v>72</v>
      </c>
      <c r="AY289" s="215" t="s">
        <v>132</v>
      </c>
    </row>
    <row r="290" spans="2:65" s="1" customFormat="1" ht="25.55" customHeight="1">
      <c r="B290" s="39"/>
      <c r="C290" s="190" t="s">
        <v>425</v>
      </c>
      <c r="D290" s="190" t="s">
        <v>134</v>
      </c>
      <c r="E290" s="191" t="s">
        <v>426</v>
      </c>
      <c r="F290" s="192" t="s">
        <v>427</v>
      </c>
      <c r="G290" s="193" t="s">
        <v>137</v>
      </c>
      <c r="H290" s="194">
        <v>10225</v>
      </c>
      <c r="I290" s="195"/>
      <c r="J290" s="196">
        <f>ROUND(I290*H290,2)</f>
        <v>0</v>
      </c>
      <c r="K290" s="192" t="s">
        <v>21</v>
      </c>
      <c r="L290" s="59"/>
      <c r="M290" s="197" t="s">
        <v>21</v>
      </c>
      <c r="N290" s="198" t="s">
        <v>43</v>
      </c>
      <c r="O290" s="40"/>
      <c r="P290" s="199">
        <f>O290*H290</f>
        <v>0</v>
      </c>
      <c r="Q290" s="199">
        <v>0</v>
      </c>
      <c r="R290" s="199">
        <f>Q290*H290</f>
        <v>0</v>
      </c>
      <c r="S290" s="199">
        <v>0</v>
      </c>
      <c r="T290" s="200">
        <f>S290*H290</f>
        <v>0</v>
      </c>
      <c r="AR290" s="22" t="s">
        <v>139</v>
      </c>
      <c r="AT290" s="22" t="s">
        <v>134</v>
      </c>
      <c r="AU290" s="22" t="s">
        <v>82</v>
      </c>
      <c r="AY290" s="22" t="s">
        <v>132</v>
      </c>
      <c r="BE290" s="201">
        <f>IF(N290="základní",J290,0)</f>
        <v>0</v>
      </c>
      <c r="BF290" s="201">
        <f>IF(N290="snížená",J290,0)</f>
        <v>0</v>
      </c>
      <c r="BG290" s="201">
        <f>IF(N290="zákl. přenesená",J290,0)</f>
        <v>0</v>
      </c>
      <c r="BH290" s="201">
        <f>IF(N290="sníž. přenesená",J290,0)</f>
        <v>0</v>
      </c>
      <c r="BI290" s="201">
        <f>IF(N290="nulová",J290,0)</f>
        <v>0</v>
      </c>
      <c r="BJ290" s="22" t="s">
        <v>80</v>
      </c>
      <c r="BK290" s="201">
        <f>ROUND(I290*H290,2)</f>
        <v>0</v>
      </c>
      <c r="BL290" s="22" t="s">
        <v>139</v>
      </c>
      <c r="BM290" s="22" t="s">
        <v>428</v>
      </c>
    </row>
    <row r="291" spans="2:65" s="1" customFormat="1" ht="22.55">
      <c r="B291" s="39"/>
      <c r="C291" s="61"/>
      <c r="D291" s="202" t="s">
        <v>141</v>
      </c>
      <c r="E291" s="61"/>
      <c r="F291" s="203" t="s">
        <v>429</v>
      </c>
      <c r="G291" s="61"/>
      <c r="H291" s="61"/>
      <c r="I291" s="161"/>
      <c r="J291" s="61"/>
      <c r="K291" s="61"/>
      <c r="L291" s="59"/>
      <c r="M291" s="204"/>
      <c r="N291" s="40"/>
      <c r="O291" s="40"/>
      <c r="P291" s="40"/>
      <c r="Q291" s="40"/>
      <c r="R291" s="40"/>
      <c r="S291" s="40"/>
      <c r="T291" s="76"/>
      <c r="AT291" s="22" t="s">
        <v>141</v>
      </c>
      <c r="AU291" s="22" t="s">
        <v>82</v>
      </c>
    </row>
    <row r="292" spans="2:65" s="1" customFormat="1" ht="56.35">
      <c r="B292" s="39"/>
      <c r="C292" s="61"/>
      <c r="D292" s="202" t="s">
        <v>159</v>
      </c>
      <c r="E292" s="61"/>
      <c r="F292" s="216" t="s">
        <v>430</v>
      </c>
      <c r="G292" s="61"/>
      <c r="H292" s="61"/>
      <c r="I292" s="161"/>
      <c r="J292" s="61"/>
      <c r="K292" s="61"/>
      <c r="L292" s="59"/>
      <c r="M292" s="204"/>
      <c r="N292" s="40"/>
      <c r="O292" s="40"/>
      <c r="P292" s="40"/>
      <c r="Q292" s="40"/>
      <c r="R292" s="40"/>
      <c r="S292" s="40"/>
      <c r="T292" s="76"/>
      <c r="AT292" s="22" t="s">
        <v>159</v>
      </c>
      <c r="AU292" s="22" t="s">
        <v>82</v>
      </c>
    </row>
    <row r="293" spans="2:65" s="12" customFormat="1">
      <c r="B293" s="217"/>
      <c r="C293" s="218"/>
      <c r="D293" s="202" t="s">
        <v>143</v>
      </c>
      <c r="E293" s="219" t="s">
        <v>21</v>
      </c>
      <c r="F293" s="220" t="s">
        <v>431</v>
      </c>
      <c r="G293" s="218"/>
      <c r="H293" s="219" t="s">
        <v>21</v>
      </c>
      <c r="I293" s="221"/>
      <c r="J293" s="218"/>
      <c r="K293" s="218"/>
      <c r="L293" s="222"/>
      <c r="M293" s="223"/>
      <c r="N293" s="224"/>
      <c r="O293" s="224"/>
      <c r="P293" s="224"/>
      <c r="Q293" s="224"/>
      <c r="R293" s="224"/>
      <c r="S293" s="224"/>
      <c r="T293" s="225"/>
      <c r="AT293" s="226" t="s">
        <v>143</v>
      </c>
      <c r="AU293" s="226" t="s">
        <v>82</v>
      </c>
      <c r="AV293" s="12" t="s">
        <v>80</v>
      </c>
      <c r="AW293" s="12" t="s">
        <v>35</v>
      </c>
      <c r="AX293" s="12" t="s">
        <v>72</v>
      </c>
      <c r="AY293" s="226" t="s">
        <v>132</v>
      </c>
    </row>
    <row r="294" spans="2:65" s="11" customFormat="1">
      <c r="B294" s="205"/>
      <c r="C294" s="206"/>
      <c r="D294" s="202" t="s">
        <v>143</v>
      </c>
      <c r="E294" s="207" t="s">
        <v>21</v>
      </c>
      <c r="F294" s="208" t="s">
        <v>432</v>
      </c>
      <c r="G294" s="206"/>
      <c r="H294" s="209">
        <v>10225</v>
      </c>
      <c r="I294" s="210"/>
      <c r="J294" s="206"/>
      <c r="K294" s="206"/>
      <c r="L294" s="211"/>
      <c r="M294" s="212"/>
      <c r="N294" s="213"/>
      <c r="O294" s="213"/>
      <c r="P294" s="213"/>
      <c r="Q294" s="213"/>
      <c r="R294" s="213"/>
      <c r="S294" s="213"/>
      <c r="T294" s="214"/>
      <c r="AT294" s="215" t="s">
        <v>143</v>
      </c>
      <c r="AU294" s="215" t="s">
        <v>82</v>
      </c>
      <c r="AV294" s="11" t="s">
        <v>82</v>
      </c>
      <c r="AW294" s="11" t="s">
        <v>35</v>
      </c>
      <c r="AX294" s="11" t="s">
        <v>72</v>
      </c>
      <c r="AY294" s="215" t="s">
        <v>132</v>
      </c>
    </row>
    <row r="295" spans="2:65" s="1" customFormat="1" ht="16.45" customHeight="1">
      <c r="B295" s="39"/>
      <c r="C295" s="227" t="s">
        <v>433</v>
      </c>
      <c r="D295" s="227" t="s">
        <v>261</v>
      </c>
      <c r="E295" s="228" t="s">
        <v>434</v>
      </c>
      <c r="F295" s="229" t="s">
        <v>435</v>
      </c>
      <c r="G295" s="230" t="s">
        <v>298</v>
      </c>
      <c r="H295" s="231">
        <v>1840.5</v>
      </c>
      <c r="I295" s="232"/>
      <c r="J295" s="233">
        <f>ROUND(I295*H295,2)</f>
        <v>0</v>
      </c>
      <c r="K295" s="229" t="s">
        <v>138</v>
      </c>
      <c r="L295" s="234"/>
      <c r="M295" s="235" t="s">
        <v>21</v>
      </c>
      <c r="N295" s="236" t="s">
        <v>43</v>
      </c>
      <c r="O295" s="40"/>
      <c r="P295" s="199">
        <f>O295*H295</f>
        <v>0</v>
      </c>
      <c r="Q295" s="199">
        <v>1</v>
      </c>
      <c r="R295" s="199">
        <f>Q295*H295</f>
        <v>1840.5</v>
      </c>
      <c r="S295" s="199">
        <v>0</v>
      </c>
      <c r="T295" s="200">
        <f>S295*H295</f>
        <v>0</v>
      </c>
      <c r="AR295" s="22" t="s">
        <v>181</v>
      </c>
      <c r="AT295" s="22" t="s">
        <v>261</v>
      </c>
      <c r="AU295" s="22" t="s">
        <v>82</v>
      </c>
      <c r="AY295" s="22" t="s">
        <v>132</v>
      </c>
      <c r="BE295" s="201">
        <f>IF(N295="základní",J295,0)</f>
        <v>0</v>
      </c>
      <c r="BF295" s="201">
        <f>IF(N295="snížená",J295,0)</f>
        <v>0</v>
      </c>
      <c r="BG295" s="201">
        <f>IF(N295="zákl. přenesená",J295,0)</f>
        <v>0</v>
      </c>
      <c r="BH295" s="201">
        <f>IF(N295="sníž. přenesená",J295,0)</f>
        <v>0</v>
      </c>
      <c r="BI295" s="201">
        <f>IF(N295="nulová",J295,0)</f>
        <v>0</v>
      </c>
      <c r="BJ295" s="22" t="s">
        <v>80</v>
      </c>
      <c r="BK295" s="201">
        <f>ROUND(I295*H295,2)</f>
        <v>0</v>
      </c>
      <c r="BL295" s="22" t="s">
        <v>139</v>
      </c>
      <c r="BM295" s="22" t="s">
        <v>436</v>
      </c>
    </row>
    <row r="296" spans="2:65" s="1" customFormat="1">
      <c r="B296" s="39"/>
      <c r="C296" s="61"/>
      <c r="D296" s="202" t="s">
        <v>141</v>
      </c>
      <c r="E296" s="61"/>
      <c r="F296" s="203" t="s">
        <v>435</v>
      </c>
      <c r="G296" s="61"/>
      <c r="H296" s="61"/>
      <c r="I296" s="161"/>
      <c r="J296" s="61"/>
      <c r="K296" s="61"/>
      <c r="L296" s="59"/>
      <c r="M296" s="204"/>
      <c r="N296" s="40"/>
      <c r="O296" s="40"/>
      <c r="P296" s="40"/>
      <c r="Q296" s="40"/>
      <c r="R296" s="40"/>
      <c r="S296" s="40"/>
      <c r="T296" s="76"/>
      <c r="AT296" s="22" t="s">
        <v>141</v>
      </c>
      <c r="AU296" s="22" t="s">
        <v>82</v>
      </c>
    </row>
    <row r="297" spans="2:65" s="12" customFormat="1">
      <c r="B297" s="217"/>
      <c r="C297" s="218"/>
      <c r="D297" s="202" t="s">
        <v>143</v>
      </c>
      <c r="E297" s="219" t="s">
        <v>21</v>
      </c>
      <c r="F297" s="220" t="s">
        <v>431</v>
      </c>
      <c r="G297" s="218"/>
      <c r="H297" s="219" t="s">
        <v>21</v>
      </c>
      <c r="I297" s="221"/>
      <c r="J297" s="218"/>
      <c r="K297" s="218"/>
      <c r="L297" s="222"/>
      <c r="M297" s="223"/>
      <c r="N297" s="224"/>
      <c r="O297" s="224"/>
      <c r="P297" s="224"/>
      <c r="Q297" s="224"/>
      <c r="R297" s="224"/>
      <c r="S297" s="224"/>
      <c r="T297" s="225"/>
      <c r="AT297" s="226" t="s">
        <v>143</v>
      </c>
      <c r="AU297" s="226" t="s">
        <v>82</v>
      </c>
      <c r="AV297" s="12" t="s">
        <v>80</v>
      </c>
      <c r="AW297" s="12" t="s">
        <v>35</v>
      </c>
      <c r="AX297" s="12" t="s">
        <v>72</v>
      </c>
      <c r="AY297" s="226" t="s">
        <v>132</v>
      </c>
    </row>
    <row r="298" spans="2:65" s="11" customFormat="1">
      <c r="B298" s="205"/>
      <c r="C298" s="206"/>
      <c r="D298" s="202" t="s">
        <v>143</v>
      </c>
      <c r="E298" s="207" t="s">
        <v>21</v>
      </c>
      <c r="F298" s="208" t="s">
        <v>437</v>
      </c>
      <c r="G298" s="206"/>
      <c r="H298" s="209">
        <v>1022.5</v>
      </c>
      <c r="I298" s="210"/>
      <c r="J298" s="206"/>
      <c r="K298" s="206"/>
      <c r="L298" s="211"/>
      <c r="M298" s="212"/>
      <c r="N298" s="213"/>
      <c r="O298" s="213"/>
      <c r="P298" s="213"/>
      <c r="Q298" s="213"/>
      <c r="R298" s="213"/>
      <c r="S298" s="213"/>
      <c r="T298" s="214"/>
      <c r="AT298" s="215" t="s">
        <v>143</v>
      </c>
      <c r="AU298" s="215" t="s">
        <v>82</v>
      </c>
      <c r="AV298" s="11" t="s">
        <v>82</v>
      </c>
      <c r="AW298" s="11" t="s">
        <v>35</v>
      </c>
      <c r="AX298" s="11" t="s">
        <v>72</v>
      </c>
      <c r="AY298" s="215" t="s">
        <v>132</v>
      </c>
    </row>
    <row r="299" spans="2:65" s="11" customFormat="1">
      <c r="B299" s="205"/>
      <c r="C299" s="206"/>
      <c r="D299" s="202" t="s">
        <v>143</v>
      </c>
      <c r="E299" s="206"/>
      <c r="F299" s="208" t="s">
        <v>438</v>
      </c>
      <c r="G299" s="206"/>
      <c r="H299" s="209">
        <v>1840.5</v>
      </c>
      <c r="I299" s="210"/>
      <c r="J299" s="206"/>
      <c r="K299" s="206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143</v>
      </c>
      <c r="AU299" s="215" t="s">
        <v>82</v>
      </c>
      <c r="AV299" s="11" t="s">
        <v>82</v>
      </c>
      <c r="AW299" s="11" t="s">
        <v>6</v>
      </c>
      <c r="AX299" s="11" t="s">
        <v>80</v>
      </c>
      <c r="AY299" s="215" t="s">
        <v>132</v>
      </c>
    </row>
    <row r="300" spans="2:65" s="1" customFormat="1" ht="25.55" customHeight="1">
      <c r="B300" s="39"/>
      <c r="C300" s="190" t="s">
        <v>439</v>
      </c>
      <c r="D300" s="190" t="s">
        <v>134</v>
      </c>
      <c r="E300" s="191" t="s">
        <v>440</v>
      </c>
      <c r="F300" s="192" t="s">
        <v>441</v>
      </c>
      <c r="G300" s="193" t="s">
        <v>137</v>
      </c>
      <c r="H300" s="194">
        <v>20475</v>
      </c>
      <c r="I300" s="195"/>
      <c r="J300" s="196">
        <f>ROUND(I300*H300,2)</f>
        <v>0</v>
      </c>
      <c r="K300" s="192" t="s">
        <v>138</v>
      </c>
      <c r="L300" s="59"/>
      <c r="M300" s="197" t="s">
        <v>21</v>
      </c>
      <c r="N300" s="198" t="s">
        <v>43</v>
      </c>
      <c r="O300" s="40"/>
      <c r="P300" s="199">
        <f>O300*H300</f>
        <v>0</v>
      </c>
      <c r="Q300" s="199">
        <v>0.13188</v>
      </c>
      <c r="R300" s="199">
        <f>Q300*H300</f>
        <v>2700.2429999999999</v>
      </c>
      <c r="S300" s="199">
        <v>0</v>
      </c>
      <c r="T300" s="200">
        <f>S300*H300</f>
        <v>0</v>
      </c>
      <c r="AR300" s="22" t="s">
        <v>139</v>
      </c>
      <c r="AT300" s="22" t="s">
        <v>134</v>
      </c>
      <c r="AU300" s="22" t="s">
        <v>82</v>
      </c>
      <c r="AY300" s="22" t="s">
        <v>132</v>
      </c>
      <c r="BE300" s="201">
        <f>IF(N300="základní",J300,0)</f>
        <v>0</v>
      </c>
      <c r="BF300" s="201">
        <f>IF(N300="snížená",J300,0)</f>
        <v>0</v>
      </c>
      <c r="BG300" s="201">
        <f>IF(N300="zákl. přenesená",J300,0)</f>
        <v>0</v>
      </c>
      <c r="BH300" s="201">
        <f>IF(N300="sníž. přenesená",J300,0)</f>
        <v>0</v>
      </c>
      <c r="BI300" s="201">
        <f>IF(N300="nulová",J300,0)</f>
        <v>0</v>
      </c>
      <c r="BJ300" s="22" t="s">
        <v>80</v>
      </c>
      <c r="BK300" s="201">
        <f>ROUND(I300*H300,2)</f>
        <v>0</v>
      </c>
      <c r="BL300" s="22" t="s">
        <v>139</v>
      </c>
      <c r="BM300" s="22" t="s">
        <v>442</v>
      </c>
    </row>
    <row r="301" spans="2:65" s="1" customFormat="1" ht="22.55">
      <c r="B301" s="39"/>
      <c r="C301" s="61"/>
      <c r="D301" s="202" t="s">
        <v>141</v>
      </c>
      <c r="E301" s="61"/>
      <c r="F301" s="203" t="s">
        <v>443</v>
      </c>
      <c r="G301" s="61"/>
      <c r="H301" s="61"/>
      <c r="I301" s="161"/>
      <c r="J301" s="61"/>
      <c r="K301" s="61"/>
      <c r="L301" s="59"/>
      <c r="M301" s="204"/>
      <c r="N301" s="40"/>
      <c r="O301" s="40"/>
      <c r="P301" s="40"/>
      <c r="Q301" s="40"/>
      <c r="R301" s="40"/>
      <c r="S301" s="40"/>
      <c r="T301" s="76"/>
      <c r="AT301" s="22" t="s">
        <v>141</v>
      </c>
      <c r="AU301" s="22" t="s">
        <v>82</v>
      </c>
    </row>
    <row r="302" spans="2:65" s="11" customFormat="1" ht="25.05">
      <c r="B302" s="205"/>
      <c r="C302" s="206"/>
      <c r="D302" s="202" t="s">
        <v>143</v>
      </c>
      <c r="E302" s="207" t="s">
        <v>21</v>
      </c>
      <c r="F302" s="208" t="s">
        <v>444</v>
      </c>
      <c r="G302" s="206"/>
      <c r="H302" s="209">
        <v>20475</v>
      </c>
      <c r="I302" s="210"/>
      <c r="J302" s="206"/>
      <c r="K302" s="206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143</v>
      </c>
      <c r="AU302" s="215" t="s">
        <v>82</v>
      </c>
      <c r="AV302" s="11" t="s">
        <v>82</v>
      </c>
      <c r="AW302" s="11" t="s">
        <v>35</v>
      </c>
      <c r="AX302" s="11" t="s">
        <v>72</v>
      </c>
      <c r="AY302" s="215" t="s">
        <v>132</v>
      </c>
    </row>
    <row r="303" spans="2:65" s="1" customFormat="1" ht="16.45" customHeight="1">
      <c r="B303" s="39"/>
      <c r="C303" s="190" t="s">
        <v>445</v>
      </c>
      <c r="D303" s="190" t="s">
        <v>134</v>
      </c>
      <c r="E303" s="191" t="s">
        <v>446</v>
      </c>
      <c r="F303" s="192" t="s">
        <v>447</v>
      </c>
      <c r="G303" s="193" t="s">
        <v>171</v>
      </c>
      <c r="H303" s="194">
        <v>801.05</v>
      </c>
      <c r="I303" s="195"/>
      <c r="J303" s="196">
        <f>ROUND(I303*H303,2)</f>
        <v>0</v>
      </c>
      <c r="K303" s="192" t="s">
        <v>138</v>
      </c>
      <c r="L303" s="59"/>
      <c r="M303" s="197" t="s">
        <v>21</v>
      </c>
      <c r="N303" s="198" t="s">
        <v>43</v>
      </c>
      <c r="O303" s="40"/>
      <c r="P303" s="199">
        <f>O303*H303</f>
        <v>0</v>
      </c>
      <c r="Q303" s="199">
        <v>0</v>
      </c>
      <c r="R303" s="199">
        <f>Q303*H303</f>
        <v>0</v>
      </c>
      <c r="S303" s="199">
        <v>0</v>
      </c>
      <c r="T303" s="200">
        <f>S303*H303</f>
        <v>0</v>
      </c>
      <c r="AR303" s="22" t="s">
        <v>139</v>
      </c>
      <c r="AT303" s="22" t="s">
        <v>134</v>
      </c>
      <c r="AU303" s="22" t="s">
        <v>82</v>
      </c>
      <c r="AY303" s="22" t="s">
        <v>132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22" t="s">
        <v>80</v>
      </c>
      <c r="BK303" s="201">
        <f>ROUND(I303*H303,2)</f>
        <v>0</v>
      </c>
      <c r="BL303" s="22" t="s">
        <v>139</v>
      </c>
      <c r="BM303" s="22" t="s">
        <v>448</v>
      </c>
    </row>
    <row r="304" spans="2:65" s="1" customFormat="1">
      <c r="B304" s="39"/>
      <c r="C304" s="61"/>
      <c r="D304" s="202" t="s">
        <v>141</v>
      </c>
      <c r="E304" s="61"/>
      <c r="F304" s="203" t="s">
        <v>449</v>
      </c>
      <c r="G304" s="61"/>
      <c r="H304" s="61"/>
      <c r="I304" s="161"/>
      <c r="J304" s="61"/>
      <c r="K304" s="61"/>
      <c r="L304" s="59"/>
      <c r="M304" s="204"/>
      <c r="N304" s="40"/>
      <c r="O304" s="40"/>
      <c r="P304" s="40"/>
      <c r="Q304" s="40"/>
      <c r="R304" s="40"/>
      <c r="S304" s="40"/>
      <c r="T304" s="76"/>
      <c r="AT304" s="22" t="s">
        <v>141</v>
      </c>
      <c r="AU304" s="22" t="s">
        <v>82</v>
      </c>
    </row>
    <row r="305" spans="2:65" s="11" customFormat="1">
      <c r="B305" s="205"/>
      <c r="C305" s="206"/>
      <c r="D305" s="202" t="s">
        <v>143</v>
      </c>
      <c r="E305" s="207" t="s">
        <v>21</v>
      </c>
      <c r="F305" s="208" t="s">
        <v>450</v>
      </c>
      <c r="G305" s="206"/>
      <c r="H305" s="209">
        <v>801.05</v>
      </c>
      <c r="I305" s="210"/>
      <c r="J305" s="206"/>
      <c r="K305" s="206"/>
      <c r="L305" s="211"/>
      <c r="M305" s="212"/>
      <c r="N305" s="213"/>
      <c r="O305" s="213"/>
      <c r="P305" s="213"/>
      <c r="Q305" s="213"/>
      <c r="R305" s="213"/>
      <c r="S305" s="213"/>
      <c r="T305" s="214"/>
      <c r="AT305" s="215" t="s">
        <v>143</v>
      </c>
      <c r="AU305" s="215" t="s">
        <v>82</v>
      </c>
      <c r="AV305" s="11" t="s">
        <v>82</v>
      </c>
      <c r="AW305" s="11" t="s">
        <v>35</v>
      </c>
      <c r="AX305" s="11" t="s">
        <v>72</v>
      </c>
      <c r="AY305" s="215" t="s">
        <v>132</v>
      </c>
    </row>
    <row r="306" spans="2:65" s="1" customFormat="1" ht="16.45" customHeight="1">
      <c r="B306" s="39"/>
      <c r="C306" s="227" t="s">
        <v>451</v>
      </c>
      <c r="D306" s="227" t="s">
        <v>261</v>
      </c>
      <c r="E306" s="228" t="s">
        <v>296</v>
      </c>
      <c r="F306" s="229" t="s">
        <v>297</v>
      </c>
      <c r="G306" s="230" t="s">
        <v>298</v>
      </c>
      <c r="H306" s="231">
        <v>1441.89</v>
      </c>
      <c r="I306" s="232"/>
      <c r="J306" s="233">
        <f>ROUND(I306*H306,2)</f>
        <v>0</v>
      </c>
      <c r="K306" s="229" t="s">
        <v>21</v>
      </c>
      <c r="L306" s="234"/>
      <c r="M306" s="235" t="s">
        <v>21</v>
      </c>
      <c r="N306" s="236" t="s">
        <v>43</v>
      </c>
      <c r="O306" s="40"/>
      <c r="P306" s="199">
        <f>O306*H306</f>
        <v>0</v>
      </c>
      <c r="Q306" s="199">
        <v>1</v>
      </c>
      <c r="R306" s="199">
        <f>Q306*H306</f>
        <v>1441.89</v>
      </c>
      <c r="S306" s="199">
        <v>0</v>
      </c>
      <c r="T306" s="200">
        <f>S306*H306</f>
        <v>0</v>
      </c>
      <c r="AR306" s="22" t="s">
        <v>181</v>
      </c>
      <c r="AT306" s="22" t="s">
        <v>261</v>
      </c>
      <c r="AU306" s="22" t="s">
        <v>82</v>
      </c>
      <c r="AY306" s="22" t="s">
        <v>132</v>
      </c>
      <c r="BE306" s="201">
        <f>IF(N306="základní",J306,0)</f>
        <v>0</v>
      </c>
      <c r="BF306" s="201">
        <f>IF(N306="snížená",J306,0)</f>
        <v>0</v>
      </c>
      <c r="BG306" s="201">
        <f>IF(N306="zákl. přenesená",J306,0)</f>
        <v>0</v>
      </c>
      <c r="BH306" s="201">
        <f>IF(N306="sníž. přenesená",J306,0)</f>
        <v>0</v>
      </c>
      <c r="BI306" s="201">
        <f>IF(N306="nulová",J306,0)</f>
        <v>0</v>
      </c>
      <c r="BJ306" s="22" t="s">
        <v>80</v>
      </c>
      <c r="BK306" s="201">
        <f>ROUND(I306*H306,2)</f>
        <v>0</v>
      </c>
      <c r="BL306" s="22" t="s">
        <v>139</v>
      </c>
      <c r="BM306" s="22" t="s">
        <v>452</v>
      </c>
    </row>
    <row r="307" spans="2:65" s="1" customFormat="1">
      <c r="B307" s="39"/>
      <c r="C307" s="61"/>
      <c r="D307" s="202" t="s">
        <v>141</v>
      </c>
      <c r="E307" s="61"/>
      <c r="F307" s="203" t="s">
        <v>297</v>
      </c>
      <c r="G307" s="61"/>
      <c r="H307" s="61"/>
      <c r="I307" s="161"/>
      <c r="J307" s="61"/>
      <c r="K307" s="61"/>
      <c r="L307" s="59"/>
      <c r="M307" s="204"/>
      <c r="N307" s="40"/>
      <c r="O307" s="40"/>
      <c r="P307" s="40"/>
      <c r="Q307" s="40"/>
      <c r="R307" s="40"/>
      <c r="S307" s="40"/>
      <c r="T307" s="76"/>
      <c r="AT307" s="22" t="s">
        <v>141</v>
      </c>
      <c r="AU307" s="22" t="s">
        <v>82</v>
      </c>
    </row>
    <row r="308" spans="2:65" s="11" customFormat="1">
      <c r="B308" s="205"/>
      <c r="C308" s="206"/>
      <c r="D308" s="202" t="s">
        <v>143</v>
      </c>
      <c r="E308" s="207" t="s">
        <v>21</v>
      </c>
      <c r="F308" s="208" t="s">
        <v>450</v>
      </c>
      <c r="G308" s="206"/>
      <c r="H308" s="209">
        <v>801.05</v>
      </c>
      <c r="I308" s="210"/>
      <c r="J308" s="206"/>
      <c r="K308" s="206"/>
      <c r="L308" s="211"/>
      <c r="M308" s="212"/>
      <c r="N308" s="213"/>
      <c r="O308" s="213"/>
      <c r="P308" s="213"/>
      <c r="Q308" s="213"/>
      <c r="R308" s="213"/>
      <c r="S308" s="213"/>
      <c r="T308" s="214"/>
      <c r="AT308" s="215" t="s">
        <v>143</v>
      </c>
      <c r="AU308" s="215" t="s">
        <v>82</v>
      </c>
      <c r="AV308" s="11" t="s">
        <v>82</v>
      </c>
      <c r="AW308" s="11" t="s">
        <v>35</v>
      </c>
      <c r="AX308" s="11" t="s">
        <v>72</v>
      </c>
      <c r="AY308" s="215" t="s">
        <v>132</v>
      </c>
    </row>
    <row r="309" spans="2:65" s="11" customFormat="1">
      <c r="B309" s="205"/>
      <c r="C309" s="206"/>
      <c r="D309" s="202" t="s">
        <v>143</v>
      </c>
      <c r="E309" s="206"/>
      <c r="F309" s="208" t="s">
        <v>453</v>
      </c>
      <c r="G309" s="206"/>
      <c r="H309" s="209">
        <v>1441.89</v>
      </c>
      <c r="I309" s="210"/>
      <c r="J309" s="206"/>
      <c r="K309" s="206"/>
      <c r="L309" s="211"/>
      <c r="M309" s="212"/>
      <c r="N309" s="213"/>
      <c r="O309" s="213"/>
      <c r="P309" s="213"/>
      <c r="Q309" s="213"/>
      <c r="R309" s="213"/>
      <c r="S309" s="213"/>
      <c r="T309" s="214"/>
      <c r="AT309" s="215" t="s">
        <v>143</v>
      </c>
      <c r="AU309" s="215" t="s">
        <v>82</v>
      </c>
      <c r="AV309" s="11" t="s">
        <v>82</v>
      </c>
      <c r="AW309" s="11" t="s">
        <v>6</v>
      </c>
      <c r="AX309" s="11" t="s">
        <v>80</v>
      </c>
      <c r="AY309" s="215" t="s">
        <v>132</v>
      </c>
    </row>
    <row r="310" spans="2:65" s="1" customFormat="1" ht="16.45" customHeight="1">
      <c r="B310" s="39"/>
      <c r="C310" s="190" t="s">
        <v>454</v>
      </c>
      <c r="D310" s="190" t="s">
        <v>134</v>
      </c>
      <c r="E310" s="191" t="s">
        <v>455</v>
      </c>
      <c r="F310" s="192" t="s">
        <v>456</v>
      </c>
      <c r="G310" s="193" t="s">
        <v>171</v>
      </c>
      <c r="H310" s="194">
        <v>395.25</v>
      </c>
      <c r="I310" s="195"/>
      <c r="J310" s="196">
        <f>ROUND(I310*H310,2)</f>
        <v>0</v>
      </c>
      <c r="K310" s="192" t="s">
        <v>138</v>
      </c>
      <c r="L310" s="59"/>
      <c r="M310" s="197" t="s">
        <v>21</v>
      </c>
      <c r="N310" s="198" t="s">
        <v>43</v>
      </c>
      <c r="O310" s="40"/>
      <c r="P310" s="199">
        <f>O310*H310</f>
        <v>0</v>
      </c>
      <c r="Q310" s="199">
        <v>0</v>
      </c>
      <c r="R310" s="199">
        <f>Q310*H310</f>
        <v>0</v>
      </c>
      <c r="S310" s="199">
        <v>0</v>
      </c>
      <c r="T310" s="200">
        <f>S310*H310</f>
        <v>0</v>
      </c>
      <c r="AR310" s="22" t="s">
        <v>139</v>
      </c>
      <c r="AT310" s="22" t="s">
        <v>134</v>
      </c>
      <c r="AU310" s="22" t="s">
        <v>82</v>
      </c>
      <c r="AY310" s="22" t="s">
        <v>132</v>
      </c>
      <c r="BE310" s="201">
        <f>IF(N310="základní",J310,0)</f>
        <v>0</v>
      </c>
      <c r="BF310" s="201">
        <f>IF(N310="snížená",J310,0)</f>
        <v>0</v>
      </c>
      <c r="BG310" s="201">
        <f>IF(N310="zákl. přenesená",J310,0)</f>
        <v>0</v>
      </c>
      <c r="BH310" s="201">
        <f>IF(N310="sníž. přenesená",J310,0)</f>
        <v>0</v>
      </c>
      <c r="BI310" s="201">
        <f>IF(N310="nulová",J310,0)</f>
        <v>0</v>
      </c>
      <c r="BJ310" s="22" t="s">
        <v>80</v>
      </c>
      <c r="BK310" s="201">
        <f>ROUND(I310*H310,2)</f>
        <v>0</v>
      </c>
      <c r="BL310" s="22" t="s">
        <v>139</v>
      </c>
      <c r="BM310" s="22" t="s">
        <v>457</v>
      </c>
    </row>
    <row r="311" spans="2:65" s="1" customFormat="1">
      <c r="B311" s="39"/>
      <c r="C311" s="61"/>
      <c r="D311" s="202" t="s">
        <v>141</v>
      </c>
      <c r="E311" s="61"/>
      <c r="F311" s="203" t="s">
        <v>458</v>
      </c>
      <c r="G311" s="61"/>
      <c r="H311" s="61"/>
      <c r="I311" s="161"/>
      <c r="J311" s="61"/>
      <c r="K311" s="61"/>
      <c r="L311" s="59"/>
      <c r="M311" s="204"/>
      <c r="N311" s="40"/>
      <c r="O311" s="40"/>
      <c r="P311" s="40"/>
      <c r="Q311" s="40"/>
      <c r="R311" s="40"/>
      <c r="S311" s="40"/>
      <c r="T311" s="76"/>
      <c r="AT311" s="22" t="s">
        <v>141</v>
      </c>
      <c r="AU311" s="22" t="s">
        <v>82</v>
      </c>
    </row>
    <row r="312" spans="2:65" s="11" customFormat="1">
      <c r="B312" s="205"/>
      <c r="C312" s="206"/>
      <c r="D312" s="202" t="s">
        <v>143</v>
      </c>
      <c r="E312" s="207" t="s">
        <v>21</v>
      </c>
      <c r="F312" s="208" t="s">
        <v>459</v>
      </c>
      <c r="G312" s="206"/>
      <c r="H312" s="209">
        <v>395.25</v>
      </c>
      <c r="I312" s="210"/>
      <c r="J312" s="206"/>
      <c r="K312" s="206"/>
      <c r="L312" s="211"/>
      <c r="M312" s="212"/>
      <c r="N312" s="213"/>
      <c r="O312" s="213"/>
      <c r="P312" s="213"/>
      <c r="Q312" s="213"/>
      <c r="R312" s="213"/>
      <c r="S312" s="213"/>
      <c r="T312" s="214"/>
      <c r="AT312" s="215" t="s">
        <v>143</v>
      </c>
      <c r="AU312" s="215" t="s">
        <v>82</v>
      </c>
      <c r="AV312" s="11" t="s">
        <v>82</v>
      </c>
      <c r="AW312" s="11" t="s">
        <v>35</v>
      </c>
      <c r="AX312" s="11" t="s">
        <v>72</v>
      </c>
      <c r="AY312" s="215" t="s">
        <v>132</v>
      </c>
    </row>
    <row r="313" spans="2:65" s="1" customFormat="1" ht="16.45" customHeight="1">
      <c r="B313" s="39"/>
      <c r="C313" s="227" t="s">
        <v>460</v>
      </c>
      <c r="D313" s="227" t="s">
        <v>261</v>
      </c>
      <c r="E313" s="228" t="s">
        <v>461</v>
      </c>
      <c r="F313" s="229" t="s">
        <v>462</v>
      </c>
      <c r="G313" s="230" t="s">
        <v>298</v>
      </c>
      <c r="H313" s="231">
        <v>830.02499999999998</v>
      </c>
      <c r="I313" s="232"/>
      <c r="J313" s="233">
        <f>ROUND(I313*H313,2)</f>
        <v>0</v>
      </c>
      <c r="K313" s="229" t="s">
        <v>138</v>
      </c>
      <c r="L313" s="234"/>
      <c r="M313" s="235" t="s">
        <v>21</v>
      </c>
      <c r="N313" s="236" t="s">
        <v>43</v>
      </c>
      <c r="O313" s="40"/>
      <c r="P313" s="199">
        <f>O313*H313</f>
        <v>0</v>
      </c>
      <c r="Q313" s="199">
        <v>1</v>
      </c>
      <c r="R313" s="199">
        <f>Q313*H313</f>
        <v>830.02499999999998</v>
      </c>
      <c r="S313" s="199">
        <v>0</v>
      </c>
      <c r="T313" s="200">
        <f>S313*H313</f>
        <v>0</v>
      </c>
      <c r="AR313" s="22" t="s">
        <v>181</v>
      </c>
      <c r="AT313" s="22" t="s">
        <v>261</v>
      </c>
      <c r="AU313" s="22" t="s">
        <v>82</v>
      </c>
      <c r="AY313" s="22" t="s">
        <v>132</v>
      </c>
      <c r="BE313" s="201">
        <f>IF(N313="základní",J313,0)</f>
        <v>0</v>
      </c>
      <c r="BF313" s="201">
        <f>IF(N313="snížená",J313,0)</f>
        <v>0</v>
      </c>
      <c r="BG313" s="201">
        <f>IF(N313="zákl. přenesená",J313,0)</f>
        <v>0</v>
      </c>
      <c r="BH313" s="201">
        <f>IF(N313="sníž. přenesená",J313,0)</f>
        <v>0</v>
      </c>
      <c r="BI313" s="201">
        <f>IF(N313="nulová",J313,0)</f>
        <v>0</v>
      </c>
      <c r="BJ313" s="22" t="s">
        <v>80</v>
      </c>
      <c r="BK313" s="201">
        <f>ROUND(I313*H313,2)</f>
        <v>0</v>
      </c>
      <c r="BL313" s="22" t="s">
        <v>139</v>
      </c>
      <c r="BM313" s="22" t="s">
        <v>463</v>
      </c>
    </row>
    <row r="314" spans="2:65" s="1" customFormat="1">
      <c r="B314" s="39"/>
      <c r="C314" s="61"/>
      <c r="D314" s="202" t="s">
        <v>141</v>
      </c>
      <c r="E314" s="61"/>
      <c r="F314" s="203" t="s">
        <v>462</v>
      </c>
      <c r="G314" s="61"/>
      <c r="H314" s="61"/>
      <c r="I314" s="161"/>
      <c r="J314" s="61"/>
      <c r="K314" s="61"/>
      <c r="L314" s="59"/>
      <c r="M314" s="204"/>
      <c r="N314" s="40"/>
      <c r="O314" s="40"/>
      <c r="P314" s="40"/>
      <c r="Q314" s="40"/>
      <c r="R314" s="40"/>
      <c r="S314" s="40"/>
      <c r="T314" s="76"/>
      <c r="AT314" s="22" t="s">
        <v>141</v>
      </c>
      <c r="AU314" s="22" t="s">
        <v>82</v>
      </c>
    </row>
    <row r="315" spans="2:65" s="11" customFormat="1">
      <c r="B315" s="205"/>
      <c r="C315" s="206"/>
      <c r="D315" s="202" t="s">
        <v>143</v>
      </c>
      <c r="E315" s="207" t="s">
        <v>21</v>
      </c>
      <c r="F315" s="208" t="s">
        <v>459</v>
      </c>
      <c r="G315" s="206"/>
      <c r="H315" s="209">
        <v>395.25</v>
      </c>
      <c r="I315" s="210"/>
      <c r="J315" s="206"/>
      <c r="K315" s="206"/>
      <c r="L315" s="211"/>
      <c r="M315" s="212"/>
      <c r="N315" s="213"/>
      <c r="O315" s="213"/>
      <c r="P315" s="213"/>
      <c r="Q315" s="213"/>
      <c r="R315" s="213"/>
      <c r="S315" s="213"/>
      <c r="T315" s="214"/>
      <c r="AT315" s="215" t="s">
        <v>143</v>
      </c>
      <c r="AU315" s="215" t="s">
        <v>82</v>
      </c>
      <c r="AV315" s="11" t="s">
        <v>82</v>
      </c>
      <c r="AW315" s="11" t="s">
        <v>35</v>
      </c>
      <c r="AX315" s="11" t="s">
        <v>72</v>
      </c>
      <c r="AY315" s="215" t="s">
        <v>132</v>
      </c>
    </row>
    <row r="316" spans="2:65" s="11" customFormat="1">
      <c r="B316" s="205"/>
      <c r="C316" s="206"/>
      <c r="D316" s="202" t="s">
        <v>143</v>
      </c>
      <c r="E316" s="206"/>
      <c r="F316" s="208" t="s">
        <v>464</v>
      </c>
      <c r="G316" s="206"/>
      <c r="H316" s="209">
        <v>830.02499999999998</v>
      </c>
      <c r="I316" s="210"/>
      <c r="J316" s="206"/>
      <c r="K316" s="206"/>
      <c r="L316" s="211"/>
      <c r="M316" s="212"/>
      <c r="N316" s="213"/>
      <c r="O316" s="213"/>
      <c r="P316" s="213"/>
      <c r="Q316" s="213"/>
      <c r="R316" s="213"/>
      <c r="S316" s="213"/>
      <c r="T316" s="214"/>
      <c r="AT316" s="215" t="s">
        <v>143</v>
      </c>
      <c r="AU316" s="215" t="s">
        <v>82</v>
      </c>
      <c r="AV316" s="11" t="s">
        <v>82</v>
      </c>
      <c r="AW316" s="11" t="s">
        <v>6</v>
      </c>
      <c r="AX316" s="11" t="s">
        <v>80</v>
      </c>
      <c r="AY316" s="215" t="s">
        <v>132</v>
      </c>
    </row>
    <row r="317" spans="2:65" s="1" customFormat="1" ht="16.45" customHeight="1">
      <c r="B317" s="39"/>
      <c r="C317" s="190" t="s">
        <v>465</v>
      </c>
      <c r="D317" s="190" t="s">
        <v>134</v>
      </c>
      <c r="E317" s="191" t="s">
        <v>466</v>
      </c>
      <c r="F317" s="192" t="s">
        <v>467</v>
      </c>
      <c r="G317" s="193" t="s">
        <v>137</v>
      </c>
      <c r="H317" s="194">
        <v>20825</v>
      </c>
      <c r="I317" s="195"/>
      <c r="J317" s="196">
        <f>ROUND(I317*H317,2)</f>
        <v>0</v>
      </c>
      <c r="K317" s="192" t="s">
        <v>138</v>
      </c>
      <c r="L317" s="59"/>
      <c r="M317" s="197" t="s">
        <v>21</v>
      </c>
      <c r="N317" s="198" t="s">
        <v>43</v>
      </c>
      <c r="O317" s="40"/>
      <c r="P317" s="199">
        <f>O317*H317</f>
        <v>0</v>
      </c>
      <c r="Q317" s="199">
        <v>6.0099999999999997E-3</v>
      </c>
      <c r="R317" s="199">
        <f>Q317*H317</f>
        <v>125.15825</v>
      </c>
      <c r="S317" s="199">
        <v>0</v>
      </c>
      <c r="T317" s="200">
        <f>S317*H317</f>
        <v>0</v>
      </c>
      <c r="AR317" s="22" t="s">
        <v>139</v>
      </c>
      <c r="AT317" s="22" t="s">
        <v>134</v>
      </c>
      <c r="AU317" s="22" t="s">
        <v>82</v>
      </c>
      <c r="AY317" s="22" t="s">
        <v>132</v>
      </c>
      <c r="BE317" s="201">
        <f>IF(N317="základní",J317,0)</f>
        <v>0</v>
      </c>
      <c r="BF317" s="201">
        <f>IF(N317="snížená",J317,0)</f>
        <v>0</v>
      </c>
      <c r="BG317" s="201">
        <f>IF(N317="zákl. přenesená",J317,0)</f>
        <v>0</v>
      </c>
      <c r="BH317" s="201">
        <f>IF(N317="sníž. přenesená",J317,0)</f>
        <v>0</v>
      </c>
      <c r="BI317" s="201">
        <f>IF(N317="nulová",J317,0)</f>
        <v>0</v>
      </c>
      <c r="BJ317" s="22" t="s">
        <v>80</v>
      </c>
      <c r="BK317" s="201">
        <f>ROUND(I317*H317,2)</f>
        <v>0</v>
      </c>
      <c r="BL317" s="22" t="s">
        <v>139</v>
      </c>
      <c r="BM317" s="22" t="s">
        <v>468</v>
      </c>
    </row>
    <row r="318" spans="2:65" s="1" customFormat="1">
      <c r="B318" s="39"/>
      <c r="C318" s="61"/>
      <c r="D318" s="202" t="s">
        <v>141</v>
      </c>
      <c r="E318" s="61"/>
      <c r="F318" s="203" t="s">
        <v>469</v>
      </c>
      <c r="G318" s="61"/>
      <c r="H318" s="61"/>
      <c r="I318" s="161"/>
      <c r="J318" s="61"/>
      <c r="K318" s="61"/>
      <c r="L318" s="59"/>
      <c r="M318" s="204"/>
      <c r="N318" s="40"/>
      <c r="O318" s="40"/>
      <c r="P318" s="40"/>
      <c r="Q318" s="40"/>
      <c r="R318" s="40"/>
      <c r="S318" s="40"/>
      <c r="T318" s="76"/>
      <c r="AT318" s="22" t="s">
        <v>141</v>
      </c>
      <c r="AU318" s="22" t="s">
        <v>82</v>
      </c>
    </row>
    <row r="319" spans="2:65" s="12" customFormat="1">
      <c r="B319" s="217"/>
      <c r="C319" s="218"/>
      <c r="D319" s="202" t="s">
        <v>143</v>
      </c>
      <c r="E319" s="219" t="s">
        <v>21</v>
      </c>
      <c r="F319" s="220" t="s">
        <v>470</v>
      </c>
      <c r="G319" s="218"/>
      <c r="H319" s="219" t="s">
        <v>21</v>
      </c>
      <c r="I319" s="221"/>
      <c r="J319" s="218"/>
      <c r="K319" s="218"/>
      <c r="L319" s="222"/>
      <c r="M319" s="223"/>
      <c r="N319" s="224"/>
      <c r="O319" s="224"/>
      <c r="P319" s="224"/>
      <c r="Q319" s="224"/>
      <c r="R319" s="224"/>
      <c r="S319" s="224"/>
      <c r="T319" s="225"/>
      <c r="AT319" s="226" t="s">
        <v>143</v>
      </c>
      <c r="AU319" s="226" t="s">
        <v>82</v>
      </c>
      <c r="AV319" s="12" t="s">
        <v>80</v>
      </c>
      <c r="AW319" s="12" t="s">
        <v>35</v>
      </c>
      <c r="AX319" s="12" t="s">
        <v>72</v>
      </c>
      <c r="AY319" s="226" t="s">
        <v>132</v>
      </c>
    </row>
    <row r="320" spans="2:65" s="11" customFormat="1">
      <c r="B320" s="205"/>
      <c r="C320" s="206"/>
      <c r="D320" s="202" t="s">
        <v>143</v>
      </c>
      <c r="E320" s="207" t="s">
        <v>21</v>
      </c>
      <c r="F320" s="208" t="s">
        <v>471</v>
      </c>
      <c r="G320" s="206"/>
      <c r="H320" s="209">
        <v>20475</v>
      </c>
      <c r="I320" s="210"/>
      <c r="J320" s="206"/>
      <c r="K320" s="206"/>
      <c r="L320" s="211"/>
      <c r="M320" s="212"/>
      <c r="N320" s="213"/>
      <c r="O320" s="213"/>
      <c r="P320" s="213"/>
      <c r="Q320" s="213"/>
      <c r="R320" s="213"/>
      <c r="S320" s="213"/>
      <c r="T320" s="214"/>
      <c r="AT320" s="215" t="s">
        <v>143</v>
      </c>
      <c r="AU320" s="215" t="s">
        <v>82</v>
      </c>
      <c r="AV320" s="11" t="s">
        <v>82</v>
      </c>
      <c r="AW320" s="11" t="s">
        <v>35</v>
      </c>
      <c r="AX320" s="11" t="s">
        <v>72</v>
      </c>
      <c r="AY320" s="215" t="s">
        <v>132</v>
      </c>
    </row>
    <row r="321" spans="2:65" s="11" customFormat="1">
      <c r="B321" s="205"/>
      <c r="C321" s="206"/>
      <c r="D321" s="202" t="s">
        <v>143</v>
      </c>
      <c r="E321" s="207" t="s">
        <v>21</v>
      </c>
      <c r="F321" s="208" t="s">
        <v>472</v>
      </c>
      <c r="G321" s="206"/>
      <c r="H321" s="209">
        <v>350</v>
      </c>
      <c r="I321" s="210"/>
      <c r="J321" s="206"/>
      <c r="K321" s="206"/>
      <c r="L321" s="211"/>
      <c r="M321" s="212"/>
      <c r="N321" s="213"/>
      <c r="O321" s="213"/>
      <c r="P321" s="213"/>
      <c r="Q321" s="213"/>
      <c r="R321" s="213"/>
      <c r="S321" s="213"/>
      <c r="T321" s="214"/>
      <c r="AT321" s="215" t="s">
        <v>143</v>
      </c>
      <c r="AU321" s="215" t="s">
        <v>82</v>
      </c>
      <c r="AV321" s="11" t="s">
        <v>82</v>
      </c>
      <c r="AW321" s="11" t="s">
        <v>35</v>
      </c>
      <c r="AX321" s="11" t="s">
        <v>72</v>
      </c>
      <c r="AY321" s="215" t="s">
        <v>132</v>
      </c>
    </row>
    <row r="322" spans="2:65" s="1" customFormat="1" ht="16.45" customHeight="1">
      <c r="B322" s="39"/>
      <c r="C322" s="190" t="s">
        <v>473</v>
      </c>
      <c r="D322" s="190" t="s">
        <v>134</v>
      </c>
      <c r="E322" s="191" t="s">
        <v>474</v>
      </c>
      <c r="F322" s="192" t="s">
        <v>475</v>
      </c>
      <c r="G322" s="193" t="s">
        <v>476</v>
      </c>
      <c r="H322" s="194">
        <v>8505</v>
      </c>
      <c r="I322" s="195"/>
      <c r="J322" s="196">
        <f>ROUND(I322*H322,2)</f>
        <v>0</v>
      </c>
      <c r="K322" s="192" t="s">
        <v>21</v>
      </c>
      <c r="L322" s="59"/>
      <c r="M322" s="197" t="s">
        <v>21</v>
      </c>
      <c r="N322" s="198" t="s">
        <v>43</v>
      </c>
      <c r="O322" s="40"/>
      <c r="P322" s="199">
        <f>O322*H322</f>
        <v>0</v>
      </c>
      <c r="Q322" s="199">
        <v>6.0999999999999997E-4</v>
      </c>
      <c r="R322" s="199">
        <f>Q322*H322</f>
        <v>5.1880499999999996</v>
      </c>
      <c r="S322" s="199">
        <v>0</v>
      </c>
      <c r="T322" s="200">
        <f>S322*H322</f>
        <v>0</v>
      </c>
      <c r="AR322" s="22" t="s">
        <v>139</v>
      </c>
      <c r="AT322" s="22" t="s">
        <v>134</v>
      </c>
      <c r="AU322" s="22" t="s">
        <v>82</v>
      </c>
      <c r="AY322" s="22" t="s">
        <v>132</v>
      </c>
      <c r="BE322" s="201">
        <f>IF(N322="základní",J322,0)</f>
        <v>0</v>
      </c>
      <c r="BF322" s="201">
        <f>IF(N322="snížená",J322,0)</f>
        <v>0</v>
      </c>
      <c r="BG322" s="201">
        <f>IF(N322="zákl. přenesená",J322,0)</f>
        <v>0</v>
      </c>
      <c r="BH322" s="201">
        <f>IF(N322="sníž. přenesená",J322,0)</f>
        <v>0</v>
      </c>
      <c r="BI322" s="201">
        <f>IF(N322="nulová",J322,0)</f>
        <v>0</v>
      </c>
      <c r="BJ322" s="22" t="s">
        <v>80</v>
      </c>
      <c r="BK322" s="201">
        <f>ROUND(I322*H322,2)</f>
        <v>0</v>
      </c>
      <c r="BL322" s="22" t="s">
        <v>139</v>
      </c>
      <c r="BM322" s="22" t="s">
        <v>477</v>
      </c>
    </row>
    <row r="323" spans="2:65" s="1" customFormat="1">
      <c r="B323" s="39"/>
      <c r="C323" s="61"/>
      <c r="D323" s="202" t="s">
        <v>141</v>
      </c>
      <c r="E323" s="61"/>
      <c r="F323" s="203" t="s">
        <v>475</v>
      </c>
      <c r="G323" s="61"/>
      <c r="H323" s="61"/>
      <c r="I323" s="161"/>
      <c r="J323" s="61"/>
      <c r="K323" s="61"/>
      <c r="L323" s="59"/>
      <c r="M323" s="204"/>
      <c r="N323" s="40"/>
      <c r="O323" s="40"/>
      <c r="P323" s="40"/>
      <c r="Q323" s="40"/>
      <c r="R323" s="40"/>
      <c r="S323" s="40"/>
      <c r="T323" s="76"/>
      <c r="AT323" s="22" t="s">
        <v>141</v>
      </c>
      <c r="AU323" s="22" t="s">
        <v>82</v>
      </c>
    </row>
    <row r="324" spans="2:65" s="11" customFormat="1">
      <c r="B324" s="205"/>
      <c r="C324" s="206"/>
      <c r="D324" s="202" t="s">
        <v>143</v>
      </c>
      <c r="E324" s="207" t="s">
        <v>21</v>
      </c>
      <c r="F324" s="208" t="s">
        <v>478</v>
      </c>
      <c r="G324" s="206"/>
      <c r="H324" s="209">
        <v>8505</v>
      </c>
      <c r="I324" s="210"/>
      <c r="J324" s="206"/>
      <c r="K324" s="206"/>
      <c r="L324" s="211"/>
      <c r="M324" s="212"/>
      <c r="N324" s="213"/>
      <c r="O324" s="213"/>
      <c r="P324" s="213"/>
      <c r="Q324" s="213"/>
      <c r="R324" s="213"/>
      <c r="S324" s="213"/>
      <c r="T324" s="214"/>
      <c r="AT324" s="215" t="s">
        <v>143</v>
      </c>
      <c r="AU324" s="215" t="s">
        <v>82</v>
      </c>
      <c r="AV324" s="11" t="s">
        <v>82</v>
      </c>
      <c r="AW324" s="11" t="s">
        <v>35</v>
      </c>
      <c r="AX324" s="11" t="s">
        <v>72</v>
      </c>
      <c r="AY324" s="215" t="s">
        <v>132</v>
      </c>
    </row>
    <row r="325" spans="2:65" s="1" customFormat="1" ht="16.45" customHeight="1">
      <c r="B325" s="39"/>
      <c r="C325" s="190" t="s">
        <v>479</v>
      </c>
      <c r="D325" s="190" t="s">
        <v>134</v>
      </c>
      <c r="E325" s="191" t="s">
        <v>480</v>
      </c>
      <c r="F325" s="192" t="s">
        <v>481</v>
      </c>
      <c r="G325" s="193" t="s">
        <v>137</v>
      </c>
      <c r="H325" s="194">
        <v>39740</v>
      </c>
      <c r="I325" s="195"/>
      <c r="J325" s="196">
        <f>ROUND(I325*H325,2)</f>
        <v>0</v>
      </c>
      <c r="K325" s="192" t="s">
        <v>138</v>
      </c>
      <c r="L325" s="59"/>
      <c r="M325" s="197" t="s">
        <v>21</v>
      </c>
      <c r="N325" s="198" t="s">
        <v>43</v>
      </c>
      <c r="O325" s="40"/>
      <c r="P325" s="199">
        <f>O325*H325</f>
        <v>0</v>
      </c>
      <c r="Q325" s="199">
        <v>3.1E-4</v>
      </c>
      <c r="R325" s="199">
        <f>Q325*H325</f>
        <v>12.3194</v>
      </c>
      <c r="S325" s="199">
        <v>0</v>
      </c>
      <c r="T325" s="200">
        <f>S325*H325</f>
        <v>0</v>
      </c>
      <c r="AR325" s="22" t="s">
        <v>139</v>
      </c>
      <c r="AT325" s="22" t="s">
        <v>134</v>
      </c>
      <c r="AU325" s="22" t="s">
        <v>82</v>
      </c>
      <c r="AY325" s="22" t="s">
        <v>132</v>
      </c>
      <c r="BE325" s="201">
        <f>IF(N325="základní",J325,0)</f>
        <v>0</v>
      </c>
      <c r="BF325" s="201">
        <f>IF(N325="snížená",J325,0)</f>
        <v>0</v>
      </c>
      <c r="BG325" s="201">
        <f>IF(N325="zákl. přenesená",J325,0)</f>
        <v>0</v>
      </c>
      <c r="BH325" s="201">
        <f>IF(N325="sníž. přenesená",J325,0)</f>
        <v>0</v>
      </c>
      <c r="BI325" s="201">
        <f>IF(N325="nulová",J325,0)</f>
        <v>0</v>
      </c>
      <c r="BJ325" s="22" t="s">
        <v>80</v>
      </c>
      <c r="BK325" s="201">
        <f>ROUND(I325*H325,2)</f>
        <v>0</v>
      </c>
      <c r="BL325" s="22" t="s">
        <v>139</v>
      </c>
      <c r="BM325" s="22" t="s">
        <v>482</v>
      </c>
    </row>
    <row r="326" spans="2:65" s="1" customFormat="1">
      <c r="B326" s="39"/>
      <c r="C326" s="61"/>
      <c r="D326" s="202" t="s">
        <v>141</v>
      </c>
      <c r="E326" s="61"/>
      <c r="F326" s="203" t="s">
        <v>483</v>
      </c>
      <c r="G326" s="61"/>
      <c r="H326" s="61"/>
      <c r="I326" s="161"/>
      <c r="J326" s="61"/>
      <c r="K326" s="61"/>
      <c r="L326" s="59"/>
      <c r="M326" s="204"/>
      <c r="N326" s="40"/>
      <c r="O326" s="40"/>
      <c r="P326" s="40"/>
      <c r="Q326" s="40"/>
      <c r="R326" s="40"/>
      <c r="S326" s="40"/>
      <c r="T326" s="76"/>
      <c r="AT326" s="22" t="s">
        <v>141</v>
      </c>
      <c r="AU326" s="22" t="s">
        <v>82</v>
      </c>
    </row>
    <row r="327" spans="2:65" s="12" customFormat="1" ht="25.05">
      <c r="B327" s="217"/>
      <c r="C327" s="218"/>
      <c r="D327" s="202" t="s">
        <v>143</v>
      </c>
      <c r="E327" s="219" t="s">
        <v>21</v>
      </c>
      <c r="F327" s="220" t="s">
        <v>484</v>
      </c>
      <c r="G327" s="218"/>
      <c r="H327" s="219" t="s">
        <v>21</v>
      </c>
      <c r="I327" s="221"/>
      <c r="J327" s="218"/>
      <c r="K327" s="218"/>
      <c r="L327" s="222"/>
      <c r="M327" s="223"/>
      <c r="N327" s="224"/>
      <c r="O327" s="224"/>
      <c r="P327" s="224"/>
      <c r="Q327" s="224"/>
      <c r="R327" s="224"/>
      <c r="S327" s="224"/>
      <c r="T327" s="225"/>
      <c r="AT327" s="226" t="s">
        <v>143</v>
      </c>
      <c r="AU327" s="226" t="s">
        <v>82</v>
      </c>
      <c r="AV327" s="12" t="s">
        <v>80</v>
      </c>
      <c r="AW327" s="12" t="s">
        <v>35</v>
      </c>
      <c r="AX327" s="12" t="s">
        <v>72</v>
      </c>
      <c r="AY327" s="226" t="s">
        <v>132</v>
      </c>
    </row>
    <row r="328" spans="2:65" s="11" customFormat="1">
      <c r="B328" s="205"/>
      <c r="C328" s="206"/>
      <c r="D328" s="202" t="s">
        <v>143</v>
      </c>
      <c r="E328" s="207" t="s">
        <v>21</v>
      </c>
      <c r="F328" s="208" t="s">
        <v>485</v>
      </c>
      <c r="G328" s="206"/>
      <c r="H328" s="209">
        <v>19500</v>
      </c>
      <c r="I328" s="210"/>
      <c r="J328" s="206"/>
      <c r="K328" s="206"/>
      <c r="L328" s="211"/>
      <c r="M328" s="212"/>
      <c r="N328" s="213"/>
      <c r="O328" s="213"/>
      <c r="P328" s="213"/>
      <c r="Q328" s="213"/>
      <c r="R328" s="213"/>
      <c r="S328" s="213"/>
      <c r="T328" s="214"/>
      <c r="AT328" s="215" t="s">
        <v>143</v>
      </c>
      <c r="AU328" s="215" t="s">
        <v>82</v>
      </c>
      <c r="AV328" s="11" t="s">
        <v>82</v>
      </c>
      <c r="AW328" s="11" t="s">
        <v>35</v>
      </c>
      <c r="AX328" s="11" t="s">
        <v>72</v>
      </c>
      <c r="AY328" s="215" t="s">
        <v>132</v>
      </c>
    </row>
    <row r="329" spans="2:65" s="11" customFormat="1">
      <c r="B329" s="205"/>
      <c r="C329" s="206"/>
      <c r="D329" s="202" t="s">
        <v>143</v>
      </c>
      <c r="E329" s="207" t="s">
        <v>21</v>
      </c>
      <c r="F329" s="208" t="s">
        <v>486</v>
      </c>
      <c r="G329" s="206"/>
      <c r="H329" s="209">
        <v>350</v>
      </c>
      <c r="I329" s="210"/>
      <c r="J329" s="206"/>
      <c r="K329" s="206"/>
      <c r="L329" s="211"/>
      <c r="M329" s="212"/>
      <c r="N329" s="213"/>
      <c r="O329" s="213"/>
      <c r="P329" s="213"/>
      <c r="Q329" s="213"/>
      <c r="R329" s="213"/>
      <c r="S329" s="213"/>
      <c r="T329" s="214"/>
      <c r="AT329" s="215" t="s">
        <v>143</v>
      </c>
      <c r="AU329" s="215" t="s">
        <v>82</v>
      </c>
      <c r="AV329" s="11" t="s">
        <v>82</v>
      </c>
      <c r="AW329" s="11" t="s">
        <v>35</v>
      </c>
      <c r="AX329" s="11" t="s">
        <v>72</v>
      </c>
      <c r="AY329" s="215" t="s">
        <v>132</v>
      </c>
    </row>
    <row r="330" spans="2:65" s="11" customFormat="1">
      <c r="B330" s="205"/>
      <c r="C330" s="206"/>
      <c r="D330" s="202" t="s">
        <v>143</v>
      </c>
      <c r="E330" s="207" t="s">
        <v>21</v>
      </c>
      <c r="F330" s="208" t="s">
        <v>487</v>
      </c>
      <c r="G330" s="206"/>
      <c r="H330" s="209">
        <v>19890</v>
      </c>
      <c r="I330" s="210"/>
      <c r="J330" s="206"/>
      <c r="K330" s="206"/>
      <c r="L330" s="211"/>
      <c r="M330" s="212"/>
      <c r="N330" s="213"/>
      <c r="O330" s="213"/>
      <c r="P330" s="213"/>
      <c r="Q330" s="213"/>
      <c r="R330" s="213"/>
      <c r="S330" s="213"/>
      <c r="T330" s="214"/>
      <c r="AT330" s="215" t="s">
        <v>143</v>
      </c>
      <c r="AU330" s="215" t="s">
        <v>82</v>
      </c>
      <c r="AV330" s="11" t="s">
        <v>82</v>
      </c>
      <c r="AW330" s="11" t="s">
        <v>35</v>
      </c>
      <c r="AX330" s="11" t="s">
        <v>72</v>
      </c>
      <c r="AY330" s="215" t="s">
        <v>132</v>
      </c>
    </row>
    <row r="331" spans="2:65" s="1" customFormat="1" ht="25.55" customHeight="1">
      <c r="B331" s="39"/>
      <c r="C331" s="190" t="s">
        <v>488</v>
      </c>
      <c r="D331" s="190" t="s">
        <v>134</v>
      </c>
      <c r="E331" s="191" t="s">
        <v>489</v>
      </c>
      <c r="F331" s="192" t="s">
        <v>490</v>
      </c>
      <c r="G331" s="193" t="s">
        <v>137</v>
      </c>
      <c r="H331" s="194">
        <v>19850</v>
      </c>
      <c r="I331" s="195"/>
      <c r="J331" s="196">
        <f>ROUND(I331*H331,2)</f>
        <v>0</v>
      </c>
      <c r="K331" s="192" t="s">
        <v>138</v>
      </c>
      <c r="L331" s="59"/>
      <c r="M331" s="197" t="s">
        <v>21</v>
      </c>
      <c r="N331" s="198" t="s">
        <v>43</v>
      </c>
      <c r="O331" s="40"/>
      <c r="P331" s="199">
        <f>O331*H331</f>
        <v>0</v>
      </c>
      <c r="Q331" s="199">
        <v>0.10373</v>
      </c>
      <c r="R331" s="199">
        <f>Q331*H331</f>
        <v>2059.0405000000001</v>
      </c>
      <c r="S331" s="199">
        <v>0</v>
      </c>
      <c r="T331" s="200">
        <f>S331*H331</f>
        <v>0</v>
      </c>
      <c r="AR331" s="22" t="s">
        <v>139</v>
      </c>
      <c r="AT331" s="22" t="s">
        <v>134</v>
      </c>
      <c r="AU331" s="22" t="s">
        <v>82</v>
      </c>
      <c r="AY331" s="22" t="s">
        <v>132</v>
      </c>
      <c r="BE331" s="201">
        <f>IF(N331="základní",J331,0)</f>
        <v>0</v>
      </c>
      <c r="BF331" s="201">
        <f>IF(N331="snížená",J331,0)</f>
        <v>0</v>
      </c>
      <c r="BG331" s="201">
        <f>IF(N331="zákl. přenesená",J331,0)</f>
        <v>0</v>
      </c>
      <c r="BH331" s="201">
        <f>IF(N331="sníž. přenesená",J331,0)</f>
        <v>0</v>
      </c>
      <c r="BI331" s="201">
        <f>IF(N331="nulová",J331,0)</f>
        <v>0</v>
      </c>
      <c r="BJ331" s="22" t="s">
        <v>80</v>
      </c>
      <c r="BK331" s="201">
        <f>ROUND(I331*H331,2)</f>
        <v>0</v>
      </c>
      <c r="BL331" s="22" t="s">
        <v>139</v>
      </c>
      <c r="BM331" s="22" t="s">
        <v>491</v>
      </c>
    </row>
    <row r="332" spans="2:65" s="1" customFormat="1" ht="22.55">
      <c r="B332" s="39"/>
      <c r="C332" s="61"/>
      <c r="D332" s="202" t="s">
        <v>141</v>
      </c>
      <c r="E332" s="61"/>
      <c r="F332" s="203" t="s">
        <v>492</v>
      </c>
      <c r="G332" s="61"/>
      <c r="H332" s="61"/>
      <c r="I332" s="161"/>
      <c r="J332" s="61"/>
      <c r="K332" s="61"/>
      <c r="L332" s="59"/>
      <c r="M332" s="204"/>
      <c r="N332" s="40"/>
      <c r="O332" s="40"/>
      <c r="P332" s="40"/>
      <c r="Q332" s="40"/>
      <c r="R332" s="40"/>
      <c r="S332" s="40"/>
      <c r="T332" s="76"/>
      <c r="AT332" s="22" t="s">
        <v>141</v>
      </c>
      <c r="AU332" s="22" t="s">
        <v>82</v>
      </c>
    </row>
    <row r="333" spans="2:65" s="11" customFormat="1" ht="25.05">
      <c r="B333" s="205"/>
      <c r="C333" s="206"/>
      <c r="D333" s="202" t="s">
        <v>143</v>
      </c>
      <c r="E333" s="207" t="s">
        <v>21</v>
      </c>
      <c r="F333" s="208" t="s">
        <v>493</v>
      </c>
      <c r="G333" s="206"/>
      <c r="H333" s="209">
        <v>19500</v>
      </c>
      <c r="I333" s="210"/>
      <c r="J333" s="206"/>
      <c r="K333" s="206"/>
      <c r="L333" s="211"/>
      <c r="M333" s="212"/>
      <c r="N333" s="213"/>
      <c r="O333" s="213"/>
      <c r="P333" s="213"/>
      <c r="Q333" s="213"/>
      <c r="R333" s="213"/>
      <c r="S333" s="213"/>
      <c r="T333" s="214"/>
      <c r="AT333" s="215" t="s">
        <v>143</v>
      </c>
      <c r="AU333" s="215" t="s">
        <v>82</v>
      </c>
      <c r="AV333" s="11" t="s">
        <v>82</v>
      </c>
      <c r="AW333" s="11" t="s">
        <v>35</v>
      </c>
      <c r="AX333" s="11" t="s">
        <v>72</v>
      </c>
      <c r="AY333" s="215" t="s">
        <v>132</v>
      </c>
    </row>
    <row r="334" spans="2:65" s="11" customFormat="1" ht="25.05">
      <c r="B334" s="205"/>
      <c r="C334" s="206"/>
      <c r="D334" s="202" t="s">
        <v>143</v>
      </c>
      <c r="E334" s="207" t="s">
        <v>21</v>
      </c>
      <c r="F334" s="208" t="s">
        <v>494</v>
      </c>
      <c r="G334" s="206"/>
      <c r="H334" s="209">
        <v>350</v>
      </c>
      <c r="I334" s="210"/>
      <c r="J334" s="206"/>
      <c r="K334" s="206"/>
      <c r="L334" s="211"/>
      <c r="M334" s="212"/>
      <c r="N334" s="213"/>
      <c r="O334" s="213"/>
      <c r="P334" s="213"/>
      <c r="Q334" s="213"/>
      <c r="R334" s="213"/>
      <c r="S334" s="213"/>
      <c r="T334" s="214"/>
      <c r="AT334" s="215" t="s">
        <v>143</v>
      </c>
      <c r="AU334" s="215" t="s">
        <v>82</v>
      </c>
      <c r="AV334" s="11" t="s">
        <v>82</v>
      </c>
      <c r="AW334" s="11" t="s">
        <v>35</v>
      </c>
      <c r="AX334" s="11" t="s">
        <v>72</v>
      </c>
      <c r="AY334" s="215" t="s">
        <v>132</v>
      </c>
    </row>
    <row r="335" spans="2:65" s="1" customFormat="1" ht="25.55" customHeight="1">
      <c r="B335" s="39"/>
      <c r="C335" s="190" t="s">
        <v>495</v>
      </c>
      <c r="D335" s="190" t="s">
        <v>134</v>
      </c>
      <c r="E335" s="191" t="s">
        <v>496</v>
      </c>
      <c r="F335" s="192" t="s">
        <v>497</v>
      </c>
      <c r="G335" s="193" t="s">
        <v>137</v>
      </c>
      <c r="H335" s="194">
        <v>20240</v>
      </c>
      <c r="I335" s="195"/>
      <c r="J335" s="196">
        <f>ROUND(I335*H335,2)</f>
        <v>0</v>
      </c>
      <c r="K335" s="192" t="s">
        <v>138</v>
      </c>
      <c r="L335" s="59"/>
      <c r="M335" s="197" t="s">
        <v>21</v>
      </c>
      <c r="N335" s="198" t="s">
        <v>43</v>
      </c>
      <c r="O335" s="40"/>
      <c r="P335" s="199">
        <f>O335*H335</f>
        <v>0</v>
      </c>
      <c r="Q335" s="199">
        <v>0.15559000000000001</v>
      </c>
      <c r="R335" s="199">
        <f>Q335*H335</f>
        <v>3149.1415999999999</v>
      </c>
      <c r="S335" s="199">
        <v>0</v>
      </c>
      <c r="T335" s="200">
        <f>S335*H335</f>
        <v>0</v>
      </c>
      <c r="AR335" s="22" t="s">
        <v>139</v>
      </c>
      <c r="AT335" s="22" t="s">
        <v>134</v>
      </c>
      <c r="AU335" s="22" t="s">
        <v>82</v>
      </c>
      <c r="AY335" s="22" t="s">
        <v>132</v>
      </c>
      <c r="BE335" s="201">
        <f>IF(N335="základní",J335,0)</f>
        <v>0</v>
      </c>
      <c r="BF335" s="201">
        <f>IF(N335="snížená",J335,0)</f>
        <v>0</v>
      </c>
      <c r="BG335" s="201">
        <f>IF(N335="zákl. přenesená",J335,0)</f>
        <v>0</v>
      </c>
      <c r="BH335" s="201">
        <f>IF(N335="sníž. přenesená",J335,0)</f>
        <v>0</v>
      </c>
      <c r="BI335" s="201">
        <f>IF(N335="nulová",J335,0)</f>
        <v>0</v>
      </c>
      <c r="BJ335" s="22" t="s">
        <v>80</v>
      </c>
      <c r="BK335" s="201">
        <f>ROUND(I335*H335,2)</f>
        <v>0</v>
      </c>
      <c r="BL335" s="22" t="s">
        <v>139</v>
      </c>
      <c r="BM335" s="22" t="s">
        <v>498</v>
      </c>
    </row>
    <row r="336" spans="2:65" s="1" customFormat="1" ht="22.55">
      <c r="B336" s="39"/>
      <c r="C336" s="61"/>
      <c r="D336" s="202" t="s">
        <v>141</v>
      </c>
      <c r="E336" s="61"/>
      <c r="F336" s="203" t="s">
        <v>499</v>
      </c>
      <c r="G336" s="61"/>
      <c r="H336" s="61"/>
      <c r="I336" s="161"/>
      <c r="J336" s="61"/>
      <c r="K336" s="61"/>
      <c r="L336" s="59"/>
      <c r="M336" s="204"/>
      <c r="N336" s="40"/>
      <c r="O336" s="40"/>
      <c r="P336" s="40"/>
      <c r="Q336" s="40"/>
      <c r="R336" s="40"/>
      <c r="S336" s="40"/>
      <c r="T336" s="76"/>
      <c r="AT336" s="22" t="s">
        <v>141</v>
      </c>
      <c r="AU336" s="22" t="s">
        <v>82</v>
      </c>
    </row>
    <row r="337" spans="2:65" s="11" customFormat="1" ht="25.05">
      <c r="B337" s="205"/>
      <c r="C337" s="206"/>
      <c r="D337" s="202" t="s">
        <v>143</v>
      </c>
      <c r="E337" s="207" t="s">
        <v>21</v>
      </c>
      <c r="F337" s="208" t="s">
        <v>500</v>
      </c>
      <c r="G337" s="206"/>
      <c r="H337" s="209">
        <v>19890</v>
      </c>
      <c r="I337" s="210"/>
      <c r="J337" s="206"/>
      <c r="K337" s="206"/>
      <c r="L337" s="211"/>
      <c r="M337" s="212"/>
      <c r="N337" s="213"/>
      <c r="O337" s="213"/>
      <c r="P337" s="213"/>
      <c r="Q337" s="213"/>
      <c r="R337" s="213"/>
      <c r="S337" s="213"/>
      <c r="T337" s="214"/>
      <c r="AT337" s="215" t="s">
        <v>143</v>
      </c>
      <c r="AU337" s="215" t="s">
        <v>82</v>
      </c>
      <c r="AV337" s="11" t="s">
        <v>82</v>
      </c>
      <c r="AW337" s="11" t="s">
        <v>35</v>
      </c>
      <c r="AX337" s="11" t="s">
        <v>72</v>
      </c>
      <c r="AY337" s="215" t="s">
        <v>132</v>
      </c>
    </row>
    <row r="338" spans="2:65" s="11" customFormat="1" ht="25.05">
      <c r="B338" s="205"/>
      <c r="C338" s="206"/>
      <c r="D338" s="202" t="s">
        <v>143</v>
      </c>
      <c r="E338" s="207" t="s">
        <v>21</v>
      </c>
      <c r="F338" s="208" t="s">
        <v>501</v>
      </c>
      <c r="G338" s="206"/>
      <c r="H338" s="209">
        <v>350</v>
      </c>
      <c r="I338" s="210"/>
      <c r="J338" s="206"/>
      <c r="K338" s="206"/>
      <c r="L338" s="211"/>
      <c r="M338" s="212"/>
      <c r="N338" s="213"/>
      <c r="O338" s="213"/>
      <c r="P338" s="213"/>
      <c r="Q338" s="213"/>
      <c r="R338" s="213"/>
      <c r="S338" s="213"/>
      <c r="T338" s="214"/>
      <c r="AT338" s="215" t="s">
        <v>143</v>
      </c>
      <c r="AU338" s="215" t="s">
        <v>82</v>
      </c>
      <c r="AV338" s="11" t="s">
        <v>82</v>
      </c>
      <c r="AW338" s="11" t="s">
        <v>35</v>
      </c>
      <c r="AX338" s="11" t="s">
        <v>72</v>
      </c>
      <c r="AY338" s="215" t="s">
        <v>132</v>
      </c>
    </row>
    <row r="339" spans="2:65" s="10" customFormat="1" ht="29.9" customHeight="1">
      <c r="B339" s="174"/>
      <c r="C339" s="175"/>
      <c r="D339" s="176" t="s">
        <v>71</v>
      </c>
      <c r="E339" s="188" t="s">
        <v>181</v>
      </c>
      <c r="F339" s="188" t="s">
        <v>502</v>
      </c>
      <c r="G339" s="175"/>
      <c r="H339" s="175"/>
      <c r="I339" s="178"/>
      <c r="J339" s="189">
        <f>BK339</f>
        <v>0</v>
      </c>
      <c r="K339" s="175"/>
      <c r="L339" s="180"/>
      <c r="M339" s="181"/>
      <c r="N339" s="182"/>
      <c r="O339" s="182"/>
      <c r="P339" s="183">
        <f>SUM(P340:P342)</f>
        <v>0</v>
      </c>
      <c r="Q339" s="182"/>
      <c r="R339" s="183">
        <f>SUM(R340:R342)</f>
        <v>2.6148799999999999</v>
      </c>
      <c r="S339" s="182"/>
      <c r="T339" s="184">
        <f>SUM(T340:T342)</f>
        <v>0</v>
      </c>
      <c r="AR339" s="185" t="s">
        <v>80</v>
      </c>
      <c r="AT339" s="186" t="s">
        <v>71</v>
      </c>
      <c r="AU339" s="186" t="s">
        <v>80</v>
      </c>
      <c r="AY339" s="185" t="s">
        <v>132</v>
      </c>
      <c r="BK339" s="187">
        <f>SUM(BK340:BK342)</f>
        <v>0</v>
      </c>
    </row>
    <row r="340" spans="2:65" s="1" customFormat="1" ht="51.05" customHeight="1">
      <c r="B340" s="39"/>
      <c r="C340" s="190" t="s">
        <v>503</v>
      </c>
      <c r="D340" s="190" t="s">
        <v>134</v>
      </c>
      <c r="E340" s="191" t="s">
        <v>504</v>
      </c>
      <c r="F340" s="192" t="s">
        <v>505</v>
      </c>
      <c r="G340" s="193" t="s">
        <v>506</v>
      </c>
      <c r="H340" s="194">
        <v>1</v>
      </c>
      <c r="I340" s="195"/>
      <c r="J340" s="196">
        <f>ROUND(I340*H340,2)</f>
        <v>0</v>
      </c>
      <c r="K340" s="192" t="s">
        <v>21</v>
      </c>
      <c r="L340" s="59"/>
      <c r="M340" s="197" t="s">
        <v>21</v>
      </c>
      <c r="N340" s="198" t="s">
        <v>43</v>
      </c>
      <c r="O340" s="40"/>
      <c r="P340" s="199">
        <f>O340*H340</f>
        <v>0</v>
      </c>
      <c r="Q340" s="199">
        <v>2.6148799999999999</v>
      </c>
      <c r="R340" s="199">
        <f>Q340*H340</f>
        <v>2.6148799999999999</v>
      </c>
      <c r="S340" s="199">
        <v>0</v>
      </c>
      <c r="T340" s="200">
        <f>S340*H340</f>
        <v>0</v>
      </c>
      <c r="AR340" s="22" t="s">
        <v>139</v>
      </c>
      <c r="AT340" s="22" t="s">
        <v>134</v>
      </c>
      <c r="AU340" s="22" t="s">
        <v>82</v>
      </c>
      <c r="AY340" s="22" t="s">
        <v>132</v>
      </c>
      <c r="BE340" s="201">
        <f>IF(N340="základní",J340,0)</f>
        <v>0</v>
      </c>
      <c r="BF340" s="201">
        <f>IF(N340="snížená",J340,0)</f>
        <v>0</v>
      </c>
      <c r="BG340" s="201">
        <f>IF(N340="zákl. přenesená",J340,0)</f>
        <v>0</v>
      </c>
      <c r="BH340" s="201">
        <f>IF(N340="sníž. přenesená",J340,0)</f>
        <v>0</v>
      </c>
      <c r="BI340" s="201">
        <f>IF(N340="nulová",J340,0)</f>
        <v>0</v>
      </c>
      <c r="BJ340" s="22" t="s">
        <v>80</v>
      </c>
      <c r="BK340" s="201">
        <f>ROUND(I340*H340,2)</f>
        <v>0</v>
      </c>
      <c r="BL340" s="22" t="s">
        <v>139</v>
      </c>
      <c r="BM340" s="22" t="s">
        <v>507</v>
      </c>
    </row>
    <row r="341" spans="2:65" s="1" customFormat="1" ht="33.85">
      <c r="B341" s="39"/>
      <c r="C341" s="61"/>
      <c r="D341" s="202" t="s">
        <v>141</v>
      </c>
      <c r="E341" s="61"/>
      <c r="F341" s="203" t="s">
        <v>505</v>
      </c>
      <c r="G341" s="61"/>
      <c r="H341" s="61"/>
      <c r="I341" s="161"/>
      <c r="J341" s="61"/>
      <c r="K341" s="61"/>
      <c r="L341" s="59"/>
      <c r="M341" s="204"/>
      <c r="N341" s="40"/>
      <c r="O341" s="40"/>
      <c r="P341" s="40"/>
      <c r="Q341" s="40"/>
      <c r="R341" s="40"/>
      <c r="S341" s="40"/>
      <c r="T341" s="76"/>
      <c r="AT341" s="22" t="s">
        <v>141</v>
      </c>
      <c r="AU341" s="22" t="s">
        <v>82</v>
      </c>
    </row>
    <row r="342" spans="2:65" s="11" customFormat="1" ht="25.05">
      <c r="B342" s="205"/>
      <c r="C342" s="206"/>
      <c r="D342" s="202" t="s">
        <v>143</v>
      </c>
      <c r="E342" s="207" t="s">
        <v>21</v>
      </c>
      <c r="F342" s="208" t="s">
        <v>508</v>
      </c>
      <c r="G342" s="206"/>
      <c r="H342" s="209">
        <v>1</v>
      </c>
      <c r="I342" s="210"/>
      <c r="J342" s="206"/>
      <c r="K342" s="206"/>
      <c r="L342" s="211"/>
      <c r="M342" s="212"/>
      <c r="N342" s="213"/>
      <c r="O342" s="213"/>
      <c r="P342" s="213"/>
      <c r="Q342" s="213"/>
      <c r="R342" s="213"/>
      <c r="S342" s="213"/>
      <c r="T342" s="214"/>
      <c r="AT342" s="215" t="s">
        <v>143</v>
      </c>
      <c r="AU342" s="215" t="s">
        <v>82</v>
      </c>
      <c r="AV342" s="11" t="s">
        <v>82</v>
      </c>
      <c r="AW342" s="11" t="s">
        <v>35</v>
      </c>
      <c r="AX342" s="11" t="s">
        <v>72</v>
      </c>
      <c r="AY342" s="215" t="s">
        <v>132</v>
      </c>
    </row>
    <row r="343" spans="2:65" s="10" customFormat="1" ht="29.9" customHeight="1">
      <c r="B343" s="174"/>
      <c r="C343" s="175"/>
      <c r="D343" s="176" t="s">
        <v>71</v>
      </c>
      <c r="E343" s="188" t="s">
        <v>187</v>
      </c>
      <c r="F343" s="188" t="s">
        <v>509</v>
      </c>
      <c r="G343" s="175"/>
      <c r="H343" s="175"/>
      <c r="I343" s="178"/>
      <c r="J343" s="189">
        <f>BK343</f>
        <v>0</v>
      </c>
      <c r="K343" s="175"/>
      <c r="L343" s="180"/>
      <c r="M343" s="181"/>
      <c r="N343" s="182"/>
      <c r="O343" s="182"/>
      <c r="P343" s="183">
        <f>SUM(P344:P384)</f>
        <v>0</v>
      </c>
      <c r="Q343" s="182"/>
      <c r="R343" s="183">
        <f>SUM(R344:R384)</f>
        <v>339.36016630000006</v>
      </c>
      <c r="S343" s="182"/>
      <c r="T343" s="184">
        <f>SUM(T344:T384)</f>
        <v>1016.0640000000001</v>
      </c>
      <c r="AR343" s="185" t="s">
        <v>80</v>
      </c>
      <c r="AT343" s="186" t="s">
        <v>71</v>
      </c>
      <c r="AU343" s="186" t="s">
        <v>80</v>
      </c>
      <c r="AY343" s="185" t="s">
        <v>132</v>
      </c>
      <c r="BK343" s="187">
        <f>SUM(BK344:BK384)</f>
        <v>0</v>
      </c>
    </row>
    <row r="344" spans="2:65" s="1" customFormat="1" ht="16.45" customHeight="1">
      <c r="B344" s="39"/>
      <c r="C344" s="190" t="s">
        <v>510</v>
      </c>
      <c r="D344" s="190" t="s">
        <v>134</v>
      </c>
      <c r="E344" s="191" t="s">
        <v>511</v>
      </c>
      <c r="F344" s="192" t="s">
        <v>512</v>
      </c>
      <c r="G344" s="193" t="s">
        <v>506</v>
      </c>
      <c r="H344" s="194">
        <v>16</v>
      </c>
      <c r="I344" s="195"/>
      <c r="J344" s="196">
        <f>ROUND(I344*H344,2)</f>
        <v>0</v>
      </c>
      <c r="K344" s="192" t="s">
        <v>138</v>
      </c>
      <c r="L344" s="59"/>
      <c r="M344" s="197" t="s">
        <v>21</v>
      </c>
      <c r="N344" s="198" t="s">
        <v>43</v>
      </c>
      <c r="O344" s="40"/>
      <c r="P344" s="199">
        <f>O344*H344</f>
        <v>0</v>
      </c>
      <c r="Q344" s="199">
        <v>7.0056599999999998</v>
      </c>
      <c r="R344" s="199">
        <f>Q344*H344</f>
        <v>112.09056</v>
      </c>
      <c r="S344" s="199">
        <v>0</v>
      </c>
      <c r="T344" s="200">
        <f>S344*H344</f>
        <v>0</v>
      </c>
      <c r="AR344" s="22" t="s">
        <v>139</v>
      </c>
      <c r="AT344" s="22" t="s">
        <v>134</v>
      </c>
      <c r="AU344" s="22" t="s">
        <v>82</v>
      </c>
      <c r="AY344" s="22" t="s">
        <v>132</v>
      </c>
      <c r="BE344" s="201">
        <f>IF(N344="základní",J344,0)</f>
        <v>0</v>
      </c>
      <c r="BF344" s="201">
        <f>IF(N344="snížená",J344,0)</f>
        <v>0</v>
      </c>
      <c r="BG344" s="201">
        <f>IF(N344="zákl. přenesená",J344,0)</f>
        <v>0</v>
      </c>
      <c r="BH344" s="201">
        <f>IF(N344="sníž. přenesená",J344,0)</f>
        <v>0</v>
      </c>
      <c r="BI344" s="201">
        <f>IF(N344="nulová",J344,0)</f>
        <v>0</v>
      </c>
      <c r="BJ344" s="22" t="s">
        <v>80</v>
      </c>
      <c r="BK344" s="201">
        <f>ROUND(I344*H344,2)</f>
        <v>0</v>
      </c>
      <c r="BL344" s="22" t="s">
        <v>139</v>
      </c>
      <c r="BM344" s="22" t="s">
        <v>513</v>
      </c>
    </row>
    <row r="345" spans="2:65" s="1" customFormat="1">
      <c r="B345" s="39"/>
      <c r="C345" s="61"/>
      <c r="D345" s="202" t="s">
        <v>141</v>
      </c>
      <c r="E345" s="61"/>
      <c r="F345" s="203" t="s">
        <v>514</v>
      </c>
      <c r="G345" s="61"/>
      <c r="H345" s="61"/>
      <c r="I345" s="161"/>
      <c r="J345" s="61"/>
      <c r="K345" s="61"/>
      <c r="L345" s="59"/>
      <c r="M345" s="204"/>
      <c r="N345" s="40"/>
      <c r="O345" s="40"/>
      <c r="P345" s="40"/>
      <c r="Q345" s="40"/>
      <c r="R345" s="40"/>
      <c r="S345" s="40"/>
      <c r="T345" s="76"/>
      <c r="AT345" s="22" t="s">
        <v>141</v>
      </c>
      <c r="AU345" s="22" t="s">
        <v>82</v>
      </c>
    </row>
    <row r="346" spans="2:65" s="11" customFormat="1" ht="25.05">
      <c r="B346" s="205"/>
      <c r="C346" s="206"/>
      <c r="D346" s="202" t="s">
        <v>143</v>
      </c>
      <c r="E346" s="207" t="s">
        <v>21</v>
      </c>
      <c r="F346" s="208" t="s">
        <v>515</v>
      </c>
      <c r="G346" s="206"/>
      <c r="H346" s="209">
        <v>16</v>
      </c>
      <c r="I346" s="210"/>
      <c r="J346" s="206"/>
      <c r="K346" s="206"/>
      <c r="L346" s="211"/>
      <c r="M346" s="212"/>
      <c r="N346" s="213"/>
      <c r="O346" s="213"/>
      <c r="P346" s="213"/>
      <c r="Q346" s="213"/>
      <c r="R346" s="213"/>
      <c r="S346" s="213"/>
      <c r="T346" s="214"/>
      <c r="AT346" s="215" t="s">
        <v>143</v>
      </c>
      <c r="AU346" s="215" t="s">
        <v>82</v>
      </c>
      <c r="AV346" s="11" t="s">
        <v>82</v>
      </c>
      <c r="AW346" s="11" t="s">
        <v>35</v>
      </c>
      <c r="AX346" s="11" t="s">
        <v>72</v>
      </c>
      <c r="AY346" s="215" t="s">
        <v>132</v>
      </c>
    </row>
    <row r="347" spans="2:65" s="1" customFormat="1" ht="16.45" customHeight="1">
      <c r="B347" s="39"/>
      <c r="C347" s="190" t="s">
        <v>516</v>
      </c>
      <c r="D347" s="190" t="s">
        <v>134</v>
      </c>
      <c r="E347" s="191" t="s">
        <v>517</v>
      </c>
      <c r="F347" s="192" t="s">
        <v>518</v>
      </c>
      <c r="G347" s="193" t="s">
        <v>506</v>
      </c>
      <c r="H347" s="194">
        <v>4</v>
      </c>
      <c r="I347" s="195"/>
      <c r="J347" s="196">
        <f>ROUND(I347*H347,2)</f>
        <v>0</v>
      </c>
      <c r="K347" s="192" t="s">
        <v>138</v>
      </c>
      <c r="L347" s="59"/>
      <c r="M347" s="197" t="s">
        <v>21</v>
      </c>
      <c r="N347" s="198" t="s">
        <v>43</v>
      </c>
      <c r="O347" s="40"/>
      <c r="P347" s="199">
        <f>O347*H347</f>
        <v>0</v>
      </c>
      <c r="Q347" s="199">
        <v>16.75142</v>
      </c>
      <c r="R347" s="199">
        <f>Q347*H347</f>
        <v>67.005679999999998</v>
      </c>
      <c r="S347" s="199">
        <v>0</v>
      </c>
      <c r="T347" s="200">
        <f>S347*H347</f>
        <v>0</v>
      </c>
      <c r="AR347" s="22" t="s">
        <v>139</v>
      </c>
      <c r="AT347" s="22" t="s">
        <v>134</v>
      </c>
      <c r="AU347" s="22" t="s">
        <v>82</v>
      </c>
      <c r="AY347" s="22" t="s">
        <v>132</v>
      </c>
      <c r="BE347" s="201">
        <f>IF(N347="základní",J347,0)</f>
        <v>0</v>
      </c>
      <c r="BF347" s="201">
        <f>IF(N347="snížená",J347,0)</f>
        <v>0</v>
      </c>
      <c r="BG347" s="201">
        <f>IF(N347="zákl. přenesená",J347,0)</f>
        <v>0</v>
      </c>
      <c r="BH347" s="201">
        <f>IF(N347="sníž. přenesená",J347,0)</f>
        <v>0</v>
      </c>
      <c r="BI347" s="201">
        <f>IF(N347="nulová",J347,0)</f>
        <v>0</v>
      </c>
      <c r="BJ347" s="22" t="s">
        <v>80</v>
      </c>
      <c r="BK347" s="201">
        <f>ROUND(I347*H347,2)</f>
        <v>0</v>
      </c>
      <c r="BL347" s="22" t="s">
        <v>139</v>
      </c>
      <c r="BM347" s="22" t="s">
        <v>519</v>
      </c>
    </row>
    <row r="348" spans="2:65" s="1" customFormat="1">
      <c r="B348" s="39"/>
      <c r="C348" s="61"/>
      <c r="D348" s="202" t="s">
        <v>141</v>
      </c>
      <c r="E348" s="61"/>
      <c r="F348" s="203" t="s">
        <v>520</v>
      </c>
      <c r="G348" s="61"/>
      <c r="H348" s="61"/>
      <c r="I348" s="161"/>
      <c r="J348" s="61"/>
      <c r="K348" s="61"/>
      <c r="L348" s="59"/>
      <c r="M348" s="204"/>
      <c r="N348" s="40"/>
      <c r="O348" s="40"/>
      <c r="P348" s="40"/>
      <c r="Q348" s="40"/>
      <c r="R348" s="40"/>
      <c r="S348" s="40"/>
      <c r="T348" s="76"/>
      <c r="AT348" s="22" t="s">
        <v>141</v>
      </c>
      <c r="AU348" s="22" t="s">
        <v>82</v>
      </c>
    </row>
    <row r="349" spans="2:65" s="11" customFormat="1" ht="25.05">
      <c r="B349" s="205"/>
      <c r="C349" s="206"/>
      <c r="D349" s="202" t="s">
        <v>143</v>
      </c>
      <c r="E349" s="207" t="s">
        <v>21</v>
      </c>
      <c r="F349" s="208" t="s">
        <v>521</v>
      </c>
      <c r="G349" s="206"/>
      <c r="H349" s="209">
        <v>4</v>
      </c>
      <c r="I349" s="210"/>
      <c r="J349" s="206"/>
      <c r="K349" s="206"/>
      <c r="L349" s="211"/>
      <c r="M349" s="212"/>
      <c r="N349" s="213"/>
      <c r="O349" s="213"/>
      <c r="P349" s="213"/>
      <c r="Q349" s="213"/>
      <c r="R349" s="213"/>
      <c r="S349" s="213"/>
      <c r="T349" s="214"/>
      <c r="AT349" s="215" t="s">
        <v>143</v>
      </c>
      <c r="AU349" s="215" t="s">
        <v>82</v>
      </c>
      <c r="AV349" s="11" t="s">
        <v>82</v>
      </c>
      <c r="AW349" s="11" t="s">
        <v>35</v>
      </c>
      <c r="AX349" s="11" t="s">
        <v>72</v>
      </c>
      <c r="AY349" s="215" t="s">
        <v>132</v>
      </c>
    </row>
    <row r="350" spans="2:65" s="1" customFormat="1" ht="16.45" customHeight="1">
      <c r="B350" s="39"/>
      <c r="C350" s="190" t="s">
        <v>522</v>
      </c>
      <c r="D350" s="190" t="s">
        <v>134</v>
      </c>
      <c r="E350" s="191" t="s">
        <v>523</v>
      </c>
      <c r="F350" s="192" t="s">
        <v>524</v>
      </c>
      <c r="G350" s="193" t="s">
        <v>476</v>
      </c>
      <c r="H350" s="194">
        <v>74</v>
      </c>
      <c r="I350" s="195"/>
      <c r="J350" s="196">
        <f>ROUND(I350*H350,2)</f>
        <v>0</v>
      </c>
      <c r="K350" s="192" t="s">
        <v>138</v>
      </c>
      <c r="L350" s="59"/>
      <c r="M350" s="197" t="s">
        <v>21</v>
      </c>
      <c r="N350" s="198" t="s">
        <v>43</v>
      </c>
      <c r="O350" s="40"/>
      <c r="P350" s="199">
        <f>O350*H350</f>
        <v>0</v>
      </c>
      <c r="Q350" s="199">
        <v>0.61348000000000003</v>
      </c>
      <c r="R350" s="199">
        <f>Q350*H350</f>
        <v>45.39752</v>
      </c>
      <c r="S350" s="199">
        <v>0</v>
      </c>
      <c r="T350" s="200">
        <f>S350*H350</f>
        <v>0</v>
      </c>
      <c r="AR350" s="22" t="s">
        <v>139</v>
      </c>
      <c r="AT350" s="22" t="s">
        <v>134</v>
      </c>
      <c r="AU350" s="22" t="s">
        <v>82</v>
      </c>
      <c r="AY350" s="22" t="s">
        <v>132</v>
      </c>
      <c r="BE350" s="201">
        <f>IF(N350="základní",J350,0)</f>
        <v>0</v>
      </c>
      <c r="BF350" s="201">
        <f>IF(N350="snížená",J350,0)</f>
        <v>0</v>
      </c>
      <c r="BG350" s="201">
        <f>IF(N350="zákl. přenesená",J350,0)</f>
        <v>0</v>
      </c>
      <c r="BH350" s="201">
        <f>IF(N350="sníž. přenesená",J350,0)</f>
        <v>0</v>
      </c>
      <c r="BI350" s="201">
        <f>IF(N350="nulová",J350,0)</f>
        <v>0</v>
      </c>
      <c r="BJ350" s="22" t="s">
        <v>80</v>
      </c>
      <c r="BK350" s="201">
        <f>ROUND(I350*H350,2)</f>
        <v>0</v>
      </c>
      <c r="BL350" s="22" t="s">
        <v>139</v>
      </c>
      <c r="BM350" s="22" t="s">
        <v>525</v>
      </c>
    </row>
    <row r="351" spans="2:65" s="1" customFormat="1">
      <c r="B351" s="39"/>
      <c r="C351" s="61"/>
      <c r="D351" s="202" t="s">
        <v>141</v>
      </c>
      <c r="E351" s="61"/>
      <c r="F351" s="203" t="s">
        <v>526</v>
      </c>
      <c r="G351" s="61"/>
      <c r="H351" s="61"/>
      <c r="I351" s="161"/>
      <c r="J351" s="61"/>
      <c r="K351" s="61"/>
      <c r="L351" s="59"/>
      <c r="M351" s="204"/>
      <c r="N351" s="40"/>
      <c r="O351" s="40"/>
      <c r="P351" s="40"/>
      <c r="Q351" s="40"/>
      <c r="R351" s="40"/>
      <c r="S351" s="40"/>
      <c r="T351" s="76"/>
      <c r="AT351" s="22" t="s">
        <v>141</v>
      </c>
      <c r="AU351" s="22" t="s">
        <v>82</v>
      </c>
    </row>
    <row r="352" spans="2:65" s="11" customFormat="1" ht="25.05">
      <c r="B352" s="205"/>
      <c r="C352" s="206"/>
      <c r="D352" s="202" t="s">
        <v>143</v>
      </c>
      <c r="E352" s="207" t="s">
        <v>21</v>
      </c>
      <c r="F352" s="208" t="s">
        <v>527</v>
      </c>
      <c r="G352" s="206"/>
      <c r="H352" s="209">
        <v>74</v>
      </c>
      <c r="I352" s="210"/>
      <c r="J352" s="206"/>
      <c r="K352" s="206"/>
      <c r="L352" s="211"/>
      <c r="M352" s="212"/>
      <c r="N352" s="213"/>
      <c r="O352" s="213"/>
      <c r="P352" s="213"/>
      <c r="Q352" s="213"/>
      <c r="R352" s="213"/>
      <c r="S352" s="213"/>
      <c r="T352" s="214"/>
      <c r="AT352" s="215" t="s">
        <v>143</v>
      </c>
      <c r="AU352" s="215" t="s">
        <v>82</v>
      </c>
      <c r="AV352" s="11" t="s">
        <v>82</v>
      </c>
      <c r="AW352" s="11" t="s">
        <v>35</v>
      </c>
      <c r="AX352" s="11" t="s">
        <v>72</v>
      </c>
      <c r="AY352" s="215" t="s">
        <v>132</v>
      </c>
    </row>
    <row r="353" spans="2:65" s="1" customFormat="1" ht="16.45" customHeight="1">
      <c r="B353" s="39"/>
      <c r="C353" s="227" t="s">
        <v>528</v>
      </c>
      <c r="D353" s="227" t="s">
        <v>261</v>
      </c>
      <c r="E353" s="228" t="s">
        <v>529</v>
      </c>
      <c r="F353" s="229" t="s">
        <v>530</v>
      </c>
      <c r="G353" s="230" t="s">
        <v>476</v>
      </c>
      <c r="H353" s="231">
        <v>75.11</v>
      </c>
      <c r="I353" s="232"/>
      <c r="J353" s="233">
        <f>ROUND(I353*H353,2)</f>
        <v>0</v>
      </c>
      <c r="K353" s="229" t="s">
        <v>138</v>
      </c>
      <c r="L353" s="234"/>
      <c r="M353" s="235" t="s">
        <v>21</v>
      </c>
      <c r="N353" s="236" t="s">
        <v>43</v>
      </c>
      <c r="O353" s="40"/>
      <c r="P353" s="199">
        <f>O353*H353</f>
        <v>0</v>
      </c>
      <c r="Q353" s="199">
        <v>0.32</v>
      </c>
      <c r="R353" s="199">
        <f>Q353*H353</f>
        <v>24.0352</v>
      </c>
      <c r="S353" s="199">
        <v>0</v>
      </c>
      <c r="T353" s="200">
        <f>S353*H353</f>
        <v>0</v>
      </c>
      <c r="AR353" s="22" t="s">
        <v>181</v>
      </c>
      <c r="AT353" s="22" t="s">
        <v>261</v>
      </c>
      <c r="AU353" s="22" t="s">
        <v>82</v>
      </c>
      <c r="AY353" s="22" t="s">
        <v>132</v>
      </c>
      <c r="BE353" s="201">
        <f>IF(N353="základní",J353,0)</f>
        <v>0</v>
      </c>
      <c r="BF353" s="201">
        <f>IF(N353="snížená",J353,0)</f>
        <v>0</v>
      </c>
      <c r="BG353" s="201">
        <f>IF(N353="zákl. přenesená",J353,0)</f>
        <v>0</v>
      </c>
      <c r="BH353" s="201">
        <f>IF(N353="sníž. přenesená",J353,0)</f>
        <v>0</v>
      </c>
      <c r="BI353" s="201">
        <f>IF(N353="nulová",J353,0)</f>
        <v>0</v>
      </c>
      <c r="BJ353" s="22" t="s">
        <v>80</v>
      </c>
      <c r="BK353" s="201">
        <f>ROUND(I353*H353,2)</f>
        <v>0</v>
      </c>
      <c r="BL353" s="22" t="s">
        <v>139</v>
      </c>
      <c r="BM353" s="22" t="s">
        <v>531</v>
      </c>
    </row>
    <row r="354" spans="2:65" s="1" customFormat="1">
      <c r="B354" s="39"/>
      <c r="C354" s="61"/>
      <c r="D354" s="202" t="s">
        <v>141</v>
      </c>
      <c r="E354" s="61"/>
      <c r="F354" s="203" t="s">
        <v>530</v>
      </c>
      <c r="G354" s="61"/>
      <c r="H354" s="61"/>
      <c r="I354" s="161"/>
      <c r="J354" s="61"/>
      <c r="K354" s="61"/>
      <c r="L354" s="59"/>
      <c r="M354" s="204"/>
      <c r="N354" s="40"/>
      <c r="O354" s="40"/>
      <c r="P354" s="40"/>
      <c r="Q354" s="40"/>
      <c r="R354" s="40"/>
      <c r="S354" s="40"/>
      <c r="T354" s="76"/>
      <c r="AT354" s="22" t="s">
        <v>141</v>
      </c>
      <c r="AU354" s="22" t="s">
        <v>82</v>
      </c>
    </row>
    <row r="355" spans="2:65" s="11" customFormat="1">
      <c r="B355" s="205"/>
      <c r="C355" s="206"/>
      <c r="D355" s="202" t="s">
        <v>143</v>
      </c>
      <c r="E355" s="206"/>
      <c r="F355" s="208" t="s">
        <v>532</v>
      </c>
      <c r="G355" s="206"/>
      <c r="H355" s="209">
        <v>75.11</v>
      </c>
      <c r="I355" s="210"/>
      <c r="J355" s="206"/>
      <c r="K355" s="206"/>
      <c r="L355" s="211"/>
      <c r="M355" s="212"/>
      <c r="N355" s="213"/>
      <c r="O355" s="213"/>
      <c r="P355" s="213"/>
      <c r="Q355" s="213"/>
      <c r="R355" s="213"/>
      <c r="S355" s="213"/>
      <c r="T355" s="214"/>
      <c r="AT355" s="215" t="s">
        <v>143</v>
      </c>
      <c r="AU355" s="215" t="s">
        <v>82</v>
      </c>
      <c r="AV355" s="11" t="s">
        <v>82</v>
      </c>
      <c r="AW355" s="11" t="s">
        <v>6</v>
      </c>
      <c r="AX355" s="11" t="s">
        <v>80</v>
      </c>
      <c r="AY355" s="215" t="s">
        <v>132</v>
      </c>
    </row>
    <row r="356" spans="2:65" s="1" customFormat="1" ht="16.45" customHeight="1">
      <c r="B356" s="39"/>
      <c r="C356" s="190" t="s">
        <v>533</v>
      </c>
      <c r="D356" s="190" t="s">
        <v>134</v>
      </c>
      <c r="E356" s="191" t="s">
        <v>534</v>
      </c>
      <c r="F356" s="192" t="s">
        <v>535</v>
      </c>
      <c r="G356" s="193" t="s">
        <v>476</v>
      </c>
      <c r="H356" s="194">
        <v>25</v>
      </c>
      <c r="I356" s="195"/>
      <c r="J356" s="196">
        <f>ROUND(I356*H356,2)</f>
        <v>0</v>
      </c>
      <c r="K356" s="192" t="s">
        <v>138</v>
      </c>
      <c r="L356" s="59"/>
      <c r="M356" s="197" t="s">
        <v>21</v>
      </c>
      <c r="N356" s="198" t="s">
        <v>43</v>
      </c>
      <c r="O356" s="40"/>
      <c r="P356" s="199">
        <f>O356*H356</f>
        <v>0</v>
      </c>
      <c r="Q356" s="199">
        <v>1.3682799999999999</v>
      </c>
      <c r="R356" s="199">
        <f>Q356*H356</f>
        <v>34.207000000000001</v>
      </c>
      <c r="S356" s="199">
        <v>0</v>
      </c>
      <c r="T356" s="200">
        <f>S356*H356</f>
        <v>0</v>
      </c>
      <c r="AR356" s="22" t="s">
        <v>139</v>
      </c>
      <c r="AT356" s="22" t="s">
        <v>134</v>
      </c>
      <c r="AU356" s="22" t="s">
        <v>82</v>
      </c>
      <c r="AY356" s="22" t="s">
        <v>132</v>
      </c>
      <c r="BE356" s="201">
        <f>IF(N356="základní",J356,0)</f>
        <v>0</v>
      </c>
      <c r="BF356" s="201">
        <f>IF(N356="snížená",J356,0)</f>
        <v>0</v>
      </c>
      <c r="BG356" s="201">
        <f>IF(N356="zákl. přenesená",J356,0)</f>
        <v>0</v>
      </c>
      <c r="BH356" s="201">
        <f>IF(N356="sníž. přenesená",J356,0)</f>
        <v>0</v>
      </c>
      <c r="BI356" s="201">
        <f>IF(N356="nulová",J356,0)</f>
        <v>0</v>
      </c>
      <c r="BJ356" s="22" t="s">
        <v>80</v>
      </c>
      <c r="BK356" s="201">
        <f>ROUND(I356*H356,2)</f>
        <v>0</v>
      </c>
      <c r="BL356" s="22" t="s">
        <v>139</v>
      </c>
      <c r="BM356" s="22" t="s">
        <v>536</v>
      </c>
    </row>
    <row r="357" spans="2:65" s="1" customFormat="1">
      <c r="B357" s="39"/>
      <c r="C357" s="61"/>
      <c r="D357" s="202" t="s">
        <v>141</v>
      </c>
      <c r="E357" s="61"/>
      <c r="F357" s="203" t="s">
        <v>537</v>
      </c>
      <c r="G357" s="61"/>
      <c r="H357" s="61"/>
      <c r="I357" s="161"/>
      <c r="J357" s="61"/>
      <c r="K357" s="61"/>
      <c r="L357" s="59"/>
      <c r="M357" s="204"/>
      <c r="N357" s="40"/>
      <c r="O357" s="40"/>
      <c r="P357" s="40"/>
      <c r="Q357" s="40"/>
      <c r="R357" s="40"/>
      <c r="S357" s="40"/>
      <c r="T357" s="76"/>
      <c r="AT357" s="22" t="s">
        <v>141</v>
      </c>
      <c r="AU357" s="22" t="s">
        <v>82</v>
      </c>
    </row>
    <row r="358" spans="2:65" s="11" customFormat="1">
      <c r="B358" s="205"/>
      <c r="C358" s="206"/>
      <c r="D358" s="202" t="s">
        <v>143</v>
      </c>
      <c r="E358" s="207" t="s">
        <v>21</v>
      </c>
      <c r="F358" s="208" t="s">
        <v>538</v>
      </c>
      <c r="G358" s="206"/>
      <c r="H358" s="209">
        <v>25</v>
      </c>
      <c r="I358" s="210"/>
      <c r="J358" s="206"/>
      <c r="K358" s="206"/>
      <c r="L358" s="211"/>
      <c r="M358" s="212"/>
      <c r="N358" s="213"/>
      <c r="O358" s="213"/>
      <c r="P358" s="213"/>
      <c r="Q358" s="213"/>
      <c r="R358" s="213"/>
      <c r="S358" s="213"/>
      <c r="T358" s="214"/>
      <c r="AT358" s="215" t="s">
        <v>143</v>
      </c>
      <c r="AU358" s="215" t="s">
        <v>82</v>
      </c>
      <c r="AV358" s="11" t="s">
        <v>82</v>
      </c>
      <c r="AW358" s="11" t="s">
        <v>35</v>
      </c>
      <c r="AX358" s="11" t="s">
        <v>72</v>
      </c>
      <c r="AY358" s="215" t="s">
        <v>132</v>
      </c>
    </row>
    <row r="359" spans="2:65" s="1" customFormat="1" ht="25.55" customHeight="1">
      <c r="B359" s="39"/>
      <c r="C359" s="227" t="s">
        <v>539</v>
      </c>
      <c r="D359" s="227" t="s">
        <v>261</v>
      </c>
      <c r="E359" s="228" t="s">
        <v>540</v>
      </c>
      <c r="F359" s="229" t="s">
        <v>541</v>
      </c>
      <c r="G359" s="230" t="s">
        <v>476</v>
      </c>
      <c r="H359" s="231">
        <v>25.375</v>
      </c>
      <c r="I359" s="232"/>
      <c r="J359" s="233">
        <f>ROUND(I359*H359,2)</f>
        <v>0</v>
      </c>
      <c r="K359" s="229" t="s">
        <v>138</v>
      </c>
      <c r="L359" s="234"/>
      <c r="M359" s="235" t="s">
        <v>21</v>
      </c>
      <c r="N359" s="236" t="s">
        <v>43</v>
      </c>
      <c r="O359" s="40"/>
      <c r="P359" s="199">
        <f>O359*H359</f>
        <v>0</v>
      </c>
      <c r="Q359" s="199">
        <v>0.98</v>
      </c>
      <c r="R359" s="199">
        <f>Q359*H359</f>
        <v>24.8675</v>
      </c>
      <c r="S359" s="199">
        <v>0</v>
      </c>
      <c r="T359" s="200">
        <f>S359*H359</f>
        <v>0</v>
      </c>
      <c r="AR359" s="22" t="s">
        <v>181</v>
      </c>
      <c r="AT359" s="22" t="s">
        <v>261</v>
      </c>
      <c r="AU359" s="22" t="s">
        <v>82</v>
      </c>
      <c r="AY359" s="22" t="s">
        <v>132</v>
      </c>
      <c r="BE359" s="201">
        <f>IF(N359="základní",J359,0)</f>
        <v>0</v>
      </c>
      <c r="BF359" s="201">
        <f>IF(N359="snížená",J359,0)</f>
        <v>0</v>
      </c>
      <c r="BG359" s="201">
        <f>IF(N359="zákl. přenesená",J359,0)</f>
        <v>0</v>
      </c>
      <c r="BH359" s="201">
        <f>IF(N359="sníž. přenesená",J359,0)</f>
        <v>0</v>
      </c>
      <c r="BI359" s="201">
        <f>IF(N359="nulová",J359,0)</f>
        <v>0</v>
      </c>
      <c r="BJ359" s="22" t="s">
        <v>80</v>
      </c>
      <c r="BK359" s="201">
        <f>ROUND(I359*H359,2)</f>
        <v>0</v>
      </c>
      <c r="BL359" s="22" t="s">
        <v>139</v>
      </c>
      <c r="BM359" s="22" t="s">
        <v>542</v>
      </c>
    </row>
    <row r="360" spans="2:65" s="1" customFormat="1">
      <c r="B360" s="39"/>
      <c r="C360" s="61"/>
      <c r="D360" s="202" t="s">
        <v>141</v>
      </c>
      <c r="E360" s="61"/>
      <c r="F360" s="203" t="s">
        <v>541</v>
      </c>
      <c r="G360" s="61"/>
      <c r="H360" s="61"/>
      <c r="I360" s="161"/>
      <c r="J360" s="61"/>
      <c r="K360" s="61"/>
      <c r="L360" s="59"/>
      <c r="M360" s="204"/>
      <c r="N360" s="40"/>
      <c r="O360" s="40"/>
      <c r="P360" s="40"/>
      <c r="Q360" s="40"/>
      <c r="R360" s="40"/>
      <c r="S360" s="40"/>
      <c r="T360" s="76"/>
      <c r="AT360" s="22" t="s">
        <v>141</v>
      </c>
      <c r="AU360" s="22" t="s">
        <v>82</v>
      </c>
    </row>
    <row r="361" spans="2:65" s="11" customFormat="1">
      <c r="B361" s="205"/>
      <c r="C361" s="206"/>
      <c r="D361" s="202" t="s">
        <v>143</v>
      </c>
      <c r="E361" s="206"/>
      <c r="F361" s="208" t="s">
        <v>543</v>
      </c>
      <c r="G361" s="206"/>
      <c r="H361" s="209">
        <v>25.375</v>
      </c>
      <c r="I361" s="210"/>
      <c r="J361" s="206"/>
      <c r="K361" s="206"/>
      <c r="L361" s="211"/>
      <c r="M361" s="212"/>
      <c r="N361" s="213"/>
      <c r="O361" s="213"/>
      <c r="P361" s="213"/>
      <c r="Q361" s="213"/>
      <c r="R361" s="213"/>
      <c r="S361" s="213"/>
      <c r="T361" s="214"/>
      <c r="AT361" s="215" t="s">
        <v>143</v>
      </c>
      <c r="AU361" s="215" t="s">
        <v>82</v>
      </c>
      <c r="AV361" s="11" t="s">
        <v>82</v>
      </c>
      <c r="AW361" s="11" t="s">
        <v>6</v>
      </c>
      <c r="AX361" s="11" t="s">
        <v>80</v>
      </c>
      <c r="AY361" s="215" t="s">
        <v>132</v>
      </c>
    </row>
    <row r="362" spans="2:65" s="1" customFormat="1" ht="25.55" customHeight="1">
      <c r="B362" s="39"/>
      <c r="C362" s="190" t="s">
        <v>544</v>
      </c>
      <c r="D362" s="190" t="s">
        <v>134</v>
      </c>
      <c r="E362" s="191" t="s">
        <v>545</v>
      </c>
      <c r="F362" s="192" t="s">
        <v>546</v>
      </c>
      <c r="G362" s="193" t="s">
        <v>171</v>
      </c>
      <c r="H362" s="194">
        <v>12.89</v>
      </c>
      <c r="I362" s="195"/>
      <c r="J362" s="196">
        <f>ROUND(I362*H362,2)</f>
        <v>0</v>
      </c>
      <c r="K362" s="192" t="s">
        <v>138</v>
      </c>
      <c r="L362" s="59"/>
      <c r="M362" s="197" t="s">
        <v>21</v>
      </c>
      <c r="N362" s="198" t="s">
        <v>43</v>
      </c>
      <c r="O362" s="40"/>
      <c r="P362" s="199">
        <f>O362*H362</f>
        <v>0</v>
      </c>
      <c r="Q362" s="199">
        <v>2.46367</v>
      </c>
      <c r="R362" s="199">
        <f>Q362*H362</f>
        <v>31.756706300000001</v>
      </c>
      <c r="S362" s="199">
        <v>0</v>
      </c>
      <c r="T362" s="200">
        <f>S362*H362</f>
        <v>0</v>
      </c>
      <c r="AR362" s="22" t="s">
        <v>139</v>
      </c>
      <c r="AT362" s="22" t="s">
        <v>134</v>
      </c>
      <c r="AU362" s="22" t="s">
        <v>82</v>
      </c>
      <c r="AY362" s="22" t="s">
        <v>132</v>
      </c>
      <c r="BE362" s="201">
        <f>IF(N362="základní",J362,0)</f>
        <v>0</v>
      </c>
      <c r="BF362" s="201">
        <f>IF(N362="snížená",J362,0)</f>
        <v>0</v>
      </c>
      <c r="BG362" s="201">
        <f>IF(N362="zákl. přenesená",J362,0)</f>
        <v>0</v>
      </c>
      <c r="BH362" s="201">
        <f>IF(N362="sníž. přenesená",J362,0)</f>
        <v>0</v>
      </c>
      <c r="BI362" s="201">
        <f>IF(N362="nulová",J362,0)</f>
        <v>0</v>
      </c>
      <c r="BJ362" s="22" t="s">
        <v>80</v>
      </c>
      <c r="BK362" s="201">
        <f>ROUND(I362*H362,2)</f>
        <v>0</v>
      </c>
      <c r="BL362" s="22" t="s">
        <v>139</v>
      </c>
      <c r="BM362" s="22" t="s">
        <v>547</v>
      </c>
    </row>
    <row r="363" spans="2:65" s="1" customFormat="1">
      <c r="B363" s="39"/>
      <c r="C363" s="61"/>
      <c r="D363" s="202" t="s">
        <v>141</v>
      </c>
      <c r="E363" s="61"/>
      <c r="F363" s="203" t="s">
        <v>548</v>
      </c>
      <c r="G363" s="61"/>
      <c r="H363" s="61"/>
      <c r="I363" s="161"/>
      <c r="J363" s="61"/>
      <c r="K363" s="61"/>
      <c r="L363" s="59"/>
      <c r="M363" s="204"/>
      <c r="N363" s="40"/>
      <c r="O363" s="40"/>
      <c r="P363" s="40"/>
      <c r="Q363" s="40"/>
      <c r="R363" s="40"/>
      <c r="S363" s="40"/>
      <c r="T363" s="76"/>
      <c r="AT363" s="22" t="s">
        <v>141</v>
      </c>
      <c r="AU363" s="22" t="s">
        <v>82</v>
      </c>
    </row>
    <row r="364" spans="2:65" s="11" customFormat="1">
      <c r="B364" s="205"/>
      <c r="C364" s="206"/>
      <c r="D364" s="202" t="s">
        <v>143</v>
      </c>
      <c r="E364" s="207" t="s">
        <v>21</v>
      </c>
      <c r="F364" s="208" t="s">
        <v>549</v>
      </c>
      <c r="G364" s="206"/>
      <c r="H364" s="209">
        <v>8.14</v>
      </c>
      <c r="I364" s="210"/>
      <c r="J364" s="206"/>
      <c r="K364" s="206"/>
      <c r="L364" s="211"/>
      <c r="M364" s="212"/>
      <c r="N364" s="213"/>
      <c r="O364" s="213"/>
      <c r="P364" s="213"/>
      <c r="Q364" s="213"/>
      <c r="R364" s="213"/>
      <c r="S364" s="213"/>
      <c r="T364" s="214"/>
      <c r="AT364" s="215" t="s">
        <v>143</v>
      </c>
      <c r="AU364" s="215" t="s">
        <v>82</v>
      </c>
      <c r="AV364" s="11" t="s">
        <v>82</v>
      </c>
      <c r="AW364" s="11" t="s">
        <v>35</v>
      </c>
      <c r="AX364" s="11" t="s">
        <v>72</v>
      </c>
      <c r="AY364" s="215" t="s">
        <v>132</v>
      </c>
    </row>
    <row r="365" spans="2:65" s="11" customFormat="1">
      <c r="B365" s="205"/>
      <c r="C365" s="206"/>
      <c r="D365" s="202" t="s">
        <v>143</v>
      </c>
      <c r="E365" s="207" t="s">
        <v>21</v>
      </c>
      <c r="F365" s="208" t="s">
        <v>550</v>
      </c>
      <c r="G365" s="206"/>
      <c r="H365" s="209">
        <v>4.75</v>
      </c>
      <c r="I365" s="210"/>
      <c r="J365" s="206"/>
      <c r="K365" s="206"/>
      <c r="L365" s="211"/>
      <c r="M365" s="212"/>
      <c r="N365" s="213"/>
      <c r="O365" s="213"/>
      <c r="P365" s="213"/>
      <c r="Q365" s="213"/>
      <c r="R365" s="213"/>
      <c r="S365" s="213"/>
      <c r="T365" s="214"/>
      <c r="AT365" s="215" t="s">
        <v>143</v>
      </c>
      <c r="AU365" s="215" t="s">
        <v>82</v>
      </c>
      <c r="AV365" s="11" t="s">
        <v>82</v>
      </c>
      <c r="AW365" s="11" t="s">
        <v>35</v>
      </c>
      <c r="AX365" s="11" t="s">
        <v>72</v>
      </c>
      <c r="AY365" s="215" t="s">
        <v>132</v>
      </c>
    </row>
    <row r="366" spans="2:65" s="1" customFormat="1" ht="16.45" customHeight="1">
      <c r="B366" s="39"/>
      <c r="C366" s="190" t="s">
        <v>551</v>
      </c>
      <c r="D366" s="190" t="s">
        <v>134</v>
      </c>
      <c r="E366" s="191" t="s">
        <v>552</v>
      </c>
      <c r="F366" s="192" t="s">
        <v>553</v>
      </c>
      <c r="G366" s="193" t="s">
        <v>476</v>
      </c>
      <c r="H366" s="194">
        <v>8735</v>
      </c>
      <c r="I366" s="195"/>
      <c r="J366" s="196">
        <f>ROUND(I366*H366,2)</f>
        <v>0</v>
      </c>
      <c r="K366" s="192" t="s">
        <v>138</v>
      </c>
      <c r="L366" s="59"/>
      <c r="M366" s="197" t="s">
        <v>21</v>
      </c>
      <c r="N366" s="198" t="s">
        <v>43</v>
      </c>
      <c r="O366" s="40"/>
      <c r="P366" s="199">
        <f>O366*H366</f>
        <v>0</v>
      </c>
      <c r="Q366" s="199">
        <v>0</v>
      </c>
      <c r="R366" s="199">
        <f>Q366*H366</f>
        <v>0</v>
      </c>
      <c r="S366" s="199">
        <v>0</v>
      </c>
      <c r="T366" s="200">
        <f>S366*H366</f>
        <v>0</v>
      </c>
      <c r="AR366" s="22" t="s">
        <v>139</v>
      </c>
      <c r="AT366" s="22" t="s">
        <v>134</v>
      </c>
      <c r="AU366" s="22" t="s">
        <v>82</v>
      </c>
      <c r="AY366" s="22" t="s">
        <v>132</v>
      </c>
      <c r="BE366" s="201">
        <f>IF(N366="základní",J366,0)</f>
        <v>0</v>
      </c>
      <c r="BF366" s="201">
        <f>IF(N366="snížená",J366,0)</f>
        <v>0</v>
      </c>
      <c r="BG366" s="201">
        <f>IF(N366="zákl. přenesená",J366,0)</f>
        <v>0</v>
      </c>
      <c r="BH366" s="201">
        <f>IF(N366="sníž. přenesená",J366,0)</f>
        <v>0</v>
      </c>
      <c r="BI366" s="201">
        <f>IF(N366="nulová",J366,0)</f>
        <v>0</v>
      </c>
      <c r="BJ366" s="22" t="s">
        <v>80</v>
      </c>
      <c r="BK366" s="201">
        <f>ROUND(I366*H366,2)</f>
        <v>0</v>
      </c>
      <c r="BL366" s="22" t="s">
        <v>139</v>
      </c>
      <c r="BM366" s="22" t="s">
        <v>554</v>
      </c>
    </row>
    <row r="367" spans="2:65" s="1" customFormat="1">
      <c r="B367" s="39"/>
      <c r="C367" s="61"/>
      <c r="D367" s="202" t="s">
        <v>141</v>
      </c>
      <c r="E367" s="61"/>
      <c r="F367" s="203" t="s">
        <v>555</v>
      </c>
      <c r="G367" s="61"/>
      <c r="H367" s="61"/>
      <c r="I367" s="161"/>
      <c r="J367" s="61"/>
      <c r="K367" s="61"/>
      <c r="L367" s="59"/>
      <c r="M367" s="204"/>
      <c r="N367" s="40"/>
      <c r="O367" s="40"/>
      <c r="P367" s="40"/>
      <c r="Q367" s="40"/>
      <c r="R367" s="40"/>
      <c r="S367" s="40"/>
      <c r="T367" s="76"/>
      <c r="AT367" s="22" t="s">
        <v>141</v>
      </c>
      <c r="AU367" s="22" t="s">
        <v>82</v>
      </c>
    </row>
    <row r="368" spans="2:65" s="11" customFormat="1">
      <c r="B368" s="205"/>
      <c r="C368" s="206"/>
      <c r="D368" s="202" t="s">
        <v>143</v>
      </c>
      <c r="E368" s="207" t="s">
        <v>21</v>
      </c>
      <c r="F368" s="208" t="s">
        <v>556</v>
      </c>
      <c r="G368" s="206"/>
      <c r="H368" s="209">
        <v>230</v>
      </c>
      <c r="I368" s="210"/>
      <c r="J368" s="206"/>
      <c r="K368" s="206"/>
      <c r="L368" s="211"/>
      <c r="M368" s="212"/>
      <c r="N368" s="213"/>
      <c r="O368" s="213"/>
      <c r="P368" s="213"/>
      <c r="Q368" s="213"/>
      <c r="R368" s="213"/>
      <c r="S368" s="213"/>
      <c r="T368" s="214"/>
      <c r="AT368" s="215" t="s">
        <v>143</v>
      </c>
      <c r="AU368" s="215" t="s">
        <v>82</v>
      </c>
      <c r="AV368" s="11" t="s">
        <v>82</v>
      </c>
      <c r="AW368" s="11" t="s">
        <v>35</v>
      </c>
      <c r="AX368" s="11" t="s">
        <v>72</v>
      </c>
      <c r="AY368" s="215" t="s">
        <v>132</v>
      </c>
    </row>
    <row r="369" spans="2:65" s="11" customFormat="1">
      <c r="B369" s="205"/>
      <c r="C369" s="206"/>
      <c r="D369" s="202" t="s">
        <v>143</v>
      </c>
      <c r="E369" s="207" t="s">
        <v>21</v>
      </c>
      <c r="F369" s="208" t="s">
        <v>557</v>
      </c>
      <c r="G369" s="206"/>
      <c r="H369" s="209">
        <v>8505</v>
      </c>
      <c r="I369" s="210"/>
      <c r="J369" s="206"/>
      <c r="K369" s="206"/>
      <c r="L369" s="211"/>
      <c r="M369" s="212"/>
      <c r="N369" s="213"/>
      <c r="O369" s="213"/>
      <c r="P369" s="213"/>
      <c r="Q369" s="213"/>
      <c r="R369" s="213"/>
      <c r="S369" s="213"/>
      <c r="T369" s="214"/>
      <c r="AT369" s="215" t="s">
        <v>143</v>
      </c>
      <c r="AU369" s="215" t="s">
        <v>82</v>
      </c>
      <c r="AV369" s="11" t="s">
        <v>82</v>
      </c>
      <c r="AW369" s="11" t="s">
        <v>35</v>
      </c>
      <c r="AX369" s="11" t="s">
        <v>72</v>
      </c>
      <c r="AY369" s="215" t="s">
        <v>132</v>
      </c>
    </row>
    <row r="370" spans="2:65" s="1" customFormat="1" ht="16.45" customHeight="1">
      <c r="B370" s="39"/>
      <c r="C370" s="190" t="s">
        <v>558</v>
      </c>
      <c r="D370" s="190" t="s">
        <v>134</v>
      </c>
      <c r="E370" s="191" t="s">
        <v>559</v>
      </c>
      <c r="F370" s="192" t="s">
        <v>560</v>
      </c>
      <c r="G370" s="193" t="s">
        <v>476</v>
      </c>
      <c r="H370" s="194">
        <v>5170</v>
      </c>
      <c r="I370" s="195"/>
      <c r="J370" s="196">
        <f>ROUND(I370*H370,2)</f>
        <v>0</v>
      </c>
      <c r="K370" s="192" t="s">
        <v>138</v>
      </c>
      <c r="L370" s="59"/>
      <c r="M370" s="197" t="s">
        <v>21</v>
      </c>
      <c r="N370" s="198" t="s">
        <v>43</v>
      </c>
      <c r="O370" s="40"/>
      <c r="P370" s="199">
        <f>O370*H370</f>
        <v>0</v>
      </c>
      <c r="Q370" s="199">
        <v>0</v>
      </c>
      <c r="R370" s="199">
        <f>Q370*H370</f>
        <v>0</v>
      </c>
      <c r="S370" s="199">
        <v>0.19400000000000001</v>
      </c>
      <c r="T370" s="200">
        <f>S370*H370</f>
        <v>1002.98</v>
      </c>
      <c r="AR370" s="22" t="s">
        <v>139</v>
      </c>
      <c r="AT370" s="22" t="s">
        <v>134</v>
      </c>
      <c r="AU370" s="22" t="s">
        <v>82</v>
      </c>
      <c r="AY370" s="22" t="s">
        <v>132</v>
      </c>
      <c r="BE370" s="201">
        <f>IF(N370="základní",J370,0)</f>
        <v>0</v>
      </c>
      <c r="BF370" s="201">
        <f>IF(N370="snížená",J370,0)</f>
        <v>0</v>
      </c>
      <c r="BG370" s="201">
        <f>IF(N370="zákl. přenesená",J370,0)</f>
        <v>0</v>
      </c>
      <c r="BH370" s="201">
        <f>IF(N370="sníž. přenesená",J370,0)</f>
        <v>0</v>
      </c>
      <c r="BI370" s="201">
        <f>IF(N370="nulová",J370,0)</f>
        <v>0</v>
      </c>
      <c r="BJ370" s="22" t="s">
        <v>80</v>
      </c>
      <c r="BK370" s="201">
        <f>ROUND(I370*H370,2)</f>
        <v>0</v>
      </c>
      <c r="BL370" s="22" t="s">
        <v>139</v>
      </c>
      <c r="BM370" s="22" t="s">
        <v>561</v>
      </c>
    </row>
    <row r="371" spans="2:65" s="1" customFormat="1" ht="45.1">
      <c r="B371" s="39"/>
      <c r="C371" s="61"/>
      <c r="D371" s="202" t="s">
        <v>141</v>
      </c>
      <c r="E371" s="61"/>
      <c r="F371" s="203" t="s">
        <v>562</v>
      </c>
      <c r="G371" s="61"/>
      <c r="H371" s="61"/>
      <c r="I371" s="161"/>
      <c r="J371" s="61"/>
      <c r="K371" s="61"/>
      <c r="L371" s="59"/>
      <c r="M371" s="204"/>
      <c r="N371" s="40"/>
      <c r="O371" s="40"/>
      <c r="P371" s="40"/>
      <c r="Q371" s="40"/>
      <c r="R371" s="40"/>
      <c r="S371" s="40"/>
      <c r="T371" s="76"/>
      <c r="AT371" s="22" t="s">
        <v>141</v>
      </c>
      <c r="AU371" s="22" t="s">
        <v>82</v>
      </c>
    </row>
    <row r="372" spans="2:65" s="1" customFormat="1" ht="22.55">
      <c r="B372" s="39"/>
      <c r="C372" s="61"/>
      <c r="D372" s="202" t="s">
        <v>159</v>
      </c>
      <c r="E372" s="61"/>
      <c r="F372" s="216" t="s">
        <v>563</v>
      </c>
      <c r="G372" s="61"/>
      <c r="H372" s="61"/>
      <c r="I372" s="161"/>
      <c r="J372" s="61"/>
      <c r="K372" s="61"/>
      <c r="L372" s="59"/>
      <c r="M372" s="204"/>
      <c r="N372" s="40"/>
      <c r="O372" s="40"/>
      <c r="P372" s="40"/>
      <c r="Q372" s="40"/>
      <c r="R372" s="40"/>
      <c r="S372" s="40"/>
      <c r="T372" s="76"/>
      <c r="AT372" s="22" t="s">
        <v>159</v>
      </c>
      <c r="AU372" s="22" t="s">
        <v>82</v>
      </c>
    </row>
    <row r="373" spans="2:65" s="11" customFormat="1">
      <c r="B373" s="205"/>
      <c r="C373" s="206"/>
      <c r="D373" s="202" t="s">
        <v>143</v>
      </c>
      <c r="E373" s="207" t="s">
        <v>21</v>
      </c>
      <c r="F373" s="208" t="s">
        <v>564</v>
      </c>
      <c r="G373" s="206"/>
      <c r="H373" s="209">
        <v>5170</v>
      </c>
      <c r="I373" s="210"/>
      <c r="J373" s="206"/>
      <c r="K373" s="206"/>
      <c r="L373" s="211"/>
      <c r="M373" s="212"/>
      <c r="N373" s="213"/>
      <c r="O373" s="213"/>
      <c r="P373" s="213"/>
      <c r="Q373" s="213"/>
      <c r="R373" s="213"/>
      <c r="S373" s="213"/>
      <c r="T373" s="214"/>
      <c r="AT373" s="215" t="s">
        <v>143</v>
      </c>
      <c r="AU373" s="215" t="s">
        <v>82</v>
      </c>
      <c r="AV373" s="11" t="s">
        <v>82</v>
      </c>
      <c r="AW373" s="11" t="s">
        <v>35</v>
      </c>
      <c r="AX373" s="11" t="s">
        <v>72</v>
      </c>
      <c r="AY373" s="215" t="s">
        <v>132</v>
      </c>
    </row>
    <row r="374" spans="2:65" s="1" customFormat="1" ht="16.45" customHeight="1">
      <c r="B374" s="39"/>
      <c r="C374" s="190" t="s">
        <v>565</v>
      </c>
      <c r="D374" s="190" t="s">
        <v>134</v>
      </c>
      <c r="E374" s="191" t="s">
        <v>566</v>
      </c>
      <c r="F374" s="192" t="s">
        <v>567</v>
      </c>
      <c r="G374" s="193" t="s">
        <v>476</v>
      </c>
      <c r="H374" s="194">
        <v>45.5</v>
      </c>
      <c r="I374" s="195"/>
      <c r="J374" s="196">
        <f>ROUND(I374*H374,2)</f>
        <v>0</v>
      </c>
      <c r="K374" s="192" t="s">
        <v>138</v>
      </c>
      <c r="L374" s="59"/>
      <c r="M374" s="197" t="s">
        <v>21</v>
      </c>
      <c r="N374" s="198" t="s">
        <v>43</v>
      </c>
      <c r="O374" s="40"/>
      <c r="P374" s="199">
        <f>O374*H374</f>
        <v>0</v>
      </c>
      <c r="Q374" s="199">
        <v>0</v>
      </c>
      <c r="R374" s="199">
        <f>Q374*H374</f>
        <v>0</v>
      </c>
      <c r="S374" s="199">
        <v>0.25800000000000001</v>
      </c>
      <c r="T374" s="200">
        <f>S374*H374</f>
        <v>11.739000000000001</v>
      </c>
      <c r="AR374" s="22" t="s">
        <v>139</v>
      </c>
      <c r="AT374" s="22" t="s">
        <v>134</v>
      </c>
      <c r="AU374" s="22" t="s">
        <v>82</v>
      </c>
      <c r="AY374" s="22" t="s">
        <v>132</v>
      </c>
      <c r="BE374" s="201">
        <f>IF(N374="základní",J374,0)</f>
        <v>0</v>
      </c>
      <c r="BF374" s="201">
        <f>IF(N374="snížená",J374,0)</f>
        <v>0</v>
      </c>
      <c r="BG374" s="201">
        <f>IF(N374="zákl. přenesená",J374,0)</f>
        <v>0</v>
      </c>
      <c r="BH374" s="201">
        <f>IF(N374="sníž. přenesená",J374,0)</f>
        <v>0</v>
      </c>
      <c r="BI374" s="201">
        <f>IF(N374="nulová",J374,0)</f>
        <v>0</v>
      </c>
      <c r="BJ374" s="22" t="s">
        <v>80</v>
      </c>
      <c r="BK374" s="201">
        <f>ROUND(I374*H374,2)</f>
        <v>0</v>
      </c>
      <c r="BL374" s="22" t="s">
        <v>139</v>
      </c>
      <c r="BM374" s="22" t="s">
        <v>568</v>
      </c>
    </row>
    <row r="375" spans="2:65" s="1" customFormat="1" ht="33.85">
      <c r="B375" s="39"/>
      <c r="C375" s="61"/>
      <c r="D375" s="202" t="s">
        <v>141</v>
      </c>
      <c r="E375" s="61"/>
      <c r="F375" s="203" t="s">
        <v>569</v>
      </c>
      <c r="G375" s="61"/>
      <c r="H375" s="61"/>
      <c r="I375" s="161"/>
      <c r="J375" s="61"/>
      <c r="K375" s="61"/>
      <c r="L375" s="59"/>
      <c r="M375" s="204"/>
      <c r="N375" s="40"/>
      <c r="O375" s="40"/>
      <c r="P375" s="40"/>
      <c r="Q375" s="40"/>
      <c r="R375" s="40"/>
      <c r="S375" s="40"/>
      <c r="T375" s="76"/>
      <c r="AT375" s="22" t="s">
        <v>141</v>
      </c>
      <c r="AU375" s="22" t="s">
        <v>82</v>
      </c>
    </row>
    <row r="376" spans="2:65" s="12" customFormat="1">
      <c r="B376" s="217"/>
      <c r="C376" s="218"/>
      <c r="D376" s="202" t="s">
        <v>143</v>
      </c>
      <c r="E376" s="219" t="s">
        <v>21</v>
      </c>
      <c r="F376" s="220" t="s">
        <v>570</v>
      </c>
      <c r="G376" s="218"/>
      <c r="H376" s="219" t="s">
        <v>21</v>
      </c>
      <c r="I376" s="221"/>
      <c r="J376" s="218"/>
      <c r="K376" s="218"/>
      <c r="L376" s="222"/>
      <c r="M376" s="223"/>
      <c r="N376" s="224"/>
      <c r="O376" s="224"/>
      <c r="P376" s="224"/>
      <c r="Q376" s="224"/>
      <c r="R376" s="224"/>
      <c r="S376" s="224"/>
      <c r="T376" s="225"/>
      <c r="AT376" s="226" t="s">
        <v>143</v>
      </c>
      <c r="AU376" s="226" t="s">
        <v>82</v>
      </c>
      <c r="AV376" s="12" t="s">
        <v>80</v>
      </c>
      <c r="AW376" s="12" t="s">
        <v>35</v>
      </c>
      <c r="AX376" s="12" t="s">
        <v>72</v>
      </c>
      <c r="AY376" s="226" t="s">
        <v>132</v>
      </c>
    </row>
    <row r="377" spans="2:65" s="11" customFormat="1">
      <c r="B377" s="205"/>
      <c r="C377" s="206"/>
      <c r="D377" s="202" t="s">
        <v>143</v>
      </c>
      <c r="E377" s="207" t="s">
        <v>21</v>
      </c>
      <c r="F377" s="208" t="s">
        <v>571</v>
      </c>
      <c r="G377" s="206"/>
      <c r="H377" s="209">
        <v>23</v>
      </c>
      <c r="I377" s="210"/>
      <c r="J377" s="206"/>
      <c r="K377" s="206"/>
      <c r="L377" s="211"/>
      <c r="M377" s="212"/>
      <c r="N377" s="213"/>
      <c r="O377" s="213"/>
      <c r="P377" s="213"/>
      <c r="Q377" s="213"/>
      <c r="R377" s="213"/>
      <c r="S377" s="213"/>
      <c r="T377" s="214"/>
      <c r="AT377" s="215" t="s">
        <v>143</v>
      </c>
      <c r="AU377" s="215" t="s">
        <v>82</v>
      </c>
      <c r="AV377" s="11" t="s">
        <v>82</v>
      </c>
      <c r="AW377" s="11" t="s">
        <v>35</v>
      </c>
      <c r="AX377" s="11" t="s">
        <v>72</v>
      </c>
      <c r="AY377" s="215" t="s">
        <v>132</v>
      </c>
    </row>
    <row r="378" spans="2:65" s="11" customFormat="1">
      <c r="B378" s="205"/>
      <c r="C378" s="206"/>
      <c r="D378" s="202" t="s">
        <v>143</v>
      </c>
      <c r="E378" s="207" t="s">
        <v>21</v>
      </c>
      <c r="F378" s="208" t="s">
        <v>572</v>
      </c>
      <c r="G378" s="206"/>
      <c r="H378" s="209">
        <v>22.5</v>
      </c>
      <c r="I378" s="210"/>
      <c r="J378" s="206"/>
      <c r="K378" s="206"/>
      <c r="L378" s="211"/>
      <c r="M378" s="212"/>
      <c r="N378" s="213"/>
      <c r="O378" s="213"/>
      <c r="P378" s="213"/>
      <c r="Q378" s="213"/>
      <c r="R378" s="213"/>
      <c r="S378" s="213"/>
      <c r="T378" s="214"/>
      <c r="AT378" s="215" t="s">
        <v>143</v>
      </c>
      <c r="AU378" s="215" t="s">
        <v>82</v>
      </c>
      <c r="AV378" s="11" t="s">
        <v>82</v>
      </c>
      <c r="AW378" s="11" t="s">
        <v>35</v>
      </c>
      <c r="AX378" s="11" t="s">
        <v>72</v>
      </c>
      <c r="AY378" s="215" t="s">
        <v>132</v>
      </c>
    </row>
    <row r="379" spans="2:65" s="1" customFormat="1" ht="16.45" customHeight="1">
      <c r="B379" s="39"/>
      <c r="C379" s="190" t="s">
        <v>573</v>
      </c>
      <c r="D379" s="190" t="s">
        <v>134</v>
      </c>
      <c r="E379" s="191" t="s">
        <v>574</v>
      </c>
      <c r="F379" s="192" t="s">
        <v>575</v>
      </c>
      <c r="G379" s="193" t="s">
        <v>476</v>
      </c>
      <c r="H379" s="194">
        <v>15</v>
      </c>
      <c r="I379" s="195"/>
      <c r="J379" s="196">
        <f>ROUND(I379*H379,2)</f>
        <v>0</v>
      </c>
      <c r="K379" s="192" t="s">
        <v>138</v>
      </c>
      <c r="L379" s="59"/>
      <c r="M379" s="197" t="s">
        <v>21</v>
      </c>
      <c r="N379" s="198" t="s">
        <v>43</v>
      </c>
      <c r="O379" s="40"/>
      <c r="P379" s="199">
        <f>O379*H379</f>
        <v>0</v>
      </c>
      <c r="Q379" s="199">
        <v>0</v>
      </c>
      <c r="R379" s="199">
        <f>Q379*H379</f>
        <v>0</v>
      </c>
      <c r="S379" s="199">
        <v>4.2999999999999997E-2</v>
      </c>
      <c r="T379" s="200">
        <f>S379*H379</f>
        <v>0.64499999999999991</v>
      </c>
      <c r="AR379" s="22" t="s">
        <v>139</v>
      </c>
      <c r="AT379" s="22" t="s">
        <v>134</v>
      </c>
      <c r="AU379" s="22" t="s">
        <v>82</v>
      </c>
      <c r="AY379" s="22" t="s">
        <v>132</v>
      </c>
      <c r="BE379" s="201">
        <f>IF(N379="základní",J379,0)</f>
        <v>0</v>
      </c>
      <c r="BF379" s="201">
        <f>IF(N379="snížená",J379,0)</f>
        <v>0</v>
      </c>
      <c r="BG379" s="201">
        <f>IF(N379="zákl. přenesená",J379,0)</f>
        <v>0</v>
      </c>
      <c r="BH379" s="201">
        <f>IF(N379="sníž. přenesená",J379,0)</f>
        <v>0</v>
      </c>
      <c r="BI379" s="201">
        <f>IF(N379="nulová",J379,0)</f>
        <v>0</v>
      </c>
      <c r="BJ379" s="22" t="s">
        <v>80</v>
      </c>
      <c r="BK379" s="201">
        <f>ROUND(I379*H379,2)</f>
        <v>0</v>
      </c>
      <c r="BL379" s="22" t="s">
        <v>139</v>
      </c>
      <c r="BM379" s="22" t="s">
        <v>576</v>
      </c>
    </row>
    <row r="380" spans="2:65" s="1" customFormat="1" ht="33.85">
      <c r="B380" s="39"/>
      <c r="C380" s="61"/>
      <c r="D380" s="202" t="s">
        <v>141</v>
      </c>
      <c r="E380" s="61"/>
      <c r="F380" s="203" t="s">
        <v>577</v>
      </c>
      <c r="G380" s="61"/>
      <c r="H380" s="61"/>
      <c r="I380" s="161"/>
      <c r="J380" s="61"/>
      <c r="K380" s="61"/>
      <c r="L380" s="59"/>
      <c r="M380" s="204"/>
      <c r="N380" s="40"/>
      <c r="O380" s="40"/>
      <c r="P380" s="40"/>
      <c r="Q380" s="40"/>
      <c r="R380" s="40"/>
      <c r="S380" s="40"/>
      <c r="T380" s="76"/>
      <c r="AT380" s="22" t="s">
        <v>141</v>
      </c>
      <c r="AU380" s="22" t="s">
        <v>82</v>
      </c>
    </row>
    <row r="381" spans="2:65" s="11" customFormat="1">
      <c r="B381" s="205"/>
      <c r="C381" s="206"/>
      <c r="D381" s="202" t="s">
        <v>143</v>
      </c>
      <c r="E381" s="207" t="s">
        <v>21</v>
      </c>
      <c r="F381" s="208" t="s">
        <v>578</v>
      </c>
      <c r="G381" s="206"/>
      <c r="H381" s="209">
        <v>15</v>
      </c>
      <c r="I381" s="210"/>
      <c r="J381" s="206"/>
      <c r="K381" s="206"/>
      <c r="L381" s="211"/>
      <c r="M381" s="212"/>
      <c r="N381" s="213"/>
      <c r="O381" s="213"/>
      <c r="P381" s="213"/>
      <c r="Q381" s="213"/>
      <c r="R381" s="213"/>
      <c r="S381" s="213"/>
      <c r="T381" s="214"/>
      <c r="AT381" s="215" t="s">
        <v>143</v>
      </c>
      <c r="AU381" s="215" t="s">
        <v>82</v>
      </c>
      <c r="AV381" s="11" t="s">
        <v>82</v>
      </c>
      <c r="AW381" s="11" t="s">
        <v>35</v>
      </c>
      <c r="AX381" s="11" t="s">
        <v>72</v>
      </c>
      <c r="AY381" s="215" t="s">
        <v>132</v>
      </c>
    </row>
    <row r="382" spans="2:65" s="1" customFormat="1" ht="25.55" customHeight="1">
      <c r="B382" s="39"/>
      <c r="C382" s="190" t="s">
        <v>579</v>
      </c>
      <c r="D382" s="190" t="s">
        <v>134</v>
      </c>
      <c r="E382" s="191" t="s">
        <v>580</v>
      </c>
      <c r="F382" s="192" t="s">
        <v>581</v>
      </c>
      <c r="G382" s="193" t="s">
        <v>137</v>
      </c>
      <c r="H382" s="194">
        <v>350</v>
      </c>
      <c r="I382" s="195"/>
      <c r="J382" s="196">
        <f>ROUND(I382*H382,2)</f>
        <v>0</v>
      </c>
      <c r="K382" s="192" t="s">
        <v>138</v>
      </c>
      <c r="L382" s="59"/>
      <c r="M382" s="197" t="s">
        <v>21</v>
      </c>
      <c r="N382" s="198" t="s">
        <v>43</v>
      </c>
      <c r="O382" s="40"/>
      <c r="P382" s="199">
        <f>O382*H382</f>
        <v>0</v>
      </c>
      <c r="Q382" s="199">
        <v>0</v>
      </c>
      <c r="R382" s="199">
        <f>Q382*H382</f>
        <v>0</v>
      </c>
      <c r="S382" s="199">
        <v>2E-3</v>
      </c>
      <c r="T382" s="200">
        <f>S382*H382</f>
        <v>0.70000000000000007</v>
      </c>
      <c r="AR382" s="22" t="s">
        <v>139</v>
      </c>
      <c r="AT382" s="22" t="s">
        <v>134</v>
      </c>
      <c r="AU382" s="22" t="s">
        <v>82</v>
      </c>
      <c r="AY382" s="22" t="s">
        <v>132</v>
      </c>
      <c r="BE382" s="201">
        <f>IF(N382="základní",J382,0)</f>
        <v>0</v>
      </c>
      <c r="BF382" s="201">
        <f>IF(N382="snížená",J382,0)</f>
        <v>0</v>
      </c>
      <c r="BG382" s="201">
        <f>IF(N382="zákl. přenesená",J382,0)</f>
        <v>0</v>
      </c>
      <c r="BH382" s="201">
        <f>IF(N382="sníž. přenesená",J382,0)</f>
        <v>0</v>
      </c>
      <c r="BI382" s="201">
        <f>IF(N382="nulová",J382,0)</f>
        <v>0</v>
      </c>
      <c r="BJ382" s="22" t="s">
        <v>80</v>
      </c>
      <c r="BK382" s="201">
        <f>ROUND(I382*H382,2)</f>
        <v>0</v>
      </c>
      <c r="BL382" s="22" t="s">
        <v>139</v>
      </c>
      <c r="BM382" s="22" t="s">
        <v>582</v>
      </c>
    </row>
    <row r="383" spans="2:65" s="1" customFormat="1" ht="33.85">
      <c r="B383" s="39"/>
      <c r="C383" s="61"/>
      <c r="D383" s="202" t="s">
        <v>141</v>
      </c>
      <c r="E383" s="61"/>
      <c r="F383" s="203" t="s">
        <v>583</v>
      </c>
      <c r="G383" s="61"/>
      <c r="H383" s="61"/>
      <c r="I383" s="161"/>
      <c r="J383" s="61"/>
      <c r="K383" s="61"/>
      <c r="L383" s="59"/>
      <c r="M383" s="204"/>
      <c r="N383" s="40"/>
      <c r="O383" s="40"/>
      <c r="P383" s="40"/>
      <c r="Q383" s="40"/>
      <c r="R383" s="40"/>
      <c r="S383" s="40"/>
      <c r="T383" s="76"/>
      <c r="AT383" s="22" t="s">
        <v>141</v>
      </c>
      <c r="AU383" s="22" t="s">
        <v>82</v>
      </c>
    </row>
    <row r="384" spans="2:65" s="11" customFormat="1" ht="25.05">
      <c r="B384" s="205"/>
      <c r="C384" s="206"/>
      <c r="D384" s="202" t="s">
        <v>143</v>
      </c>
      <c r="E384" s="207" t="s">
        <v>21</v>
      </c>
      <c r="F384" s="208" t="s">
        <v>584</v>
      </c>
      <c r="G384" s="206"/>
      <c r="H384" s="209">
        <v>350</v>
      </c>
      <c r="I384" s="210"/>
      <c r="J384" s="206"/>
      <c r="K384" s="206"/>
      <c r="L384" s="211"/>
      <c r="M384" s="212"/>
      <c r="N384" s="213"/>
      <c r="O384" s="213"/>
      <c r="P384" s="213"/>
      <c r="Q384" s="213"/>
      <c r="R384" s="213"/>
      <c r="S384" s="213"/>
      <c r="T384" s="214"/>
      <c r="AT384" s="215" t="s">
        <v>143</v>
      </c>
      <c r="AU384" s="215" t="s">
        <v>82</v>
      </c>
      <c r="AV384" s="11" t="s">
        <v>82</v>
      </c>
      <c r="AW384" s="11" t="s">
        <v>35</v>
      </c>
      <c r="AX384" s="11" t="s">
        <v>72</v>
      </c>
      <c r="AY384" s="215" t="s">
        <v>132</v>
      </c>
    </row>
    <row r="385" spans="2:65" s="10" customFormat="1" ht="29.9" customHeight="1">
      <c r="B385" s="174"/>
      <c r="C385" s="175"/>
      <c r="D385" s="176" t="s">
        <v>71</v>
      </c>
      <c r="E385" s="188" t="s">
        <v>585</v>
      </c>
      <c r="F385" s="188" t="s">
        <v>586</v>
      </c>
      <c r="G385" s="175"/>
      <c r="H385" s="175"/>
      <c r="I385" s="178"/>
      <c r="J385" s="189">
        <f>BK385</f>
        <v>0</v>
      </c>
      <c r="K385" s="175"/>
      <c r="L385" s="180"/>
      <c r="M385" s="181"/>
      <c r="N385" s="182"/>
      <c r="O385" s="182"/>
      <c r="P385" s="183">
        <f>SUM(P386:P397)</f>
        <v>0</v>
      </c>
      <c r="Q385" s="182"/>
      <c r="R385" s="183">
        <f>SUM(R386:R397)</f>
        <v>0</v>
      </c>
      <c r="S385" s="182"/>
      <c r="T385" s="184">
        <f>SUM(T386:T397)</f>
        <v>0</v>
      </c>
      <c r="AR385" s="185" t="s">
        <v>80</v>
      </c>
      <c r="AT385" s="186" t="s">
        <v>71</v>
      </c>
      <c r="AU385" s="186" t="s">
        <v>80</v>
      </c>
      <c r="AY385" s="185" t="s">
        <v>132</v>
      </c>
      <c r="BK385" s="187">
        <f>SUM(BK386:BK397)</f>
        <v>0</v>
      </c>
    </row>
    <row r="386" spans="2:65" s="1" customFormat="1" ht="25.55" customHeight="1">
      <c r="B386" s="39"/>
      <c r="C386" s="190" t="s">
        <v>587</v>
      </c>
      <c r="D386" s="190" t="s">
        <v>134</v>
      </c>
      <c r="E386" s="191" t="s">
        <v>588</v>
      </c>
      <c r="F386" s="192" t="s">
        <v>589</v>
      </c>
      <c r="G386" s="193" t="s">
        <v>298</v>
      </c>
      <c r="H386" s="194">
        <v>7065.4639999999999</v>
      </c>
      <c r="I386" s="195"/>
      <c r="J386" s="196">
        <f>ROUND(I386*H386,2)</f>
        <v>0</v>
      </c>
      <c r="K386" s="192" t="s">
        <v>21</v>
      </c>
      <c r="L386" s="59"/>
      <c r="M386" s="197" t="s">
        <v>21</v>
      </c>
      <c r="N386" s="198" t="s">
        <v>43</v>
      </c>
      <c r="O386" s="40"/>
      <c r="P386" s="199">
        <f>O386*H386</f>
        <v>0</v>
      </c>
      <c r="Q386" s="199">
        <v>0</v>
      </c>
      <c r="R386" s="199">
        <f>Q386*H386</f>
        <v>0</v>
      </c>
      <c r="S386" s="199">
        <v>0</v>
      </c>
      <c r="T386" s="200">
        <f>S386*H386</f>
        <v>0</v>
      </c>
      <c r="AR386" s="22" t="s">
        <v>139</v>
      </c>
      <c r="AT386" s="22" t="s">
        <v>134</v>
      </c>
      <c r="AU386" s="22" t="s">
        <v>82</v>
      </c>
      <c r="AY386" s="22" t="s">
        <v>132</v>
      </c>
      <c r="BE386" s="201">
        <f>IF(N386="základní",J386,0)</f>
        <v>0</v>
      </c>
      <c r="BF386" s="201">
        <f>IF(N386="snížená",J386,0)</f>
        <v>0</v>
      </c>
      <c r="BG386" s="201">
        <f>IF(N386="zákl. přenesená",J386,0)</f>
        <v>0</v>
      </c>
      <c r="BH386" s="201">
        <f>IF(N386="sníž. přenesená",J386,0)</f>
        <v>0</v>
      </c>
      <c r="BI386" s="201">
        <f>IF(N386="nulová",J386,0)</f>
        <v>0</v>
      </c>
      <c r="BJ386" s="22" t="s">
        <v>80</v>
      </c>
      <c r="BK386" s="201">
        <f>ROUND(I386*H386,2)</f>
        <v>0</v>
      </c>
      <c r="BL386" s="22" t="s">
        <v>139</v>
      </c>
      <c r="BM386" s="22" t="s">
        <v>590</v>
      </c>
    </row>
    <row r="387" spans="2:65" s="1" customFormat="1" ht="22.55">
      <c r="B387" s="39"/>
      <c r="C387" s="61"/>
      <c r="D387" s="202" t="s">
        <v>141</v>
      </c>
      <c r="E387" s="61"/>
      <c r="F387" s="203" t="s">
        <v>591</v>
      </c>
      <c r="G387" s="61"/>
      <c r="H387" s="61"/>
      <c r="I387" s="161"/>
      <c r="J387" s="61"/>
      <c r="K387" s="61"/>
      <c r="L387" s="59"/>
      <c r="M387" s="204"/>
      <c r="N387" s="40"/>
      <c r="O387" s="40"/>
      <c r="P387" s="40"/>
      <c r="Q387" s="40"/>
      <c r="R387" s="40"/>
      <c r="S387" s="40"/>
      <c r="T387" s="76"/>
      <c r="AT387" s="22" t="s">
        <v>141</v>
      </c>
      <c r="AU387" s="22" t="s">
        <v>82</v>
      </c>
    </row>
    <row r="388" spans="2:65" s="11" customFormat="1">
      <c r="B388" s="205"/>
      <c r="C388" s="206"/>
      <c r="D388" s="202" t="s">
        <v>143</v>
      </c>
      <c r="E388" s="207" t="s">
        <v>21</v>
      </c>
      <c r="F388" s="208" t="s">
        <v>592</v>
      </c>
      <c r="G388" s="206"/>
      <c r="H388" s="209">
        <v>6049.4</v>
      </c>
      <c r="I388" s="210"/>
      <c r="J388" s="206"/>
      <c r="K388" s="206"/>
      <c r="L388" s="211"/>
      <c r="M388" s="212"/>
      <c r="N388" s="213"/>
      <c r="O388" s="213"/>
      <c r="P388" s="213"/>
      <c r="Q388" s="213"/>
      <c r="R388" s="213"/>
      <c r="S388" s="213"/>
      <c r="T388" s="214"/>
      <c r="AT388" s="215" t="s">
        <v>143</v>
      </c>
      <c r="AU388" s="215" t="s">
        <v>82</v>
      </c>
      <c r="AV388" s="11" t="s">
        <v>82</v>
      </c>
      <c r="AW388" s="11" t="s">
        <v>35</v>
      </c>
      <c r="AX388" s="11" t="s">
        <v>72</v>
      </c>
      <c r="AY388" s="215" t="s">
        <v>132</v>
      </c>
    </row>
    <row r="389" spans="2:65" s="11" customFormat="1">
      <c r="B389" s="205"/>
      <c r="C389" s="206"/>
      <c r="D389" s="202" t="s">
        <v>143</v>
      </c>
      <c r="E389" s="207" t="s">
        <v>21</v>
      </c>
      <c r="F389" s="208" t="s">
        <v>593</v>
      </c>
      <c r="G389" s="206"/>
      <c r="H389" s="209">
        <v>1002.98</v>
      </c>
      <c r="I389" s="210"/>
      <c r="J389" s="206"/>
      <c r="K389" s="206"/>
      <c r="L389" s="211"/>
      <c r="M389" s="212"/>
      <c r="N389" s="213"/>
      <c r="O389" s="213"/>
      <c r="P389" s="213"/>
      <c r="Q389" s="213"/>
      <c r="R389" s="213"/>
      <c r="S389" s="213"/>
      <c r="T389" s="214"/>
      <c r="AT389" s="215" t="s">
        <v>143</v>
      </c>
      <c r="AU389" s="215" t="s">
        <v>82</v>
      </c>
      <c r="AV389" s="11" t="s">
        <v>82</v>
      </c>
      <c r="AW389" s="11" t="s">
        <v>35</v>
      </c>
      <c r="AX389" s="11" t="s">
        <v>72</v>
      </c>
      <c r="AY389" s="215" t="s">
        <v>132</v>
      </c>
    </row>
    <row r="390" spans="2:65" s="11" customFormat="1">
      <c r="B390" s="205"/>
      <c r="C390" s="206"/>
      <c r="D390" s="202" t="s">
        <v>143</v>
      </c>
      <c r="E390" s="207" t="s">
        <v>21</v>
      </c>
      <c r="F390" s="208" t="s">
        <v>594</v>
      </c>
      <c r="G390" s="206"/>
      <c r="H390" s="209">
        <v>13.084</v>
      </c>
      <c r="I390" s="210"/>
      <c r="J390" s="206"/>
      <c r="K390" s="206"/>
      <c r="L390" s="211"/>
      <c r="M390" s="212"/>
      <c r="N390" s="213"/>
      <c r="O390" s="213"/>
      <c r="P390" s="213"/>
      <c r="Q390" s="213"/>
      <c r="R390" s="213"/>
      <c r="S390" s="213"/>
      <c r="T390" s="214"/>
      <c r="AT390" s="215" t="s">
        <v>143</v>
      </c>
      <c r="AU390" s="215" t="s">
        <v>82</v>
      </c>
      <c r="AV390" s="11" t="s">
        <v>82</v>
      </c>
      <c r="AW390" s="11" t="s">
        <v>35</v>
      </c>
      <c r="AX390" s="11" t="s">
        <v>72</v>
      </c>
      <c r="AY390" s="215" t="s">
        <v>132</v>
      </c>
    </row>
    <row r="391" spans="2:65" s="1" customFormat="1" ht="25.55" customHeight="1">
      <c r="B391" s="39"/>
      <c r="C391" s="190" t="s">
        <v>595</v>
      </c>
      <c r="D391" s="190" t="s">
        <v>134</v>
      </c>
      <c r="E391" s="191" t="s">
        <v>596</v>
      </c>
      <c r="F391" s="192" t="s">
        <v>597</v>
      </c>
      <c r="G391" s="193" t="s">
        <v>298</v>
      </c>
      <c r="H391" s="194">
        <v>155.625</v>
      </c>
      <c r="I391" s="195"/>
      <c r="J391" s="196">
        <f>ROUND(I391*H391,2)</f>
        <v>0</v>
      </c>
      <c r="K391" s="192" t="s">
        <v>21</v>
      </c>
      <c r="L391" s="59"/>
      <c r="M391" s="197" t="s">
        <v>21</v>
      </c>
      <c r="N391" s="198" t="s">
        <v>43</v>
      </c>
      <c r="O391" s="40"/>
      <c r="P391" s="199">
        <f>O391*H391</f>
        <v>0</v>
      </c>
      <c r="Q391" s="199">
        <v>0</v>
      </c>
      <c r="R391" s="199">
        <f>Q391*H391</f>
        <v>0</v>
      </c>
      <c r="S391" s="199">
        <v>0</v>
      </c>
      <c r="T391" s="200">
        <f>S391*H391</f>
        <v>0</v>
      </c>
      <c r="AR391" s="22" t="s">
        <v>139</v>
      </c>
      <c r="AT391" s="22" t="s">
        <v>134</v>
      </c>
      <c r="AU391" s="22" t="s">
        <v>82</v>
      </c>
      <c r="AY391" s="22" t="s">
        <v>132</v>
      </c>
      <c r="BE391" s="201">
        <f>IF(N391="základní",J391,0)</f>
        <v>0</v>
      </c>
      <c r="BF391" s="201">
        <f>IF(N391="snížená",J391,0)</f>
        <v>0</v>
      </c>
      <c r="BG391" s="201">
        <f>IF(N391="zákl. přenesená",J391,0)</f>
        <v>0</v>
      </c>
      <c r="BH391" s="201">
        <f>IF(N391="sníž. přenesená",J391,0)</f>
        <v>0</v>
      </c>
      <c r="BI391" s="201">
        <f>IF(N391="nulová",J391,0)</f>
        <v>0</v>
      </c>
      <c r="BJ391" s="22" t="s">
        <v>80</v>
      </c>
      <c r="BK391" s="201">
        <f>ROUND(I391*H391,2)</f>
        <v>0</v>
      </c>
      <c r="BL391" s="22" t="s">
        <v>139</v>
      </c>
      <c r="BM391" s="22" t="s">
        <v>598</v>
      </c>
    </row>
    <row r="392" spans="2:65" s="1" customFormat="1" ht="22.55">
      <c r="B392" s="39"/>
      <c r="C392" s="61"/>
      <c r="D392" s="202" t="s">
        <v>141</v>
      </c>
      <c r="E392" s="61"/>
      <c r="F392" s="203" t="s">
        <v>599</v>
      </c>
      <c r="G392" s="61"/>
      <c r="H392" s="61"/>
      <c r="I392" s="161"/>
      <c r="J392" s="61"/>
      <c r="K392" s="61"/>
      <c r="L392" s="59"/>
      <c r="M392" s="204"/>
      <c r="N392" s="40"/>
      <c r="O392" s="40"/>
      <c r="P392" s="40"/>
      <c r="Q392" s="40"/>
      <c r="R392" s="40"/>
      <c r="S392" s="40"/>
      <c r="T392" s="76"/>
      <c r="AT392" s="22" t="s">
        <v>141</v>
      </c>
      <c r="AU392" s="22" t="s">
        <v>82</v>
      </c>
    </row>
    <row r="393" spans="2:65" s="11" customFormat="1">
      <c r="B393" s="205"/>
      <c r="C393" s="206"/>
      <c r="D393" s="202" t="s">
        <v>143</v>
      </c>
      <c r="E393" s="207" t="s">
        <v>21</v>
      </c>
      <c r="F393" s="208" t="s">
        <v>600</v>
      </c>
      <c r="G393" s="206"/>
      <c r="H393" s="209">
        <v>155.625</v>
      </c>
      <c r="I393" s="210"/>
      <c r="J393" s="206"/>
      <c r="K393" s="206"/>
      <c r="L393" s="211"/>
      <c r="M393" s="212"/>
      <c r="N393" s="213"/>
      <c r="O393" s="213"/>
      <c r="P393" s="213"/>
      <c r="Q393" s="213"/>
      <c r="R393" s="213"/>
      <c r="S393" s="213"/>
      <c r="T393" s="214"/>
      <c r="AT393" s="215" t="s">
        <v>143</v>
      </c>
      <c r="AU393" s="215" t="s">
        <v>82</v>
      </c>
      <c r="AV393" s="11" t="s">
        <v>82</v>
      </c>
      <c r="AW393" s="11" t="s">
        <v>35</v>
      </c>
      <c r="AX393" s="11" t="s">
        <v>72</v>
      </c>
      <c r="AY393" s="215" t="s">
        <v>132</v>
      </c>
    </row>
    <row r="394" spans="2:65" s="1" customFormat="1" ht="25.55" customHeight="1">
      <c r="B394" s="39"/>
      <c r="C394" s="190" t="s">
        <v>601</v>
      </c>
      <c r="D394" s="190" t="s">
        <v>134</v>
      </c>
      <c r="E394" s="191" t="s">
        <v>602</v>
      </c>
      <c r="F394" s="192" t="s">
        <v>603</v>
      </c>
      <c r="G394" s="193" t="s">
        <v>298</v>
      </c>
      <c r="H394" s="194">
        <v>7221.0889999999999</v>
      </c>
      <c r="I394" s="195"/>
      <c r="J394" s="196">
        <f>ROUND(I394*H394,2)</f>
        <v>0</v>
      </c>
      <c r="K394" s="192" t="s">
        <v>138</v>
      </c>
      <c r="L394" s="59"/>
      <c r="M394" s="197" t="s">
        <v>21</v>
      </c>
      <c r="N394" s="198" t="s">
        <v>43</v>
      </c>
      <c r="O394" s="40"/>
      <c r="P394" s="199">
        <f>O394*H394</f>
        <v>0</v>
      </c>
      <c r="Q394" s="199">
        <v>0</v>
      </c>
      <c r="R394" s="199">
        <f>Q394*H394</f>
        <v>0</v>
      </c>
      <c r="S394" s="199">
        <v>0</v>
      </c>
      <c r="T394" s="200">
        <f>S394*H394</f>
        <v>0</v>
      </c>
      <c r="AR394" s="22" t="s">
        <v>139</v>
      </c>
      <c r="AT394" s="22" t="s">
        <v>134</v>
      </c>
      <c r="AU394" s="22" t="s">
        <v>82</v>
      </c>
      <c r="AY394" s="22" t="s">
        <v>132</v>
      </c>
      <c r="BE394" s="201">
        <f>IF(N394="základní",J394,0)</f>
        <v>0</v>
      </c>
      <c r="BF394" s="201">
        <f>IF(N394="snížená",J394,0)</f>
        <v>0</v>
      </c>
      <c r="BG394" s="201">
        <f>IF(N394="zákl. přenesená",J394,0)</f>
        <v>0</v>
      </c>
      <c r="BH394" s="201">
        <f>IF(N394="sníž. přenesená",J394,0)</f>
        <v>0</v>
      </c>
      <c r="BI394" s="201">
        <f>IF(N394="nulová",J394,0)</f>
        <v>0</v>
      </c>
      <c r="BJ394" s="22" t="s">
        <v>80</v>
      </c>
      <c r="BK394" s="201">
        <f>ROUND(I394*H394,2)</f>
        <v>0</v>
      </c>
      <c r="BL394" s="22" t="s">
        <v>139</v>
      </c>
      <c r="BM394" s="22" t="s">
        <v>604</v>
      </c>
    </row>
    <row r="395" spans="2:65" s="1" customFormat="1" ht="22.55">
      <c r="B395" s="39"/>
      <c r="C395" s="61"/>
      <c r="D395" s="202" t="s">
        <v>141</v>
      </c>
      <c r="E395" s="61"/>
      <c r="F395" s="203" t="s">
        <v>321</v>
      </c>
      <c r="G395" s="61"/>
      <c r="H395" s="61"/>
      <c r="I395" s="161"/>
      <c r="J395" s="61"/>
      <c r="K395" s="61"/>
      <c r="L395" s="59"/>
      <c r="M395" s="204"/>
      <c r="N395" s="40"/>
      <c r="O395" s="40"/>
      <c r="P395" s="40"/>
      <c r="Q395" s="40"/>
      <c r="R395" s="40"/>
      <c r="S395" s="40"/>
      <c r="T395" s="76"/>
      <c r="AT395" s="22" t="s">
        <v>141</v>
      </c>
      <c r="AU395" s="22" t="s">
        <v>82</v>
      </c>
    </row>
    <row r="396" spans="2:65" s="11" customFormat="1">
      <c r="B396" s="205"/>
      <c r="C396" s="206"/>
      <c r="D396" s="202" t="s">
        <v>143</v>
      </c>
      <c r="E396" s="207" t="s">
        <v>21</v>
      </c>
      <c r="F396" s="208" t="s">
        <v>605</v>
      </c>
      <c r="G396" s="206"/>
      <c r="H396" s="209">
        <v>7065.4639999999999</v>
      </c>
      <c r="I396" s="210"/>
      <c r="J396" s="206"/>
      <c r="K396" s="206"/>
      <c r="L396" s="211"/>
      <c r="M396" s="212"/>
      <c r="N396" s="213"/>
      <c r="O396" s="213"/>
      <c r="P396" s="213"/>
      <c r="Q396" s="213"/>
      <c r="R396" s="213"/>
      <c r="S396" s="213"/>
      <c r="T396" s="214"/>
      <c r="AT396" s="215" t="s">
        <v>143</v>
      </c>
      <c r="AU396" s="215" t="s">
        <v>82</v>
      </c>
      <c r="AV396" s="11" t="s">
        <v>82</v>
      </c>
      <c r="AW396" s="11" t="s">
        <v>35</v>
      </c>
      <c r="AX396" s="11" t="s">
        <v>72</v>
      </c>
      <c r="AY396" s="215" t="s">
        <v>132</v>
      </c>
    </row>
    <row r="397" spans="2:65" s="11" customFormat="1">
      <c r="B397" s="205"/>
      <c r="C397" s="206"/>
      <c r="D397" s="202" t="s">
        <v>143</v>
      </c>
      <c r="E397" s="207" t="s">
        <v>21</v>
      </c>
      <c r="F397" s="208" t="s">
        <v>606</v>
      </c>
      <c r="G397" s="206"/>
      <c r="H397" s="209">
        <v>155.625</v>
      </c>
      <c r="I397" s="210"/>
      <c r="J397" s="206"/>
      <c r="K397" s="206"/>
      <c r="L397" s="211"/>
      <c r="M397" s="212"/>
      <c r="N397" s="213"/>
      <c r="O397" s="213"/>
      <c r="P397" s="213"/>
      <c r="Q397" s="213"/>
      <c r="R397" s="213"/>
      <c r="S397" s="213"/>
      <c r="T397" s="214"/>
      <c r="AT397" s="215" t="s">
        <v>143</v>
      </c>
      <c r="AU397" s="215" t="s">
        <v>82</v>
      </c>
      <c r="AV397" s="11" t="s">
        <v>82</v>
      </c>
      <c r="AW397" s="11" t="s">
        <v>35</v>
      </c>
      <c r="AX397" s="11" t="s">
        <v>72</v>
      </c>
      <c r="AY397" s="215" t="s">
        <v>132</v>
      </c>
    </row>
    <row r="398" spans="2:65" s="10" customFormat="1" ht="29.9" customHeight="1">
      <c r="B398" s="174"/>
      <c r="C398" s="175"/>
      <c r="D398" s="176" t="s">
        <v>71</v>
      </c>
      <c r="E398" s="188" t="s">
        <v>607</v>
      </c>
      <c r="F398" s="188" t="s">
        <v>608</v>
      </c>
      <c r="G398" s="175"/>
      <c r="H398" s="175"/>
      <c r="I398" s="178"/>
      <c r="J398" s="189">
        <f>BK398</f>
        <v>0</v>
      </c>
      <c r="K398" s="175"/>
      <c r="L398" s="180"/>
      <c r="M398" s="181"/>
      <c r="N398" s="182"/>
      <c r="O398" s="182"/>
      <c r="P398" s="183">
        <f>SUM(P399:P402)</f>
        <v>0</v>
      </c>
      <c r="Q398" s="182"/>
      <c r="R398" s="183">
        <f>SUM(R399:R402)</f>
        <v>0</v>
      </c>
      <c r="S398" s="182"/>
      <c r="T398" s="184">
        <f>SUM(T399:T402)</f>
        <v>0</v>
      </c>
      <c r="AR398" s="185" t="s">
        <v>80</v>
      </c>
      <c r="AT398" s="186" t="s">
        <v>71</v>
      </c>
      <c r="AU398" s="186" t="s">
        <v>80</v>
      </c>
      <c r="AY398" s="185" t="s">
        <v>132</v>
      </c>
      <c r="BK398" s="187">
        <f>SUM(BK399:BK402)</f>
        <v>0</v>
      </c>
    </row>
    <row r="399" spans="2:65" s="1" customFormat="1" ht="25.55" customHeight="1">
      <c r="B399" s="39"/>
      <c r="C399" s="190" t="s">
        <v>609</v>
      </c>
      <c r="D399" s="190" t="s">
        <v>134</v>
      </c>
      <c r="E399" s="191" t="s">
        <v>610</v>
      </c>
      <c r="F399" s="192" t="s">
        <v>611</v>
      </c>
      <c r="G399" s="193" t="s">
        <v>298</v>
      </c>
      <c r="H399" s="194">
        <v>27340.197</v>
      </c>
      <c r="I399" s="195"/>
      <c r="J399" s="196">
        <f>ROUND(I399*H399,2)</f>
        <v>0</v>
      </c>
      <c r="K399" s="192" t="s">
        <v>138</v>
      </c>
      <c r="L399" s="59"/>
      <c r="M399" s="197" t="s">
        <v>21</v>
      </c>
      <c r="N399" s="198" t="s">
        <v>43</v>
      </c>
      <c r="O399" s="40"/>
      <c r="P399" s="199">
        <f>O399*H399</f>
        <v>0</v>
      </c>
      <c r="Q399" s="199">
        <v>0</v>
      </c>
      <c r="R399" s="199">
        <f>Q399*H399</f>
        <v>0</v>
      </c>
      <c r="S399" s="199">
        <v>0</v>
      </c>
      <c r="T399" s="200">
        <f>S399*H399</f>
        <v>0</v>
      </c>
      <c r="AR399" s="22" t="s">
        <v>139</v>
      </c>
      <c r="AT399" s="22" t="s">
        <v>134</v>
      </c>
      <c r="AU399" s="22" t="s">
        <v>82</v>
      </c>
      <c r="AY399" s="22" t="s">
        <v>132</v>
      </c>
      <c r="BE399" s="201">
        <f>IF(N399="základní",J399,0)</f>
        <v>0</v>
      </c>
      <c r="BF399" s="201">
        <f>IF(N399="snížená",J399,0)</f>
        <v>0</v>
      </c>
      <c r="BG399" s="201">
        <f>IF(N399="zákl. přenesená",J399,0)</f>
        <v>0</v>
      </c>
      <c r="BH399" s="201">
        <f>IF(N399="sníž. přenesená",J399,0)</f>
        <v>0</v>
      </c>
      <c r="BI399" s="201">
        <f>IF(N399="nulová",J399,0)</f>
        <v>0</v>
      </c>
      <c r="BJ399" s="22" t="s">
        <v>80</v>
      </c>
      <c r="BK399" s="201">
        <f>ROUND(I399*H399,2)</f>
        <v>0</v>
      </c>
      <c r="BL399" s="22" t="s">
        <v>139</v>
      </c>
      <c r="BM399" s="22" t="s">
        <v>612</v>
      </c>
    </row>
    <row r="400" spans="2:65" s="1" customFormat="1" ht="22.55">
      <c r="B400" s="39"/>
      <c r="C400" s="61"/>
      <c r="D400" s="202" t="s">
        <v>141</v>
      </c>
      <c r="E400" s="61"/>
      <c r="F400" s="203" t="s">
        <v>613</v>
      </c>
      <c r="G400" s="61"/>
      <c r="H400" s="61"/>
      <c r="I400" s="161"/>
      <c r="J400" s="61"/>
      <c r="K400" s="61"/>
      <c r="L400" s="59"/>
      <c r="M400" s="204"/>
      <c r="N400" s="40"/>
      <c r="O400" s="40"/>
      <c r="P400" s="40"/>
      <c r="Q400" s="40"/>
      <c r="R400" s="40"/>
      <c r="S400" s="40"/>
      <c r="T400" s="76"/>
      <c r="AT400" s="22" t="s">
        <v>141</v>
      </c>
      <c r="AU400" s="22" t="s">
        <v>82</v>
      </c>
    </row>
    <row r="401" spans="2:65" s="1" customFormat="1" ht="25.55" customHeight="1">
      <c r="B401" s="39"/>
      <c r="C401" s="190" t="s">
        <v>614</v>
      </c>
      <c r="D401" s="190" t="s">
        <v>134</v>
      </c>
      <c r="E401" s="191" t="s">
        <v>615</v>
      </c>
      <c r="F401" s="192" t="s">
        <v>616</v>
      </c>
      <c r="G401" s="193" t="s">
        <v>298</v>
      </c>
      <c r="H401" s="194">
        <v>27340.197</v>
      </c>
      <c r="I401" s="195"/>
      <c r="J401" s="196">
        <f>ROUND(I401*H401,2)</f>
        <v>0</v>
      </c>
      <c r="K401" s="192" t="s">
        <v>138</v>
      </c>
      <c r="L401" s="59"/>
      <c r="M401" s="197" t="s">
        <v>21</v>
      </c>
      <c r="N401" s="198" t="s">
        <v>43</v>
      </c>
      <c r="O401" s="40"/>
      <c r="P401" s="199">
        <f>O401*H401</f>
        <v>0</v>
      </c>
      <c r="Q401" s="199">
        <v>0</v>
      </c>
      <c r="R401" s="199">
        <f>Q401*H401</f>
        <v>0</v>
      </c>
      <c r="S401" s="199">
        <v>0</v>
      </c>
      <c r="T401" s="200">
        <f>S401*H401</f>
        <v>0</v>
      </c>
      <c r="AR401" s="22" t="s">
        <v>139</v>
      </c>
      <c r="AT401" s="22" t="s">
        <v>134</v>
      </c>
      <c r="AU401" s="22" t="s">
        <v>82</v>
      </c>
      <c r="AY401" s="22" t="s">
        <v>132</v>
      </c>
      <c r="BE401" s="201">
        <f>IF(N401="základní",J401,0)</f>
        <v>0</v>
      </c>
      <c r="BF401" s="201">
        <f>IF(N401="snížená",J401,0)</f>
        <v>0</v>
      </c>
      <c r="BG401" s="201">
        <f>IF(N401="zákl. přenesená",J401,0)</f>
        <v>0</v>
      </c>
      <c r="BH401" s="201">
        <f>IF(N401="sníž. přenesená",J401,0)</f>
        <v>0</v>
      </c>
      <c r="BI401" s="201">
        <f>IF(N401="nulová",J401,0)</f>
        <v>0</v>
      </c>
      <c r="BJ401" s="22" t="s">
        <v>80</v>
      </c>
      <c r="BK401" s="201">
        <f>ROUND(I401*H401,2)</f>
        <v>0</v>
      </c>
      <c r="BL401" s="22" t="s">
        <v>139</v>
      </c>
      <c r="BM401" s="22" t="s">
        <v>617</v>
      </c>
    </row>
    <row r="402" spans="2:65" s="1" customFormat="1" ht="22.55">
      <c r="B402" s="39"/>
      <c r="C402" s="61"/>
      <c r="D402" s="202" t="s">
        <v>141</v>
      </c>
      <c r="E402" s="61"/>
      <c r="F402" s="203" t="s">
        <v>618</v>
      </c>
      <c r="G402" s="61"/>
      <c r="H402" s="61"/>
      <c r="I402" s="161"/>
      <c r="J402" s="61"/>
      <c r="K402" s="61"/>
      <c r="L402" s="59"/>
      <c r="M402" s="237"/>
      <c r="N402" s="238"/>
      <c r="O402" s="238"/>
      <c r="P402" s="238"/>
      <c r="Q402" s="238"/>
      <c r="R402" s="238"/>
      <c r="S402" s="238"/>
      <c r="T402" s="239"/>
      <c r="AT402" s="22" t="s">
        <v>141</v>
      </c>
      <c r="AU402" s="22" t="s">
        <v>82</v>
      </c>
    </row>
    <row r="403" spans="2:65" s="1" customFormat="1" ht="6.9" customHeight="1">
      <c r="B403" s="54"/>
      <c r="C403" s="55"/>
      <c r="D403" s="55"/>
      <c r="E403" s="55"/>
      <c r="F403" s="55"/>
      <c r="G403" s="55"/>
      <c r="H403" s="55"/>
      <c r="I403" s="137"/>
      <c r="J403" s="55"/>
      <c r="K403" s="55"/>
      <c r="L403" s="59"/>
    </row>
  </sheetData>
  <sheetProtection algorithmName="SHA-512" hashValue="zQLFOswh1BIjoLyWU0mmOD2SNS6HJr9Bpurr3TRz8tUtD2NfeMsF6x4C0xWy1IE6+/kfUh3p9ia+BSv6Z27QLA==" saltValue="kJVX4FnYrCQqlhDsHwTdzI5UK4RYsqApxrO8ZMps4UFbk64zerC7+pie8GLAh6cHoFs9J46Qj5nasQJKbHl1dw==" spinCount="100000" sheet="1" objects="1" scenarios="1" formatColumns="0" formatRows="0" autoFilter="0"/>
  <autoFilter ref="C84:K402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10"/>
  <sheetViews>
    <sheetView showGridLines="0" workbookViewId="0">
      <pane ySplit="1" topLeftCell="A2" activePane="bottomLeft" state="frozen"/>
      <selection pane="bottomLeft"/>
    </sheetView>
  </sheetViews>
  <sheetFormatPr defaultRowHeight="12.55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8" customHeight="1">
      <c r="A1" s="19"/>
      <c r="B1" s="110"/>
      <c r="C1" s="110"/>
      <c r="D1" s="111" t="s">
        <v>1</v>
      </c>
      <c r="E1" s="110"/>
      <c r="F1" s="112" t="s">
        <v>93</v>
      </c>
      <c r="G1" s="363" t="s">
        <v>94</v>
      </c>
      <c r="H1" s="363"/>
      <c r="I1" s="113"/>
      <c r="J1" s="112" t="s">
        <v>95</v>
      </c>
      <c r="K1" s="111" t="s">
        <v>96</v>
      </c>
      <c r="L1" s="112" t="s">
        <v>97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AT2" s="22" t="s">
        <v>85</v>
      </c>
    </row>
    <row r="3" spans="1:70" ht="6.9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98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45" customHeight="1">
      <c r="B7" s="26"/>
      <c r="C7" s="27"/>
      <c r="D7" s="27"/>
      <c r="E7" s="364" t="str">
        <f>'Rekapitulace stavby'!K6</f>
        <v>II/112 Struhařov, rekonstrukce silnice – provozní staničení km 6,70 – 9,48</v>
      </c>
      <c r="F7" s="365"/>
      <c r="G7" s="365"/>
      <c r="H7" s="365"/>
      <c r="I7" s="115"/>
      <c r="J7" s="27"/>
      <c r="K7" s="29"/>
    </row>
    <row r="8" spans="1:70" s="1" customFormat="1">
      <c r="B8" s="39"/>
      <c r="C8" s="40"/>
      <c r="D8" s="35" t="s">
        <v>99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6" t="s">
        <v>619</v>
      </c>
      <c r="F9" s="367"/>
      <c r="G9" s="367"/>
      <c r="H9" s="367"/>
      <c r="I9" s="116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23. 1. 2018</v>
      </c>
      <c r="K12" s="43"/>
    </row>
    <row r="13" spans="1:70" s="1" customFormat="1" ht="11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21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17" t="s">
        <v>30</v>
      </c>
      <c r="J15" s="33" t="s">
        <v>21</v>
      </c>
      <c r="K15" s="43"/>
    </row>
    <row r="16" spans="1:70" s="1" customFormat="1" ht="6.9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" customHeight="1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" customHeight="1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">
        <v>21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17" t="s">
        <v>30</v>
      </c>
      <c r="J21" s="33" t="s">
        <v>21</v>
      </c>
      <c r="K21" s="43"/>
    </row>
    <row r="22" spans="2:11" s="1" customFormat="1" ht="6.9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" customHeight="1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6.45" customHeight="1">
      <c r="B24" s="119"/>
      <c r="C24" s="120"/>
      <c r="D24" s="120"/>
      <c r="E24" s="355" t="s">
        <v>21</v>
      </c>
      <c r="F24" s="355"/>
      <c r="G24" s="355"/>
      <c r="H24" s="355"/>
      <c r="I24" s="121"/>
      <c r="J24" s="120"/>
      <c r="K24" s="122"/>
    </row>
    <row r="25" spans="2:11" s="1" customFormat="1" ht="6.9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4" customHeight="1">
      <c r="B27" s="39"/>
      <c r="C27" s="40"/>
      <c r="D27" s="125" t="s">
        <v>38</v>
      </c>
      <c r="E27" s="40"/>
      <c r="F27" s="40"/>
      <c r="G27" s="40"/>
      <c r="H27" s="40"/>
      <c r="I27" s="116"/>
      <c r="J27" s="126">
        <f>ROUND(J82,2)</f>
        <v>0</v>
      </c>
      <c r="K27" s="43"/>
    </row>
    <row r="28" spans="2:11" s="1" customFormat="1" ht="6.9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" customHeight="1">
      <c r="B29" s="39"/>
      <c r="C29" s="40"/>
      <c r="D29" s="40"/>
      <c r="E29" s="40"/>
      <c r="F29" s="44" t="s">
        <v>40</v>
      </c>
      <c r="G29" s="40"/>
      <c r="H29" s="40"/>
      <c r="I29" s="127" t="s">
        <v>39</v>
      </c>
      <c r="J29" s="44" t="s">
        <v>41</v>
      </c>
      <c r="K29" s="43"/>
    </row>
    <row r="30" spans="2:11" s="1" customFormat="1" ht="14.4" customHeight="1">
      <c r="B30" s="39"/>
      <c r="C30" s="40"/>
      <c r="D30" s="47" t="s">
        <v>42</v>
      </c>
      <c r="E30" s="47" t="s">
        <v>43</v>
      </c>
      <c r="F30" s="128">
        <f>ROUND(SUM(BE82:BE109), 2)</f>
        <v>0</v>
      </c>
      <c r="G30" s="40"/>
      <c r="H30" s="40"/>
      <c r="I30" s="129">
        <v>0.21</v>
      </c>
      <c r="J30" s="128">
        <f>ROUND(ROUND((SUM(BE82:BE109)), 2)*I30, 2)</f>
        <v>0</v>
      </c>
      <c r="K30" s="43"/>
    </row>
    <row r="31" spans="2:11" s="1" customFormat="1" ht="14.4" customHeight="1">
      <c r="B31" s="39"/>
      <c r="C31" s="40"/>
      <c r="D31" s="40"/>
      <c r="E31" s="47" t="s">
        <v>44</v>
      </c>
      <c r="F31" s="128">
        <f>ROUND(SUM(BF82:BF109), 2)</f>
        <v>0</v>
      </c>
      <c r="G31" s="40"/>
      <c r="H31" s="40"/>
      <c r="I31" s="129">
        <v>0.15</v>
      </c>
      <c r="J31" s="128">
        <f>ROUND(ROUND((SUM(BF82:BF109)), 2)*I31, 2)</f>
        <v>0</v>
      </c>
      <c r="K31" s="43"/>
    </row>
    <row r="32" spans="2:11" s="1" customFormat="1" ht="14.4" hidden="1" customHeight="1">
      <c r="B32" s="39"/>
      <c r="C32" s="40"/>
      <c r="D32" s="40"/>
      <c r="E32" s="47" t="s">
        <v>45</v>
      </c>
      <c r="F32" s="128">
        <f>ROUND(SUM(BG82:BG109),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" hidden="1" customHeight="1">
      <c r="B33" s="39"/>
      <c r="C33" s="40"/>
      <c r="D33" s="40"/>
      <c r="E33" s="47" t="s">
        <v>46</v>
      </c>
      <c r="F33" s="128">
        <f>ROUND(SUM(BH82:BH109),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" hidden="1" customHeight="1">
      <c r="B34" s="39"/>
      <c r="C34" s="40"/>
      <c r="D34" s="40"/>
      <c r="E34" s="47" t="s">
        <v>47</v>
      </c>
      <c r="F34" s="128">
        <f>ROUND(SUM(BI82:BI109),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4" customHeight="1">
      <c r="B36" s="39"/>
      <c r="C36" s="130"/>
      <c r="D36" s="131" t="s">
        <v>48</v>
      </c>
      <c r="E36" s="77"/>
      <c r="F36" s="77"/>
      <c r="G36" s="132" t="s">
        <v>49</v>
      </c>
      <c r="H36" s="133" t="s">
        <v>50</v>
      </c>
      <c r="I36" s="134"/>
      <c r="J36" s="135">
        <f>SUM(J27:J34)</f>
        <v>0</v>
      </c>
      <c r="K36" s="136"/>
    </row>
    <row r="37" spans="2:11" s="1" customFormat="1" ht="14.4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102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45" customHeight="1">
      <c r="B45" s="39"/>
      <c r="C45" s="40"/>
      <c r="D45" s="40"/>
      <c r="E45" s="364" t="str">
        <f>E7</f>
        <v>II/112 Struhařov, rekonstrukce silnice – provozní staničení km 6,70 – 9,48</v>
      </c>
      <c r="F45" s="365"/>
      <c r="G45" s="365"/>
      <c r="H45" s="365"/>
      <c r="I45" s="116"/>
      <c r="J45" s="40"/>
      <c r="K45" s="43"/>
    </row>
    <row r="46" spans="2:11" s="1" customFormat="1" ht="14.4" customHeight="1">
      <c r="B46" s="39"/>
      <c r="C46" s="35" t="s">
        <v>99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6" t="str">
        <f>E9</f>
        <v>SO 182 - Přechodné dopravní zančení</v>
      </c>
      <c r="F47" s="367"/>
      <c r="G47" s="367"/>
      <c r="H47" s="367"/>
      <c r="I47" s="116"/>
      <c r="J47" s="40"/>
      <c r="K47" s="43"/>
    </row>
    <row r="48" spans="2:11" s="1" customFormat="1" ht="6.9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Struhařov</v>
      </c>
      <c r="G49" s="40"/>
      <c r="H49" s="40"/>
      <c r="I49" s="117" t="s">
        <v>25</v>
      </c>
      <c r="J49" s="118" t="str">
        <f>IF(J12="","",J12)</f>
        <v>23. 1. 2018</v>
      </c>
      <c r="K49" s="43"/>
    </row>
    <row r="50" spans="2:47" s="1" customFormat="1" ht="6.9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Krajská správa a údržba silnic Středočeského kraje</v>
      </c>
      <c r="G51" s="40"/>
      <c r="H51" s="40"/>
      <c r="I51" s="117" t="s">
        <v>33</v>
      </c>
      <c r="J51" s="355" t="str">
        <f>E21</f>
        <v>Atelier PROMIKA s.r.o.</v>
      </c>
      <c r="K51" s="43"/>
    </row>
    <row r="52" spans="2:47" s="1" customFormat="1" ht="14.4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59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3" customHeight="1">
      <c r="B54" s="39"/>
      <c r="C54" s="142" t="s">
        <v>103</v>
      </c>
      <c r="D54" s="130"/>
      <c r="E54" s="130"/>
      <c r="F54" s="130"/>
      <c r="G54" s="130"/>
      <c r="H54" s="130"/>
      <c r="I54" s="143"/>
      <c r="J54" s="144" t="s">
        <v>104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3" customHeight="1">
      <c r="B56" s="39"/>
      <c r="C56" s="146" t="s">
        <v>105</v>
      </c>
      <c r="D56" s="40"/>
      <c r="E56" s="40"/>
      <c r="F56" s="40"/>
      <c r="G56" s="40"/>
      <c r="H56" s="40"/>
      <c r="I56" s="116"/>
      <c r="J56" s="126">
        <f>J82</f>
        <v>0</v>
      </c>
      <c r="K56" s="43"/>
      <c r="AU56" s="22" t="s">
        <v>106</v>
      </c>
    </row>
    <row r="57" spans="2:47" s="7" customFormat="1" ht="24.9" customHeight="1">
      <c r="B57" s="147"/>
      <c r="C57" s="148"/>
      <c r="D57" s="149" t="s">
        <v>107</v>
      </c>
      <c r="E57" s="150"/>
      <c r="F57" s="150"/>
      <c r="G57" s="150"/>
      <c r="H57" s="150"/>
      <c r="I57" s="151"/>
      <c r="J57" s="152">
        <f>J83</f>
        <v>0</v>
      </c>
      <c r="K57" s="153"/>
    </row>
    <row r="58" spans="2:47" s="8" customFormat="1" ht="19.899999999999999" customHeight="1">
      <c r="B58" s="154"/>
      <c r="C58" s="155"/>
      <c r="D58" s="156" t="s">
        <v>113</v>
      </c>
      <c r="E58" s="157"/>
      <c r="F58" s="157"/>
      <c r="G58" s="157"/>
      <c r="H58" s="157"/>
      <c r="I58" s="158"/>
      <c r="J58" s="159">
        <f>J84</f>
        <v>0</v>
      </c>
      <c r="K58" s="160"/>
    </row>
    <row r="59" spans="2:47" s="7" customFormat="1" ht="24.9" customHeight="1">
      <c r="B59" s="147"/>
      <c r="C59" s="148"/>
      <c r="D59" s="149" t="s">
        <v>620</v>
      </c>
      <c r="E59" s="150"/>
      <c r="F59" s="150"/>
      <c r="G59" s="150"/>
      <c r="H59" s="150"/>
      <c r="I59" s="151"/>
      <c r="J59" s="152">
        <f>J97</f>
        <v>0</v>
      </c>
      <c r="K59" s="153"/>
    </row>
    <row r="60" spans="2:47" s="8" customFormat="1" ht="19.899999999999999" customHeight="1">
      <c r="B60" s="154"/>
      <c r="C60" s="155"/>
      <c r="D60" s="156" t="s">
        <v>621</v>
      </c>
      <c r="E60" s="157"/>
      <c r="F60" s="157"/>
      <c r="G60" s="157"/>
      <c r="H60" s="157"/>
      <c r="I60" s="158"/>
      <c r="J60" s="159">
        <f>J98</f>
        <v>0</v>
      </c>
      <c r="K60" s="160"/>
    </row>
    <row r="61" spans="2:47" s="8" customFormat="1" ht="19.899999999999999" customHeight="1">
      <c r="B61" s="154"/>
      <c r="C61" s="155"/>
      <c r="D61" s="156" t="s">
        <v>622</v>
      </c>
      <c r="E61" s="157"/>
      <c r="F61" s="157"/>
      <c r="G61" s="157"/>
      <c r="H61" s="157"/>
      <c r="I61" s="158"/>
      <c r="J61" s="159">
        <f>J102</f>
        <v>0</v>
      </c>
      <c r="K61" s="160"/>
    </row>
    <row r="62" spans="2:47" s="8" customFormat="1" ht="19.899999999999999" customHeight="1">
      <c r="B62" s="154"/>
      <c r="C62" s="155"/>
      <c r="D62" s="156" t="s">
        <v>623</v>
      </c>
      <c r="E62" s="157"/>
      <c r="F62" s="157"/>
      <c r="G62" s="157"/>
      <c r="H62" s="157"/>
      <c r="I62" s="158"/>
      <c r="J62" s="159">
        <f>J106</f>
        <v>0</v>
      </c>
      <c r="K62" s="160"/>
    </row>
    <row r="63" spans="2:47" s="1" customFormat="1" ht="21.8" customHeight="1">
      <c r="B63" s="39"/>
      <c r="C63" s="40"/>
      <c r="D63" s="40"/>
      <c r="E63" s="40"/>
      <c r="F63" s="40"/>
      <c r="G63" s="40"/>
      <c r="H63" s="40"/>
      <c r="I63" s="116"/>
      <c r="J63" s="40"/>
      <c r="K63" s="43"/>
    </row>
    <row r="64" spans="2:47" s="1" customFormat="1" ht="6.9" customHeight="1">
      <c r="B64" s="54"/>
      <c r="C64" s="55"/>
      <c r="D64" s="55"/>
      <c r="E64" s="55"/>
      <c r="F64" s="55"/>
      <c r="G64" s="55"/>
      <c r="H64" s="55"/>
      <c r="I64" s="137"/>
      <c r="J64" s="55"/>
      <c r="K64" s="56"/>
    </row>
    <row r="68" spans="2:12" s="1" customFormat="1" ht="6.9" customHeight="1">
      <c r="B68" s="57"/>
      <c r="C68" s="58"/>
      <c r="D68" s="58"/>
      <c r="E68" s="58"/>
      <c r="F68" s="58"/>
      <c r="G68" s="58"/>
      <c r="H68" s="58"/>
      <c r="I68" s="140"/>
      <c r="J68" s="58"/>
      <c r="K68" s="58"/>
      <c r="L68" s="59"/>
    </row>
    <row r="69" spans="2:12" s="1" customFormat="1" ht="36.950000000000003" customHeight="1">
      <c r="B69" s="39"/>
      <c r="C69" s="60" t="s">
        <v>116</v>
      </c>
      <c r="D69" s="61"/>
      <c r="E69" s="61"/>
      <c r="F69" s="61"/>
      <c r="G69" s="61"/>
      <c r="H69" s="61"/>
      <c r="I69" s="161"/>
      <c r="J69" s="61"/>
      <c r="K69" s="61"/>
      <c r="L69" s="59"/>
    </row>
    <row r="70" spans="2:12" s="1" customFormat="1" ht="6.9" customHeight="1">
      <c r="B70" s="39"/>
      <c r="C70" s="61"/>
      <c r="D70" s="61"/>
      <c r="E70" s="61"/>
      <c r="F70" s="61"/>
      <c r="G70" s="61"/>
      <c r="H70" s="61"/>
      <c r="I70" s="161"/>
      <c r="J70" s="61"/>
      <c r="K70" s="61"/>
      <c r="L70" s="59"/>
    </row>
    <row r="71" spans="2:12" s="1" customFormat="1" ht="14.4" customHeight="1">
      <c r="B71" s="39"/>
      <c r="C71" s="63" t="s">
        <v>18</v>
      </c>
      <c r="D71" s="61"/>
      <c r="E71" s="61"/>
      <c r="F71" s="61"/>
      <c r="G71" s="61"/>
      <c r="H71" s="61"/>
      <c r="I71" s="161"/>
      <c r="J71" s="61"/>
      <c r="K71" s="61"/>
      <c r="L71" s="59"/>
    </row>
    <row r="72" spans="2:12" s="1" customFormat="1" ht="16.45" customHeight="1">
      <c r="B72" s="39"/>
      <c r="C72" s="61"/>
      <c r="D72" s="61"/>
      <c r="E72" s="360" t="str">
        <f>E7</f>
        <v>II/112 Struhařov, rekonstrukce silnice – provozní staničení km 6,70 – 9,48</v>
      </c>
      <c r="F72" s="361"/>
      <c r="G72" s="361"/>
      <c r="H72" s="361"/>
      <c r="I72" s="161"/>
      <c r="J72" s="61"/>
      <c r="K72" s="61"/>
      <c r="L72" s="59"/>
    </row>
    <row r="73" spans="2:12" s="1" customFormat="1" ht="14.4" customHeight="1">
      <c r="B73" s="39"/>
      <c r="C73" s="63" t="s">
        <v>99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17.25" customHeight="1">
      <c r="B74" s="39"/>
      <c r="C74" s="61"/>
      <c r="D74" s="61"/>
      <c r="E74" s="327" t="str">
        <f>E9</f>
        <v>SO 182 - Přechodné dopravní zančení</v>
      </c>
      <c r="F74" s="362"/>
      <c r="G74" s="362"/>
      <c r="H74" s="362"/>
      <c r="I74" s="161"/>
      <c r="J74" s="61"/>
      <c r="K74" s="61"/>
      <c r="L74" s="59"/>
    </row>
    <row r="75" spans="2:12" s="1" customFormat="1" ht="6.9" customHeight="1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18" customHeight="1">
      <c r="B76" s="39"/>
      <c r="C76" s="63" t="s">
        <v>23</v>
      </c>
      <c r="D76" s="61"/>
      <c r="E76" s="61"/>
      <c r="F76" s="162" t="str">
        <f>F12</f>
        <v>Struhařov</v>
      </c>
      <c r="G76" s="61"/>
      <c r="H76" s="61"/>
      <c r="I76" s="163" t="s">
        <v>25</v>
      </c>
      <c r="J76" s="71" t="str">
        <f>IF(J12="","",J12)</f>
        <v>23. 1. 2018</v>
      </c>
      <c r="K76" s="61"/>
      <c r="L76" s="59"/>
    </row>
    <row r="77" spans="2:12" s="1" customFormat="1" ht="6.9" customHeight="1">
      <c r="B77" s="39"/>
      <c r="C77" s="61"/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>
      <c r="B78" s="39"/>
      <c r="C78" s="63" t="s">
        <v>27</v>
      </c>
      <c r="D78" s="61"/>
      <c r="E78" s="61"/>
      <c r="F78" s="162" t="str">
        <f>E15</f>
        <v>Krajská správa a údržba silnic Středočeského kraje</v>
      </c>
      <c r="G78" s="61"/>
      <c r="H78" s="61"/>
      <c r="I78" s="163" t="s">
        <v>33</v>
      </c>
      <c r="J78" s="162" t="str">
        <f>E21</f>
        <v>Atelier PROMIKA s.r.o.</v>
      </c>
      <c r="K78" s="61"/>
      <c r="L78" s="59"/>
    </row>
    <row r="79" spans="2:12" s="1" customFormat="1" ht="14.4" customHeight="1">
      <c r="B79" s="39"/>
      <c r="C79" s="63" t="s">
        <v>31</v>
      </c>
      <c r="D79" s="61"/>
      <c r="E79" s="61"/>
      <c r="F79" s="162" t="str">
        <f>IF(E18="","",E18)</f>
        <v/>
      </c>
      <c r="G79" s="61"/>
      <c r="H79" s="61"/>
      <c r="I79" s="161"/>
      <c r="J79" s="61"/>
      <c r="K79" s="61"/>
      <c r="L79" s="59"/>
    </row>
    <row r="80" spans="2:12" s="1" customFormat="1" ht="10.35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9" customFormat="1" ht="29.3" customHeight="1">
      <c r="B81" s="164"/>
      <c r="C81" s="165" t="s">
        <v>117</v>
      </c>
      <c r="D81" s="166" t="s">
        <v>57</v>
      </c>
      <c r="E81" s="166" t="s">
        <v>53</v>
      </c>
      <c r="F81" s="166" t="s">
        <v>118</v>
      </c>
      <c r="G81" s="166" t="s">
        <v>119</v>
      </c>
      <c r="H81" s="166" t="s">
        <v>120</v>
      </c>
      <c r="I81" s="167" t="s">
        <v>121</v>
      </c>
      <c r="J81" s="166" t="s">
        <v>104</v>
      </c>
      <c r="K81" s="168" t="s">
        <v>122</v>
      </c>
      <c r="L81" s="169"/>
      <c r="M81" s="79" t="s">
        <v>123</v>
      </c>
      <c r="N81" s="80" t="s">
        <v>42</v>
      </c>
      <c r="O81" s="80" t="s">
        <v>124</v>
      </c>
      <c r="P81" s="80" t="s">
        <v>125</v>
      </c>
      <c r="Q81" s="80" t="s">
        <v>126</v>
      </c>
      <c r="R81" s="80" t="s">
        <v>127</v>
      </c>
      <c r="S81" s="80" t="s">
        <v>128</v>
      </c>
      <c r="T81" s="81" t="s">
        <v>129</v>
      </c>
    </row>
    <row r="82" spans="2:65" s="1" customFormat="1" ht="29.3" customHeight="1">
      <c r="B82" s="39"/>
      <c r="C82" s="85" t="s">
        <v>105</v>
      </c>
      <c r="D82" s="61"/>
      <c r="E82" s="61"/>
      <c r="F82" s="61"/>
      <c r="G82" s="61"/>
      <c r="H82" s="61"/>
      <c r="I82" s="161"/>
      <c r="J82" s="170">
        <f>BK82</f>
        <v>0</v>
      </c>
      <c r="K82" s="61"/>
      <c r="L82" s="59"/>
      <c r="M82" s="82"/>
      <c r="N82" s="83"/>
      <c r="O82" s="83"/>
      <c r="P82" s="171">
        <f>P83+P97</f>
        <v>0</v>
      </c>
      <c r="Q82" s="83"/>
      <c r="R82" s="171">
        <f>R83+R97</f>
        <v>0</v>
      </c>
      <c r="S82" s="83"/>
      <c r="T82" s="172">
        <f>T83+T97</f>
        <v>0</v>
      </c>
      <c r="AT82" s="22" t="s">
        <v>71</v>
      </c>
      <c r="AU82" s="22" t="s">
        <v>106</v>
      </c>
      <c r="BK82" s="173">
        <f>BK83+BK97</f>
        <v>0</v>
      </c>
    </row>
    <row r="83" spans="2:65" s="10" customFormat="1" ht="37.450000000000003" customHeight="1">
      <c r="B83" s="174"/>
      <c r="C83" s="175"/>
      <c r="D83" s="176" t="s">
        <v>71</v>
      </c>
      <c r="E83" s="177" t="s">
        <v>130</v>
      </c>
      <c r="F83" s="177" t="s">
        <v>131</v>
      </c>
      <c r="G83" s="175"/>
      <c r="H83" s="175"/>
      <c r="I83" s="178"/>
      <c r="J83" s="179">
        <f>BK83</f>
        <v>0</v>
      </c>
      <c r="K83" s="175"/>
      <c r="L83" s="180"/>
      <c r="M83" s="181"/>
      <c r="N83" s="182"/>
      <c r="O83" s="182"/>
      <c r="P83" s="183">
        <f>P84</f>
        <v>0</v>
      </c>
      <c r="Q83" s="182"/>
      <c r="R83" s="183">
        <f>R84</f>
        <v>0</v>
      </c>
      <c r="S83" s="182"/>
      <c r="T83" s="184">
        <f>T84</f>
        <v>0</v>
      </c>
      <c r="AR83" s="185" t="s">
        <v>80</v>
      </c>
      <c r="AT83" s="186" t="s">
        <v>71</v>
      </c>
      <c r="AU83" s="186" t="s">
        <v>72</v>
      </c>
      <c r="AY83" s="185" t="s">
        <v>132</v>
      </c>
      <c r="BK83" s="187">
        <f>BK84</f>
        <v>0</v>
      </c>
    </row>
    <row r="84" spans="2:65" s="10" customFormat="1" ht="19.899999999999999" customHeight="1">
      <c r="B84" s="174"/>
      <c r="C84" s="175"/>
      <c r="D84" s="176" t="s">
        <v>71</v>
      </c>
      <c r="E84" s="188" t="s">
        <v>187</v>
      </c>
      <c r="F84" s="188" t="s">
        <v>509</v>
      </c>
      <c r="G84" s="175"/>
      <c r="H84" s="175"/>
      <c r="I84" s="178"/>
      <c r="J84" s="189">
        <f>BK84</f>
        <v>0</v>
      </c>
      <c r="K84" s="175"/>
      <c r="L84" s="180"/>
      <c r="M84" s="181"/>
      <c r="N84" s="182"/>
      <c r="O84" s="182"/>
      <c r="P84" s="183">
        <f>SUM(P85:P96)</f>
        <v>0</v>
      </c>
      <c r="Q84" s="182"/>
      <c r="R84" s="183">
        <f>SUM(R85:R96)</f>
        <v>0</v>
      </c>
      <c r="S84" s="182"/>
      <c r="T84" s="184">
        <f>SUM(T85:T96)</f>
        <v>0</v>
      </c>
      <c r="AR84" s="185" t="s">
        <v>80</v>
      </c>
      <c r="AT84" s="186" t="s">
        <v>71</v>
      </c>
      <c r="AU84" s="186" t="s">
        <v>80</v>
      </c>
      <c r="AY84" s="185" t="s">
        <v>132</v>
      </c>
      <c r="BK84" s="187">
        <f>SUM(BK85:BK96)</f>
        <v>0</v>
      </c>
    </row>
    <row r="85" spans="2:65" s="1" customFormat="1" ht="16.45" customHeight="1">
      <c r="B85" s="39"/>
      <c r="C85" s="190" t="s">
        <v>80</v>
      </c>
      <c r="D85" s="190" t="s">
        <v>134</v>
      </c>
      <c r="E85" s="191" t="s">
        <v>624</v>
      </c>
      <c r="F85" s="192" t="s">
        <v>625</v>
      </c>
      <c r="G85" s="193" t="s">
        <v>506</v>
      </c>
      <c r="H85" s="194">
        <v>120</v>
      </c>
      <c r="I85" s="195"/>
      <c r="J85" s="196">
        <f>ROUND(I85*H85,2)</f>
        <v>0</v>
      </c>
      <c r="K85" s="192" t="s">
        <v>138</v>
      </c>
      <c r="L85" s="59"/>
      <c r="M85" s="197" t="s">
        <v>21</v>
      </c>
      <c r="N85" s="198" t="s">
        <v>43</v>
      </c>
      <c r="O85" s="40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AR85" s="22" t="s">
        <v>139</v>
      </c>
      <c r="AT85" s="22" t="s">
        <v>134</v>
      </c>
      <c r="AU85" s="22" t="s">
        <v>82</v>
      </c>
      <c r="AY85" s="22" t="s">
        <v>132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22" t="s">
        <v>80</v>
      </c>
      <c r="BK85" s="201">
        <f>ROUND(I85*H85,2)</f>
        <v>0</v>
      </c>
      <c r="BL85" s="22" t="s">
        <v>139</v>
      </c>
      <c r="BM85" s="22" t="s">
        <v>626</v>
      </c>
    </row>
    <row r="86" spans="2:65" s="1" customFormat="1" ht="22.55">
      <c r="B86" s="39"/>
      <c r="C86" s="61"/>
      <c r="D86" s="202" t="s">
        <v>141</v>
      </c>
      <c r="E86" s="61"/>
      <c r="F86" s="203" t="s">
        <v>627</v>
      </c>
      <c r="G86" s="61"/>
      <c r="H86" s="61"/>
      <c r="I86" s="161"/>
      <c r="J86" s="61"/>
      <c r="K86" s="61"/>
      <c r="L86" s="59"/>
      <c r="M86" s="204"/>
      <c r="N86" s="40"/>
      <c r="O86" s="40"/>
      <c r="P86" s="40"/>
      <c r="Q86" s="40"/>
      <c r="R86" s="40"/>
      <c r="S86" s="40"/>
      <c r="T86" s="76"/>
      <c r="AT86" s="22" t="s">
        <v>141</v>
      </c>
      <c r="AU86" s="22" t="s">
        <v>82</v>
      </c>
    </row>
    <row r="87" spans="2:65" s="11" customFormat="1">
      <c r="B87" s="205"/>
      <c r="C87" s="206"/>
      <c r="D87" s="202" t="s">
        <v>143</v>
      </c>
      <c r="E87" s="207" t="s">
        <v>21</v>
      </c>
      <c r="F87" s="208" t="s">
        <v>628</v>
      </c>
      <c r="G87" s="206"/>
      <c r="H87" s="209">
        <v>120</v>
      </c>
      <c r="I87" s="210"/>
      <c r="J87" s="206"/>
      <c r="K87" s="206"/>
      <c r="L87" s="211"/>
      <c r="M87" s="212"/>
      <c r="N87" s="213"/>
      <c r="O87" s="213"/>
      <c r="P87" s="213"/>
      <c r="Q87" s="213"/>
      <c r="R87" s="213"/>
      <c r="S87" s="213"/>
      <c r="T87" s="214"/>
      <c r="AT87" s="215" t="s">
        <v>143</v>
      </c>
      <c r="AU87" s="215" t="s">
        <v>82</v>
      </c>
      <c r="AV87" s="11" t="s">
        <v>82</v>
      </c>
      <c r="AW87" s="11" t="s">
        <v>35</v>
      </c>
      <c r="AX87" s="11" t="s">
        <v>72</v>
      </c>
      <c r="AY87" s="215" t="s">
        <v>132</v>
      </c>
    </row>
    <row r="88" spans="2:65" s="1" customFormat="1" ht="16.45" customHeight="1">
      <c r="B88" s="39"/>
      <c r="C88" s="190" t="s">
        <v>82</v>
      </c>
      <c r="D88" s="190" t="s">
        <v>134</v>
      </c>
      <c r="E88" s="191" t="s">
        <v>629</v>
      </c>
      <c r="F88" s="192" t="s">
        <v>630</v>
      </c>
      <c r="G88" s="193" t="s">
        <v>506</v>
      </c>
      <c r="H88" s="194">
        <v>30</v>
      </c>
      <c r="I88" s="195"/>
      <c r="J88" s="196">
        <f>ROUND(I88*H88,2)</f>
        <v>0</v>
      </c>
      <c r="K88" s="192" t="s">
        <v>138</v>
      </c>
      <c r="L88" s="59"/>
      <c r="M88" s="197" t="s">
        <v>21</v>
      </c>
      <c r="N88" s="198" t="s">
        <v>43</v>
      </c>
      <c r="O88" s="40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AR88" s="22" t="s">
        <v>139</v>
      </c>
      <c r="AT88" s="22" t="s">
        <v>134</v>
      </c>
      <c r="AU88" s="22" t="s">
        <v>82</v>
      </c>
      <c r="AY88" s="22" t="s">
        <v>132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2" t="s">
        <v>80</v>
      </c>
      <c r="BK88" s="201">
        <f>ROUND(I88*H88,2)</f>
        <v>0</v>
      </c>
      <c r="BL88" s="22" t="s">
        <v>139</v>
      </c>
      <c r="BM88" s="22" t="s">
        <v>631</v>
      </c>
    </row>
    <row r="89" spans="2:65" s="1" customFormat="1" ht="22.55">
      <c r="B89" s="39"/>
      <c r="C89" s="61"/>
      <c r="D89" s="202" t="s">
        <v>141</v>
      </c>
      <c r="E89" s="61"/>
      <c r="F89" s="203" t="s">
        <v>632</v>
      </c>
      <c r="G89" s="61"/>
      <c r="H89" s="61"/>
      <c r="I89" s="161"/>
      <c r="J89" s="61"/>
      <c r="K89" s="61"/>
      <c r="L89" s="59"/>
      <c r="M89" s="204"/>
      <c r="N89" s="40"/>
      <c r="O89" s="40"/>
      <c r="P89" s="40"/>
      <c r="Q89" s="40"/>
      <c r="R89" s="40"/>
      <c r="S89" s="40"/>
      <c r="T89" s="76"/>
      <c r="AT89" s="22" t="s">
        <v>141</v>
      </c>
      <c r="AU89" s="22" t="s">
        <v>82</v>
      </c>
    </row>
    <row r="90" spans="2:65" s="11" customFormat="1">
      <c r="B90" s="205"/>
      <c r="C90" s="206"/>
      <c r="D90" s="202" t="s">
        <v>143</v>
      </c>
      <c r="E90" s="207" t="s">
        <v>21</v>
      </c>
      <c r="F90" s="208" t="s">
        <v>633</v>
      </c>
      <c r="G90" s="206"/>
      <c r="H90" s="209">
        <v>30</v>
      </c>
      <c r="I90" s="210"/>
      <c r="J90" s="206"/>
      <c r="K90" s="206"/>
      <c r="L90" s="211"/>
      <c r="M90" s="212"/>
      <c r="N90" s="213"/>
      <c r="O90" s="213"/>
      <c r="P90" s="213"/>
      <c r="Q90" s="213"/>
      <c r="R90" s="213"/>
      <c r="S90" s="213"/>
      <c r="T90" s="214"/>
      <c r="AT90" s="215" t="s">
        <v>143</v>
      </c>
      <c r="AU90" s="215" t="s">
        <v>82</v>
      </c>
      <c r="AV90" s="11" t="s">
        <v>82</v>
      </c>
      <c r="AW90" s="11" t="s">
        <v>35</v>
      </c>
      <c r="AX90" s="11" t="s">
        <v>72</v>
      </c>
      <c r="AY90" s="215" t="s">
        <v>132</v>
      </c>
    </row>
    <row r="91" spans="2:65" s="1" customFormat="1" ht="25.55" customHeight="1">
      <c r="B91" s="39"/>
      <c r="C91" s="190" t="s">
        <v>149</v>
      </c>
      <c r="D91" s="190" t="s">
        <v>134</v>
      </c>
      <c r="E91" s="191" t="s">
        <v>634</v>
      </c>
      <c r="F91" s="192" t="s">
        <v>635</v>
      </c>
      <c r="G91" s="193" t="s">
        <v>506</v>
      </c>
      <c r="H91" s="194">
        <v>10800</v>
      </c>
      <c r="I91" s="195"/>
      <c r="J91" s="196">
        <f>ROUND(I91*H91,2)</f>
        <v>0</v>
      </c>
      <c r="K91" s="192" t="s">
        <v>138</v>
      </c>
      <c r="L91" s="59"/>
      <c r="M91" s="197" t="s">
        <v>21</v>
      </c>
      <c r="N91" s="198" t="s">
        <v>43</v>
      </c>
      <c r="O91" s="40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AR91" s="22" t="s">
        <v>139</v>
      </c>
      <c r="AT91" s="22" t="s">
        <v>134</v>
      </c>
      <c r="AU91" s="22" t="s">
        <v>82</v>
      </c>
      <c r="AY91" s="22" t="s">
        <v>132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2" t="s">
        <v>80</v>
      </c>
      <c r="BK91" s="201">
        <f>ROUND(I91*H91,2)</f>
        <v>0</v>
      </c>
      <c r="BL91" s="22" t="s">
        <v>139</v>
      </c>
      <c r="BM91" s="22" t="s">
        <v>636</v>
      </c>
    </row>
    <row r="92" spans="2:65" s="1" customFormat="1" ht="22.55">
      <c r="B92" s="39"/>
      <c r="C92" s="61"/>
      <c r="D92" s="202" t="s">
        <v>141</v>
      </c>
      <c r="E92" s="61"/>
      <c r="F92" s="203" t="s">
        <v>637</v>
      </c>
      <c r="G92" s="61"/>
      <c r="H92" s="61"/>
      <c r="I92" s="161"/>
      <c r="J92" s="61"/>
      <c r="K92" s="61"/>
      <c r="L92" s="59"/>
      <c r="M92" s="204"/>
      <c r="N92" s="40"/>
      <c r="O92" s="40"/>
      <c r="P92" s="40"/>
      <c r="Q92" s="40"/>
      <c r="R92" s="40"/>
      <c r="S92" s="40"/>
      <c r="T92" s="76"/>
      <c r="AT92" s="22" t="s">
        <v>141</v>
      </c>
      <c r="AU92" s="22" t="s">
        <v>82</v>
      </c>
    </row>
    <row r="93" spans="2:65" s="11" customFormat="1">
      <c r="B93" s="205"/>
      <c r="C93" s="206"/>
      <c r="D93" s="202" t="s">
        <v>143</v>
      </c>
      <c r="E93" s="207" t="s">
        <v>21</v>
      </c>
      <c r="F93" s="208" t="s">
        <v>638</v>
      </c>
      <c r="G93" s="206"/>
      <c r="H93" s="209">
        <v>10800</v>
      </c>
      <c r="I93" s="210"/>
      <c r="J93" s="206"/>
      <c r="K93" s="206"/>
      <c r="L93" s="211"/>
      <c r="M93" s="212"/>
      <c r="N93" s="213"/>
      <c r="O93" s="213"/>
      <c r="P93" s="213"/>
      <c r="Q93" s="213"/>
      <c r="R93" s="213"/>
      <c r="S93" s="213"/>
      <c r="T93" s="214"/>
      <c r="AT93" s="215" t="s">
        <v>143</v>
      </c>
      <c r="AU93" s="215" t="s">
        <v>82</v>
      </c>
      <c r="AV93" s="11" t="s">
        <v>82</v>
      </c>
      <c r="AW93" s="11" t="s">
        <v>35</v>
      </c>
      <c r="AX93" s="11" t="s">
        <v>72</v>
      </c>
      <c r="AY93" s="215" t="s">
        <v>132</v>
      </c>
    </row>
    <row r="94" spans="2:65" s="1" customFormat="1" ht="25.55" customHeight="1">
      <c r="B94" s="39"/>
      <c r="C94" s="190" t="s">
        <v>139</v>
      </c>
      <c r="D94" s="190" t="s">
        <v>134</v>
      </c>
      <c r="E94" s="191" t="s">
        <v>639</v>
      </c>
      <c r="F94" s="192" t="s">
        <v>640</v>
      </c>
      <c r="G94" s="193" t="s">
        <v>506</v>
      </c>
      <c r="H94" s="194">
        <v>2700</v>
      </c>
      <c r="I94" s="195"/>
      <c r="J94" s="196">
        <f>ROUND(I94*H94,2)</f>
        <v>0</v>
      </c>
      <c r="K94" s="192" t="s">
        <v>138</v>
      </c>
      <c r="L94" s="59"/>
      <c r="M94" s="197" t="s">
        <v>21</v>
      </c>
      <c r="N94" s="198" t="s">
        <v>43</v>
      </c>
      <c r="O94" s="40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AR94" s="22" t="s">
        <v>139</v>
      </c>
      <c r="AT94" s="22" t="s">
        <v>134</v>
      </c>
      <c r="AU94" s="22" t="s">
        <v>82</v>
      </c>
      <c r="AY94" s="22" t="s">
        <v>132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2" t="s">
        <v>80</v>
      </c>
      <c r="BK94" s="201">
        <f>ROUND(I94*H94,2)</f>
        <v>0</v>
      </c>
      <c r="BL94" s="22" t="s">
        <v>139</v>
      </c>
      <c r="BM94" s="22" t="s">
        <v>641</v>
      </c>
    </row>
    <row r="95" spans="2:65" s="1" customFormat="1" ht="22.55">
      <c r="B95" s="39"/>
      <c r="C95" s="61"/>
      <c r="D95" s="202" t="s">
        <v>141</v>
      </c>
      <c r="E95" s="61"/>
      <c r="F95" s="203" t="s">
        <v>642</v>
      </c>
      <c r="G95" s="61"/>
      <c r="H95" s="61"/>
      <c r="I95" s="161"/>
      <c r="J95" s="61"/>
      <c r="K95" s="61"/>
      <c r="L95" s="59"/>
      <c r="M95" s="204"/>
      <c r="N95" s="40"/>
      <c r="O95" s="40"/>
      <c r="P95" s="40"/>
      <c r="Q95" s="40"/>
      <c r="R95" s="40"/>
      <c r="S95" s="40"/>
      <c r="T95" s="76"/>
      <c r="AT95" s="22" t="s">
        <v>141</v>
      </c>
      <c r="AU95" s="22" t="s">
        <v>82</v>
      </c>
    </row>
    <row r="96" spans="2:65" s="11" customFormat="1">
      <c r="B96" s="205"/>
      <c r="C96" s="206"/>
      <c r="D96" s="202" t="s">
        <v>143</v>
      </c>
      <c r="E96" s="207" t="s">
        <v>21</v>
      </c>
      <c r="F96" s="208" t="s">
        <v>643</v>
      </c>
      <c r="G96" s="206"/>
      <c r="H96" s="209">
        <v>2700</v>
      </c>
      <c r="I96" s="210"/>
      <c r="J96" s="206"/>
      <c r="K96" s="206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143</v>
      </c>
      <c r="AU96" s="215" t="s">
        <v>82</v>
      </c>
      <c r="AV96" s="11" t="s">
        <v>82</v>
      </c>
      <c r="AW96" s="11" t="s">
        <v>35</v>
      </c>
      <c r="AX96" s="11" t="s">
        <v>72</v>
      </c>
      <c r="AY96" s="215" t="s">
        <v>132</v>
      </c>
    </row>
    <row r="97" spans="2:65" s="10" customFormat="1" ht="37.450000000000003" customHeight="1">
      <c r="B97" s="174"/>
      <c r="C97" s="175"/>
      <c r="D97" s="176" t="s">
        <v>71</v>
      </c>
      <c r="E97" s="177" t="s">
        <v>89</v>
      </c>
      <c r="F97" s="177" t="s">
        <v>90</v>
      </c>
      <c r="G97" s="175"/>
      <c r="H97" s="175"/>
      <c r="I97" s="178"/>
      <c r="J97" s="179">
        <f>BK97</f>
        <v>0</v>
      </c>
      <c r="K97" s="175"/>
      <c r="L97" s="180"/>
      <c r="M97" s="181"/>
      <c r="N97" s="182"/>
      <c r="O97" s="182"/>
      <c r="P97" s="183">
        <f>P98+P102+P106</f>
        <v>0</v>
      </c>
      <c r="Q97" s="182"/>
      <c r="R97" s="183">
        <f>R98+R102+R106</f>
        <v>0</v>
      </c>
      <c r="S97" s="182"/>
      <c r="T97" s="184">
        <f>T98+T102+T106</f>
        <v>0</v>
      </c>
      <c r="AR97" s="185" t="s">
        <v>162</v>
      </c>
      <c r="AT97" s="186" t="s">
        <v>71</v>
      </c>
      <c r="AU97" s="186" t="s">
        <v>72</v>
      </c>
      <c r="AY97" s="185" t="s">
        <v>132</v>
      </c>
      <c r="BK97" s="187">
        <f>BK98+BK102+BK106</f>
        <v>0</v>
      </c>
    </row>
    <row r="98" spans="2:65" s="10" customFormat="1" ht="19.899999999999999" customHeight="1">
      <c r="B98" s="174"/>
      <c r="C98" s="175"/>
      <c r="D98" s="176" t="s">
        <v>71</v>
      </c>
      <c r="E98" s="188" t="s">
        <v>644</v>
      </c>
      <c r="F98" s="188" t="s">
        <v>645</v>
      </c>
      <c r="G98" s="175"/>
      <c r="H98" s="175"/>
      <c r="I98" s="178"/>
      <c r="J98" s="189">
        <f>BK98</f>
        <v>0</v>
      </c>
      <c r="K98" s="175"/>
      <c r="L98" s="180"/>
      <c r="M98" s="181"/>
      <c r="N98" s="182"/>
      <c r="O98" s="182"/>
      <c r="P98" s="183">
        <f>SUM(P99:P101)</f>
        <v>0</v>
      </c>
      <c r="Q98" s="182"/>
      <c r="R98" s="183">
        <f>SUM(R99:R101)</f>
        <v>0</v>
      </c>
      <c r="S98" s="182"/>
      <c r="T98" s="184">
        <f>SUM(T99:T101)</f>
        <v>0</v>
      </c>
      <c r="AR98" s="185" t="s">
        <v>162</v>
      </c>
      <c r="AT98" s="186" t="s">
        <v>71</v>
      </c>
      <c r="AU98" s="186" t="s">
        <v>80</v>
      </c>
      <c r="AY98" s="185" t="s">
        <v>132</v>
      </c>
      <c r="BK98" s="187">
        <f>SUM(BK99:BK101)</f>
        <v>0</v>
      </c>
    </row>
    <row r="99" spans="2:65" s="1" customFormat="1" ht="16.45" customHeight="1">
      <c r="B99" s="39"/>
      <c r="C99" s="190" t="s">
        <v>162</v>
      </c>
      <c r="D99" s="190" t="s">
        <v>134</v>
      </c>
      <c r="E99" s="191" t="s">
        <v>646</v>
      </c>
      <c r="F99" s="192" t="s">
        <v>647</v>
      </c>
      <c r="G99" s="193" t="s">
        <v>506</v>
      </c>
      <c r="H99" s="194">
        <v>1</v>
      </c>
      <c r="I99" s="195"/>
      <c r="J99" s="196">
        <f>ROUND(I99*H99,2)</f>
        <v>0</v>
      </c>
      <c r="K99" s="192" t="s">
        <v>138</v>
      </c>
      <c r="L99" s="59"/>
      <c r="M99" s="197" t="s">
        <v>21</v>
      </c>
      <c r="N99" s="198" t="s">
        <v>43</v>
      </c>
      <c r="O99" s="40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22" t="s">
        <v>648</v>
      </c>
      <c r="AT99" s="22" t="s">
        <v>134</v>
      </c>
      <c r="AU99" s="22" t="s">
        <v>82</v>
      </c>
      <c r="AY99" s="22" t="s">
        <v>132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2" t="s">
        <v>80</v>
      </c>
      <c r="BK99" s="201">
        <f>ROUND(I99*H99,2)</f>
        <v>0</v>
      </c>
      <c r="BL99" s="22" t="s">
        <v>648</v>
      </c>
      <c r="BM99" s="22" t="s">
        <v>649</v>
      </c>
    </row>
    <row r="100" spans="2:65" s="1" customFormat="1">
      <c r="B100" s="39"/>
      <c r="C100" s="61"/>
      <c r="D100" s="202" t="s">
        <v>141</v>
      </c>
      <c r="E100" s="61"/>
      <c r="F100" s="203" t="s">
        <v>647</v>
      </c>
      <c r="G100" s="61"/>
      <c r="H100" s="61"/>
      <c r="I100" s="161"/>
      <c r="J100" s="61"/>
      <c r="K100" s="61"/>
      <c r="L100" s="59"/>
      <c r="M100" s="204"/>
      <c r="N100" s="40"/>
      <c r="O100" s="40"/>
      <c r="P100" s="40"/>
      <c r="Q100" s="40"/>
      <c r="R100" s="40"/>
      <c r="S100" s="40"/>
      <c r="T100" s="76"/>
      <c r="AT100" s="22" t="s">
        <v>141</v>
      </c>
      <c r="AU100" s="22" t="s">
        <v>82</v>
      </c>
    </row>
    <row r="101" spans="2:65" s="11" customFormat="1" ht="25.05">
      <c r="B101" s="205"/>
      <c r="C101" s="206"/>
      <c r="D101" s="202" t="s">
        <v>143</v>
      </c>
      <c r="E101" s="207" t="s">
        <v>21</v>
      </c>
      <c r="F101" s="208" t="s">
        <v>650</v>
      </c>
      <c r="G101" s="206"/>
      <c r="H101" s="209">
        <v>1</v>
      </c>
      <c r="I101" s="210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143</v>
      </c>
      <c r="AU101" s="215" t="s">
        <v>82</v>
      </c>
      <c r="AV101" s="11" t="s">
        <v>82</v>
      </c>
      <c r="AW101" s="11" t="s">
        <v>35</v>
      </c>
      <c r="AX101" s="11" t="s">
        <v>72</v>
      </c>
      <c r="AY101" s="215" t="s">
        <v>132</v>
      </c>
    </row>
    <row r="102" spans="2:65" s="10" customFormat="1" ht="29.9" customHeight="1">
      <c r="B102" s="174"/>
      <c r="C102" s="175"/>
      <c r="D102" s="176" t="s">
        <v>71</v>
      </c>
      <c r="E102" s="188" t="s">
        <v>651</v>
      </c>
      <c r="F102" s="188" t="s">
        <v>652</v>
      </c>
      <c r="G102" s="175"/>
      <c r="H102" s="175"/>
      <c r="I102" s="178"/>
      <c r="J102" s="189">
        <f>BK102</f>
        <v>0</v>
      </c>
      <c r="K102" s="175"/>
      <c r="L102" s="180"/>
      <c r="M102" s="181"/>
      <c r="N102" s="182"/>
      <c r="O102" s="182"/>
      <c r="P102" s="183">
        <f>SUM(P103:P105)</f>
        <v>0</v>
      </c>
      <c r="Q102" s="182"/>
      <c r="R102" s="183">
        <f>SUM(R103:R105)</f>
        <v>0</v>
      </c>
      <c r="S102" s="182"/>
      <c r="T102" s="184">
        <f>SUM(T103:T105)</f>
        <v>0</v>
      </c>
      <c r="AR102" s="185" t="s">
        <v>162</v>
      </c>
      <c r="AT102" s="186" t="s">
        <v>71</v>
      </c>
      <c r="AU102" s="186" t="s">
        <v>80</v>
      </c>
      <c r="AY102" s="185" t="s">
        <v>132</v>
      </c>
      <c r="BK102" s="187">
        <f>SUM(BK103:BK105)</f>
        <v>0</v>
      </c>
    </row>
    <row r="103" spans="2:65" s="1" customFormat="1" ht="16.45" customHeight="1">
      <c r="B103" s="39"/>
      <c r="C103" s="190" t="s">
        <v>168</v>
      </c>
      <c r="D103" s="190" t="s">
        <v>134</v>
      </c>
      <c r="E103" s="191" t="s">
        <v>653</v>
      </c>
      <c r="F103" s="192" t="s">
        <v>654</v>
      </c>
      <c r="G103" s="193" t="s">
        <v>655</v>
      </c>
      <c r="H103" s="194">
        <v>1</v>
      </c>
      <c r="I103" s="195"/>
      <c r="J103" s="196">
        <f>ROUND(I103*H103,2)</f>
        <v>0</v>
      </c>
      <c r="K103" s="192" t="s">
        <v>138</v>
      </c>
      <c r="L103" s="59"/>
      <c r="M103" s="197" t="s">
        <v>21</v>
      </c>
      <c r="N103" s="198" t="s">
        <v>43</v>
      </c>
      <c r="O103" s="40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AR103" s="22" t="s">
        <v>648</v>
      </c>
      <c r="AT103" s="22" t="s">
        <v>134</v>
      </c>
      <c r="AU103" s="22" t="s">
        <v>82</v>
      </c>
      <c r="AY103" s="22" t="s">
        <v>132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22" t="s">
        <v>80</v>
      </c>
      <c r="BK103" s="201">
        <f>ROUND(I103*H103,2)</f>
        <v>0</v>
      </c>
      <c r="BL103" s="22" t="s">
        <v>648</v>
      </c>
      <c r="BM103" s="22" t="s">
        <v>656</v>
      </c>
    </row>
    <row r="104" spans="2:65" s="1" customFormat="1">
      <c r="B104" s="39"/>
      <c r="C104" s="61"/>
      <c r="D104" s="202" t="s">
        <v>141</v>
      </c>
      <c r="E104" s="61"/>
      <c r="F104" s="203" t="s">
        <v>654</v>
      </c>
      <c r="G104" s="61"/>
      <c r="H104" s="61"/>
      <c r="I104" s="161"/>
      <c r="J104" s="61"/>
      <c r="K104" s="61"/>
      <c r="L104" s="59"/>
      <c r="M104" s="204"/>
      <c r="N104" s="40"/>
      <c r="O104" s="40"/>
      <c r="P104" s="40"/>
      <c r="Q104" s="40"/>
      <c r="R104" s="40"/>
      <c r="S104" s="40"/>
      <c r="T104" s="76"/>
      <c r="AT104" s="22" t="s">
        <v>141</v>
      </c>
      <c r="AU104" s="22" t="s">
        <v>82</v>
      </c>
    </row>
    <row r="105" spans="2:65" s="11" customFormat="1">
      <c r="B105" s="205"/>
      <c r="C105" s="206"/>
      <c r="D105" s="202" t="s">
        <v>143</v>
      </c>
      <c r="E105" s="207" t="s">
        <v>21</v>
      </c>
      <c r="F105" s="208" t="s">
        <v>657</v>
      </c>
      <c r="G105" s="206"/>
      <c r="H105" s="209">
        <v>1</v>
      </c>
      <c r="I105" s="210"/>
      <c r="J105" s="206"/>
      <c r="K105" s="206"/>
      <c r="L105" s="211"/>
      <c r="M105" s="212"/>
      <c r="N105" s="213"/>
      <c r="O105" s="213"/>
      <c r="P105" s="213"/>
      <c r="Q105" s="213"/>
      <c r="R105" s="213"/>
      <c r="S105" s="213"/>
      <c r="T105" s="214"/>
      <c r="AT105" s="215" t="s">
        <v>143</v>
      </c>
      <c r="AU105" s="215" t="s">
        <v>82</v>
      </c>
      <c r="AV105" s="11" t="s">
        <v>82</v>
      </c>
      <c r="AW105" s="11" t="s">
        <v>35</v>
      </c>
      <c r="AX105" s="11" t="s">
        <v>72</v>
      </c>
      <c r="AY105" s="215" t="s">
        <v>132</v>
      </c>
    </row>
    <row r="106" spans="2:65" s="10" customFormat="1" ht="29.9" customHeight="1">
      <c r="B106" s="174"/>
      <c r="C106" s="175"/>
      <c r="D106" s="176" t="s">
        <v>71</v>
      </c>
      <c r="E106" s="188" t="s">
        <v>658</v>
      </c>
      <c r="F106" s="188" t="s">
        <v>659</v>
      </c>
      <c r="G106" s="175"/>
      <c r="H106" s="175"/>
      <c r="I106" s="178"/>
      <c r="J106" s="189">
        <f>BK106</f>
        <v>0</v>
      </c>
      <c r="K106" s="175"/>
      <c r="L106" s="180"/>
      <c r="M106" s="181"/>
      <c r="N106" s="182"/>
      <c r="O106" s="182"/>
      <c r="P106" s="183">
        <f>SUM(P107:P109)</f>
        <v>0</v>
      </c>
      <c r="Q106" s="182"/>
      <c r="R106" s="183">
        <f>SUM(R107:R109)</f>
        <v>0</v>
      </c>
      <c r="S106" s="182"/>
      <c r="T106" s="184">
        <f>SUM(T107:T109)</f>
        <v>0</v>
      </c>
      <c r="AR106" s="185" t="s">
        <v>162</v>
      </c>
      <c r="AT106" s="186" t="s">
        <v>71</v>
      </c>
      <c r="AU106" s="186" t="s">
        <v>80</v>
      </c>
      <c r="AY106" s="185" t="s">
        <v>132</v>
      </c>
      <c r="BK106" s="187">
        <f>SUM(BK107:BK109)</f>
        <v>0</v>
      </c>
    </row>
    <row r="107" spans="2:65" s="1" customFormat="1" ht="16.45" customHeight="1">
      <c r="B107" s="39"/>
      <c r="C107" s="190" t="s">
        <v>175</v>
      </c>
      <c r="D107" s="190" t="s">
        <v>134</v>
      </c>
      <c r="E107" s="191" t="s">
        <v>660</v>
      </c>
      <c r="F107" s="192" t="s">
        <v>661</v>
      </c>
      <c r="G107" s="193" t="s">
        <v>655</v>
      </c>
      <c r="H107" s="194">
        <v>1</v>
      </c>
      <c r="I107" s="195"/>
      <c r="J107" s="196">
        <f>ROUND(I107*H107,2)</f>
        <v>0</v>
      </c>
      <c r="K107" s="192" t="s">
        <v>138</v>
      </c>
      <c r="L107" s="59"/>
      <c r="M107" s="197" t="s">
        <v>21</v>
      </c>
      <c r="N107" s="198" t="s">
        <v>43</v>
      </c>
      <c r="O107" s="40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AR107" s="22" t="s">
        <v>648</v>
      </c>
      <c r="AT107" s="22" t="s">
        <v>134</v>
      </c>
      <c r="AU107" s="22" t="s">
        <v>82</v>
      </c>
      <c r="AY107" s="22" t="s">
        <v>132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2" t="s">
        <v>80</v>
      </c>
      <c r="BK107" s="201">
        <f>ROUND(I107*H107,2)</f>
        <v>0</v>
      </c>
      <c r="BL107" s="22" t="s">
        <v>648</v>
      </c>
      <c r="BM107" s="22" t="s">
        <v>662</v>
      </c>
    </row>
    <row r="108" spans="2:65" s="1" customFormat="1">
      <c r="B108" s="39"/>
      <c r="C108" s="61"/>
      <c r="D108" s="202" t="s">
        <v>141</v>
      </c>
      <c r="E108" s="61"/>
      <c r="F108" s="203" t="s">
        <v>661</v>
      </c>
      <c r="G108" s="61"/>
      <c r="H108" s="61"/>
      <c r="I108" s="161"/>
      <c r="J108" s="61"/>
      <c r="K108" s="61"/>
      <c r="L108" s="59"/>
      <c r="M108" s="204"/>
      <c r="N108" s="40"/>
      <c r="O108" s="40"/>
      <c r="P108" s="40"/>
      <c r="Q108" s="40"/>
      <c r="R108" s="40"/>
      <c r="S108" s="40"/>
      <c r="T108" s="76"/>
      <c r="AT108" s="22" t="s">
        <v>141</v>
      </c>
      <c r="AU108" s="22" t="s">
        <v>82</v>
      </c>
    </row>
    <row r="109" spans="2:65" s="11" customFormat="1">
      <c r="B109" s="205"/>
      <c r="C109" s="206"/>
      <c r="D109" s="202" t="s">
        <v>143</v>
      </c>
      <c r="E109" s="207" t="s">
        <v>21</v>
      </c>
      <c r="F109" s="208" t="s">
        <v>663</v>
      </c>
      <c r="G109" s="206"/>
      <c r="H109" s="209">
        <v>1</v>
      </c>
      <c r="I109" s="210"/>
      <c r="J109" s="206"/>
      <c r="K109" s="206"/>
      <c r="L109" s="211"/>
      <c r="M109" s="240"/>
      <c r="N109" s="241"/>
      <c r="O109" s="241"/>
      <c r="P109" s="241"/>
      <c r="Q109" s="241"/>
      <c r="R109" s="241"/>
      <c r="S109" s="241"/>
      <c r="T109" s="242"/>
      <c r="AT109" s="215" t="s">
        <v>143</v>
      </c>
      <c r="AU109" s="215" t="s">
        <v>82</v>
      </c>
      <c r="AV109" s="11" t="s">
        <v>82</v>
      </c>
      <c r="AW109" s="11" t="s">
        <v>35</v>
      </c>
      <c r="AX109" s="11" t="s">
        <v>72</v>
      </c>
      <c r="AY109" s="215" t="s">
        <v>132</v>
      </c>
    </row>
    <row r="110" spans="2:65" s="1" customFormat="1" ht="6.9" customHeight="1">
      <c r="B110" s="54"/>
      <c r="C110" s="55"/>
      <c r="D110" s="55"/>
      <c r="E110" s="55"/>
      <c r="F110" s="55"/>
      <c r="G110" s="55"/>
      <c r="H110" s="55"/>
      <c r="I110" s="137"/>
      <c r="J110" s="55"/>
      <c r="K110" s="55"/>
      <c r="L110" s="59"/>
    </row>
  </sheetData>
  <sheetProtection algorithmName="SHA-512" hashValue="Z1wXKUS02KLg1SJqVcFYXcGX0znWRCGSfjX2BJuxvwMbKMcEi+EWLQhAfQbam18diezP7HINMNO4r7i2ZUVqBg==" saltValue="5FL+1G6JEBvYp27lSnge6kdee/4/UIaFqEj1l8XQxod+E2xJKeqarp7e4cj1MSPWlwQ8H2rQ0gPil9iNG70bAQ==" spinCount="100000" sheet="1" objects="1" scenarios="1" formatColumns="0" formatRows="0" autoFilter="0"/>
  <autoFilter ref="C81:K109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31"/>
  <sheetViews>
    <sheetView showGridLines="0" workbookViewId="0">
      <pane ySplit="1" topLeftCell="A2" activePane="bottomLeft" state="frozen"/>
      <selection pane="bottomLeft"/>
    </sheetView>
  </sheetViews>
  <sheetFormatPr defaultRowHeight="12.55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8" customHeight="1">
      <c r="A1" s="19"/>
      <c r="B1" s="110"/>
      <c r="C1" s="110"/>
      <c r="D1" s="111" t="s">
        <v>1</v>
      </c>
      <c r="E1" s="110"/>
      <c r="F1" s="112" t="s">
        <v>93</v>
      </c>
      <c r="G1" s="363" t="s">
        <v>94</v>
      </c>
      <c r="H1" s="363"/>
      <c r="I1" s="113"/>
      <c r="J1" s="112" t="s">
        <v>95</v>
      </c>
      <c r="K1" s="111" t="s">
        <v>96</v>
      </c>
      <c r="L1" s="112" t="s">
        <v>97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AT2" s="22" t="s">
        <v>88</v>
      </c>
    </row>
    <row r="3" spans="1:70" ht="6.9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98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45" customHeight="1">
      <c r="B7" s="26"/>
      <c r="C7" s="27"/>
      <c r="D7" s="27"/>
      <c r="E7" s="364" t="str">
        <f>'Rekapitulace stavby'!K6</f>
        <v>II/112 Struhařov, rekonstrukce silnice – provozní staničení km 6,70 – 9,48</v>
      </c>
      <c r="F7" s="365"/>
      <c r="G7" s="365"/>
      <c r="H7" s="365"/>
      <c r="I7" s="115"/>
      <c r="J7" s="27"/>
      <c r="K7" s="29"/>
    </row>
    <row r="8" spans="1:70" s="1" customFormat="1">
      <c r="B8" s="39"/>
      <c r="C8" s="40"/>
      <c r="D8" s="35" t="s">
        <v>99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6" t="s">
        <v>664</v>
      </c>
      <c r="F9" s="367"/>
      <c r="G9" s="367"/>
      <c r="H9" s="367"/>
      <c r="I9" s="116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23. 1. 2018</v>
      </c>
      <c r="K12" s="43"/>
    </row>
    <row r="13" spans="1:70" s="1" customFormat="1" ht="11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21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17" t="s">
        <v>30</v>
      </c>
      <c r="J15" s="33" t="s">
        <v>21</v>
      </c>
      <c r="K15" s="43"/>
    </row>
    <row r="16" spans="1:70" s="1" customFormat="1" ht="6.9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" customHeight="1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" customHeight="1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">
        <v>21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17" t="s">
        <v>30</v>
      </c>
      <c r="J21" s="33" t="s">
        <v>21</v>
      </c>
      <c r="K21" s="43"/>
    </row>
    <row r="22" spans="2:11" s="1" customFormat="1" ht="6.9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" customHeight="1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28.5" customHeight="1">
      <c r="B24" s="119"/>
      <c r="C24" s="120"/>
      <c r="D24" s="120"/>
      <c r="E24" s="355" t="s">
        <v>101</v>
      </c>
      <c r="F24" s="355"/>
      <c r="G24" s="355"/>
      <c r="H24" s="355"/>
      <c r="I24" s="121"/>
      <c r="J24" s="120"/>
      <c r="K24" s="122"/>
    </row>
    <row r="25" spans="2:11" s="1" customFormat="1" ht="6.9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4" customHeight="1">
      <c r="B27" s="39"/>
      <c r="C27" s="40"/>
      <c r="D27" s="125" t="s">
        <v>38</v>
      </c>
      <c r="E27" s="40"/>
      <c r="F27" s="40"/>
      <c r="G27" s="40"/>
      <c r="H27" s="40"/>
      <c r="I27" s="116"/>
      <c r="J27" s="126">
        <f>ROUND(J81,2)</f>
        <v>0</v>
      </c>
      <c r="K27" s="43"/>
    </row>
    <row r="28" spans="2:11" s="1" customFormat="1" ht="6.9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" customHeight="1">
      <c r="B29" s="39"/>
      <c r="C29" s="40"/>
      <c r="D29" s="40"/>
      <c r="E29" s="40"/>
      <c r="F29" s="44" t="s">
        <v>40</v>
      </c>
      <c r="G29" s="40"/>
      <c r="H29" s="40"/>
      <c r="I29" s="127" t="s">
        <v>39</v>
      </c>
      <c r="J29" s="44" t="s">
        <v>41</v>
      </c>
      <c r="K29" s="43"/>
    </row>
    <row r="30" spans="2:11" s="1" customFormat="1" ht="14.4" customHeight="1">
      <c r="B30" s="39"/>
      <c r="C30" s="40"/>
      <c r="D30" s="47" t="s">
        <v>42</v>
      </c>
      <c r="E30" s="47" t="s">
        <v>43</v>
      </c>
      <c r="F30" s="128">
        <f>ROUND(SUM(BE81:BE230), 2)</f>
        <v>0</v>
      </c>
      <c r="G30" s="40"/>
      <c r="H30" s="40"/>
      <c r="I30" s="129">
        <v>0.21</v>
      </c>
      <c r="J30" s="128">
        <f>ROUND(ROUND((SUM(BE81:BE230)), 2)*I30, 2)</f>
        <v>0</v>
      </c>
      <c r="K30" s="43"/>
    </row>
    <row r="31" spans="2:11" s="1" customFormat="1" ht="14.4" customHeight="1">
      <c r="B31" s="39"/>
      <c r="C31" s="40"/>
      <c r="D31" s="40"/>
      <c r="E31" s="47" t="s">
        <v>44</v>
      </c>
      <c r="F31" s="128">
        <f>ROUND(SUM(BF81:BF230), 2)</f>
        <v>0</v>
      </c>
      <c r="G31" s="40"/>
      <c r="H31" s="40"/>
      <c r="I31" s="129">
        <v>0.15</v>
      </c>
      <c r="J31" s="128">
        <f>ROUND(ROUND((SUM(BF81:BF230)), 2)*I31, 2)</f>
        <v>0</v>
      </c>
      <c r="K31" s="43"/>
    </row>
    <row r="32" spans="2:11" s="1" customFormat="1" ht="14.4" hidden="1" customHeight="1">
      <c r="B32" s="39"/>
      <c r="C32" s="40"/>
      <c r="D32" s="40"/>
      <c r="E32" s="47" t="s">
        <v>45</v>
      </c>
      <c r="F32" s="128">
        <f>ROUND(SUM(BG81:BG230),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" hidden="1" customHeight="1">
      <c r="B33" s="39"/>
      <c r="C33" s="40"/>
      <c r="D33" s="40"/>
      <c r="E33" s="47" t="s">
        <v>46</v>
      </c>
      <c r="F33" s="128">
        <f>ROUND(SUM(BH81:BH230),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" hidden="1" customHeight="1">
      <c r="B34" s="39"/>
      <c r="C34" s="40"/>
      <c r="D34" s="40"/>
      <c r="E34" s="47" t="s">
        <v>47</v>
      </c>
      <c r="F34" s="128">
        <f>ROUND(SUM(BI81:BI230),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4" customHeight="1">
      <c r="B36" s="39"/>
      <c r="C36" s="130"/>
      <c r="D36" s="131" t="s">
        <v>48</v>
      </c>
      <c r="E36" s="77"/>
      <c r="F36" s="77"/>
      <c r="G36" s="132" t="s">
        <v>49</v>
      </c>
      <c r="H36" s="133" t="s">
        <v>50</v>
      </c>
      <c r="I36" s="134"/>
      <c r="J36" s="135">
        <f>SUM(J27:J34)</f>
        <v>0</v>
      </c>
      <c r="K36" s="136"/>
    </row>
    <row r="37" spans="2:11" s="1" customFormat="1" ht="14.4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102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45" customHeight="1">
      <c r="B45" s="39"/>
      <c r="C45" s="40"/>
      <c r="D45" s="40"/>
      <c r="E45" s="364" t="str">
        <f>E7</f>
        <v>II/112 Struhařov, rekonstrukce silnice – provozní staničení km 6,70 – 9,48</v>
      </c>
      <c r="F45" s="365"/>
      <c r="G45" s="365"/>
      <c r="H45" s="365"/>
      <c r="I45" s="116"/>
      <c r="J45" s="40"/>
      <c r="K45" s="43"/>
    </row>
    <row r="46" spans="2:11" s="1" customFormat="1" ht="14.4" customHeight="1">
      <c r="B46" s="39"/>
      <c r="C46" s="35" t="s">
        <v>99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6" t="str">
        <f>E9</f>
        <v>SO 193 - Stálé dopravní značení</v>
      </c>
      <c r="F47" s="367"/>
      <c r="G47" s="367"/>
      <c r="H47" s="367"/>
      <c r="I47" s="116"/>
      <c r="J47" s="40"/>
      <c r="K47" s="43"/>
    </row>
    <row r="48" spans="2:11" s="1" customFormat="1" ht="6.9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Struhařov</v>
      </c>
      <c r="G49" s="40"/>
      <c r="H49" s="40"/>
      <c r="I49" s="117" t="s">
        <v>25</v>
      </c>
      <c r="J49" s="118" t="str">
        <f>IF(J12="","",J12)</f>
        <v>23. 1. 2018</v>
      </c>
      <c r="K49" s="43"/>
    </row>
    <row r="50" spans="2:47" s="1" customFormat="1" ht="6.9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Krajská správa a údržba silnic Středočeského kraje</v>
      </c>
      <c r="G51" s="40"/>
      <c r="H51" s="40"/>
      <c r="I51" s="117" t="s">
        <v>33</v>
      </c>
      <c r="J51" s="355" t="str">
        <f>E21</f>
        <v>Atelier PROMIKA s.r.o.</v>
      </c>
      <c r="K51" s="43"/>
    </row>
    <row r="52" spans="2:47" s="1" customFormat="1" ht="14.4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59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3" customHeight="1">
      <c r="B54" s="39"/>
      <c r="C54" s="142" t="s">
        <v>103</v>
      </c>
      <c r="D54" s="130"/>
      <c r="E54" s="130"/>
      <c r="F54" s="130"/>
      <c r="G54" s="130"/>
      <c r="H54" s="130"/>
      <c r="I54" s="143"/>
      <c r="J54" s="144" t="s">
        <v>104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3" customHeight="1">
      <c r="B56" s="39"/>
      <c r="C56" s="146" t="s">
        <v>105</v>
      </c>
      <c r="D56" s="40"/>
      <c r="E56" s="40"/>
      <c r="F56" s="40"/>
      <c r="G56" s="40"/>
      <c r="H56" s="40"/>
      <c r="I56" s="116"/>
      <c r="J56" s="126">
        <f>J81</f>
        <v>0</v>
      </c>
      <c r="K56" s="43"/>
      <c r="AU56" s="22" t="s">
        <v>106</v>
      </c>
    </row>
    <row r="57" spans="2:47" s="7" customFormat="1" ht="24.9" customHeight="1">
      <c r="B57" s="147"/>
      <c r="C57" s="148"/>
      <c r="D57" s="149" t="s">
        <v>107</v>
      </c>
      <c r="E57" s="150"/>
      <c r="F57" s="150"/>
      <c r="G57" s="150"/>
      <c r="H57" s="150"/>
      <c r="I57" s="151"/>
      <c r="J57" s="152">
        <f>J82</f>
        <v>0</v>
      </c>
      <c r="K57" s="153"/>
    </row>
    <row r="58" spans="2:47" s="8" customFormat="1" ht="19.899999999999999" customHeight="1">
      <c r="B58" s="154"/>
      <c r="C58" s="155"/>
      <c r="D58" s="156" t="s">
        <v>665</v>
      </c>
      <c r="E58" s="157"/>
      <c r="F58" s="157"/>
      <c r="G58" s="157"/>
      <c r="H58" s="157"/>
      <c r="I58" s="158"/>
      <c r="J58" s="159">
        <f>J83</f>
        <v>0</v>
      </c>
      <c r="K58" s="160"/>
    </row>
    <row r="59" spans="2:47" s="8" customFormat="1" ht="19.899999999999999" customHeight="1">
      <c r="B59" s="154"/>
      <c r="C59" s="155"/>
      <c r="D59" s="156" t="s">
        <v>666</v>
      </c>
      <c r="E59" s="157"/>
      <c r="F59" s="157"/>
      <c r="G59" s="157"/>
      <c r="H59" s="157"/>
      <c r="I59" s="158"/>
      <c r="J59" s="159">
        <f>J87</f>
        <v>0</v>
      </c>
      <c r="K59" s="160"/>
    </row>
    <row r="60" spans="2:47" s="8" customFormat="1" ht="19.899999999999999" customHeight="1">
      <c r="B60" s="154"/>
      <c r="C60" s="155"/>
      <c r="D60" s="156" t="s">
        <v>114</v>
      </c>
      <c r="E60" s="157"/>
      <c r="F60" s="157"/>
      <c r="G60" s="157"/>
      <c r="H60" s="157"/>
      <c r="I60" s="158"/>
      <c r="J60" s="159">
        <f>J221</f>
        <v>0</v>
      </c>
      <c r="K60" s="160"/>
    </row>
    <row r="61" spans="2:47" s="8" customFormat="1" ht="19.899999999999999" customHeight="1">
      <c r="B61" s="154"/>
      <c r="C61" s="155"/>
      <c r="D61" s="156" t="s">
        <v>115</v>
      </c>
      <c r="E61" s="157"/>
      <c r="F61" s="157"/>
      <c r="G61" s="157"/>
      <c r="H61" s="157"/>
      <c r="I61" s="158"/>
      <c r="J61" s="159">
        <f>J226</f>
        <v>0</v>
      </c>
      <c r="K61" s="160"/>
    </row>
    <row r="62" spans="2:47" s="1" customFormat="1" ht="21.8" customHeight="1">
      <c r="B62" s="39"/>
      <c r="C62" s="40"/>
      <c r="D62" s="40"/>
      <c r="E62" s="40"/>
      <c r="F62" s="40"/>
      <c r="G62" s="40"/>
      <c r="H62" s="40"/>
      <c r="I62" s="116"/>
      <c r="J62" s="40"/>
      <c r="K62" s="43"/>
    </row>
    <row r="63" spans="2:47" s="1" customFormat="1" ht="6.9" customHeight="1">
      <c r="B63" s="54"/>
      <c r="C63" s="55"/>
      <c r="D63" s="55"/>
      <c r="E63" s="55"/>
      <c r="F63" s="55"/>
      <c r="G63" s="55"/>
      <c r="H63" s="55"/>
      <c r="I63" s="137"/>
      <c r="J63" s="55"/>
      <c r="K63" s="56"/>
    </row>
    <row r="67" spans="2:20" s="1" customFormat="1" ht="6.9" customHeight="1">
      <c r="B67" s="57"/>
      <c r="C67" s="58"/>
      <c r="D67" s="58"/>
      <c r="E67" s="58"/>
      <c r="F67" s="58"/>
      <c r="G67" s="58"/>
      <c r="H67" s="58"/>
      <c r="I67" s="140"/>
      <c r="J67" s="58"/>
      <c r="K67" s="58"/>
      <c r="L67" s="59"/>
    </row>
    <row r="68" spans="2:20" s="1" customFormat="1" ht="36.950000000000003" customHeight="1">
      <c r="B68" s="39"/>
      <c r="C68" s="60" t="s">
        <v>116</v>
      </c>
      <c r="D68" s="61"/>
      <c r="E68" s="61"/>
      <c r="F68" s="61"/>
      <c r="G68" s="61"/>
      <c r="H68" s="61"/>
      <c r="I68" s="161"/>
      <c r="J68" s="61"/>
      <c r="K68" s="61"/>
      <c r="L68" s="59"/>
    </row>
    <row r="69" spans="2:20" s="1" customFormat="1" ht="6.9" customHeight="1">
      <c r="B69" s="39"/>
      <c r="C69" s="61"/>
      <c r="D69" s="61"/>
      <c r="E69" s="61"/>
      <c r="F69" s="61"/>
      <c r="G69" s="61"/>
      <c r="H69" s="61"/>
      <c r="I69" s="161"/>
      <c r="J69" s="61"/>
      <c r="K69" s="61"/>
      <c r="L69" s="59"/>
    </row>
    <row r="70" spans="2:20" s="1" customFormat="1" ht="14.4" customHeight="1">
      <c r="B70" s="39"/>
      <c r="C70" s="63" t="s">
        <v>18</v>
      </c>
      <c r="D70" s="61"/>
      <c r="E70" s="61"/>
      <c r="F70" s="61"/>
      <c r="G70" s="61"/>
      <c r="H70" s="61"/>
      <c r="I70" s="161"/>
      <c r="J70" s="61"/>
      <c r="K70" s="61"/>
      <c r="L70" s="59"/>
    </row>
    <row r="71" spans="2:20" s="1" customFormat="1" ht="16.45" customHeight="1">
      <c r="B71" s="39"/>
      <c r="C71" s="61"/>
      <c r="D71" s="61"/>
      <c r="E71" s="360" t="str">
        <f>E7</f>
        <v>II/112 Struhařov, rekonstrukce silnice – provozní staničení km 6,70 – 9,48</v>
      </c>
      <c r="F71" s="361"/>
      <c r="G71" s="361"/>
      <c r="H71" s="361"/>
      <c r="I71" s="161"/>
      <c r="J71" s="61"/>
      <c r="K71" s="61"/>
      <c r="L71" s="59"/>
    </row>
    <row r="72" spans="2:20" s="1" customFormat="1" ht="14.4" customHeight="1">
      <c r="B72" s="39"/>
      <c r="C72" s="63" t="s">
        <v>99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20" s="1" customFormat="1" ht="17.25" customHeight="1">
      <c r="B73" s="39"/>
      <c r="C73" s="61"/>
      <c r="D73" s="61"/>
      <c r="E73" s="327" t="str">
        <f>E9</f>
        <v>SO 193 - Stálé dopravní značení</v>
      </c>
      <c r="F73" s="362"/>
      <c r="G73" s="362"/>
      <c r="H73" s="362"/>
      <c r="I73" s="161"/>
      <c r="J73" s="61"/>
      <c r="K73" s="61"/>
      <c r="L73" s="59"/>
    </row>
    <row r="74" spans="2:20" s="1" customFormat="1" ht="6.9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20" s="1" customFormat="1" ht="18" customHeight="1">
      <c r="B75" s="39"/>
      <c r="C75" s="63" t="s">
        <v>23</v>
      </c>
      <c r="D75" s="61"/>
      <c r="E75" s="61"/>
      <c r="F75" s="162" t="str">
        <f>F12</f>
        <v>Struhařov</v>
      </c>
      <c r="G75" s="61"/>
      <c r="H75" s="61"/>
      <c r="I75" s="163" t="s">
        <v>25</v>
      </c>
      <c r="J75" s="71" t="str">
        <f>IF(J12="","",J12)</f>
        <v>23. 1. 2018</v>
      </c>
      <c r="K75" s="61"/>
      <c r="L75" s="59"/>
    </row>
    <row r="76" spans="2:20" s="1" customFormat="1" ht="6.9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20" s="1" customFormat="1">
      <c r="B77" s="39"/>
      <c r="C77" s="63" t="s">
        <v>27</v>
      </c>
      <c r="D77" s="61"/>
      <c r="E77" s="61"/>
      <c r="F77" s="162" t="str">
        <f>E15</f>
        <v>Krajská správa a údržba silnic Středočeského kraje</v>
      </c>
      <c r="G77" s="61"/>
      <c r="H77" s="61"/>
      <c r="I77" s="163" t="s">
        <v>33</v>
      </c>
      <c r="J77" s="162" t="str">
        <f>E21</f>
        <v>Atelier PROMIKA s.r.o.</v>
      </c>
      <c r="K77" s="61"/>
      <c r="L77" s="59"/>
    </row>
    <row r="78" spans="2:20" s="1" customFormat="1" ht="14.4" customHeight="1">
      <c r="B78" s="39"/>
      <c r="C78" s="63" t="s">
        <v>31</v>
      </c>
      <c r="D78" s="61"/>
      <c r="E78" s="61"/>
      <c r="F78" s="162" t="str">
        <f>IF(E18="","",E18)</f>
        <v/>
      </c>
      <c r="G78" s="61"/>
      <c r="H78" s="61"/>
      <c r="I78" s="161"/>
      <c r="J78" s="61"/>
      <c r="K78" s="61"/>
      <c r="L78" s="59"/>
    </row>
    <row r="79" spans="2:20" s="1" customFormat="1" ht="10.3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20" s="9" customFormat="1" ht="29.3" customHeight="1">
      <c r="B80" s="164"/>
      <c r="C80" s="165" t="s">
        <v>117</v>
      </c>
      <c r="D80" s="166" t="s">
        <v>57</v>
      </c>
      <c r="E80" s="166" t="s">
        <v>53</v>
      </c>
      <c r="F80" s="166" t="s">
        <v>118</v>
      </c>
      <c r="G80" s="166" t="s">
        <v>119</v>
      </c>
      <c r="H80" s="166" t="s">
        <v>120</v>
      </c>
      <c r="I80" s="167" t="s">
        <v>121</v>
      </c>
      <c r="J80" s="166" t="s">
        <v>104</v>
      </c>
      <c r="K80" s="168" t="s">
        <v>122</v>
      </c>
      <c r="L80" s="169"/>
      <c r="M80" s="79" t="s">
        <v>123</v>
      </c>
      <c r="N80" s="80" t="s">
        <v>42</v>
      </c>
      <c r="O80" s="80" t="s">
        <v>124</v>
      </c>
      <c r="P80" s="80" t="s">
        <v>125</v>
      </c>
      <c r="Q80" s="80" t="s">
        <v>126</v>
      </c>
      <c r="R80" s="80" t="s">
        <v>127</v>
      </c>
      <c r="S80" s="80" t="s">
        <v>128</v>
      </c>
      <c r="T80" s="81" t="s">
        <v>129</v>
      </c>
    </row>
    <row r="81" spans="2:65" s="1" customFormat="1" ht="29.3" customHeight="1">
      <c r="B81" s="39"/>
      <c r="C81" s="85" t="s">
        <v>105</v>
      </c>
      <c r="D81" s="61"/>
      <c r="E81" s="61"/>
      <c r="F81" s="61"/>
      <c r="G81" s="61"/>
      <c r="H81" s="61"/>
      <c r="I81" s="161"/>
      <c r="J81" s="170">
        <f>BK81</f>
        <v>0</v>
      </c>
      <c r="K81" s="61"/>
      <c r="L81" s="59"/>
      <c r="M81" s="82"/>
      <c r="N81" s="83"/>
      <c r="O81" s="83"/>
      <c r="P81" s="171">
        <f>P82</f>
        <v>0</v>
      </c>
      <c r="Q81" s="83"/>
      <c r="R81" s="171">
        <f>R82</f>
        <v>22.733591000000001</v>
      </c>
      <c r="S81" s="83"/>
      <c r="T81" s="172">
        <f>T82</f>
        <v>44.662000000000006</v>
      </c>
      <c r="AT81" s="22" t="s">
        <v>71</v>
      </c>
      <c r="AU81" s="22" t="s">
        <v>106</v>
      </c>
      <c r="BK81" s="173">
        <f>BK82</f>
        <v>0</v>
      </c>
    </row>
    <row r="82" spans="2:65" s="10" customFormat="1" ht="37.450000000000003" customHeight="1">
      <c r="B82" s="174"/>
      <c r="C82" s="175"/>
      <c r="D82" s="176" t="s">
        <v>71</v>
      </c>
      <c r="E82" s="177" t="s">
        <v>130</v>
      </c>
      <c r="F82" s="177" t="s">
        <v>131</v>
      </c>
      <c r="G82" s="175"/>
      <c r="H82" s="175"/>
      <c r="I82" s="178"/>
      <c r="J82" s="179">
        <f>BK82</f>
        <v>0</v>
      </c>
      <c r="K82" s="175"/>
      <c r="L82" s="180"/>
      <c r="M82" s="181"/>
      <c r="N82" s="182"/>
      <c r="O82" s="182"/>
      <c r="P82" s="183">
        <f>P83+P87+P221+P226</f>
        <v>0</v>
      </c>
      <c r="Q82" s="182"/>
      <c r="R82" s="183">
        <f>R83+R87+R221+R226</f>
        <v>22.733591000000001</v>
      </c>
      <c r="S82" s="182"/>
      <c r="T82" s="184">
        <f>T83+T87+T221+T226</f>
        <v>44.662000000000006</v>
      </c>
      <c r="AR82" s="185" t="s">
        <v>80</v>
      </c>
      <c r="AT82" s="186" t="s">
        <v>71</v>
      </c>
      <c r="AU82" s="186" t="s">
        <v>72</v>
      </c>
      <c r="AY82" s="185" t="s">
        <v>132</v>
      </c>
      <c r="BK82" s="187">
        <f>BK83+BK87+BK221+BK226</f>
        <v>0</v>
      </c>
    </row>
    <row r="83" spans="2:65" s="10" customFormat="1" ht="19.899999999999999" customHeight="1">
      <c r="B83" s="174"/>
      <c r="C83" s="175"/>
      <c r="D83" s="176" t="s">
        <v>71</v>
      </c>
      <c r="E83" s="188" t="s">
        <v>168</v>
      </c>
      <c r="F83" s="188" t="s">
        <v>667</v>
      </c>
      <c r="G83" s="175"/>
      <c r="H83" s="175"/>
      <c r="I83" s="178"/>
      <c r="J83" s="189">
        <f>BK83</f>
        <v>0</v>
      </c>
      <c r="K83" s="175"/>
      <c r="L83" s="180"/>
      <c r="M83" s="181"/>
      <c r="N83" s="182"/>
      <c r="O83" s="182"/>
      <c r="P83" s="183">
        <f>SUM(P84:P86)</f>
        <v>0</v>
      </c>
      <c r="Q83" s="182"/>
      <c r="R83" s="183">
        <f>SUM(R84:R86)</f>
        <v>7.0145910000000002</v>
      </c>
      <c r="S83" s="182"/>
      <c r="T83" s="184">
        <f>SUM(T84:T86)</f>
        <v>0</v>
      </c>
      <c r="AR83" s="185" t="s">
        <v>80</v>
      </c>
      <c r="AT83" s="186" t="s">
        <v>71</v>
      </c>
      <c r="AU83" s="186" t="s">
        <v>80</v>
      </c>
      <c r="AY83" s="185" t="s">
        <v>132</v>
      </c>
      <c r="BK83" s="187">
        <f>SUM(BK84:BK86)</f>
        <v>0</v>
      </c>
    </row>
    <row r="84" spans="2:65" s="1" customFormat="1" ht="38.200000000000003" customHeight="1">
      <c r="B84" s="39"/>
      <c r="C84" s="190" t="s">
        <v>80</v>
      </c>
      <c r="D84" s="190" t="s">
        <v>134</v>
      </c>
      <c r="E84" s="191" t="s">
        <v>668</v>
      </c>
      <c r="F84" s="192" t="s">
        <v>669</v>
      </c>
      <c r="G84" s="193" t="s">
        <v>137</v>
      </c>
      <c r="H84" s="194">
        <v>613.70000000000005</v>
      </c>
      <c r="I84" s="195"/>
      <c r="J84" s="196">
        <f>ROUND(I84*H84,2)</f>
        <v>0</v>
      </c>
      <c r="K84" s="192" t="s">
        <v>21</v>
      </c>
      <c r="L84" s="59"/>
      <c r="M84" s="197" t="s">
        <v>21</v>
      </c>
      <c r="N84" s="198" t="s">
        <v>43</v>
      </c>
      <c r="O84" s="40"/>
      <c r="P84" s="199">
        <f>O84*H84</f>
        <v>0</v>
      </c>
      <c r="Q84" s="199">
        <v>1.1429999999999999E-2</v>
      </c>
      <c r="R84" s="199">
        <f>Q84*H84</f>
        <v>7.0145910000000002</v>
      </c>
      <c r="S84" s="199">
        <v>0</v>
      </c>
      <c r="T84" s="200">
        <f>S84*H84</f>
        <v>0</v>
      </c>
      <c r="AR84" s="22" t="s">
        <v>139</v>
      </c>
      <c r="AT84" s="22" t="s">
        <v>134</v>
      </c>
      <c r="AU84" s="22" t="s">
        <v>82</v>
      </c>
      <c r="AY84" s="22" t="s">
        <v>132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22" t="s">
        <v>80</v>
      </c>
      <c r="BK84" s="201">
        <f>ROUND(I84*H84,2)</f>
        <v>0</v>
      </c>
      <c r="BL84" s="22" t="s">
        <v>139</v>
      </c>
      <c r="BM84" s="22" t="s">
        <v>670</v>
      </c>
    </row>
    <row r="85" spans="2:65" s="1" customFormat="1" ht="22.55">
      <c r="B85" s="39"/>
      <c r="C85" s="61"/>
      <c r="D85" s="202" t="s">
        <v>141</v>
      </c>
      <c r="E85" s="61"/>
      <c r="F85" s="203" t="s">
        <v>669</v>
      </c>
      <c r="G85" s="61"/>
      <c r="H85" s="61"/>
      <c r="I85" s="161"/>
      <c r="J85" s="61"/>
      <c r="K85" s="61"/>
      <c r="L85" s="59"/>
      <c r="M85" s="204"/>
      <c r="N85" s="40"/>
      <c r="O85" s="40"/>
      <c r="P85" s="40"/>
      <c r="Q85" s="40"/>
      <c r="R85" s="40"/>
      <c r="S85" s="40"/>
      <c r="T85" s="76"/>
      <c r="AT85" s="22" t="s">
        <v>141</v>
      </c>
      <c r="AU85" s="22" t="s">
        <v>82</v>
      </c>
    </row>
    <row r="86" spans="2:65" s="11" customFormat="1">
      <c r="B86" s="205"/>
      <c r="C86" s="206"/>
      <c r="D86" s="202" t="s">
        <v>143</v>
      </c>
      <c r="E86" s="207" t="s">
        <v>21</v>
      </c>
      <c r="F86" s="208" t="s">
        <v>671</v>
      </c>
      <c r="G86" s="206"/>
      <c r="H86" s="209">
        <v>613.70000000000005</v>
      </c>
      <c r="I86" s="210"/>
      <c r="J86" s="206"/>
      <c r="K86" s="206"/>
      <c r="L86" s="211"/>
      <c r="M86" s="212"/>
      <c r="N86" s="213"/>
      <c r="O86" s="213"/>
      <c r="P86" s="213"/>
      <c r="Q86" s="213"/>
      <c r="R86" s="213"/>
      <c r="S86" s="213"/>
      <c r="T86" s="214"/>
      <c r="AT86" s="215" t="s">
        <v>143</v>
      </c>
      <c r="AU86" s="215" t="s">
        <v>82</v>
      </c>
      <c r="AV86" s="11" t="s">
        <v>82</v>
      </c>
      <c r="AW86" s="11" t="s">
        <v>35</v>
      </c>
      <c r="AX86" s="11" t="s">
        <v>72</v>
      </c>
      <c r="AY86" s="215" t="s">
        <v>132</v>
      </c>
    </row>
    <row r="87" spans="2:65" s="10" customFormat="1" ht="29.9" customHeight="1">
      <c r="B87" s="174"/>
      <c r="C87" s="175"/>
      <c r="D87" s="176" t="s">
        <v>71</v>
      </c>
      <c r="E87" s="188" t="s">
        <v>187</v>
      </c>
      <c r="F87" s="188" t="s">
        <v>672</v>
      </c>
      <c r="G87" s="175"/>
      <c r="H87" s="175"/>
      <c r="I87" s="178"/>
      <c r="J87" s="189">
        <f>BK87</f>
        <v>0</v>
      </c>
      <c r="K87" s="175"/>
      <c r="L87" s="180"/>
      <c r="M87" s="181"/>
      <c r="N87" s="182"/>
      <c r="O87" s="182"/>
      <c r="P87" s="183">
        <f>SUM(P88:P220)</f>
        <v>0</v>
      </c>
      <c r="Q87" s="182"/>
      <c r="R87" s="183">
        <f>SUM(R88:R220)</f>
        <v>15.719000000000001</v>
      </c>
      <c r="S87" s="182"/>
      <c r="T87" s="184">
        <f>SUM(T88:T220)</f>
        <v>44.662000000000006</v>
      </c>
      <c r="AR87" s="185" t="s">
        <v>80</v>
      </c>
      <c r="AT87" s="186" t="s">
        <v>71</v>
      </c>
      <c r="AU87" s="186" t="s">
        <v>80</v>
      </c>
      <c r="AY87" s="185" t="s">
        <v>132</v>
      </c>
      <c r="BK87" s="187">
        <f>SUM(BK88:BK220)</f>
        <v>0</v>
      </c>
    </row>
    <row r="88" spans="2:65" s="1" customFormat="1" ht="25.55" customHeight="1">
      <c r="B88" s="39"/>
      <c r="C88" s="190" t="s">
        <v>82</v>
      </c>
      <c r="D88" s="190" t="s">
        <v>134</v>
      </c>
      <c r="E88" s="191" t="s">
        <v>673</v>
      </c>
      <c r="F88" s="192" t="s">
        <v>674</v>
      </c>
      <c r="G88" s="193" t="s">
        <v>476</v>
      </c>
      <c r="H88" s="194">
        <v>196</v>
      </c>
      <c r="I88" s="195"/>
      <c r="J88" s="196">
        <f>ROUND(I88*H88,2)</f>
        <v>0</v>
      </c>
      <c r="K88" s="192" t="s">
        <v>138</v>
      </c>
      <c r="L88" s="59"/>
      <c r="M88" s="197" t="s">
        <v>21</v>
      </c>
      <c r="N88" s="198" t="s">
        <v>43</v>
      </c>
      <c r="O88" s="40"/>
      <c r="P88" s="199">
        <f>O88*H88</f>
        <v>0</v>
      </c>
      <c r="Q88" s="199">
        <v>2.3099999999999999E-2</v>
      </c>
      <c r="R88" s="199">
        <f>Q88*H88</f>
        <v>4.5275999999999996</v>
      </c>
      <c r="S88" s="199">
        <v>0</v>
      </c>
      <c r="T88" s="200">
        <f>S88*H88</f>
        <v>0</v>
      </c>
      <c r="AR88" s="22" t="s">
        <v>139</v>
      </c>
      <c r="AT88" s="22" t="s">
        <v>134</v>
      </c>
      <c r="AU88" s="22" t="s">
        <v>82</v>
      </c>
      <c r="AY88" s="22" t="s">
        <v>132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2" t="s">
        <v>80</v>
      </c>
      <c r="BK88" s="201">
        <f>ROUND(I88*H88,2)</f>
        <v>0</v>
      </c>
      <c r="BL88" s="22" t="s">
        <v>139</v>
      </c>
      <c r="BM88" s="22" t="s">
        <v>675</v>
      </c>
    </row>
    <row r="89" spans="2:65" s="1" customFormat="1" ht="22.55">
      <c r="B89" s="39"/>
      <c r="C89" s="61"/>
      <c r="D89" s="202" t="s">
        <v>141</v>
      </c>
      <c r="E89" s="61"/>
      <c r="F89" s="203" t="s">
        <v>676</v>
      </c>
      <c r="G89" s="61"/>
      <c r="H89" s="61"/>
      <c r="I89" s="161"/>
      <c r="J89" s="61"/>
      <c r="K89" s="61"/>
      <c r="L89" s="59"/>
      <c r="M89" s="204"/>
      <c r="N89" s="40"/>
      <c r="O89" s="40"/>
      <c r="P89" s="40"/>
      <c r="Q89" s="40"/>
      <c r="R89" s="40"/>
      <c r="S89" s="40"/>
      <c r="T89" s="76"/>
      <c r="AT89" s="22" t="s">
        <v>141</v>
      </c>
      <c r="AU89" s="22" t="s">
        <v>82</v>
      </c>
    </row>
    <row r="90" spans="2:65" s="1" customFormat="1" ht="22.55">
      <c r="B90" s="39"/>
      <c r="C90" s="61"/>
      <c r="D90" s="202" t="s">
        <v>159</v>
      </c>
      <c r="E90" s="61"/>
      <c r="F90" s="216" t="s">
        <v>677</v>
      </c>
      <c r="G90" s="61"/>
      <c r="H90" s="61"/>
      <c r="I90" s="161"/>
      <c r="J90" s="61"/>
      <c r="K90" s="61"/>
      <c r="L90" s="59"/>
      <c r="M90" s="204"/>
      <c r="N90" s="40"/>
      <c r="O90" s="40"/>
      <c r="P90" s="40"/>
      <c r="Q90" s="40"/>
      <c r="R90" s="40"/>
      <c r="S90" s="40"/>
      <c r="T90" s="76"/>
      <c r="AT90" s="22" t="s">
        <v>159</v>
      </c>
      <c r="AU90" s="22" t="s">
        <v>82</v>
      </c>
    </row>
    <row r="91" spans="2:65" s="11" customFormat="1">
      <c r="B91" s="205"/>
      <c r="C91" s="206"/>
      <c r="D91" s="202" t="s">
        <v>143</v>
      </c>
      <c r="E91" s="207" t="s">
        <v>21</v>
      </c>
      <c r="F91" s="208" t="s">
        <v>678</v>
      </c>
      <c r="G91" s="206"/>
      <c r="H91" s="209">
        <v>196</v>
      </c>
      <c r="I91" s="210"/>
      <c r="J91" s="206"/>
      <c r="K91" s="206"/>
      <c r="L91" s="211"/>
      <c r="M91" s="212"/>
      <c r="N91" s="213"/>
      <c r="O91" s="213"/>
      <c r="P91" s="213"/>
      <c r="Q91" s="213"/>
      <c r="R91" s="213"/>
      <c r="S91" s="213"/>
      <c r="T91" s="214"/>
      <c r="AT91" s="215" t="s">
        <v>143</v>
      </c>
      <c r="AU91" s="215" t="s">
        <v>82</v>
      </c>
      <c r="AV91" s="11" t="s">
        <v>82</v>
      </c>
      <c r="AW91" s="11" t="s">
        <v>35</v>
      </c>
      <c r="AX91" s="11" t="s">
        <v>72</v>
      </c>
      <c r="AY91" s="215" t="s">
        <v>132</v>
      </c>
    </row>
    <row r="92" spans="2:65" s="1" customFormat="1" ht="25.55" customHeight="1">
      <c r="B92" s="39"/>
      <c r="C92" s="190" t="s">
        <v>149</v>
      </c>
      <c r="D92" s="190" t="s">
        <v>134</v>
      </c>
      <c r="E92" s="191" t="s">
        <v>679</v>
      </c>
      <c r="F92" s="192" t="s">
        <v>680</v>
      </c>
      <c r="G92" s="193" t="s">
        <v>476</v>
      </c>
      <c r="H92" s="194">
        <v>15</v>
      </c>
      <c r="I92" s="195"/>
      <c r="J92" s="196">
        <f>ROUND(I92*H92,2)</f>
        <v>0</v>
      </c>
      <c r="K92" s="192" t="s">
        <v>138</v>
      </c>
      <c r="L92" s="59"/>
      <c r="M92" s="197" t="s">
        <v>21</v>
      </c>
      <c r="N92" s="198" t="s">
        <v>43</v>
      </c>
      <c r="O92" s="40"/>
      <c r="P92" s="199">
        <f>O92*H92</f>
        <v>0</v>
      </c>
      <c r="Q92" s="199">
        <v>2.7799999999999998E-2</v>
      </c>
      <c r="R92" s="199">
        <f>Q92*H92</f>
        <v>0.41699999999999998</v>
      </c>
      <c r="S92" s="199">
        <v>0</v>
      </c>
      <c r="T92" s="200">
        <f>S92*H92</f>
        <v>0</v>
      </c>
      <c r="AR92" s="22" t="s">
        <v>139</v>
      </c>
      <c r="AT92" s="22" t="s">
        <v>134</v>
      </c>
      <c r="AU92" s="22" t="s">
        <v>82</v>
      </c>
      <c r="AY92" s="22" t="s">
        <v>132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2" t="s">
        <v>80</v>
      </c>
      <c r="BK92" s="201">
        <f>ROUND(I92*H92,2)</f>
        <v>0</v>
      </c>
      <c r="BL92" s="22" t="s">
        <v>139</v>
      </c>
      <c r="BM92" s="22" t="s">
        <v>681</v>
      </c>
    </row>
    <row r="93" spans="2:65" s="1" customFormat="1">
      <c r="B93" s="39"/>
      <c r="C93" s="61"/>
      <c r="D93" s="202" t="s">
        <v>141</v>
      </c>
      <c r="E93" s="61"/>
      <c r="F93" s="203" t="s">
        <v>682</v>
      </c>
      <c r="G93" s="61"/>
      <c r="H93" s="61"/>
      <c r="I93" s="161"/>
      <c r="J93" s="61"/>
      <c r="K93" s="61"/>
      <c r="L93" s="59"/>
      <c r="M93" s="204"/>
      <c r="N93" s="40"/>
      <c r="O93" s="40"/>
      <c r="P93" s="40"/>
      <c r="Q93" s="40"/>
      <c r="R93" s="40"/>
      <c r="S93" s="40"/>
      <c r="T93" s="76"/>
      <c r="AT93" s="22" t="s">
        <v>141</v>
      </c>
      <c r="AU93" s="22" t="s">
        <v>82</v>
      </c>
    </row>
    <row r="94" spans="2:65" s="1" customFormat="1" ht="22.55">
      <c r="B94" s="39"/>
      <c r="C94" s="61"/>
      <c r="D94" s="202" t="s">
        <v>159</v>
      </c>
      <c r="E94" s="61"/>
      <c r="F94" s="216" t="s">
        <v>683</v>
      </c>
      <c r="G94" s="61"/>
      <c r="H94" s="61"/>
      <c r="I94" s="161"/>
      <c r="J94" s="61"/>
      <c r="K94" s="61"/>
      <c r="L94" s="59"/>
      <c r="M94" s="204"/>
      <c r="N94" s="40"/>
      <c r="O94" s="40"/>
      <c r="P94" s="40"/>
      <c r="Q94" s="40"/>
      <c r="R94" s="40"/>
      <c r="S94" s="40"/>
      <c r="T94" s="76"/>
      <c r="AT94" s="22" t="s">
        <v>159</v>
      </c>
      <c r="AU94" s="22" t="s">
        <v>82</v>
      </c>
    </row>
    <row r="95" spans="2:65" s="11" customFormat="1">
      <c r="B95" s="205"/>
      <c r="C95" s="206"/>
      <c r="D95" s="202" t="s">
        <v>143</v>
      </c>
      <c r="E95" s="207" t="s">
        <v>21</v>
      </c>
      <c r="F95" s="208" t="s">
        <v>684</v>
      </c>
      <c r="G95" s="206"/>
      <c r="H95" s="209">
        <v>15</v>
      </c>
      <c r="I95" s="210"/>
      <c r="J95" s="206"/>
      <c r="K95" s="206"/>
      <c r="L95" s="211"/>
      <c r="M95" s="212"/>
      <c r="N95" s="213"/>
      <c r="O95" s="213"/>
      <c r="P95" s="213"/>
      <c r="Q95" s="213"/>
      <c r="R95" s="213"/>
      <c r="S95" s="213"/>
      <c r="T95" s="214"/>
      <c r="AT95" s="215" t="s">
        <v>143</v>
      </c>
      <c r="AU95" s="215" t="s">
        <v>82</v>
      </c>
      <c r="AV95" s="11" t="s">
        <v>82</v>
      </c>
      <c r="AW95" s="11" t="s">
        <v>35</v>
      </c>
      <c r="AX95" s="11" t="s">
        <v>72</v>
      </c>
      <c r="AY95" s="215" t="s">
        <v>132</v>
      </c>
    </row>
    <row r="96" spans="2:65" s="1" customFormat="1" ht="25.55" customHeight="1">
      <c r="B96" s="39"/>
      <c r="C96" s="190" t="s">
        <v>139</v>
      </c>
      <c r="D96" s="190" t="s">
        <v>134</v>
      </c>
      <c r="E96" s="191" t="s">
        <v>685</v>
      </c>
      <c r="F96" s="192" t="s">
        <v>686</v>
      </c>
      <c r="G96" s="193" t="s">
        <v>506</v>
      </c>
      <c r="H96" s="194">
        <v>178</v>
      </c>
      <c r="I96" s="195"/>
      <c r="J96" s="196">
        <f>ROUND(I96*H96,2)</f>
        <v>0</v>
      </c>
      <c r="K96" s="192" t="s">
        <v>138</v>
      </c>
      <c r="L96" s="59"/>
      <c r="M96" s="197" t="s">
        <v>21</v>
      </c>
      <c r="N96" s="198" t="s">
        <v>43</v>
      </c>
      <c r="O96" s="40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AR96" s="22" t="s">
        <v>139</v>
      </c>
      <c r="AT96" s="22" t="s">
        <v>134</v>
      </c>
      <c r="AU96" s="22" t="s">
        <v>82</v>
      </c>
      <c r="AY96" s="22" t="s">
        <v>132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2" t="s">
        <v>80</v>
      </c>
      <c r="BK96" s="201">
        <f>ROUND(I96*H96,2)</f>
        <v>0</v>
      </c>
      <c r="BL96" s="22" t="s">
        <v>139</v>
      </c>
      <c r="BM96" s="22" t="s">
        <v>687</v>
      </c>
    </row>
    <row r="97" spans="2:65" s="1" customFormat="1" ht="22.55">
      <c r="B97" s="39"/>
      <c r="C97" s="61"/>
      <c r="D97" s="202" t="s">
        <v>141</v>
      </c>
      <c r="E97" s="61"/>
      <c r="F97" s="203" t="s">
        <v>688</v>
      </c>
      <c r="G97" s="61"/>
      <c r="H97" s="61"/>
      <c r="I97" s="161"/>
      <c r="J97" s="61"/>
      <c r="K97" s="61"/>
      <c r="L97" s="59"/>
      <c r="M97" s="204"/>
      <c r="N97" s="40"/>
      <c r="O97" s="40"/>
      <c r="P97" s="40"/>
      <c r="Q97" s="40"/>
      <c r="R97" s="40"/>
      <c r="S97" s="40"/>
      <c r="T97" s="76"/>
      <c r="AT97" s="22" t="s">
        <v>141</v>
      </c>
      <c r="AU97" s="22" t="s">
        <v>82</v>
      </c>
    </row>
    <row r="98" spans="2:65" s="11" customFormat="1">
      <c r="B98" s="205"/>
      <c r="C98" s="206"/>
      <c r="D98" s="202" t="s">
        <v>143</v>
      </c>
      <c r="E98" s="207" t="s">
        <v>21</v>
      </c>
      <c r="F98" s="208" t="s">
        <v>689</v>
      </c>
      <c r="G98" s="206"/>
      <c r="H98" s="209">
        <v>160</v>
      </c>
      <c r="I98" s="210"/>
      <c r="J98" s="206"/>
      <c r="K98" s="206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143</v>
      </c>
      <c r="AU98" s="215" t="s">
        <v>82</v>
      </c>
      <c r="AV98" s="11" t="s">
        <v>82</v>
      </c>
      <c r="AW98" s="11" t="s">
        <v>35</v>
      </c>
      <c r="AX98" s="11" t="s">
        <v>72</v>
      </c>
      <c r="AY98" s="215" t="s">
        <v>132</v>
      </c>
    </row>
    <row r="99" spans="2:65" s="11" customFormat="1">
      <c r="B99" s="205"/>
      <c r="C99" s="206"/>
      <c r="D99" s="202" t="s">
        <v>143</v>
      </c>
      <c r="E99" s="207" t="s">
        <v>21</v>
      </c>
      <c r="F99" s="208" t="s">
        <v>690</v>
      </c>
      <c r="G99" s="206"/>
      <c r="H99" s="209">
        <v>18</v>
      </c>
      <c r="I99" s="210"/>
      <c r="J99" s="206"/>
      <c r="K99" s="206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143</v>
      </c>
      <c r="AU99" s="215" t="s">
        <v>82</v>
      </c>
      <c r="AV99" s="11" t="s">
        <v>82</v>
      </c>
      <c r="AW99" s="11" t="s">
        <v>35</v>
      </c>
      <c r="AX99" s="11" t="s">
        <v>72</v>
      </c>
      <c r="AY99" s="215" t="s">
        <v>132</v>
      </c>
    </row>
    <row r="100" spans="2:65" s="1" customFormat="1" ht="16.45" customHeight="1">
      <c r="B100" s="39"/>
      <c r="C100" s="227" t="s">
        <v>162</v>
      </c>
      <c r="D100" s="227" t="s">
        <v>261</v>
      </c>
      <c r="E100" s="228" t="s">
        <v>691</v>
      </c>
      <c r="F100" s="229" t="s">
        <v>692</v>
      </c>
      <c r="G100" s="230" t="s">
        <v>506</v>
      </c>
      <c r="H100" s="231">
        <v>160</v>
      </c>
      <c r="I100" s="232"/>
      <c r="J100" s="233">
        <f>ROUND(I100*H100,2)</f>
        <v>0</v>
      </c>
      <c r="K100" s="229" t="s">
        <v>21</v>
      </c>
      <c r="L100" s="234"/>
      <c r="M100" s="235" t="s">
        <v>21</v>
      </c>
      <c r="N100" s="236" t="s">
        <v>43</v>
      </c>
      <c r="O100" s="40"/>
      <c r="P100" s="199">
        <f>O100*H100</f>
        <v>0</v>
      </c>
      <c r="Q100" s="199">
        <v>2.0999999999999999E-3</v>
      </c>
      <c r="R100" s="199">
        <f>Q100*H100</f>
        <v>0.33599999999999997</v>
      </c>
      <c r="S100" s="199">
        <v>0</v>
      </c>
      <c r="T100" s="200">
        <f>S100*H100</f>
        <v>0</v>
      </c>
      <c r="AR100" s="22" t="s">
        <v>181</v>
      </c>
      <c r="AT100" s="22" t="s">
        <v>261</v>
      </c>
      <c r="AU100" s="22" t="s">
        <v>82</v>
      </c>
      <c r="AY100" s="22" t="s">
        <v>132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2" t="s">
        <v>80</v>
      </c>
      <c r="BK100" s="201">
        <f>ROUND(I100*H100,2)</f>
        <v>0</v>
      </c>
      <c r="BL100" s="22" t="s">
        <v>139</v>
      </c>
      <c r="BM100" s="22" t="s">
        <v>693</v>
      </c>
    </row>
    <row r="101" spans="2:65" s="1" customFormat="1">
      <c r="B101" s="39"/>
      <c r="C101" s="61"/>
      <c r="D101" s="202" t="s">
        <v>141</v>
      </c>
      <c r="E101" s="61"/>
      <c r="F101" s="203" t="s">
        <v>692</v>
      </c>
      <c r="G101" s="61"/>
      <c r="H101" s="61"/>
      <c r="I101" s="161"/>
      <c r="J101" s="61"/>
      <c r="K101" s="61"/>
      <c r="L101" s="59"/>
      <c r="M101" s="204"/>
      <c r="N101" s="40"/>
      <c r="O101" s="40"/>
      <c r="P101" s="40"/>
      <c r="Q101" s="40"/>
      <c r="R101" s="40"/>
      <c r="S101" s="40"/>
      <c r="T101" s="76"/>
      <c r="AT101" s="22" t="s">
        <v>141</v>
      </c>
      <c r="AU101" s="22" t="s">
        <v>82</v>
      </c>
    </row>
    <row r="102" spans="2:65" s="11" customFormat="1">
      <c r="B102" s="205"/>
      <c r="C102" s="206"/>
      <c r="D102" s="202" t="s">
        <v>143</v>
      </c>
      <c r="E102" s="207" t="s">
        <v>21</v>
      </c>
      <c r="F102" s="208" t="s">
        <v>689</v>
      </c>
      <c r="G102" s="206"/>
      <c r="H102" s="209">
        <v>160</v>
      </c>
      <c r="I102" s="210"/>
      <c r="J102" s="206"/>
      <c r="K102" s="206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143</v>
      </c>
      <c r="AU102" s="215" t="s">
        <v>82</v>
      </c>
      <c r="AV102" s="11" t="s">
        <v>82</v>
      </c>
      <c r="AW102" s="11" t="s">
        <v>35</v>
      </c>
      <c r="AX102" s="11" t="s">
        <v>72</v>
      </c>
      <c r="AY102" s="215" t="s">
        <v>132</v>
      </c>
    </row>
    <row r="103" spans="2:65" s="1" customFormat="1" ht="16.45" customHeight="1">
      <c r="B103" s="39"/>
      <c r="C103" s="227" t="s">
        <v>168</v>
      </c>
      <c r="D103" s="227" t="s">
        <v>261</v>
      </c>
      <c r="E103" s="228" t="s">
        <v>694</v>
      </c>
      <c r="F103" s="229" t="s">
        <v>695</v>
      </c>
      <c r="G103" s="230" t="s">
        <v>506</v>
      </c>
      <c r="H103" s="231">
        <v>18</v>
      </c>
      <c r="I103" s="232"/>
      <c r="J103" s="233">
        <f>ROUND(I103*H103,2)</f>
        <v>0</v>
      </c>
      <c r="K103" s="229" t="s">
        <v>21</v>
      </c>
      <c r="L103" s="234"/>
      <c r="M103" s="235" t="s">
        <v>21</v>
      </c>
      <c r="N103" s="236" t="s">
        <v>43</v>
      </c>
      <c r="O103" s="40"/>
      <c r="P103" s="199">
        <f>O103*H103</f>
        <v>0</v>
      </c>
      <c r="Q103" s="199">
        <v>2.0999999999999999E-3</v>
      </c>
      <c r="R103" s="199">
        <f>Q103*H103</f>
        <v>3.78E-2</v>
      </c>
      <c r="S103" s="199">
        <v>0</v>
      </c>
      <c r="T103" s="200">
        <f>S103*H103</f>
        <v>0</v>
      </c>
      <c r="AR103" s="22" t="s">
        <v>181</v>
      </c>
      <c r="AT103" s="22" t="s">
        <v>261</v>
      </c>
      <c r="AU103" s="22" t="s">
        <v>82</v>
      </c>
      <c r="AY103" s="22" t="s">
        <v>132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22" t="s">
        <v>80</v>
      </c>
      <c r="BK103" s="201">
        <f>ROUND(I103*H103,2)</f>
        <v>0</v>
      </c>
      <c r="BL103" s="22" t="s">
        <v>139</v>
      </c>
      <c r="BM103" s="22" t="s">
        <v>696</v>
      </c>
    </row>
    <row r="104" spans="2:65" s="1" customFormat="1">
      <c r="B104" s="39"/>
      <c r="C104" s="61"/>
      <c r="D104" s="202" t="s">
        <v>141</v>
      </c>
      <c r="E104" s="61"/>
      <c r="F104" s="203" t="s">
        <v>695</v>
      </c>
      <c r="G104" s="61"/>
      <c r="H104" s="61"/>
      <c r="I104" s="161"/>
      <c r="J104" s="61"/>
      <c r="K104" s="61"/>
      <c r="L104" s="59"/>
      <c r="M104" s="204"/>
      <c r="N104" s="40"/>
      <c r="O104" s="40"/>
      <c r="P104" s="40"/>
      <c r="Q104" s="40"/>
      <c r="R104" s="40"/>
      <c r="S104" s="40"/>
      <c r="T104" s="76"/>
      <c r="AT104" s="22" t="s">
        <v>141</v>
      </c>
      <c r="AU104" s="22" t="s">
        <v>82</v>
      </c>
    </row>
    <row r="105" spans="2:65" s="11" customFormat="1">
      <c r="B105" s="205"/>
      <c r="C105" s="206"/>
      <c r="D105" s="202" t="s">
        <v>143</v>
      </c>
      <c r="E105" s="207" t="s">
        <v>21</v>
      </c>
      <c r="F105" s="208" t="s">
        <v>690</v>
      </c>
      <c r="G105" s="206"/>
      <c r="H105" s="209">
        <v>18</v>
      </c>
      <c r="I105" s="210"/>
      <c r="J105" s="206"/>
      <c r="K105" s="206"/>
      <c r="L105" s="211"/>
      <c r="M105" s="212"/>
      <c r="N105" s="213"/>
      <c r="O105" s="213"/>
      <c r="P105" s="213"/>
      <c r="Q105" s="213"/>
      <c r="R105" s="213"/>
      <c r="S105" s="213"/>
      <c r="T105" s="214"/>
      <c r="AT105" s="215" t="s">
        <v>143</v>
      </c>
      <c r="AU105" s="215" t="s">
        <v>82</v>
      </c>
      <c r="AV105" s="11" t="s">
        <v>82</v>
      </c>
      <c r="AW105" s="11" t="s">
        <v>35</v>
      </c>
      <c r="AX105" s="11" t="s">
        <v>72</v>
      </c>
      <c r="AY105" s="215" t="s">
        <v>132</v>
      </c>
    </row>
    <row r="106" spans="2:65" s="1" customFormat="1" ht="16.45" customHeight="1">
      <c r="B106" s="39"/>
      <c r="C106" s="190" t="s">
        <v>175</v>
      </c>
      <c r="D106" s="190" t="s">
        <v>134</v>
      </c>
      <c r="E106" s="191" t="s">
        <v>697</v>
      </c>
      <c r="F106" s="192" t="s">
        <v>698</v>
      </c>
      <c r="G106" s="193" t="s">
        <v>506</v>
      </c>
      <c r="H106" s="194">
        <v>14</v>
      </c>
      <c r="I106" s="195"/>
      <c r="J106" s="196">
        <f>ROUND(I106*H106,2)</f>
        <v>0</v>
      </c>
      <c r="K106" s="192" t="s">
        <v>138</v>
      </c>
      <c r="L106" s="59"/>
      <c r="M106" s="197" t="s">
        <v>21</v>
      </c>
      <c r="N106" s="198" t="s">
        <v>43</v>
      </c>
      <c r="O106" s="40"/>
      <c r="P106" s="199">
        <f>O106*H106</f>
        <v>0</v>
      </c>
      <c r="Q106" s="199">
        <v>1.8000000000000001E-4</v>
      </c>
      <c r="R106" s="199">
        <f>Q106*H106</f>
        <v>2.5200000000000001E-3</v>
      </c>
      <c r="S106" s="199">
        <v>0</v>
      </c>
      <c r="T106" s="200">
        <f>S106*H106</f>
        <v>0</v>
      </c>
      <c r="AR106" s="22" t="s">
        <v>139</v>
      </c>
      <c r="AT106" s="22" t="s">
        <v>134</v>
      </c>
      <c r="AU106" s="22" t="s">
        <v>82</v>
      </c>
      <c r="AY106" s="22" t="s">
        <v>132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80</v>
      </c>
      <c r="BK106" s="201">
        <f>ROUND(I106*H106,2)</f>
        <v>0</v>
      </c>
      <c r="BL106" s="22" t="s">
        <v>139</v>
      </c>
      <c r="BM106" s="22" t="s">
        <v>699</v>
      </c>
    </row>
    <row r="107" spans="2:65" s="1" customFormat="1">
      <c r="B107" s="39"/>
      <c r="C107" s="61"/>
      <c r="D107" s="202" t="s">
        <v>141</v>
      </c>
      <c r="E107" s="61"/>
      <c r="F107" s="203" t="s">
        <v>700</v>
      </c>
      <c r="G107" s="61"/>
      <c r="H107" s="61"/>
      <c r="I107" s="161"/>
      <c r="J107" s="61"/>
      <c r="K107" s="61"/>
      <c r="L107" s="59"/>
      <c r="M107" s="204"/>
      <c r="N107" s="40"/>
      <c r="O107" s="40"/>
      <c r="P107" s="40"/>
      <c r="Q107" s="40"/>
      <c r="R107" s="40"/>
      <c r="S107" s="40"/>
      <c r="T107" s="76"/>
      <c r="AT107" s="22" t="s">
        <v>141</v>
      </c>
      <c r="AU107" s="22" t="s">
        <v>82</v>
      </c>
    </row>
    <row r="108" spans="2:65" s="11" customFormat="1">
      <c r="B108" s="205"/>
      <c r="C108" s="206"/>
      <c r="D108" s="202" t="s">
        <v>143</v>
      </c>
      <c r="E108" s="207" t="s">
        <v>21</v>
      </c>
      <c r="F108" s="208" t="s">
        <v>701</v>
      </c>
      <c r="G108" s="206"/>
      <c r="H108" s="209">
        <v>14</v>
      </c>
      <c r="I108" s="210"/>
      <c r="J108" s="206"/>
      <c r="K108" s="206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143</v>
      </c>
      <c r="AU108" s="215" t="s">
        <v>82</v>
      </c>
      <c r="AV108" s="11" t="s">
        <v>82</v>
      </c>
      <c r="AW108" s="11" t="s">
        <v>35</v>
      </c>
      <c r="AX108" s="11" t="s">
        <v>72</v>
      </c>
      <c r="AY108" s="215" t="s">
        <v>132</v>
      </c>
    </row>
    <row r="109" spans="2:65" s="1" customFormat="1" ht="16.45" customHeight="1">
      <c r="B109" s="39"/>
      <c r="C109" s="227" t="s">
        <v>181</v>
      </c>
      <c r="D109" s="227" t="s">
        <v>261</v>
      </c>
      <c r="E109" s="228" t="s">
        <v>702</v>
      </c>
      <c r="F109" s="229" t="s">
        <v>703</v>
      </c>
      <c r="G109" s="230" t="s">
        <v>506</v>
      </c>
      <c r="H109" s="231">
        <v>14</v>
      </c>
      <c r="I109" s="232"/>
      <c r="J109" s="233">
        <f>ROUND(I109*H109,2)</f>
        <v>0</v>
      </c>
      <c r="K109" s="229" t="s">
        <v>138</v>
      </c>
      <c r="L109" s="234"/>
      <c r="M109" s="235" t="s">
        <v>21</v>
      </c>
      <c r="N109" s="236" t="s">
        <v>43</v>
      </c>
      <c r="O109" s="40"/>
      <c r="P109" s="199">
        <f>O109*H109</f>
        <v>0</v>
      </c>
      <c r="Q109" s="199">
        <v>4.0000000000000002E-4</v>
      </c>
      <c r="R109" s="199">
        <f>Q109*H109</f>
        <v>5.5999999999999999E-3</v>
      </c>
      <c r="S109" s="199">
        <v>0</v>
      </c>
      <c r="T109" s="200">
        <f>S109*H109</f>
        <v>0</v>
      </c>
      <c r="AR109" s="22" t="s">
        <v>181</v>
      </c>
      <c r="AT109" s="22" t="s">
        <v>261</v>
      </c>
      <c r="AU109" s="22" t="s">
        <v>82</v>
      </c>
      <c r="AY109" s="22" t="s">
        <v>132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2" t="s">
        <v>80</v>
      </c>
      <c r="BK109" s="201">
        <f>ROUND(I109*H109,2)</f>
        <v>0</v>
      </c>
      <c r="BL109" s="22" t="s">
        <v>139</v>
      </c>
      <c r="BM109" s="22" t="s">
        <v>704</v>
      </c>
    </row>
    <row r="110" spans="2:65" s="1" customFormat="1">
      <c r="B110" s="39"/>
      <c r="C110" s="61"/>
      <c r="D110" s="202" t="s">
        <v>141</v>
      </c>
      <c r="E110" s="61"/>
      <c r="F110" s="203" t="s">
        <v>703</v>
      </c>
      <c r="G110" s="61"/>
      <c r="H110" s="61"/>
      <c r="I110" s="161"/>
      <c r="J110" s="61"/>
      <c r="K110" s="61"/>
      <c r="L110" s="59"/>
      <c r="M110" s="204"/>
      <c r="N110" s="40"/>
      <c r="O110" s="40"/>
      <c r="P110" s="40"/>
      <c r="Q110" s="40"/>
      <c r="R110" s="40"/>
      <c r="S110" s="40"/>
      <c r="T110" s="76"/>
      <c r="AT110" s="22" t="s">
        <v>141</v>
      </c>
      <c r="AU110" s="22" t="s">
        <v>82</v>
      </c>
    </row>
    <row r="111" spans="2:65" s="1" customFormat="1" ht="16.45" customHeight="1">
      <c r="B111" s="39"/>
      <c r="C111" s="190" t="s">
        <v>187</v>
      </c>
      <c r="D111" s="190" t="s">
        <v>134</v>
      </c>
      <c r="E111" s="191" t="s">
        <v>705</v>
      </c>
      <c r="F111" s="192" t="s">
        <v>706</v>
      </c>
      <c r="G111" s="193" t="s">
        <v>506</v>
      </c>
      <c r="H111" s="194">
        <v>160</v>
      </c>
      <c r="I111" s="195"/>
      <c r="J111" s="196">
        <f>ROUND(I111*H111,2)</f>
        <v>0</v>
      </c>
      <c r="K111" s="192" t="s">
        <v>138</v>
      </c>
      <c r="L111" s="59"/>
      <c r="M111" s="197" t="s">
        <v>21</v>
      </c>
      <c r="N111" s="198" t="s">
        <v>43</v>
      </c>
      <c r="O111" s="40"/>
      <c r="P111" s="199">
        <f>O111*H111</f>
        <v>0</v>
      </c>
      <c r="Q111" s="199">
        <v>2.0000000000000002E-5</v>
      </c>
      <c r="R111" s="199">
        <f>Q111*H111</f>
        <v>3.2000000000000002E-3</v>
      </c>
      <c r="S111" s="199">
        <v>0</v>
      </c>
      <c r="T111" s="200">
        <f>S111*H111</f>
        <v>0</v>
      </c>
      <c r="AR111" s="22" t="s">
        <v>139</v>
      </c>
      <c r="AT111" s="22" t="s">
        <v>134</v>
      </c>
      <c r="AU111" s="22" t="s">
        <v>82</v>
      </c>
      <c r="AY111" s="22" t="s">
        <v>132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2" t="s">
        <v>80</v>
      </c>
      <c r="BK111" s="201">
        <f>ROUND(I111*H111,2)</f>
        <v>0</v>
      </c>
      <c r="BL111" s="22" t="s">
        <v>139</v>
      </c>
      <c r="BM111" s="22" t="s">
        <v>707</v>
      </c>
    </row>
    <row r="112" spans="2:65" s="1" customFormat="1">
      <c r="B112" s="39"/>
      <c r="C112" s="61"/>
      <c r="D112" s="202" t="s">
        <v>141</v>
      </c>
      <c r="E112" s="61"/>
      <c r="F112" s="203" t="s">
        <v>708</v>
      </c>
      <c r="G112" s="61"/>
      <c r="H112" s="61"/>
      <c r="I112" s="161"/>
      <c r="J112" s="61"/>
      <c r="K112" s="61"/>
      <c r="L112" s="59"/>
      <c r="M112" s="204"/>
      <c r="N112" s="40"/>
      <c r="O112" s="40"/>
      <c r="P112" s="40"/>
      <c r="Q112" s="40"/>
      <c r="R112" s="40"/>
      <c r="S112" s="40"/>
      <c r="T112" s="76"/>
      <c r="AT112" s="22" t="s">
        <v>141</v>
      </c>
      <c r="AU112" s="22" t="s">
        <v>82</v>
      </c>
    </row>
    <row r="113" spans="2:65" s="11" customFormat="1" ht="25.05">
      <c r="B113" s="205"/>
      <c r="C113" s="206"/>
      <c r="D113" s="202" t="s">
        <v>143</v>
      </c>
      <c r="E113" s="207" t="s">
        <v>21</v>
      </c>
      <c r="F113" s="208" t="s">
        <v>709</v>
      </c>
      <c r="G113" s="206"/>
      <c r="H113" s="209">
        <v>160</v>
      </c>
      <c r="I113" s="210"/>
      <c r="J113" s="206"/>
      <c r="K113" s="206"/>
      <c r="L113" s="211"/>
      <c r="M113" s="212"/>
      <c r="N113" s="213"/>
      <c r="O113" s="213"/>
      <c r="P113" s="213"/>
      <c r="Q113" s="213"/>
      <c r="R113" s="213"/>
      <c r="S113" s="213"/>
      <c r="T113" s="214"/>
      <c r="AT113" s="215" t="s">
        <v>143</v>
      </c>
      <c r="AU113" s="215" t="s">
        <v>82</v>
      </c>
      <c r="AV113" s="11" t="s">
        <v>82</v>
      </c>
      <c r="AW113" s="11" t="s">
        <v>35</v>
      </c>
      <c r="AX113" s="11" t="s">
        <v>72</v>
      </c>
      <c r="AY113" s="215" t="s">
        <v>132</v>
      </c>
    </row>
    <row r="114" spans="2:65" s="1" customFormat="1" ht="16.45" customHeight="1">
      <c r="B114" s="39"/>
      <c r="C114" s="227" t="s">
        <v>196</v>
      </c>
      <c r="D114" s="227" t="s">
        <v>261</v>
      </c>
      <c r="E114" s="228" t="s">
        <v>710</v>
      </c>
      <c r="F114" s="229" t="s">
        <v>711</v>
      </c>
      <c r="G114" s="230" t="s">
        <v>506</v>
      </c>
      <c r="H114" s="231">
        <v>160</v>
      </c>
      <c r="I114" s="232"/>
      <c r="J114" s="233">
        <f>ROUND(I114*H114,2)</f>
        <v>0</v>
      </c>
      <c r="K114" s="229" t="s">
        <v>138</v>
      </c>
      <c r="L114" s="234"/>
      <c r="M114" s="235" t="s">
        <v>21</v>
      </c>
      <c r="N114" s="236" t="s">
        <v>43</v>
      </c>
      <c r="O114" s="40"/>
      <c r="P114" s="199">
        <f>O114*H114</f>
        <v>0</v>
      </c>
      <c r="Q114" s="199">
        <v>2.5000000000000001E-4</v>
      </c>
      <c r="R114" s="199">
        <f>Q114*H114</f>
        <v>0.04</v>
      </c>
      <c r="S114" s="199">
        <v>0</v>
      </c>
      <c r="T114" s="200">
        <f>S114*H114</f>
        <v>0</v>
      </c>
      <c r="AR114" s="22" t="s">
        <v>181</v>
      </c>
      <c r="AT114" s="22" t="s">
        <v>261</v>
      </c>
      <c r="AU114" s="22" t="s">
        <v>82</v>
      </c>
      <c r="AY114" s="22" t="s">
        <v>132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2" t="s">
        <v>80</v>
      </c>
      <c r="BK114" s="201">
        <f>ROUND(I114*H114,2)</f>
        <v>0</v>
      </c>
      <c r="BL114" s="22" t="s">
        <v>139</v>
      </c>
      <c r="BM114" s="22" t="s">
        <v>712</v>
      </c>
    </row>
    <row r="115" spans="2:65" s="1" customFormat="1">
      <c r="B115" s="39"/>
      <c r="C115" s="61"/>
      <c r="D115" s="202" t="s">
        <v>141</v>
      </c>
      <c r="E115" s="61"/>
      <c r="F115" s="203" t="s">
        <v>711</v>
      </c>
      <c r="G115" s="61"/>
      <c r="H115" s="61"/>
      <c r="I115" s="161"/>
      <c r="J115" s="61"/>
      <c r="K115" s="61"/>
      <c r="L115" s="59"/>
      <c r="M115" s="204"/>
      <c r="N115" s="40"/>
      <c r="O115" s="40"/>
      <c r="P115" s="40"/>
      <c r="Q115" s="40"/>
      <c r="R115" s="40"/>
      <c r="S115" s="40"/>
      <c r="T115" s="76"/>
      <c r="AT115" s="22" t="s">
        <v>141</v>
      </c>
      <c r="AU115" s="22" t="s">
        <v>82</v>
      </c>
    </row>
    <row r="116" spans="2:65" s="11" customFormat="1" ht="25.05">
      <c r="B116" s="205"/>
      <c r="C116" s="206"/>
      <c r="D116" s="202" t="s">
        <v>143</v>
      </c>
      <c r="E116" s="207" t="s">
        <v>21</v>
      </c>
      <c r="F116" s="208" t="s">
        <v>709</v>
      </c>
      <c r="G116" s="206"/>
      <c r="H116" s="209">
        <v>160</v>
      </c>
      <c r="I116" s="210"/>
      <c r="J116" s="206"/>
      <c r="K116" s="206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143</v>
      </c>
      <c r="AU116" s="215" t="s">
        <v>82</v>
      </c>
      <c r="AV116" s="11" t="s">
        <v>82</v>
      </c>
      <c r="AW116" s="11" t="s">
        <v>35</v>
      </c>
      <c r="AX116" s="11" t="s">
        <v>72</v>
      </c>
      <c r="AY116" s="215" t="s">
        <v>132</v>
      </c>
    </row>
    <row r="117" spans="2:65" s="1" customFormat="1" ht="16.45" customHeight="1">
      <c r="B117" s="39"/>
      <c r="C117" s="190" t="s">
        <v>206</v>
      </c>
      <c r="D117" s="190" t="s">
        <v>134</v>
      </c>
      <c r="E117" s="191" t="s">
        <v>713</v>
      </c>
      <c r="F117" s="192" t="s">
        <v>714</v>
      </c>
      <c r="G117" s="193" t="s">
        <v>506</v>
      </c>
      <c r="H117" s="194">
        <v>160</v>
      </c>
      <c r="I117" s="195"/>
      <c r="J117" s="196">
        <f>ROUND(I117*H117,2)</f>
        <v>0</v>
      </c>
      <c r="K117" s="192" t="s">
        <v>21</v>
      </c>
      <c r="L117" s="59"/>
      <c r="M117" s="197" t="s">
        <v>21</v>
      </c>
      <c r="N117" s="198" t="s">
        <v>43</v>
      </c>
      <c r="O117" s="40"/>
      <c r="P117" s="199">
        <f>O117*H117</f>
        <v>0</v>
      </c>
      <c r="Q117" s="199">
        <v>0</v>
      </c>
      <c r="R117" s="199">
        <f>Q117*H117</f>
        <v>0</v>
      </c>
      <c r="S117" s="199">
        <v>0.01</v>
      </c>
      <c r="T117" s="200">
        <f>S117*H117</f>
        <v>1.6</v>
      </c>
      <c r="AR117" s="22" t="s">
        <v>139</v>
      </c>
      <c r="AT117" s="22" t="s">
        <v>134</v>
      </c>
      <c r="AU117" s="22" t="s">
        <v>82</v>
      </c>
      <c r="AY117" s="22" t="s">
        <v>132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2" t="s">
        <v>80</v>
      </c>
      <c r="BK117" s="201">
        <f>ROUND(I117*H117,2)</f>
        <v>0</v>
      </c>
      <c r="BL117" s="22" t="s">
        <v>139</v>
      </c>
      <c r="BM117" s="22" t="s">
        <v>715</v>
      </c>
    </row>
    <row r="118" spans="2:65" s="1" customFormat="1">
      <c r="B118" s="39"/>
      <c r="C118" s="61"/>
      <c r="D118" s="202" t="s">
        <v>141</v>
      </c>
      <c r="E118" s="61"/>
      <c r="F118" s="203" t="s">
        <v>714</v>
      </c>
      <c r="G118" s="61"/>
      <c r="H118" s="61"/>
      <c r="I118" s="161"/>
      <c r="J118" s="61"/>
      <c r="K118" s="61"/>
      <c r="L118" s="59"/>
      <c r="M118" s="204"/>
      <c r="N118" s="40"/>
      <c r="O118" s="40"/>
      <c r="P118" s="40"/>
      <c r="Q118" s="40"/>
      <c r="R118" s="40"/>
      <c r="S118" s="40"/>
      <c r="T118" s="76"/>
      <c r="AT118" s="22" t="s">
        <v>141</v>
      </c>
      <c r="AU118" s="22" t="s">
        <v>82</v>
      </c>
    </row>
    <row r="119" spans="2:65" s="11" customFormat="1">
      <c r="B119" s="205"/>
      <c r="C119" s="206"/>
      <c r="D119" s="202" t="s">
        <v>143</v>
      </c>
      <c r="E119" s="207" t="s">
        <v>21</v>
      </c>
      <c r="F119" s="208" t="s">
        <v>716</v>
      </c>
      <c r="G119" s="206"/>
      <c r="H119" s="209">
        <v>160</v>
      </c>
      <c r="I119" s="210"/>
      <c r="J119" s="206"/>
      <c r="K119" s="206"/>
      <c r="L119" s="211"/>
      <c r="M119" s="212"/>
      <c r="N119" s="213"/>
      <c r="O119" s="213"/>
      <c r="P119" s="213"/>
      <c r="Q119" s="213"/>
      <c r="R119" s="213"/>
      <c r="S119" s="213"/>
      <c r="T119" s="214"/>
      <c r="AT119" s="215" t="s">
        <v>143</v>
      </c>
      <c r="AU119" s="215" t="s">
        <v>82</v>
      </c>
      <c r="AV119" s="11" t="s">
        <v>82</v>
      </c>
      <c r="AW119" s="11" t="s">
        <v>35</v>
      </c>
      <c r="AX119" s="11" t="s">
        <v>72</v>
      </c>
      <c r="AY119" s="215" t="s">
        <v>132</v>
      </c>
    </row>
    <row r="120" spans="2:65" s="1" customFormat="1" ht="25.55" customHeight="1">
      <c r="B120" s="39"/>
      <c r="C120" s="190" t="s">
        <v>212</v>
      </c>
      <c r="D120" s="190" t="s">
        <v>134</v>
      </c>
      <c r="E120" s="191" t="s">
        <v>717</v>
      </c>
      <c r="F120" s="192" t="s">
        <v>718</v>
      </c>
      <c r="G120" s="193" t="s">
        <v>506</v>
      </c>
      <c r="H120" s="194">
        <v>54</v>
      </c>
      <c r="I120" s="195"/>
      <c r="J120" s="196">
        <f>ROUND(I120*H120,2)</f>
        <v>0</v>
      </c>
      <c r="K120" s="192" t="s">
        <v>138</v>
      </c>
      <c r="L120" s="59"/>
      <c r="M120" s="197" t="s">
        <v>21</v>
      </c>
      <c r="N120" s="198" t="s">
        <v>43</v>
      </c>
      <c r="O120" s="40"/>
      <c r="P120" s="199">
        <f>O120*H120</f>
        <v>0</v>
      </c>
      <c r="Q120" s="199">
        <v>6.9999999999999999E-4</v>
      </c>
      <c r="R120" s="199">
        <f>Q120*H120</f>
        <v>3.78E-2</v>
      </c>
      <c r="S120" s="199">
        <v>0</v>
      </c>
      <c r="T120" s="200">
        <f>S120*H120</f>
        <v>0</v>
      </c>
      <c r="AR120" s="22" t="s">
        <v>139</v>
      </c>
      <c r="AT120" s="22" t="s">
        <v>134</v>
      </c>
      <c r="AU120" s="22" t="s">
        <v>82</v>
      </c>
      <c r="AY120" s="22" t="s">
        <v>132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80</v>
      </c>
      <c r="BK120" s="201">
        <f>ROUND(I120*H120,2)</f>
        <v>0</v>
      </c>
      <c r="BL120" s="22" t="s">
        <v>139</v>
      </c>
      <c r="BM120" s="22" t="s">
        <v>719</v>
      </c>
    </row>
    <row r="121" spans="2:65" s="1" customFormat="1">
      <c r="B121" s="39"/>
      <c r="C121" s="61"/>
      <c r="D121" s="202" t="s">
        <v>141</v>
      </c>
      <c r="E121" s="61"/>
      <c r="F121" s="203" t="s">
        <v>720</v>
      </c>
      <c r="G121" s="61"/>
      <c r="H121" s="61"/>
      <c r="I121" s="161"/>
      <c r="J121" s="61"/>
      <c r="K121" s="61"/>
      <c r="L121" s="59"/>
      <c r="M121" s="204"/>
      <c r="N121" s="40"/>
      <c r="O121" s="40"/>
      <c r="P121" s="40"/>
      <c r="Q121" s="40"/>
      <c r="R121" s="40"/>
      <c r="S121" s="40"/>
      <c r="T121" s="76"/>
      <c r="AT121" s="22" t="s">
        <v>141</v>
      </c>
      <c r="AU121" s="22" t="s">
        <v>82</v>
      </c>
    </row>
    <row r="122" spans="2:65" s="11" customFormat="1" ht="25.05">
      <c r="B122" s="205"/>
      <c r="C122" s="206"/>
      <c r="D122" s="202" t="s">
        <v>143</v>
      </c>
      <c r="E122" s="207" t="s">
        <v>21</v>
      </c>
      <c r="F122" s="208" t="s">
        <v>721</v>
      </c>
      <c r="G122" s="206"/>
      <c r="H122" s="209">
        <v>2</v>
      </c>
      <c r="I122" s="210"/>
      <c r="J122" s="206"/>
      <c r="K122" s="206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143</v>
      </c>
      <c r="AU122" s="215" t="s">
        <v>82</v>
      </c>
      <c r="AV122" s="11" t="s">
        <v>82</v>
      </c>
      <c r="AW122" s="11" t="s">
        <v>35</v>
      </c>
      <c r="AX122" s="11" t="s">
        <v>72</v>
      </c>
      <c r="AY122" s="215" t="s">
        <v>132</v>
      </c>
    </row>
    <row r="123" spans="2:65" s="11" customFormat="1">
      <c r="B123" s="205"/>
      <c r="C123" s="206"/>
      <c r="D123" s="202" t="s">
        <v>143</v>
      </c>
      <c r="E123" s="207" t="s">
        <v>21</v>
      </c>
      <c r="F123" s="208" t="s">
        <v>722</v>
      </c>
      <c r="G123" s="206"/>
      <c r="H123" s="209">
        <v>26</v>
      </c>
      <c r="I123" s="210"/>
      <c r="J123" s="206"/>
      <c r="K123" s="206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143</v>
      </c>
      <c r="AU123" s="215" t="s">
        <v>82</v>
      </c>
      <c r="AV123" s="11" t="s">
        <v>82</v>
      </c>
      <c r="AW123" s="11" t="s">
        <v>35</v>
      </c>
      <c r="AX123" s="11" t="s">
        <v>72</v>
      </c>
      <c r="AY123" s="215" t="s">
        <v>132</v>
      </c>
    </row>
    <row r="124" spans="2:65" s="11" customFormat="1">
      <c r="B124" s="205"/>
      <c r="C124" s="206"/>
      <c r="D124" s="202" t="s">
        <v>143</v>
      </c>
      <c r="E124" s="207" t="s">
        <v>21</v>
      </c>
      <c r="F124" s="208" t="s">
        <v>723</v>
      </c>
      <c r="G124" s="206"/>
      <c r="H124" s="209">
        <v>22</v>
      </c>
      <c r="I124" s="210"/>
      <c r="J124" s="206"/>
      <c r="K124" s="206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143</v>
      </c>
      <c r="AU124" s="215" t="s">
        <v>82</v>
      </c>
      <c r="AV124" s="11" t="s">
        <v>82</v>
      </c>
      <c r="AW124" s="11" t="s">
        <v>35</v>
      </c>
      <c r="AX124" s="11" t="s">
        <v>72</v>
      </c>
      <c r="AY124" s="215" t="s">
        <v>132</v>
      </c>
    </row>
    <row r="125" spans="2:65" s="11" customFormat="1">
      <c r="B125" s="205"/>
      <c r="C125" s="206"/>
      <c r="D125" s="202" t="s">
        <v>143</v>
      </c>
      <c r="E125" s="207" t="s">
        <v>21</v>
      </c>
      <c r="F125" s="208" t="s">
        <v>724</v>
      </c>
      <c r="G125" s="206"/>
      <c r="H125" s="209">
        <v>4</v>
      </c>
      <c r="I125" s="210"/>
      <c r="J125" s="206"/>
      <c r="K125" s="206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143</v>
      </c>
      <c r="AU125" s="215" t="s">
        <v>82</v>
      </c>
      <c r="AV125" s="11" t="s">
        <v>82</v>
      </c>
      <c r="AW125" s="11" t="s">
        <v>35</v>
      </c>
      <c r="AX125" s="11" t="s">
        <v>72</v>
      </c>
      <c r="AY125" s="215" t="s">
        <v>132</v>
      </c>
    </row>
    <row r="126" spans="2:65" s="1" customFormat="1" ht="16.45" customHeight="1">
      <c r="B126" s="39"/>
      <c r="C126" s="227" t="s">
        <v>218</v>
      </c>
      <c r="D126" s="227" t="s">
        <v>261</v>
      </c>
      <c r="E126" s="228" t="s">
        <v>725</v>
      </c>
      <c r="F126" s="229" t="s">
        <v>726</v>
      </c>
      <c r="G126" s="230" t="s">
        <v>506</v>
      </c>
      <c r="H126" s="231">
        <v>5</v>
      </c>
      <c r="I126" s="232"/>
      <c r="J126" s="233">
        <f>ROUND(I126*H126,2)</f>
        <v>0</v>
      </c>
      <c r="K126" s="229" t="s">
        <v>138</v>
      </c>
      <c r="L126" s="234"/>
      <c r="M126" s="235" t="s">
        <v>21</v>
      </c>
      <c r="N126" s="236" t="s">
        <v>43</v>
      </c>
      <c r="O126" s="40"/>
      <c r="P126" s="199">
        <f>O126*H126</f>
        <v>0</v>
      </c>
      <c r="Q126" s="199">
        <v>7.7000000000000002E-3</v>
      </c>
      <c r="R126" s="199">
        <f>Q126*H126</f>
        <v>3.85E-2</v>
      </c>
      <c r="S126" s="199">
        <v>0</v>
      </c>
      <c r="T126" s="200">
        <f>S126*H126</f>
        <v>0</v>
      </c>
      <c r="AR126" s="22" t="s">
        <v>181</v>
      </c>
      <c r="AT126" s="22" t="s">
        <v>261</v>
      </c>
      <c r="AU126" s="22" t="s">
        <v>82</v>
      </c>
      <c r="AY126" s="22" t="s">
        <v>132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2" t="s">
        <v>80</v>
      </c>
      <c r="BK126" s="201">
        <f>ROUND(I126*H126,2)</f>
        <v>0</v>
      </c>
      <c r="BL126" s="22" t="s">
        <v>139</v>
      </c>
      <c r="BM126" s="22" t="s">
        <v>727</v>
      </c>
    </row>
    <row r="127" spans="2:65" s="1" customFormat="1">
      <c r="B127" s="39"/>
      <c r="C127" s="61"/>
      <c r="D127" s="202" t="s">
        <v>141</v>
      </c>
      <c r="E127" s="61"/>
      <c r="F127" s="203" t="s">
        <v>726</v>
      </c>
      <c r="G127" s="61"/>
      <c r="H127" s="61"/>
      <c r="I127" s="161"/>
      <c r="J127" s="61"/>
      <c r="K127" s="61"/>
      <c r="L127" s="59"/>
      <c r="M127" s="204"/>
      <c r="N127" s="40"/>
      <c r="O127" s="40"/>
      <c r="P127" s="40"/>
      <c r="Q127" s="40"/>
      <c r="R127" s="40"/>
      <c r="S127" s="40"/>
      <c r="T127" s="76"/>
      <c r="AT127" s="22" t="s">
        <v>141</v>
      </c>
      <c r="AU127" s="22" t="s">
        <v>82</v>
      </c>
    </row>
    <row r="128" spans="2:65" s="11" customFormat="1">
      <c r="B128" s="205"/>
      <c r="C128" s="206"/>
      <c r="D128" s="202" t="s">
        <v>143</v>
      </c>
      <c r="E128" s="207" t="s">
        <v>21</v>
      </c>
      <c r="F128" s="208" t="s">
        <v>728</v>
      </c>
      <c r="G128" s="206"/>
      <c r="H128" s="209">
        <v>5</v>
      </c>
      <c r="I128" s="210"/>
      <c r="J128" s="206"/>
      <c r="K128" s="206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143</v>
      </c>
      <c r="AU128" s="215" t="s">
        <v>82</v>
      </c>
      <c r="AV128" s="11" t="s">
        <v>82</v>
      </c>
      <c r="AW128" s="11" t="s">
        <v>35</v>
      </c>
      <c r="AX128" s="11" t="s">
        <v>72</v>
      </c>
      <c r="AY128" s="215" t="s">
        <v>132</v>
      </c>
    </row>
    <row r="129" spans="2:65" s="1" customFormat="1" ht="16.45" customHeight="1">
      <c r="B129" s="39"/>
      <c r="C129" s="227" t="s">
        <v>225</v>
      </c>
      <c r="D129" s="227" t="s">
        <v>261</v>
      </c>
      <c r="E129" s="228" t="s">
        <v>729</v>
      </c>
      <c r="F129" s="229" t="s">
        <v>730</v>
      </c>
      <c r="G129" s="230" t="s">
        <v>506</v>
      </c>
      <c r="H129" s="231">
        <v>18</v>
      </c>
      <c r="I129" s="232"/>
      <c r="J129" s="233">
        <f>ROUND(I129*H129,2)</f>
        <v>0</v>
      </c>
      <c r="K129" s="229" t="s">
        <v>138</v>
      </c>
      <c r="L129" s="234"/>
      <c r="M129" s="235" t="s">
        <v>21</v>
      </c>
      <c r="N129" s="236" t="s">
        <v>43</v>
      </c>
      <c r="O129" s="40"/>
      <c r="P129" s="199">
        <f>O129*H129</f>
        <v>0</v>
      </c>
      <c r="Q129" s="199">
        <v>5.0000000000000001E-3</v>
      </c>
      <c r="R129" s="199">
        <f>Q129*H129</f>
        <v>0.09</v>
      </c>
      <c r="S129" s="199">
        <v>0</v>
      </c>
      <c r="T129" s="200">
        <f>S129*H129</f>
        <v>0</v>
      </c>
      <c r="AR129" s="22" t="s">
        <v>181</v>
      </c>
      <c r="AT129" s="22" t="s">
        <v>261</v>
      </c>
      <c r="AU129" s="22" t="s">
        <v>82</v>
      </c>
      <c r="AY129" s="22" t="s">
        <v>132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2" t="s">
        <v>80</v>
      </c>
      <c r="BK129" s="201">
        <f>ROUND(I129*H129,2)</f>
        <v>0</v>
      </c>
      <c r="BL129" s="22" t="s">
        <v>139</v>
      </c>
      <c r="BM129" s="22" t="s">
        <v>731</v>
      </c>
    </row>
    <row r="130" spans="2:65" s="1" customFormat="1">
      <c r="B130" s="39"/>
      <c r="C130" s="61"/>
      <c r="D130" s="202" t="s">
        <v>141</v>
      </c>
      <c r="E130" s="61"/>
      <c r="F130" s="203" t="s">
        <v>730</v>
      </c>
      <c r="G130" s="61"/>
      <c r="H130" s="61"/>
      <c r="I130" s="161"/>
      <c r="J130" s="61"/>
      <c r="K130" s="61"/>
      <c r="L130" s="59"/>
      <c r="M130" s="204"/>
      <c r="N130" s="40"/>
      <c r="O130" s="40"/>
      <c r="P130" s="40"/>
      <c r="Q130" s="40"/>
      <c r="R130" s="40"/>
      <c r="S130" s="40"/>
      <c r="T130" s="76"/>
      <c r="AT130" s="22" t="s">
        <v>141</v>
      </c>
      <c r="AU130" s="22" t="s">
        <v>82</v>
      </c>
    </row>
    <row r="131" spans="2:65" s="11" customFormat="1">
      <c r="B131" s="205"/>
      <c r="C131" s="206"/>
      <c r="D131" s="202" t="s">
        <v>143</v>
      </c>
      <c r="E131" s="207" t="s">
        <v>21</v>
      </c>
      <c r="F131" s="208" t="s">
        <v>732</v>
      </c>
      <c r="G131" s="206"/>
      <c r="H131" s="209">
        <v>6</v>
      </c>
      <c r="I131" s="210"/>
      <c r="J131" s="206"/>
      <c r="K131" s="206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143</v>
      </c>
      <c r="AU131" s="215" t="s">
        <v>82</v>
      </c>
      <c r="AV131" s="11" t="s">
        <v>82</v>
      </c>
      <c r="AW131" s="11" t="s">
        <v>35</v>
      </c>
      <c r="AX131" s="11" t="s">
        <v>72</v>
      </c>
      <c r="AY131" s="215" t="s">
        <v>132</v>
      </c>
    </row>
    <row r="132" spans="2:65" s="11" customFormat="1">
      <c r="B132" s="205"/>
      <c r="C132" s="206"/>
      <c r="D132" s="202" t="s">
        <v>143</v>
      </c>
      <c r="E132" s="207" t="s">
        <v>21</v>
      </c>
      <c r="F132" s="208" t="s">
        <v>733</v>
      </c>
      <c r="G132" s="206"/>
      <c r="H132" s="209">
        <v>6</v>
      </c>
      <c r="I132" s="210"/>
      <c r="J132" s="206"/>
      <c r="K132" s="206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143</v>
      </c>
      <c r="AU132" s="215" t="s">
        <v>82</v>
      </c>
      <c r="AV132" s="11" t="s">
        <v>82</v>
      </c>
      <c r="AW132" s="11" t="s">
        <v>35</v>
      </c>
      <c r="AX132" s="11" t="s">
        <v>72</v>
      </c>
      <c r="AY132" s="215" t="s">
        <v>132</v>
      </c>
    </row>
    <row r="133" spans="2:65" s="11" customFormat="1">
      <c r="B133" s="205"/>
      <c r="C133" s="206"/>
      <c r="D133" s="202" t="s">
        <v>143</v>
      </c>
      <c r="E133" s="207" t="s">
        <v>21</v>
      </c>
      <c r="F133" s="208" t="s">
        <v>734</v>
      </c>
      <c r="G133" s="206"/>
      <c r="H133" s="209">
        <v>4</v>
      </c>
      <c r="I133" s="210"/>
      <c r="J133" s="206"/>
      <c r="K133" s="206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143</v>
      </c>
      <c r="AU133" s="215" t="s">
        <v>82</v>
      </c>
      <c r="AV133" s="11" t="s">
        <v>82</v>
      </c>
      <c r="AW133" s="11" t="s">
        <v>35</v>
      </c>
      <c r="AX133" s="11" t="s">
        <v>72</v>
      </c>
      <c r="AY133" s="215" t="s">
        <v>132</v>
      </c>
    </row>
    <row r="134" spans="2:65" s="11" customFormat="1">
      <c r="B134" s="205"/>
      <c r="C134" s="206"/>
      <c r="D134" s="202" t="s">
        <v>143</v>
      </c>
      <c r="E134" s="207" t="s">
        <v>21</v>
      </c>
      <c r="F134" s="208" t="s">
        <v>735</v>
      </c>
      <c r="G134" s="206"/>
      <c r="H134" s="209">
        <v>2</v>
      </c>
      <c r="I134" s="210"/>
      <c r="J134" s="206"/>
      <c r="K134" s="206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143</v>
      </c>
      <c r="AU134" s="215" t="s">
        <v>82</v>
      </c>
      <c r="AV134" s="11" t="s">
        <v>82</v>
      </c>
      <c r="AW134" s="11" t="s">
        <v>35</v>
      </c>
      <c r="AX134" s="11" t="s">
        <v>72</v>
      </c>
      <c r="AY134" s="215" t="s">
        <v>132</v>
      </c>
    </row>
    <row r="135" spans="2:65" s="1" customFormat="1" ht="25.55" customHeight="1">
      <c r="B135" s="39"/>
      <c r="C135" s="227" t="s">
        <v>10</v>
      </c>
      <c r="D135" s="227" t="s">
        <v>261</v>
      </c>
      <c r="E135" s="228" t="s">
        <v>736</v>
      </c>
      <c r="F135" s="229" t="s">
        <v>737</v>
      </c>
      <c r="G135" s="230" t="s">
        <v>506</v>
      </c>
      <c r="H135" s="231">
        <v>12</v>
      </c>
      <c r="I135" s="232"/>
      <c r="J135" s="233">
        <f>ROUND(I135*H135,2)</f>
        <v>0</v>
      </c>
      <c r="K135" s="229" t="s">
        <v>138</v>
      </c>
      <c r="L135" s="234"/>
      <c r="M135" s="235" t="s">
        <v>21</v>
      </c>
      <c r="N135" s="236" t="s">
        <v>43</v>
      </c>
      <c r="O135" s="40"/>
      <c r="P135" s="199">
        <f>O135*H135</f>
        <v>0</v>
      </c>
      <c r="Q135" s="199">
        <v>4.1999999999999997E-3</v>
      </c>
      <c r="R135" s="199">
        <f>Q135*H135</f>
        <v>5.04E-2</v>
      </c>
      <c r="S135" s="199">
        <v>0</v>
      </c>
      <c r="T135" s="200">
        <f>S135*H135</f>
        <v>0</v>
      </c>
      <c r="AR135" s="22" t="s">
        <v>181</v>
      </c>
      <c r="AT135" s="22" t="s">
        <v>261</v>
      </c>
      <c r="AU135" s="22" t="s">
        <v>82</v>
      </c>
      <c r="AY135" s="22" t="s">
        <v>132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2" t="s">
        <v>80</v>
      </c>
      <c r="BK135" s="201">
        <f>ROUND(I135*H135,2)</f>
        <v>0</v>
      </c>
      <c r="BL135" s="22" t="s">
        <v>139</v>
      </c>
      <c r="BM135" s="22" t="s">
        <v>738</v>
      </c>
    </row>
    <row r="136" spans="2:65" s="1" customFormat="1">
      <c r="B136" s="39"/>
      <c r="C136" s="61"/>
      <c r="D136" s="202" t="s">
        <v>141</v>
      </c>
      <c r="E136" s="61"/>
      <c r="F136" s="203" t="s">
        <v>737</v>
      </c>
      <c r="G136" s="61"/>
      <c r="H136" s="61"/>
      <c r="I136" s="161"/>
      <c r="J136" s="61"/>
      <c r="K136" s="61"/>
      <c r="L136" s="59"/>
      <c r="M136" s="204"/>
      <c r="N136" s="40"/>
      <c r="O136" s="40"/>
      <c r="P136" s="40"/>
      <c r="Q136" s="40"/>
      <c r="R136" s="40"/>
      <c r="S136" s="40"/>
      <c r="T136" s="76"/>
      <c r="AT136" s="22" t="s">
        <v>141</v>
      </c>
      <c r="AU136" s="22" t="s">
        <v>82</v>
      </c>
    </row>
    <row r="137" spans="2:65" s="11" customFormat="1">
      <c r="B137" s="205"/>
      <c r="C137" s="206"/>
      <c r="D137" s="202" t="s">
        <v>143</v>
      </c>
      <c r="E137" s="207" t="s">
        <v>21</v>
      </c>
      <c r="F137" s="208" t="s">
        <v>739</v>
      </c>
      <c r="G137" s="206"/>
      <c r="H137" s="209">
        <v>1</v>
      </c>
      <c r="I137" s="210"/>
      <c r="J137" s="206"/>
      <c r="K137" s="206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143</v>
      </c>
      <c r="AU137" s="215" t="s">
        <v>82</v>
      </c>
      <c r="AV137" s="11" t="s">
        <v>82</v>
      </c>
      <c r="AW137" s="11" t="s">
        <v>35</v>
      </c>
      <c r="AX137" s="11" t="s">
        <v>72</v>
      </c>
      <c r="AY137" s="215" t="s">
        <v>132</v>
      </c>
    </row>
    <row r="138" spans="2:65" s="11" customFormat="1">
      <c r="B138" s="205"/>
      <c r="C138" s="206"/>
      <c r="D138" s="202" t="s">
        <v>143</v>
      </c>
      <c r="E138" s="207" t="s">
        <v>21</v>
      </c>
      <c r="F138" s="208" t="s">
        <v>740</v>
      </c>
      <c r="G138" s="206"/>
      <c r="H138" s="209">
        <v>1</v>
      </c>
      <c r="I138" s="210"/>
      <c r="J138" s="206"/>
      <c r="K138" s="206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143</v>
      </c>
      <c r="AU138" s="215" t="s">
        <v>82</v>
      </c>
      <c r="AV138" s="11" t="s">
        <v>82</v>
      </c>
      <c r="AW138" s="11" t="s">
        <v>35</v>
      </c>
      <c r="AX138" s="11" t="s">
        <v>72</v>
      </c>
      <c r="AY138" s="215" t="s">
        <v>132</v>
      </c>
    </row>
    <row r="139" spans="2:65" s="11" customFormat="1">
      <c r="B139" s="205"/>
      <c r="C139" s="206"/>
      <c r="D139" s="202" t="s">
        <v>143</v>
      </c>
      <c r="E139" s="207" t="s">
        <v>21</v>
      </c>
      <c r="F139" s="208" t="s">
        <v>732</v>
      </c>
      <c r="G139" s="206"/>
      <c r="H139" s="209">
        <v>6</v>
      </c>
      <c r="I139" s="210"/>
      <c r="J139" s="206"/>
      <c r="K139" s="206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143</v>
      </c>
      <c r="AU139" s="215" t="s">
        <v>82</v>
      </c>
      <c r="AV139" s="11" t="s">
        <v>82</v>
      </c>
      <c r="AW139" s="11" t="s">
        <v>35</v>
      </c>
      <c r="AX139" s="11" t="s">
        <v>72</v>
      </c>
      <c r="AY139" s="215" t="s">
        <v>132</v>
      </c>
    </row>
    <row r="140" spans="2:65" s="11" customFormat="1">
      <c r="B140" s="205"/>
      <c r="C140" s="206"/>
      <c r="D140" s="202" t="s">
        <v>143</v>
      </c>
      <c r="E140" s="207" t="s">
        <v>21</v>
      </c>
      <c r="F140" s="208" t="s">
        <v>741</v>
      </c>
      <c r="G140" s="206"/>
      <c r="H140" s="209">
        <v>2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143</v>
      </c>
      <c r="AU140" s="215" t="s">
        <v>82</v>
      </c>
      <c r="AV140" s="11" t="s">
        <v>82</v>
      </c>
      <c r="AW140" s="11" t="s">
        <v>35</v>
      </c>
      <c r="AX140" s="11" t="s">
        <v>72</v>
      </c>
      <c r="AY140" s="215" t="s">
        <v>132</v>
      </c>
    </row>
    <row r="141" spans="2:65" s="11" customFormat="1">
      <c r="B141" s="205"/>
      <c r="C141" s="206"/>
      <c r="D141" s="202" t="s">
        <v>143</v>
      </c>
      <c r="E141" s="207" t="s">
        <v>21</v>
      </c>
      <c r="F141" s="208" t="s">
        <v>742</v>
      </c>
      <c r="G141" s="206"/>
      <c r="H141" s="209">
        <v>2</v>
      </c>
      <c r="I141" s="210"/>
      <c r="J141" s="206"/>
      <c r="K141" s="206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143</v>
      </c>
      <c r="AU141" s="215" t="s">
        <v>82</v>
      </c>
      <c r="AV141" s="11" t="s">
        <v>82</v>
      </c>
      <c r="AW141" s="11" t="s">
        <v>35</v>
      </c>
      <c r="AX141" s="11" t="s">
        <v>72</v>
      </c>
      <c r="AY141" s="215" t="s">
        <v>132</v>
      </c>
    </row>
    <row r="142" spans="2:65" s="1" customFormat="1" ht="25.55" customHeight="1">
      <c r="B142" s="39"/>
      <c r="C142" s="227" t="s">
        <v>241</v>
      </c>
      <c r="D142" s="227" t="s">
        <v>261</v>
      </c>
      <c r="E142" s="228" t="s">
        <v>743</v>
      </c>
      <c r="F142" s="229" t="s">
        <v>744</v>
      </c>
      <c r="G142" s="230" t="s">
        <v>506</v>
      </c>
      <c r="H142" s="231">
        <v>2</v>
      </c>
      <c r="I142" s="232"/>
      <c r="J142" s="233">
        <f>ROUND(I142*H142,2)</f>
        <v>0</v>
      </c>
      <c r="K142" s="229" t="s">
        <v>21</v>
      </c>
      <c r="L142" s="234"/>
      <c r="M142" s="235" t="s">
        <v>21</v>
      </c>
      <c r="N142" s="236" t="s">
        <v>43</v>
      </c>
      <c r="O142" s="40"/>
      <c r="P142" s="199">
        <f>O142*H142</f>
        <v>0</v>
      </c>
      <c r="Q142" s="199">
        <v>4.1999999999999997E-3</v>
      </c>
      <c r="R142" s="199">
        <f>Q142*H142</f>
        <v>8.3999999999999995E-3</v>
      </c>
      <c r="S142" s="199">
        <v>0</v>
      </c>
      <c r="T142" s="200">
        <f>S142*H142</f>
        <v>0</v>
      </c>
      <c r="AR142" s="22" t="s">
        <v>181</v>
      </c>
      <c r="AT142" s="22" t="s">
        <v>261</v>
      </c>
      <c r="AU142" s="22" t="s">
        <v>82</v>
      </c>
      <c r="AY142" s="22" t="s">
        <v>132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22" t="s">
        <v>80</v>
      </c>
      <c r="BK142" s="201">
        <f>ROUND(I142*H142,2)</f>
        <v>0</v>
      </c>
      <c r="BL142" s="22" t="s">
        <v>139</v>
      </c>
      <c r="BM142" s="22" t="s">
        <v>745</v>
      </c>
    </row>
    <row r="143" spans="2:65" s="1" customFormat="1" ht="22.55">
      <c r="B143" s="39"/>
      <c r="C143" s="61"/>
      <c r="D143" s="202" t="s">
        <v>141</v>
      </c>
      <c r="E143" s="61"/>
      <c r="F143" s="203" t="s">
        <v>744</v>
      </c>
      <c r="G143" s="61"/>
      <c r="H143" s="61"/>
      <c r="I143" s="161"/>
      <c r="J143" s="61"/>
      <c r="K143" s="61"/>
      <c r="L143" s="59"/>
      <c r="M143" s="204"/>
      <c r="N143" s="40"/>
      <c r="O143" s="40"/>
      <c r="P143" s="40"/>
      <c r="Q143" s="40"/>
      <c r="R143" s="40"/>
      <c r="S143" s="40"/>
      <c r="T143" s="76"/>
      <c r="AT143" s="22" t="s">
        <v>141</v>
      </c>
      <c r="AU143" s="22" t="s">
        <v>82</v>
      </c>
    </row>
    <row r="144" spans="2:65" s="11" customFormat="1">
      <c r="B144" s="205"/>
      <c r="C144" s="206"/>
      <c r="D144" s="202" t="s">
        <v>143</v>
      </c>
      <c r="E144" s="207" t="s">
        <v>21</v>
      </c>
      <c r="F144" s="208" t="s">
        <v>746</v>
      </c>
      <c r="G144" s="206"/>
      <c r="H144" s="209">
        <v>2</v>
      </c>
      <c r="I144" s="210"/>
      <c r="J144" s="206"/>
      <c r="K144" s="206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143</v>
      </c>
      <c r="AU144" s="215" t="s">
        <v>82</v>
      </c>
      <c r="AV144" s="11" t="s">
        <v>82</v>
      </c>
      <c r="AW144" s="11" t="s">
        <v>35</v>
      </c>
      <c r="AX144" s="11" t="s">
        <v>72</v>
      </c>
      <c r="AY144" s="215" t="s">
        <v>132</v>
      </c>
    </row>
    <row r="145" spans="2:65" s="1" customFormat="1" ht="16.45" customHeight="1">
      <c r="B145" s="39"/>
      <c r="C145" s="227" t="s">
        <v>246</v>
      </c>
      <c r="D145" s="227" t="s">
        <v>261</v>
      </c>
      <c r="E145" s="228" t="s">
        <v>747</v>
      </c>
      <c r="F145" s="229" t="s">
        <v>748</v>
      </c>
      <c r="G145" s="230" t="s">
        <v>506</v>
      </c>
      <c r="H145" s="231">
        <v>9</v>
      </c>
      <c r="I145" s="232"/>
      <c r="J145" s="233">
        <f>ROUND(I145*H145,2)</f>
        <v>0</v>
      </c>
      <c r="K145" s="229" t="s">
        <v>138</v>
      </c>
      <c r="L145" s="234"/>
      <c r="M145" s="235" t="s">
        <v>21</v>
      </c>
      <c r="N145" s="236" t="s">
        <v>43</v>
      </c>
      <c r="O145" s="40"/>
      <c r="P145" s="199">
        <f>O145*H145</f>
        <v>0</v>
      </c>
      <c r="Q145" s="199">
        <v>3.7000000000000002E-3</v>
      </c>
      <c r="R145" s="199">
        <f>Q145*H145</f>
        <v>3.3300000000000003E-2</v>
      </c>
      <c r="S145" s="199">
        <v>0</v>
      </c>
      <c r="T145" s="200">
        <f>S145*H145</f>
        <v>0</v>
      </c>
      <c r="AR145" s="22" t="s">
        <v>181</v>
      </c>
      <c r="AT145" s="22" t="s">
        <v>261</v>
      </c>
      <c r="AU145" s="22" t="s">
        <v>82</v>
      </c>
      <c r="AY145" s="22" t="s">
        <v>132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22" t="s">
        <v>80</v>
      </c>
      <c r="BK145" s="201">
        <f>ROUND(I145*H145,2)</f>
        <v>0</v>
      </c>
      <c r="BL145" s="22" t="s">
        <v>139</v>
      </c>
      <c r="BM145" s="22" t="s">
        <v>749</v>
      </c>
    </row>
    <row r="146" spans="2:65" s="1" customFormat="1">
      <c r="B146" s="39"/>
      <c r="C146" s="61"/>
      <c r="D146" s="202" t="s">
        <v>141</v>
      </c>
      <c r="E146" s="61"/>
      <c r="F146" s="203" t="s">
        <v>748</v>
      </c>
      <c r="G146" s="61"/>
      <c r="H146" s="61"/>
      <c r="I146" s="161"/>
      <c r="J146" s="61"/>
      <c r="K146" s="61"/>
      <c r="L146" s="59"/>
      <c r="M146" s="204"/>
      <c r="N146" s="40"/>
      <c r="O146" s="40"/>
      <c r="P146" s="40"/>
      <c r="Q146" s="40"/>
      <c r="R146" s="40"/>
      <c r="S146" s="40"/>
      <c r="T146" s="76"/>
      <c r="AT146" s="22" t="s">
        <v>141</v>
      </c>
      <c r="AU146" s="22" t="s">
        <v>82</v>
      </c>
    </row>
    <row r="147" spans="2:65" s="11" customFormat="1">
      <c r="B147" s="205"/>
      <c r="C147" s="206"/>
      <c r="D147" s="202" t="s">
        <v>143</v>
      </c>
      <c r="E147" s="207" t="s">
        <v>21</v>
      </c>
      <c r="F147" s="208" t="s">
        <v>750</v>
      </c>
      <c r="G147" s="206"/>
      <c r="H147" s="209">
        <v>2</v>
      </c>
      <c r="I147" s="210"/>
      <c r="J147" s="206"/>
      <c r="K147" s="206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143</v>
      </c>
      <c r="AU147" s="215" t="s">
        <v>82</v>
      </c>
      <c r="AV147" s="11" t="s">
        <v>82</v>
      </c>
      <c r="AW147" s="11" t="s">
        <v>35</v>
      </c>
      <c r="AX147" s="11" t="s">
        <v>72</v>
      </c>
      <c r="AY147" s="215" t="s">
        <v>132</v>
      </c>
    </row>
    <row r="148" spans="2:65" s="11" customFormat="1">
      <c r="B148" s="205"/>
      <c r="C148" s="206"/>
      <c r="D148" s="202" t="s">
        <v>143</v>
      </c>
      <c r="E148" s="207" t="s">
        <v>21</v>
      </c>
      <c r="F148" s="208" t="s">
        <v>751</v>
      </c>
      <c r="G148" s="206"/>
      <c r="H148" s="209">
        <v>4</v>
      </c>
      <c r="I148" s="210"/>
      <c r="J148" s="206"/>
      <c r="K148" s="206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143</v>
      </c>
      <c r="AU148" s="215" t="s">
        <v>82</v>
      </c>
      <c r="AV148" s="11" t="s">
        <v>82</v>
      </c>
      <c r="AW148" s="11" t="s">
        <v>35</v>
      </c>
      <c r="AX148" s="11" t="s">
        <v>72</v>
      </c>
      <c r="AY148" s="215" t="s">
        <v>132</v>
      </c>
    </row>
    <row r="149" spans="2:65" s="11" customFormat="1">
      <c r="B149" s="205"/>
      <c r="C149" s="206"/>
      <c r="D149" s="202" t="s">
        <v>143</v>
      </c>
      <c r="E149" s="207" t="s">
        <v>21</v>
      </c>
      <c r="F149" s="208" t="s">
        <v>752</v>
      </c>
      <c r="G149" s="206"/>
      <c r="H149" s="209">
        <v>1</v>
      </c>
      <c r="I149" s="210"/>
      <c r="J149" s="206"/>
      <c r="K149" s="206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143</v>
      </c>
      <c r="AU149" s="215" t="s">
        <v>82</v>
      </c>
      <c r="AV149" s="11" t="s">
        <v>82</v>
      </c>
      <c r="AW149" s="11" t="s">
        <v>35</v>
      </c>
      <c r="AX149" s="11" t="s">
        <v>72</v>
      </c>
      <c r="AY149" s="215" t="s">
        <v>132</v>
      </c>
    </row>
    <row r="150" spans="2:65" s="11" customFormat="1">
      <c r="B150" s="205"/>
      <c r="C150" s="206"/>
      <c r="D150" s="202" t="s">
        <v>143</v>
      </c>
      <c r="E150" s="207" t="s">
        <v>21</v>
      </c>
      <c r="F150" s="208" t="s">
        <v>753</v>
      </c>
      <c r="G150" s="206"/>
      <c r="H150" s="209">
        <v>2</v>
      </c>
      <c r="I150" s="210"/>
      <c r="J150" s="206"/>
      <c r="K150" s="206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143</v>
      </c>
      <c r="AU150" s="215" t="s">
        <v>82</v>
      </c>
      <c r="AV150" s="11" t="s">
        <v>82</v>
      </c>
      <c r="AW150" s="11" t="s">
        <v>35</v>
      </c>
      <c r="AX150" s="11" t="s">
        <v>72</v>
      </c>
      <c r="AY150" s="215" t="s">
        <v>132</v>
      </c>
    </row>
    <row r="151" spans="2:65" s="1" customFormat="1" ht="16.45" customHeight="1">
      <c r="B151" s="39"/>
      <c r="C151" s="227" t="s">
        <v>252</v>
      </c>
      <c r="D151" s="227" t="s">
        <v>261</v>
      </c>
      <c r="E151" s="228" t="s">
        <v>754</v>
      </c>
      <c r="F151" s="229" t="s">
        <v>755</v>
      </c>
      <c r="G151" s="230" t="s">
        <v>506</v>
      </c>
      <c r="H151" s="231">
        <v>2</v>
      </c>
      <c r="I151" s="232"/>
      <c r="J151" s="233">
        <f>ROUND(I151*H151,2)</f>
        <v>0</v>
      </c>
      <c r="K151" s="229" t="s">
        <v>138</v>
      </c>
      <c r="L151" s="234"/>
      <c r="M151" s="235" t="s">
        <v>21</v>
      </c>
      <c r="N151" s="236" t="s">
        <v>43</v>
      </c>
      <c r="O151" s="40"/>
      <c r="P151" s="199">
        <f>O151*H151</f>
        <v>0</v>
      </c>
      <c r="Q151" s="199">
        <v>1.2999999999999999E-3</v>
      </c>
      <c r="R151" s="199">
        <f>Q151*H151</f>
        <v>2.5999999999999999E-3</v>
      </c>
      <c r="S151" s="199">
        <v>0</v>
      </c>
      <c r="T151" s="200">
        <f>S151*H151</f>
        <v>0</v>
      </c>
      <c r="AR151" s="22" t="s">
        <v>181</v>
      </c>
      <c r="AT151" s="22" t="s">
        <v>261</v>
      </c>
      <c r="AU151" s="22" t="s">
        <v>82</v>
      </c>
      <c r="AY151" s="22" t="s">
        <v>132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22" t="s">
        <v>80</v>
      </c>
      <c r="BK151" s="201">
        <f>ROUND(I151*H151,2)</f>
        <v>0</v>
      </c>
      <c r="BL151" s="22" t="s">
        <v>139</v>
      </c>
      <c r="BM151" s="22" t="s">
        <v>756</v>
      </c>
    </row>
    <row r="152" spans="2:65" s="1" customFormat="1">
      <c r="B152" s="39"/>
      <c r="C152" s="61"/>
      <c r="D152" s="202" t="s">
        <v>141</v>
      </c>
      <c r="E152" s="61"/>
      <c r="F152" s="203" t="s">
        <v>755</v>
      </c>
      <c r="G152" s="61"/>
      <c r="H152" s="61"/>
      <c r="I152" s="161"/>
      <c r="J152" s="61"/>
      <c r="K152" s="61"/>
      <c r="L152" s="59"/>
      <c r="M152" s="204"/>
      <c r="N152" s="40"/>
      <c r="O152" s="40"/>
      <c r="P152" s="40"/>
      <c r="Q152" s="40"/>
      <c r="R152" s="40"/>
      <c r="S152" s="40"/>
      <c r="T152" s="76"/>
      <c r="AT152" s="22" t="s">
        <v>141</v>
      </c>
      <c r="AU152" s="22" t="s">
        <v>82</v>
      </c>
    </row>
    <row r="153" spans="2:65" s="11" customFormat="1">
      <c r="B153" s="205"/>
      <c r="C153" s="206"/>
      <c r="D153" s="202" t="s">
        <v>143</v>
      </c>
      <c r="E153" s="207" t="s">
        <v>21</v>
      </c>
      <c r="F153" s="208" t="s">
        <v>757</v>
      </c>
      <c r="G153" s="206"/>
      <c r="H153" s="209">
        <v>2</v>
      </c>
      <c r="I153" s="210"/>
      <c r="J153" s="206"/>
      <c r="K153" s="206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143</v>
      </c>
      <c r="AU153" s="215" t="s">
        <v>82</v>
      </c>
      <c r="AV153" s="11" t="s">
        <v>82</v>
      </c>
      <c r="AW153" s="11" t="s">
        <v>35</v>
      </c>
      <c r="AX153" s="11" t="s">
        <v>72</v>
      </c>
      <c r="AY153" s="215" t="s">
        <v>132</v>
      </c>
    </row>
    <row r="154" spans="2:65" s="1" customFormat="1" ht="16.45" customHeight="1">
      <c r="B154" s="39"/>
      <c r="C154" s="227" t="s">
        <v>260</v>
      </c>
      <c r="D154" s="227" t="s">
        <v>261</v>
      </c>
      <c r="E154" s="228" t="s">
        <v>758</v>
      </c>
      <c r="F154" s="229" t="s">
        <v>759</v>
      </c>
      <c r="G154" s="230" t="s">
        <v>506</v>
      </c>
      <c r="H154" s="231">
        <v>2</v>
      </c>
      <c r="I154" s="232"/>
      <c r="J154" s="233">
        <f>ROUND(I154*H154,2)</f>
        <v>0</v>
      </c>
      <c r="K154" s="229" t="s">
        <v>138</v>
      </c>
      <c r="L154" s="234"/>
      <c r="M154" s="235" t="s">
        <v>21</v>
      </c>
      <c r="N154" s="236" t="s">
        <v>43</v>
      </c>
      <c r="O154" s="40"/>
      <c r="P154" s="199">
        <f>O154*H154</f>
        <v>0</v>
      </c>
      <c r="Q154" s="199">
        <v>1.5E-3</v>
      </c>
      <c r="R154" s="199">
        <f>Q154*H154</f>
        <v>3.0000000000000001E-3</v>
      </c>
      <c r="S154" s="199">
        <v>0</v>
      </c>
      <c r="T154" s="200">
        <f>S154*H154</f>
        <v>0</v>
      </c>
      <c r="AR154" s="22" t="s">
        <v>181</v>
      </c>
      <c r="AT154" s="22" t="s">
        <v>261</v>
      </c>
      <c r="AU154" s="22" t="s">
        <v>82</v>
      </c>
      <c r="AY154" s="22" t="s">
        <v>132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2" t="s">
        <v>80</v>
      </c>
      <c r="BK154" s="201">
        <f>ROUND(I154*H154,2)</f>
        <v>0</v>
      </c>
      <c r="BL154" s="22" t="s">
        <v>139</v>
      </c>
      <c r="BM154" s="22" t="s">
        <v>760</v>
      </c>
    </row>
    <row r="155" spans="2:65" s="1" customFormat="1">
      <c r="B155" s="39"/>
      <c r="C155" s="61"/>
      <c r="D155" s="202" t="s">
        <v>141</v>
      </c>
      <c r="E155" s="61"/>
      <c r="F155" s="203" t="s">
        <v>759</v>
      </c>
      <c r="G155" s="61"/>
      <c r="H155" s="61"/>
      <c r="I155" s="161"/>
      <c r="J155" s="61"/>
      <c r="K155" s="61"/>
      <c r="L155" s="59"/>
      <c r="M155" s="204"/>
      <c r="N155" s="40"/>
      <c r="O155" s="40"/>
      <c r="P155" s="40"/>
      <c r="Q155" s="40"/>
      <c r="R155" s="40"/>
      <c r="S155" s="40"/>
      <c r="T155" s="76"/>
      <c r="AT155" s="22" t="s">
        <v>141</v>
      </c>
      <c r="AU155" s="22" t="s">
        <v>82</v>
      </c>
    </row>
    <row r="156" spans="2:65" s="11" customFormat="1">
      <c r="B156" s="205"/>
      <c r="C156" s="206"/>
      <c r="D156" s="202" t="s">
        <v>143</v>
      </c>
      <c r="E156" s="207" t="s">
        <v>21</v>
      </c>
      <c r="F156" s="208" t="s">
        <v>761</v>
      </c>
      <c r="G156" s="206"/>
      <c r="H156" s="209">
        <v>2</v>
      </c>
      <c r="I156" s="210"/>
      <c r="J156" s="206"/>
      <c r="K156" s="206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143</v>
      </c>
      <c r="AU156" s="215" t="s">
        <v>82</v>
      </c>
      <c r="AV156" s="11" t="s">
        <v>82</v>
      </c>
      <c r="AW156" s="11" t="s">
        <v>35</v>
      </c>
      <c r="AX156" s="11" t="s">
        <v>72</v>
      </c>
      <c r="AY156" s="215" t="s">
        <v>132</v>
      </c>
    </row>
    <row r="157" spans="2:65" s="1" customFormat="1" ht="16.45" customHeight="1">
      <c r="B157" s="39"/>
      <c r="C157" s="227" t="s">
        <v>267</v>
      </c>
      <c r="D157" s="227" t="s">
        <v>261</v>
      </c>
      <c r="E157" s="228" t="s">
        <v>762</v>
      </c>
      <c r="F157" s="229" t="s">
        <v>763</v>
      </c>
      <c r="G157" s="230" t="s">
        <v>506</v>
      </c>
      <c r="H157" s="231">
        <v>3</v>
      </c>
      <c r="I157" s="232"/>
      <c r="J157" s="233">
        <f>ROUND(I157*H157,2)</f>
        <v>0</v>
      </c>
      <c r="K157" s="229" t="s">
        <v>138</v>
      </c>
      <c r="L157" s="234"/>
      <c r="M157" s="235" t="s">
        <v>21</v>
      </c>
      <c r="N157" s="236" t="s">
        <v>43</v>
      </c>
      <c r="O157" s="40"/>
      <c r="P157" s="199">
        <f>O157*H157</f>
        <v>0</v>
      </c>
      <c r="Q157" s="199">
        <v>2.5000000000000001E-3</v>
      </c>
      <c r="R157" s="199">
        <f>Q157*H157</f>
        <v>7.4999999999999997E-3</v>
      </c>
      <c r="S157" s="199">
        <v>0</v>
      </c>
      <c r="T157" s="200">
        <f>S157*H157</f>
        <v>0</v>
      </c>
      <c r="AR157" s="22" t="s">
        <v>181</v>
      </c>
      <c r="AT157" s="22" t="s">
        <v>261</v>
      </c>
      <c r="AU157" s="22" t="s">
        <v>82</v>
      </c>
      <c r="AY157" s="22" t="s">
        <v>132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22" t="s">
        <v>80</v>
      </c>
      <c r="BK157" s="201">
        <f>ROUND(I157*H157,2)</f>
        <v>0</v>
      </c>
      <c r="BL157" s="22" t="s">
        <v>139</v>
      </c>
      <c r="BM157" s="22" t="s">
        <v>764</v>
      </c>
    </row>
    <row r="158" spans="2:65" s="1" customFormat="1">
      <c r="B158" s="39"/>
      <c r="C158" s="61"/>
      <c r="D158" s="202" t="s">
        <v>141</v>
      </c>
      <c r="E158" s="61"/>
      <c r="F158" s="203" t="s">
        <v>763</v>
      </c>
      <c r="G158" s="61"/>
      <c r="H158" s="61"/>
      <c r="I158" s="161"/>
      <c r="J158" s="61"/>
      <c r="K158" s="61"/>
      <c r="L158" s="59"/>
      <c r="M158" s="204"/>
      <c r="N158" s="40"/>
      <c r="O158" s="40"/>
      <c r="P158" s="40"/>
      <c r="Q158" s="40"/>
      <c r="R158" s="40"/>
      <c r="S158" s="40"/>
      <c r="T158" s="76"/>
      <c r="AT158" s="22" t="s">
        <v>141</v>
      </c>
      <c r="AU158" s="22" t="s">
        <v>82</v>
      </c>
    </row>
    <row r="159" spans="2:65" s="11" customFormat="1">
      <c r="B159" s="205"/>
      <c r="C159" s="206"/>
      <c r="D159" s="202" t="s">
        <v>143</v>
      </c>
      <c r="E159" s="207" t="s">
        <v>21</v>
      </c>
      <c r="F159" s="208" t="s">
        <v>739</v>
      </c>
      <c r="G159" s="206"/>
      <c r="H159" s="209">
        <v>1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143</v>
      </c>
      <c r="AU159" s="215" t="s">
        <v>82</v>
      </c>
      <c r="AV159" s="11" t="s">
        <v>82</v>
      </c>
      <c r="AW159" s="11" t="s">
        <v>35</v>
      </c>
      <c r="AX159" s="11" t="s">
        <v>72</v>
      </c>
      <c r="AY159" s="215" t="s">
        <v>132</v>
      </c>
    </row>
    <row r="160" spans="2:65" s="11" customFormat="1">
      <c r="B160" s="205"/>
      <c r="C160" s="206"/>
      <c r="D160" s="202" t="s">
        <v>143</v>
      </c>
      <c r="E160" s="207" t="s">
        <v>21</v>
      </c>
      <c r="F160" s="208" t="s">
        <v>735</v>
      </c>
      <c r="G160" s="206"/>
      <c r="H160" s="209">
        <v>2</v>
      </c>
      <c r="I160" s="210"/>
      <c r="J160" s="206"/>
      <c r="K160" s="206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143</v>
      </c>
      <c r="AU160" s="215" t="s">
        <v>82</v>
      </c>
      <c r="AV160" s="11" t="s">
        <v>82</v>
      </c>
      <c r="AW160" s="11" t="s">
        <v>35</v>
      </c>
      <c r="AX160" s="11" t="s">
        <v>72</v>
      </c>
      <c r="AY160" s="215" t="s">
        <v>132</v>
      </c>
    </row>
    <row r="161" spans="2:65" s="1" customFormat="1" ht="16.45" customHeight="1">
      <c r="B161" s="39"/>
      <c r="C161" s="227" t="s">
        <v>9</v>
      </c>
      <c r="D161" s="227" t="s">
        <v>261</v>
      </c>
      <c r="E161" s="228" t="s">
        <v>765</v>
      </c>
      <c r="F161" s="229" t="s">
        <v>766</v>
      </c>
      <c r="G161" s="230" t="s">
        <v>506</v>
      </c>
      <c r="H161" s="231">
        <v>1</v>
      </c>
      <c r="I161" s="232"/>
      <c r="J161" s="233">
        <f>ROUND(I161*H161,2)</f>
        <v>0</v>
      </c>
      <c r="K161" s="229" t="s">
        <v>138</v>
      </c>
      <c r="L161" s="234"/>
      <c r="M161" s="235" t="s">
        <v>21</v>
      </c>
      <c r="N161" s="236" t="s">
        <v>43</v>
      </c>
      <c r="O161" s="40"/>
      <c r="P161" s="199">
        <f>O161*H161</f>
        <v>0</v>
      </c>
      <c r="Q161" s="199">
        <v>6.9999999999999999E-4</v>
      </c>
      <c r="R161" s="199">
        <f>Q161*H161</f>
        <v>6.9999999999999999E-4</v>
      </c>
      <c r="S161" s="199">
        <v>0</v>
      </c>
      <c r="T161" s="200">
        <f>S161*H161</f>
        <v>0</v>
      </c>
      <c r="AR161" s="22" t="s">
        <v>181</v>
      </c>
      <c r="AT161" s="22" t="s">
        <v>261</v>
      </c>
      <c r="AU161" s="22" t="s">
        <v>82</v>
      </c>
      <c r="AY161" s="22" t="s">
        <v>132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22" t="s">
        <v>80</v>
      </c>
      <c r="BK161" s="201">
        <f>ROUND(I161*H161,2)</f>
        <v>0</v>
      </c>
      <c r="BL161" s="22" t="s">
        <v>139</v>
      </c>
      <c r="BM161" s="22" t="s">
        <v>767</v>
      </c>
    </row>
    <row r="162" spans="2:65" s="1" customFormat="1">
      <c r="B162" s="39"/>
      <c r="C162" s="61"/>
      <c r="D162" s="202" t="s">
        <v>141</v>
      </c>
      <c r="E162" s="61"/>
      <c r="F162" s="203" t="s">
        <v>766</v>
      </c>
      <c r="G162" s="61"/>
      <c r="H162" s="61"/>
      <c r="I162" s="161"/>
      <c r="J162" s="61"/>
      <c r="K162" s="61"/>
      <c r="L162" s="59"/>
      <c r="M162" s="204"/>
      <c r="N162" s="40"/>
      <c r="O162" s="40"/>
      <c r="P162" s="40"/>
      <c r="Q162" s="40"/>
      <c r="R162" s="40"/>
      <c r="S162" s="40"/>
      <c r="T162" s="76"/>
      <c r="AT162" s="22" t="s">
        <v>141</v>
      </c>
      <c r="AU162" s="22" t="s">
        <v>82</v>
      </c>
    </row>
    <row r="163" spans="2:65" s="11" customFormat="1">
      <c r="B163" s="205"/>
      <c r="C163" s="206"/>
      <c r="D163" s="202" t="s">
        <v>143</v>
      </c>
      <c r="E163" s="207" t="s">
        <v>21</v>
      </c>
      <c r="F163" s="208" t="s">
        <v>740</v>
      </c>
      <c r="G163" s="206"/>
      <c r="H163" s="209">
        <v>1</v>
      </c>
      <c r="I163" s="210"/>
      <c r="J163" s="206"/>
      <c r="K163" s="206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143</v>
      </c>
      <c r="AU163" s="215" t="s">
        <v>82</v>
      </c>
      <c r="AV163" s="11" t="s">
        <v>82</v>
      </c>
      <c r="AW163" s="11" t="s">
        <v>35</v>
      </c>
      <c r="AX163" s="11" t="s">
        <v>72</v>
      </c>
      <c r="AY163" s="215" t="s">
        <v>132</v>
      </c>
    </row>
    <row r="164" spans="2:65" s="1" customFormat="1" ht="16.45" customHeight="1">
      <c r="B164" s="39"/>
      <c r="C164" s="190" t="s">
        <v>282</v>
      </c>
      <c r="D164" s="190" t="s">
        <v>134</v>
      </c>
      <c r="E164" s="191" t="s">
        <v>768</v>
      </c>
      <c r="F164" s="192" t="s">
        <v>769</v>
      </c>
      <c r="G164" s="193" t="s">
        <v>506</v>
      </c>
      <c r="H164" s="194">
        <v>40</v>
      </c>
      <c r="I164" s="195"/>
      <c r="J164" s="196">
        <f>ROUND(I164*H164,2)</f>
        <v>0</v>
      </c>
      <c r="K164" s="192" t="s">
        <v>138</v>
      </c>
      <c r="L164" s="59"/>
      <c r="M164" s="197" t="s">
        <v>21</v>
      </c>
      <c r="N164" s="198" t="s">
        <v>43</v>
      </c>
      <c r="O164" s="40"/>
      <c r="P164" s="199">
        <f>O164*H164</f>
        <v>0</v>
      </c>
      <c r="Q164" s="199">
        <v>0.10940999999999999</v>
      </c>
      <c r="R164" s="199">
        <f>Q164*H164</f>
        <v>4.3763999999999994</v>
      </c>
      <c r="S164" s="199">
        <v>0</v>
      </c>
      <c r="T164" s="200">
        <f>S164*H164</f>
        <v>0</v>
      </c>
      <c r="AR164" s="22" t="s">
        <v>139</v>
      </c>
      <c r="AT164" s="22" t="s">
        <v>134</v>
      </c>
      <c r="AU164" s="22" t="s">
        <v>82</v>
      </c>
      <c r="AY164" s="22" t="s">
        <v>132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22" t="s">
        <v>80</v>
      </c>
      <c r="BK164" s="201">
        <f>ROUND(I164*H164,2)</f>
        <v>0</v>
      </c>
      <c r="BL164" s="22" t="s">
        <v>139</v>
      </c>
      <c r="BM164" s="22" t="s">
        <v>770</v>
      </c>
    </row>
    <row r="165" spans="2:65" s="1" customFormat="1">
      <c r="B165" s="39"/>
      <c r="C165" s="61"/>
      <c r="D165" s="202" t="s">
        <v>141</v>
      </c>
      <c r="E165" s="61"/>
      <c r="F165" s="203" t="s">
        <v>771</v>
      </c>
      <c r="G165" s="61"/>
      <c r="H165" s="61"/>
      <c r="I165" s="161"/>
      <c r="J165" s="61"/>
      <c r="K165" s="61"/>
      <c r="L165" s="59"/>
      <c r="M165" s="204"/>
      <c r="N165" s="40"/>
      <c r="O165" s="40"/>
      <c r="P165" s="40"/>
      <c r="Q165" s="40"/>
      <c r="R165" s="40"/>
      <c r="S165" s="40"/>
      <c r="T165" s="76"/>
      <c r="AT165" s="22" t="s">
        <v>141</v>
      </c>
      <c r="AU165" s="22" t="s">
        <v>82</v>
      </c>
    </row>
    <row r="166" spans="2:65" s="1" customFormat="1" ht="22.55">
      <c r="B166" s="39"/>
      <c r="C166" s="61"/>
      <c r="D166" s="202" t="s">
        <v>159</v>
      </c>
      <c r="E166" s="61"/>
      <c r="F166" s="216" t="s">
        <v>772</v>
      </c>
      <c r="G166" s="61"/>
      <c r="H166" s="61"/>
      <c r="I166" s="161"/>
      <c r="J166" s="61"/>
      <c r="K166" s="61"/>
      <c r="L166" s="59"/>
      <c r="M166" s="204"/>
      <c r="N166" s="40"/>
      <c r="O166" s="40"/>
      <c r="P166" s="40"/>
      <c r="Q166" s="40"/>
      <c r="R166" s="40"/>
      <c r="S166" s="40"/>
      <c r="T166" s="76"/>
      <c r="AT166" s="22" t="s">
        <v>159</v>
      </c>
      <c r="AU166" s="22" t="s">
        <v>82</v>
      </c>
    </row>
    <row r="167" spans="2:65" s="11" customFormat="1" ht="25.05">
      <c r="B167" s="205"/>
      <c r="C167" s="206"/>
      <c r="D167" s="202" t="s">
        <v>143</v>
      </c>
      <c r="E167" s="207" t="s">
        <v>21</v>
      </c>
      <c r="F167" s="208" t="s">
        <v>721</v>
      </c>
      <c r="G167" s="206"/>
      <c r="H167" s="209">
        <v>2</v>
      </c>
      <c r="I167" s="210"/>
      <c r="J167" s="206"/>
      <c r="K167" s="206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143</v>
      </c>
      <c r="AU167" s="215" t="s">
        <v>82</v>
      </c>
      <c r="AV167" s="11" t="s">
        <v>82</v>
      </c>
      <c r="AW167" s="11" t="s">
        <v>35</v>
      </c>
      <c r="AX167" s="11" t="s">
        <v>72</v>
      </c>
      <c r="AY167" s="215" t="s">
        <v>132</v>
      </c>
    </row>
    <row r="168" spans="2:65" s="11" customFormat="1">
      <c r="B168" s="205"/>
      <c r="C168" s="206"/>
      <c r="D168" s="202" t="s">
        <v>143</v>
      </c>
      <c r="E168" s="207" t="s">
        <v>21</v>
      </c>
      <c r="F168" s="208" t="s">
        <v>722</v>
      </c>
      <c r="G168" s="206"/>
      <c r="H168" s="209">
        <v>26</v>
      </c>
      <c r="I168" s="210"/>
      <c r="J168" s="206"/>
      <c r="K168" s="206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143</v>
      </c>
      <c r="AU168" s="215" t="s">
        <v>82</v>
      </c>
      <c r="AV168" s="11" t="s">
        <v>82</v>
      </c>
      <c r="AW168" s="11" t="s">
        <v>35</v>
      </c>
      <c r="AX168" s="11" t="s">
        <v>72</v>
      </c>
      <c r="AY168" s="215" t="s">
        <v>132</v>
      </c>
    </row>
    <row r="169" spans="2:65" s="11" customFormat="1">
      <c r="B169" s="205"/>
      <c r="C169" s="206"/>
      <c r="D169" s="202" t="s">
        <v>143</v>
      </c>
      <c r="E169" s="207" t="s">
        <v>21</v>
      </c>
      <c r="F169" s="208" t="s">
        <v>773</v>
      </c>
      <c r="G169" s="206"/>
      <c r="H169" s="209">
        <v>11</v>
      </c>
      <c r="I169" s="210"/>
      <c r="J169" s="206"/>
      <c r="K169" s="206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143</v>
      </c>
      <c r="AU169" s="215" t="s">
        <v>82</v>
      </c>
      <c r="AV169" s="11" t="s">
        <v>82</v>
      </c>
      <c r="AW169" s="11" t="s">
        <v>35</v>
      </c>
      <c r="AX169" s="11" t="s">
        <v>72</v>
      </c>
      <c r="AY169" s="215" t="s">
        <v>132</v>
      </c>
    </row>
    <row r="170" spans="2:65" s="11" customFormat="1">
      <c r="B170" s="205"/>
      <c r="C170" s="206"/>
      <c r="D170" s="202" t="s">
        <v>143</v>
      </c>
      <c r="E170" s="207" t="s">
        <v>21</v>
      </c>
      <c r="F170" s="208" t="s">
        <v>774</v>
      </c>
      <c r="G170" s="206"/>
      <c r="H170" s="209">
        <v>1</v>
      </c>
      <c r="I170" s="210"/>
      <c r="J170" s="206"/>
      <c r="K170" s="206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143</v>
      </c>
      <c r="AU170" s="215" t="s">
        <v>82</v>
      </c>
      <c r="AV170" s="11" t="s">
        <v>82</v>
      </c>
      <c r="AW170" s="11" t="s">
        <v>35</v>
      </c>
      <c r="AX170" s="11" t="s">
        <v>72</v>
      </c>
      <c r="AY170" s="215" t="s">
        <v>132</v>
      </c>
    </row>
    <row r="171" spans="2:65" s="1" customFormat="1" ht="16.45" customHeight="1">
      <c r="B171" s="39"/>
      <c r="C171" s="227" t="s">
        <v>288</v>
      </c>
      <c r="D171" s="227" t="s">
        <v>261</v>
      </c>
      <c r="E171" s="228" t="s">
        <v>775</v>
      </c>
      <c r="F171" s="229" t="s">
        <v>776</v>
      </c>
      <c r="G171" s="230" t="s">
        <v>506</v>
      </c>
      <c r="H171" s="231">
        <v>40</v>
      </c>
      <c r="I171" s="232"/>
      <c r="J171" s="233">
        <f>ROUND(I171*H171,2)</f>
        <v>0</v>
      </c>
      <c r="K171" s="229" t="s">
        <v>138</v>
      </c>
      <c r="L171" s="234"/>
      <c r="M171" s="235" t="s">
        <v>21</v>
      </c>
      <c r="N171" s="236" t="s">
        <v>43</v>
      </c>
      <c r="O171" s="40"/>
      <c r="P171" s="199">
        <f>O171*H171</f>
        <v>0</v>
      </c>
      <c r="Q171" s="199">
        <v>6.4999999999999997E-3</v>
      </c>
      <c r="R171" s="199">
        <f>Q171*H171</f>
        <v>0.26</v>
      </c>
      <c r="S171" s="199">
        <v>0</v>
      </c>
      <c r="T171" s="200">
        <f>S171*H171</f>
        <v>0</v>
      </c>
      <c r="AR171" s="22" t="s">
        <v>181</v>
      </c>
      <c r="AT171" s="22" t="s">
        <v>261</v>
      </c>
      <c r="AU171" s="22" t="s">
        <v>82</v>
      </c>
      <c r="AY171" s="22" t="s">
        <v>132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22" t="s">
        <v>80</v>
      </c>
      <c r="BK171" s="201">
        <f>ROUND(I171*H171,2)</f>
        <v>0</v>
      </c>
      <c r="BL171" s="22" t="s">
        <v>139</v>
      </c>
      <c r="BM171" s="22" t="s">
        <v>777</v>
      </c>
    </row>
    <row r="172" spans="2:65" s="1" customFormat="1">
      <c r="B172" s="39"/>
      <c r="C172" s="61"/>
      <c r="D172" s="202" t="s">
        <v>141</v>
      </c>
      <c r="E172" s="61"/>
      <c r="F172" s="203" t="s">
        <v>776</v>
      </c>
      <c r="G172" s="61"/>
      <c r="H172" s="61"/>
      <c r="I172" s="161"/>
      <c r="J172" s="61"/>
      <c r="K172" s="61"/>
      <c r="L172" s="59"/>
      <c r="M172" s="204"/>
      <c r="N172" s="40"/>
      <c r="O172" s="40"/>
      <c r="P172" s="40"/>
      <c r="Q172" s="40"/>
      <c r="R172" s="40"/>
      <c r="S172" s="40"/>
      <c r="T172" s="76"/>
      <c r="AT172" s="22" t="s">
        <v>141</v>
      </c>
      <c r="AU172" s="22" t="s">
        <v>82</v>
      </c>
    </row>
    <row r="173" spans="2:65" s="11" customFormat="1" ht="25.05">
      <c r="B173" s="205"/>
      <c r="C173" s="206"/>
      <c r="D173" s="202" t="s">
        <v>143</v>
      </c>
      <c r="E173" s="207" t="s">
        <v>21</v>
      </c>
      <c r="F173" s="208" t="s">
        <v>721</v>
      </c>
      <c r="G173" s="206"/>
      <c r="H173" s="209">
        <v>2</v>
      </c>
      <c r="I173" s="210"/>
      <c r="J173" s="206"/>
      <c r="K173" s="206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143</v>
      </c>
      <c r="AU173" s="215" t="s">
        <v>82</v>
      </c>
      <c r="AV173" s="11" t="s">
        <v>82</v>
      </c>
      <c r="AW173" s="11" t="s">
        <v>35</v>
      </c>
      <c r="AX173" s="11" t="s">
        <v>72</v>
      </c>
      <c r="AY173" s="215" t="s">
        <v>132</v>
      </c>
    </row>
    <row r="174" spans="2:65" s="11" customFormat="1">
      <c r="B174" s="205"/>
      <c r="C174" s="206"/>
      <c r="D174" s="202" t="s">
        <v>143</v>
      </c>
      <c r="E174" s="207" t="s">
        <v>21</v>
      </c>
      <c r="F174" s="208" t="s">
        <v>722</v>
      </c>
      <c r="G174" s="206"/>
      <c r="H174" s="209">
        <v>26</v>
      </c>
      <c r="I174" s="210"/>
      <c r="J174" s="206"/>
      <c r="K174" s="206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143</v>
      </c>
      <c r="AU174" s="215" t="s">
        <v>82</v>
      </c>
      <c r="AV174" s="11" t="s">
        <v>82</v>
      </c>
      <c r="AW174" s="11" t="s">
        <v>35</v>
      </c>
      <c r="AX174" s="11" t="s">
        <v>72</v>
      </c>
      <c r="AY174" s="215" t="s">
        <v>132</v>
      </c>
    </row>
    <row r="175" spans="2:65" s="11" customFormat="1">
      <c r="B175" s="205"/>
      <c r="C175" s="206"/>
      <c r="D175" s="202" t="s">
        <v>143</v>
      </c>
      <c r="E175" s="207" t="s">
        <v>21</v>
      </c>
      <c r="F175" s="208" t="s">
        <v>773</v>
      </c>
      <c r="G175" s="206"/>
      <c r="H175" s="209">
        <v>11</v>
      </c>
      <c r="I175" s="210"/>
      <c r="J175" s="206"/>
      <c r="K175" s="206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143</v>
      </c>
      <c r="AU175" s="215" t="s">
        <v>82</v>
      </c>
      <c r="AV175" s="11" t="s">
        <v>82</v>
      </c>
      <c r="AW175" s="11" t="s">
        <v>35</v>
      </c>
      <c r="AX175" s="11" t="s">
        <v>72</v>
      </c>
      <c r="AY175" s="215" t="s">
        <v>132</v>
      </c>
    </row>
    <row r="176" spans="2:65" s="11" customFormat="1">
      <c r="B176" s="205"/>
      <c r="C176" s="206"/>
      <c r="D176" s="202" t="s">
        <v>143</v>
      </c>
      <c r="E176" s="207" t="s">
        <v>21</v>
      </c>
      <c r="F176" s="208" t="s">
        <v>774</v>
      </c>
      <c r="G176" s="206"/>
      <c r="H176" s="209">
        <v>1</v>
      </c>
      <c r="I176" s="210"/>
      <c r="J176" s="206"/>
      <c r="K176" s="206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143</v>
      </c>
      <c r="AU176" s="215" t="s">
        <v>82</v>
      </c>
      <c r="AV176" s="11" t="s">
        <v>82</v>
      </c>
      <c r="AW176" s="11" t="s">
        <v>35</v>
      </c>
      <c r="AX176" s="11" t="s">
        <v>72</v>
      </c>
      <c r="AY176" s="215" t="s">
        <v>132</v>
      </c>
    </row>
    <row r="177" spans="2:65" s="1" customFormat="1" ht="25.55" customHeight="1">
      <c r="B177" s="39"/>
      <c r="C177" s="190" t="s">
        <v>295</v>
      </c>
      <c r="D177" s="190" t="s">
        <v>134</v>
      </c>
      <c r="E177" s="191" t="s">
        <v>778</v>
      </c>
      <c r="F177" s="192" t="s">
        <v>779</v>
      </c>
      <c r="G177" s="193" t="s">
        <v>476</v>
      </c>
      <c r="H177" s="194">
        <v>1720</v>
      </c>
      <c r="I177" s="195"/>
      <c r="J177" s="196">
        <f>ROUND(I177*H177,2)</f>
        <v>0</v>
      </c>
      <c r="K177" s="192" t="s">
        <v>138</v>
      </c>
      <c r="L177" s="59"/>
      <c r="M177" s="197" t="s">
        <v>21</v>
      </c>
      <c r="N177" s="198" t="s">
        <v>43</v>
      </c>
      <c r="O177" s="40"/>
      <c r="P177" s="199">
        <f>O177*H177</f>
        <v>0</v>
      </c>
      <c r="Q177" s="199">
        <v>8.0000000000000007E-5</v>
      </c>
      <c r="R177" s="199">
        <f>Q177*H177</f>
        <v>0.1376</v>
      </c>
      <c r="S177" s="199">
        <v>0</v>
      </c>
      <c r="T177" s="200">
        <f>S177*H177</f>
        <v>0</v>
      </c>
      <c r="AR177" s="22" t="s">
        <v>139</v>
      </c>
      <c r="AT177" s="22" t="s">
        <v>134</v>
      </c>
      <c r="AU177" s="22" t="s">
        <v>82</v>
      </c>
      <c r="AY177" s="22" t="s">
        <v>132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22" t="s">
        <v>80</v>
      </c>
      <c r="BK177" s="201">
        <f>ROUND(I177*H177,2)</f>
        <v>0</v>
      </c>
      <c r="BL177" s="22" t="s">
        <v>139</v>
      </c>
      <c r="BM177" s="22" t="s">
        <v>780</v>
      </c>
    </row>
    <row r="178" spans="2:65" s="1" customFormat="1">
      <c r="B178" s="39"/>
      <c r="C178" s="61"/>
      <c r="D178" s="202" t="s">
        <v>141</v>
      </c>
      <c r="E178" s="61"/>
      <c r="F178" s="203" t="s">
        <v>781</v>
      </c>
      <c r="G178" s="61"/>
      <c r="H178" s="61"/>
      <c r="I178" s="161"/>
      <c r="J178" s="61"/>
      <c r="K178" s="61"/>
      <c r="L178" s="59"/>
      <c r="M178" s="204"/>
      <c r="N178" s="40"/>
      <c r="O178" s="40"/>
      <c r="P178" s="40"/>
      <c r="Q178" s="40"/>
      <c r="R178" s="40"/>
      <c r="S178" s="40"/>
      <c r="T178" s="76"/>
      <c r="AT178" s="22" t="s">
        <v>141</v>
      </c>
      <c r="AU178" s="22" t="s">
        <v>82</v>
      </c>
    </row>
    <row r="179" spans="2:65" s="11" customFormat="1">
      <c r="B179" s="205"/>
      <c r="C179" s="206"/>
      <c r="D179" s="202" t="s">
        <v>143</v>
      </c>
      <c r="E179" s="207" t="s">
        <v>21</v>
      </c>
      <c r="F179" s="208" t="s">
        <v>782</v>
      </c>
      <c r="G179" s="206"/>
      <c r="H179" s="209">
        <v>1720</v>
      </c>
      <c r="I179" s="210"/>
      <c r="J179" s="206"/>
      <c r="K179" s="206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143</v>
      </c>
      <c r="AU179" s="215" t="s">
        <v>82</v>
      </c>
      <c r="AV179" s="11" t="s">
        <v>82</v>
      </c>
      <c r="AW179" s="11" t="s">
        <v>35</v>
      </c>
      <c r="AX179" s="11" t="s">
        <v>72</v>
      </c>
      <c r="AY179" s="215" t="s">
        <v>132</v>
      </c>
    </row>
    <row r="180" spans="2:65" s="1" customFormat="1" ht="25.55" customHeight="1">
      <c r="B180" s="39"/>
      <c r="C180" s="190" t="s">
        <v>301</v>
      </c>
      <c r="D180" s="190" t="s">
        <v>134</v>
      </c>
      <c r="E180" s="191" t="s">
        <v>783</v>
      </c>
      <c r="F180" s="192" t="s">
        <v>784</v>
      </c>
      <c r="G180" s="193" t="s">
        <v>476</v>
      </c>
      <c r="H180" s="194">
        <v>2340</v>
      </c>
      <c r="I180" s="195"/>
      <c r="J180" s="196">
        <f>ROUND(I180*H180,2)</f>
        <v>0</v>
      </c>
      <c r="K180" s="192" t="s">
        <v>138</v>
      </c>
      <c r="L180" s="59"/>
      <c r="M180" s="197" t="s">
        <v>21</v>
      </c>
      <c r="N180" s="198" t="s">
        <v>43</v>
      </c>
      <c r="O180" s="40"/>
      <c r="P180" s="199">
        <f>O180*H180</f>
        <v>0</v>
      </c>
      <c r="Q180" s="199">
        <v>3.0000000000000001E-5</v>
      </c>
      <c r="R180" s="199">
        <f>Q180*H180</f>
        <v>7.0199999999999999E-2</v>
      </c>
      <c r="S180" s="199">
        <v>0</v>
      </c>
      <c r="T180" s="200">
        <f>S180*H180</f>
        <v>0</v>
      </c>
      <c r="AR180" s="22" t="s">
        <v>139</v>
      </c>
      <c r="AT180" s="22" t="s">
        <v>134</v>
      </c>
      <c r="AU180" s="22" t="s">
        <v>82</v>
      </c>
      <c r="AY180" s="22" t="s">
        <v>132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22" t="s">
        <v>80</v>
      </c>
      <c r="BK180" s="201">
        <f>ROUND(I180*H180,2)</f>
        <v>0</v>
      </c>
      <c r="BL180" s="22" t="s">
        <v>139</v>
      </c>
      <c r="BM180" s="22" t="s">
        <v>785</v>
      </c>
    </row>
    <row r="181" spans="2:65" s="1" customFormat="1">
      <c r="B181" s="39"/>
      <c r="C181" s="61"/>
      <c r="D181" s="202" t="s">
        <v>141</v>
      </c>
      <c r="E181" s="61"/>
      <c r="F181" s="203" t="s">
        <v>786</v>
      </c>
      <c r="G181" s="61"/>
      <c r="H181" s="61"/>
      <c r="I181" s="161"/>
      <c r="J181" s="61"/>
      <c r="K181" s="61"/>
      <c r="L181" s="59"/>
      <c r="M181" s="204"/>
      <c r="N181" s="40"/>
      <c r="O181" s="40"/>
      <c r="P181" s="40"/>
      <c r="Q181" s="40"/>
      <c r="R181" s="40"/>
      <c r="S181" s="40"/>
      <c r="T181" s="76"/>
      <c r="AT181" s="22" t="s">
        <v>141</v>
      </c>
      <c r="AU181" s="22" t="s">
        <v>82</v>
      </c>
    </row>
    <row r="182" spans="2:65" s="11" customFormat="1">
      <c r="B182" s="205"/>
      <c r="C182" s="206"/>
      <c r="D182" s="202" t="s">
        <v>143</v>
      </c>
      <c r="E182" s="207" t="s">
        <v>21</v>
      </c>
      <c r="F182" s="208" t="s">
        <v>787</v>
      </c>
      <c r="G182" s="206"/>
      <c r="H182" s="209">
        <v>2340</v>
      </c>
      <c r="I182" s="210"/>
      <c r="J182" s="206"/>
      <c r="K182" s="206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143</v>
      </c>
      <c r="AU182" s="215" t="s">
        <v>82</v>
      </c>
      <c r="AV182" s="11" t="s">
        <v>82</v>
      </c>
      <c r="AW182" s="11" t="s">
        <v>35</v>
      </c>
      <c r="AX182" s="11" t="s">
        <v>72</v>
      </c>
      <c r="AY182" s="215" t="s">
        <v>132</v>
      </c>
    </row>
    <row r="183" spans="2:65" s="1" customFormat="1" ht="25.55" customHeight="1">
      <c r="B183" s="39"/>
      <c r="C183" s="190" t="s">
        <v>308</v>
      </c>
      <c r="D183" s="190" t="s">
        <v>134</v>
      </c>
      <c r="E183" s="191" t="s">
        <v>788</v>
      </c>
      <c r="F183" s="192" t="s">
        <v>789</v>
      </c>
      <c r="G183" s="193" t="s">
        <v>476</v>
      </c>
      <c r="H183" s="194">
        <v>5381</v>
      </c>
      <c r="I183" s="195"/>
      <c r="J183" s="196">
        <f>ROUND(I183*H183,2)</f>
        <v>0</v>
      </c>
      <c r="K183" s="192" t="s">
        <v>138</v>
      </c>
      <c r="L183" s="59"/>
      <c r="M183" s="197" t="s">
        <v>21</v>
      </c>
      <c r="N183" s="198" t="s">
        <v>43</v>
      </c>
      <c r="O183" s="40"/>
      <c r="P183" s="199">
        <f>O183*H183</f>
        <v>0</v>
      </c>
      <c r="Q183" s="199">
        <v>1.4999999999999999E-4</v>
      </c>
      <c r="R183" s="199">
        <f>Q183*H183</f>
        <v>0.80714999999999992</v>
      </c>
      <c r="S183" s="199">
        <v>0</v>
      </c>
      <c r="T183" s="200">
        <f>S183*H183</f>
        <v>0</v>
      </c>
      <c r="AR183" s="22" t="s">
        <v>139</v>
      </c>
      <c r="AT183" s="22" t="s">
        <v>134</v>
      </c>
      <c r="AU183" s="22" t="s">
        <v>82</v>
      </c>
      <c r="AY183" s="22" t="s">
        <v>132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22" t="s">
        <v>80</v>
      </c>
      <c r="BK183" s="201">
        <f>ROUND(I183*H183,2)</f>
        <v>0</v>
      </c>
      <c r="BL183" s="22" t="s">
        <v>139</v>
      </c>
      <c r="BM183" s="22" t="s">
        <v>790</v>
      </c>
    </row>
    <row r="184" spans="2:65" s="1" customFormat="1">
      <c r="B184" s="39"/>
      <c r="C184" s="61"/>
      <c r="D184" s="202" t="s">
        <v>141</v>
      </c>
      <c r="E184" s="61"/>
      <c r="F184" s="203" t="s">
        <v>791</v>
      </c>
      <c r="G184" s="61"/>
      <c r="H184" s="61"/>
      <c r="I184" s="161"/>
      <c r="J184" s="61"/>
      <c r="K184" s="61"/>
      <c r="L184" s="59"/>
      <c r="M184" s="204"/>
      <c r="N184" s="40"/>
      <c r="O184" s="40"/>
      <c r="P184" s="40"/>
      <c r="Q184" s="40"/>
      <c r="R184" s="40"/>
      <c r="S184" s="40"/>
      <c r="T184" s="76"/>
      <c r="AT184" s="22" t="s">
        <v>141</v>
      </c>
      <c r="AU184" s="22" t="s">
        <v>82</v>
      </c>
    </row>
    <row r="185" spans="2:65" s="11" customFormat="1">
      <c r="B185" s="205"/>
      <c r="C185" s="206"/>
      <c r="D185" s="202" t="s">
        <v>143</v>
      </c>
      <c r="E185" s="207" t="s">
        <v>21</v>
      </c>
      <c r="F185" s="208" t="s">
        <v>792</v>
      </c>
      <c r="G185" s="206"/>
      <c r="H185" s="209">
        <v>5381</v>
      </c>
      <c r="I185" s="210"/>
      <c r="J185" s="206"/>
      <c r="K185" s="206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143</v>
      </c>
      <c r="AU185" s="215" t="s">
        <v>82</v>
      </c>
      <c r="AV185" s="11" t="s">
        <v>82</v>
      </c>
      <c r="AW185" s="11" t="s">
        <v>35</v>
      </c>
      <c r="AX185" s="11" t="s">
        <v>72</v>
      </c>
      <c r="AY185" s="215" t="s">
        <v>132</v>
      </c>
    </row>
    <row r="186" spans="2:65" s="1" customFormat="1" ht="25.55" customHeight="1">
      <c r="B186" s="39"/>
      <c r="C186" s="190" t="s">
        <v>313</v>
      </c>
      <c r="D186" s="190" t="s">
        <v>134</v>
      </c>
      <c r="E186" s="191" t="s">
        <v>793</v>
      </c>
      <c r="F186" s="192" t="s">
        <v>794</v>
      </c>
      <c r="G186" s="193" t="s">
        <v>476</v>
      </c>
      <c r="H186" s="194">
        <v>180</v>
      </c>
      <c r="I186" s="195"/>
      <c r="J186" s="196">
        <f>ROUND(I186*H186,2)</f>
        <v>0</v>
      </c>
      <c r="K186" s="192" t="s">
        <v>138</v>
      </c>
      <c r="L186" s="59"/>
      <c r="M186" s="197" t="s">
        <v>21</v>
      </c>
      <c r="N186" s="198" t="s">
        <v>43</v>
      </c>
      <c r="O186" s="40"/>
      <c r="P186" s="199">
        <f>O186*H186</f>
        <v>0</v>
      </c>
      <c r="Q186" s="199">
        <v>5.0000000000000002E-5</v>
      </c>
      <c r="R186" s="199">
        <f>Q186*H186</f>
        <v>9.0000000000000011E-3</v>
      </c>
      <c r="S186" s="199">
        <v>0</v>
      </c>
      <c r="T186" s="200">
        <f>S186*H186</f>
        <v>0</v>
      </c>
      <c r="AR186" s="22" t="s">
        <v>139</v>
      </c>
      <c r="AT186" s="22" t="s">
        <v>134</v>
      </c>
      <c r="AU186" s="22" t="s">
        <v>82</v>
      </c>
      <c r="AY186" s="22" t="s">
        <v>132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22" t="s">
        <v>80</v>
      </c>
      <c r="BK186" s="201">
        <f>ROUND(I186*H186,2)</f>
        <v>0</v>
      </c>
      <c r="BL186" s="22" t="s">
        <v>139</v>
      </c>
      <c r="BM186" s="22" t="s">
        <v>795</v>
      </c>
    </row>
    <row r="187" spans="2:65" s="1" customFormat="1">
      <c r="B187" s="39"/>
      <c r="C187" s="61"/>
      <c r="D187" s="202" t="s">
        <v>141</v>
      </c>
      <c r="E187" s="61"/>
      <c r="F187" s="203" t="s">
        <v>796</v>
      </c>
      <c r="G187" s="61"/>
      <c r="H187" s="61"/>
      <c r="I187" s="161"/>
      <c r="J187" s="61"/>
      <c r="K187" s="61"/>
      <c r="L187" s="59"/>
      <c r="M187" s="204"/>
      <c r="N187" s="40"/>
      <c r="O187" s="40"/>
      <c r="P187" s="40"/>
      <c r="Q187" s="40"/>
      <c r="R187" s="40"/>
      <c r="S187" s="40"/>
      <c r="T187" s="76"/>
      <c r="AT187" s="22" t="s">
        <v>141</v>
      </c>
      <c r="AU187" s="22" t="s">
        <v>82</v>
      </c>
    </row>
    <row r="188" spans="2:65" s="11" customFormat="1">
      <c r="B188" s="205"/>
      <c r="C188" s="206"/>
      <c r="D188" s="202" t="s">
        <v>143</v>
      </c>
      <c r="E188" s="207" t="s">
        <v>21</v>
      </c>
      <c r="F188" s="208" t="s">
        <v>797</v>
      </c>
      <c r="G188" s="206"/>
      <c r="H188" s="209">
        <v>180</v>
      </c>
      <c r="I188" s="210"/>
      <c r="J188" s="206"/>
      <c r="K188" s="206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143</v>
      </c>
      <c r="AU188" s="215" t="s">
        <v>82</v>
      </c>
      <c r="AV188" s="11" t="s">
        <v>82</v>
      </c>
      <c r="AW188" s="11" t="s">
        <v>35</v>
      </c>
      <c r="AX188" s="11" t="s">
        <v>72</v>
      </c>
      <c r="AY188" s="215" t="s">
        <v>132</v>
      </c>
    </row>
    <row r="189" spans="2:65" s="1" customFormat="1" ht="25.55" customHeight="1">
      <c r="B189" s="39"/>
      <c r="C189" s="190" t="s">
        <v>317</v>
      </c>
      <c r="D189" s="190" t="s">
        <v>134</v>
      </c>
      <c r="E189" s="191" t="s">
        <v>798</v>
      </c>
      <c r="F189" s="192" t="s">
        <v>799</v>
      </c>
      <c r="G189" s="193" t="s">
        <v>137</v>
      </c>
      <c r="H189" s="194">
        <v>8</v>
      </c>
      <c r="I189" s="195"/>
      <c r="J189" s="196">
        <f>ROUND(I189*H189,2)</f>
        <v>0</v>
      </c>
      <c r="K189" s="192" t="s">
        <v>138</v>
      </c>
      <c r="L189" s="59"/>
      <c r="M189" s="197" t="s">
        <v>21</v>
      </c>
      <c r="N189" s="198" t="s">
        <v>43</v>
      </c>
      <c r="O189" s="40"/>
      <c r="P189" s="199">
        <f>O189*H189</f>
        <v>0</v>
      </c>
      <c r="Q189" s="199">
        <v>5.9999999999999995E-4</v>
      </c>
      <c r="R189" s="199">
        <f>Q189*H189</f>
        <v>4.7999999999999996E-3</v>
      </c>
      <c r="S189" s="199">
        <v>0</v>
      </c>
      <c r="T189" s="200">
        <f>S189*H189</f>
        <v>0</v>
      </c>
      <c r="AR189" s="22" t="s">
        <v>139</v>
      </c>
      <c r="AT189" s="22" t="s">
        <v>134</v>
      </c>
      <c r="AU189" s="22" t="s">
        <v>82</v>
      </c>
      <c r="AY189" s="22" t="s">
        <v>132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22" t="s">
        <v>80</v>
      </c>
      <c r="BK189" s="201">
        <f>ROUND(I189*H189,2)</f>
        <v>0</v>
      </c>
      <c r="BL189" s="22" t="s">
        <v>139</v>
      </c>
      <c r="BM189" s="22" t="s">
        <v>800</v>
      </c>
    </row>
    <row r="190" spans="2:65" s="1" customFormat="1">
      <c r="B190" s="39"/>
      <c r="C190" s="61"/>
      <c r="D190" s="202" t="s">
        <v>141</v>
      </c>
      <c r="E190" s="61"/>
      <c r="F190" s="203" t="s">
        <v>801</v>
      </c>
      <c r="G190" s="61"/>
      <c r="H190" s="61"/>
      <c r="I190" s="161"/>
      <c r="J190" s="61"/>
      <c r="K190" s="61"/>
      <c r="L190" s="59"/>
      <c r="M190" s="204"/>
      <c r="N190" s="40"/>
      <c r="O190" s="40"/>
      <c r="P190" s="40"/>
      <c r="Q190" s="40"/>
      <c r="R190" s="40"/>
      <c r="S190" s="40"/>
      <c r="T190" s="76"/>
      <c r="AT190" s="22" t="s">
        <v>141</v>
      </c>
      <c r="AU190" s="22" t="s">
        <v>82</v>
      </c>
    </row>
    <row r="191" spans="2:65" s="11" customFormat="1">
      <c r="B191" s="205"/>
      <c r="C191" s="206"/>
      <c r="D191" s="202" t="s">
        <v>143</v>
      </c>
      <c r="E191" s="207" t="s">
        <v>21</v>
      </c>
      <c r="F191" s="208" t="s">
        <v>802</v>
      </c>
      <c r="G191" s="206"/>
      <c r="H191" s="209">
        <v>8</v>
      </c>
      <c r="I191" s="210"/>
      <c r="J191" s="206"/>
      <c r="K191" s="206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143</v>
      </c>
      <c r="AU191" s="215" t="s">
        <v>82</v>
      </c>
      <c r="AV191" s="11" t="s">
        <v>82</v>
      </c>
      <c r="AW191" s="11" t="s">
        <v>35</v>
      </c>
      <c r="AX191" s="11" t="s">
        <v>72</v>
      </c>
      <c r="AY191" s="215" t="s">
        <v>132</v>
      </c>
    </row>
    <row r="192" spans="2:65" s="1" customFormat="1" ht="25.55" customHeight="1">
      <c r="B192" s="39"/>
      <c r="C192" s="190" t="s">
        <v>323</v>
      </c>
      <c r="D192" s="190" t="s">
        <v>134</v>
      </c>
      <c r="E192" s="191" t="s">
        <v>803</v>
      </c>
      <c r="F192" s="192" t="s">
        <v>804</v>
      </c>
      <c r="G192" s="193" t="s">
        <v>476</v>
      </c>
      <c r="H192" s="194">
        <v>1720</v>
      </c>
      <c r="I192" s="195"/>
      <c r="J192" s="196">
        <f>ROUND(I192*H192,2)</f>
        <v>0</v>
      </c>
      <c r="K192" s="192" t="s">
        <v>138</v>
      </c>
      <c r="L192" s="59"/>
      <c r="M192" s="197" t="s">
        <v>21</v>
      </c>
      <c r="N192" s="198" t="s">
        <v>43</v>
      </c>
      <c r="O192" s="40"/>
      <c r="P192" s="199">
        <f>O192*H192</f>
        <v>0</v>
      </c>
      <c r="Q192" s="199">
        <v>3.3E-4</v>
      </c>
      <c r="R192" s="199">
        <f>Q192*H192</f>
        <v>0.56759999999999999</v>
      </c>
      <c r="S192" s="199">
        <v>0</v>
      </c>
      <c r="T192" s="200">
        <f>S192*H192</f>
        <v>0</v>
      </c>
      <c r="AR192" s="22" t="s">
        <v>139</v>
      </c>
      <c r="AT192" s="22" t="s">
        <v>134</v>
      </c>
      <c r="AU192" s="22" t="s">
        <v>82</v>
      </c>
      <c r="AY192" s="22" t="s">
        <v>132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22" t="s">
        <v>80</v>
      </c>
      <c r="BK192" s="201">
        <f>ROUND(I192*H192,2)</f>
        <v>0</v>
      </c>
      <c r="BL192" s="22" t="s">
        <v>139</v>
      </c>
      <c r="BM192" s="22" t="s">
        <v>805</v>
      </c>
    </row>
    <row r="193" spans="2:65" s="1" customFormat="1">
      <c r="B193" s="39"/>
      <c r="C193" s="61"/>
      <c r="D193" s="202" t="s">
        <v>141</v>
      </c>
      <c r="E193" s="61"/>
      <c r="F193" s="203" t="s">
        <v>806</v>
      </c>
      <c r="G193" s="61"/>
      <c r="H193" s="61"/>
      <c r="I193" s="161"/>
      <c r="J193" s="61"/>
      <c r="K193" s="61"/>
      <c r="L193" s="59"/>
      <c r="M193" s="204"/>
      <c r="N193" s="40"/>
      <c r="O193" s="40"/>
      <c r="P193" s="40"/>
      <c r="Q193" s="40"/>
      <c r="R193" s="40"/>
      <c r="S193" s="40"/>
      <c r="T193" s="76"/>
      <c r="AT193" s="22" t="s">
        <v>141</v>
      </c>
      <c r="AU193" s="22" t="s">
        <v>82</v>
      </c>
    </row>
    <row r="194" spans="2:65" s="11" customFormat="1">
      <c r="B194" s="205"/>
      <c r="C194" s="206"/>
      <c r="D194" s="202" t="s">
        <v>143</v>
      </c>
      <c r="E194" s="207" t="s">
        <v>21</v>
      </c>
      <c r="F194" s="208" t="s">
        <v>807</v>
      </c>
      <c r="G194" s="206"/>
      <c r="H194" s="209">
        <v>1720</v>
      </c>
      <c r="I194" s="210"/>
      <c r="J194" s="206"/>
      <c r="K194" s="206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143</v>
      </c>
      <c r="AU194" s="215" t="s">
        <v>82</v>
      </c>
      <c r="AV194" s="11" t="s">
        <v>82</v>
      </c>
      <c r="AW194" s="11" t="s">
        <v>35</v>
      </c>
      <c r="AX194" s="11" t="s">
        <v>72</v>
      </c>
      <c r="AY194" s="215" t="s">
        <v>132</v>
      </c>
    </row>
    <row r="195" spans="2:65" s="1" customFormat="1" ht="25.55" customHeight="1">
      <c r="B195" s="39"/>
      <c r="C195" s="190" t="s">
        <v>330</v>
      </c>
      <c r="D195" s="190" t="s">
        <v>134</v>
      </c>
      <c r="E195" s="191" t="s">
        <v>808</v>
      </c>
      <c r="F195" s="192" t="s">
        <v>809</v>
      </c>
      <c r="G195" s="193" t="s">
        <v>476</v>
      </c>
      <c r="H195" s="194">
        <v>2340</v>
      </c>
      <c r="I195" s="195"/>
      <c r="J195" s="196">
        <f>ROUND(I195*H195,2)</f>
        <v>0</v>
      </c>
      <c r="K195" s="192" t="s">
        <v>138</v>
      </c>
      <c r="L195" s="59"/>
      <c r="M195" s="197" t="s">
        <v>21</v>
      </c>
      <c r="N195" s="198" t="s">
        <v>43</v>
      </c>
      <c r="O195" s="40"/>
      <c r="P195" s="199">
        <f>O195*H195</f>
        <v>0</v>
      </c>
      <c r="Q195" s="199">
        <v>1.1E-4</v>
      </c>
      <c r="R195" s="199">
        <f>Q195*H195</f>
        <v>0.25740000000000002</v>
      </c>
      <c r="S195" s="199">
        <v>0</v>
      </c>
      <c r="T195" s="200">
        <f>S195*H195</f>
        <v>0</v>
      </c>
      <c r="AR195" s="22" t="s">
        <v>139</v>
      </c>
      <c r="AT195" s="22" t="s">
        <v>134</v>
      </c>
      <c r="AU195" s="22" t="s">
        <v>82</v>
      </c>
      <c r="AY195" s="22" t="s">
        <v>132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22" t="s">
        <v>80</v>
      </c>
      <c r="BK195" s="201">
        <f>ROUND(I195*H195,2)</f>
        <v>0</v>
      </c>
      <c r="BL195" s="22" t="s">
        <v>139</v>
      </c>
      <c r="BM195" s="22" t="s">
        <v>810</v>
      </c>
    </row>
    <row r="196" spans="2:65" s="1" customFormat="1" ht="22.55">
      <c r="B196" s="39"/>
      <c r="C196" s="61"/>
      <c r="D196" s="202" t="s">
        <v>141</v>
      </c>
      <c r="E196" s="61"/>
      <c r="F196" s="203" t="s">
        <v>811</v>
      </c>
      <c r="G196" s="61"/>
      <c r="H196" s="61"/>
      <c r="I196" s="161"/>
      <c r="J196" s="61"/>
      <c r="K196" s="61"/>
      <c r="L196" s="59"/>
      <c r="M196" s="204"/>
      <c r="N196" s="40"/>
      <c r="O196" s="40"/>
      <c r="P196" s="40"/>
      <c r="Q196" s="40"/>
      <c r="R196" s="40"/>
      <c r="S196" s="40"/>
      <c r="T196" s="76"/>
      <c r="AT196" s="22" t="s">
        <v>141</v>
      </c>
      <c r="AU196" s="22" t="s">
        <v>82</v>
      </c>
    </row>
    <row r="197" spans="2:65" s="11" customFormat="1">
      <c r="B197" s="205"/>
      <c r="C197" s="206"/>
      <c r="D197" s="202" t="s">
        <v>143</v>
      </c>
      <c r="E197" s="207" t="s">
        <v>21</v>
      </c>
      <c r="F197" s="208" t="s">
        <v>812</v>
      </c>
      <c r="G197" s="206"/>
      <c r="H197" s="209">
        <v>2340</v>
      </c>
      <c r="I197" s="210"/>
      <c r="J197" s="206"/>
      <c r="K197" s="206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143</v>
      </c>
      <c r="AU197" s="215" t="s">
        <v>82</v>
      </c>
      <c r="AV197" s="11" t="s">
        <v>82</v>
      </c>
      <c r="AW197" s="11" t="s">
        <v>35</v>
      </c>
      <c r="AX197" s="11" t="s">
        <v>72</v>
      </c>
      <c r="AY197" s="215" t="s">
        <v>132</v>
      </c>
    </row>
    <row r="198" spans="2:65" s="1" customFormat="1" ht="25.55" customHeight="1">
      <c r="B198" s="39"/>
      <c r="C198" s="190" t="s">
        <v>333</v>
      </c>
      <c r="D198" s="190" t="s">
        <v>134</v>
      </c>
      <c r="E198" s="191" t="s">
        <v>813</v>
      </c>
      <c r="F198" s="192" t="s">
        <v>814</v>
      </c>
      <c r="G198" s="193" t="s">
        <v>476</v>
      </c>
      <c r="H198" s="194">
        <v>5381</v>
      </c>
      <c r="I198" s="195"/>
      <c r="J198" s="196">
        <f>ROUND(I198*H198,2)</f>
        <v>0</v>
      </c>
      <c r="K198" s="192" t="s">
        <v>138</v>
      </c>
      <c r="L198" s="59"/>
      <c r="M198" s="197" t="s">
        <v>21</v>
      </c>
      <c r="N198" s="198" t="s">
        <v>43</v>
      </c>
      <c r="O198" s="40"/>
      <c r="P198" s="199">
        <f>O198*H198</f>
        <v>0</v>
      </c>
      <c r="Q198" s="199">
        <v>6.4999999999999997E-4</v>
      </c>
      <c r="R198" s="199">
        <f>Q198*H198</f>
        <v>3.4976499999999997</v>
      </c>
      <c r="S198" s="199">
        <v>0</v>
      </c>
      <c r="T198" s="200">
        <f>S198*H198</f>
        <v>0</v>
      </c>
      <c r="AR198" s="22" t="s">
        <v>139</v>
      </c>
      <c r="AT198" s="22" t="s">
        <v>134</v>
      </c>
      <c r="AU198" s="22" t="s">
        <v>82</v>
      </c>
      <c r="AY198" s="22" t="s">
        <v>132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22" t="s">
        <v>80</v>
      </c>
      <c r="BK198" s="201">
        <f>ROUND(I198*H198,2)</f>
        <v>0</v>
      </c>
      <c r="BL198" s="22" t="s">
        <v>139</v>
      </c>
      <c r="BM198" s="22" t="s">
        <v>815</v>
      </c>
    </row>
    <row r="199" spans="2:65" s="1" customFormat="1">
      <c r="B199" s="39"/>
      <c r="C199" s="61"/>
      <c r="D199" s="202" t="s">
        <v>141</v>
      </c>
      <c r="E199" s="61"/>
      <c r="F199" s="203" t="s">
        <v>816</v>
      </c>
      <c r="G199" s="61"/>
      <c r="H199" s="61"/>
      <c r="I199" s="161"/>
      <c r="J199" s="61"/>
      <c r="K199" s="61"/>
      <c r="L199" s="59"/>
      <c r="M199" s="204"/>
      <c r="N199" s="40"/>
      <c r="O199" s="40"/>
      <c r="P199" s="40"/>
      <c r="Q199" s="40"/>
      <c r="R199" s="40"/>
      <c r="S199" s="40"/>
      <c r="T199" s="76"/>
      <c r="AT199" s="22" t="s">
        <v>141</v>
      </c>
      <c r="AU199" s="22" t="s">
        <v>82</v>
      </c>
    </row>
    <row r="200" spans="2:65" s="11" customFormat="1">
      <c r="B200" s="205"/>
      <c r="C200" s="206"/>
      <c r="D200" s="202" t="s">
        <v>143</v>
      </c>
      <c r="E200" s="207" t="s">
        <v>21</v>
      </c>
      <c r="F200" s="208" t="s">
        <v>817</v>
      </c>
      <c r="G200" s="206"/>
      <c r="H200" s="209">
        <v>5381</v>
      </c>
      <c r="I200" s="210"/>
      <c r="J200" s="206"/>
      <c r="K200" s="206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143</v>
      </c>
      <c r="AU200" s="215" t="s">
        <v>82</v>
      </c>
      <c r="AV200" s="11" t="s">
        <v>82</v>
      </c>
      <c r="AW200" s="11" t="s">
        <v>35</v>
      </c>
      <c r="AX200" s="11" t="s">
        <v>72</v>
      </c>
      <c r="AY200" s="215" t="s">
        <v>132</v>
      </c>
    </row>
    <row r="201" spans="2:65" s="1" customFormat="1" ht="25.55" customHeight="1">
      <c r="B201" s="39"/>
      <c r="C201" s="190" t="s">
        <v>339</v>
      </c>
      <c r="D201" s="190" t="s">
        <v>134</v>
      </c>
      <c r="E201" s="191" t="s">
        <v>818</v>
      </c>
      <c r="F201" s="192" t="s">
        <v>819</v>
      </c>
      <c r="G201" s="193" t="s">
        <v>476</v>
      </c>
      <c r="H201" s="194">
        <v>180</v>
      </c>
      <c r="I201" s="195"/>
      <c r="J201" s="196">
        <f>ROUND(I201*H201,2)</f>
        <v>0</v>
      </c>
      <c r="K201" s="192" t="s">
        <v>138</v>
      </c>
      <c r="L201" s="59"/>
      <c r="M201" s="197" t="s">
        <v>21</v>
      </c>
      <c r="N201" s="198" t="s">
        <v>43</v>
      </c>
      <c r="O201" s="40"/>
      <c r="P201" s="199">
        <f>O201*H201</f>
        <v>0</v>
      </c>
      <c r="Q201" s="199">
        <v>3.8000000000000002E-4</v>
      </c>
      <c r="R201" s="199">
        <f>Q201*H201</f>
        <v>6.8400000000000002E-2</v>
      </c>
      <c r="S201" s="199">
        <v>0</v>
      </c>
      <c r="T201" s="200">
        <f>S201*H201</f>
        <v>0</v>
      </c>
      <c r="AR201" s="22" t="s">
        <v>139</v>
      </c>
      <c r="AT201" s="22" t="s">
        <v>134</v>
      </c>
      <c r="AU201" s="22" t="s">
        <v>82</v>
      </c>
      <c r="AY201" s="22" t="s">
        <v>132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22" t="s">
        <v>80</v>
      </c>
      <c r="BK201" s="201">
        <f>ROUND(I201*H201,2)</f>
        <v>0</v>
      </c>
      <c r="BL201" s="22" t="s">
        <v>139</v>
      </c>
      <c r="BM201" s="22" t="s">
        <v>820</v>
      </c>
    </row>
    <row r="202" spans="2:65" s="1" customFormat="1" ht="22.55">
      <c r="B202" s="39"/>
      <c r="C202" s="61"/>
      <c r="D202" s="202" t="s">
        <v>141</v>
      </c>
      <c r="E202" s="61"/>
      <c r="F202" s="203" t="s">
        <v>821</v>
      </c>
      <c r="G202" s="61"/>
      <c r="H202" s="61"/>
      <c r="I202" s="161"/>
      <c r="J202" s="61"/>
      <c r="K202" s="61"/>
      <c r="L202" s="59"/>
      <c r="M202" s="204"/>
      <c r="N202" s="40"/>
      <c r="O202" s="40"/>
      <c r="P202" s="40"/>
      <c r="Q202" s="40"/>
      <c r="R202" s="40"/>
      <c r="S202" s="40"/>
      <c r="T202" s="76"/>
      <c r="AT202" s="22" t="s">
        <v>141</v>
      </c>
      <c r="AU202" s="22" t="s">
        <v>82</v>
      </c>
    </row>
    <row r="203" spans="2:65" s="11" customFormat="1">
      <c r="B203" s="205"/>
      <c r="C203" s="206"/>
      <c r="D203" s="202" t="s">
        <v>143</v>
      </c>
      <c r="E203" s="207" t="s">
        <v>21</v>
      </c>
      <c r="F203" s="208" t="s">
        <v>822</v>
      </c>
      <c r="G203" s="206"/>
      <c r="H203" s="209">
        <v>180</v>
      </c>
      <c r="I203" s="210"/>
      <c r="J203" s="206"/>
      <c r="K203" s="206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143</v>
      </c>
      <c r="AU203" s="215" t="s">
        <v>82</v>
      </c>
      <c r="AV203" s="11" t="s">
        <v>82</v>
      </c>
      <c r="AW203" s="11" t="s">
        <v>35</v>
      </c>
      <c r="AX203" s="11" t="s">
        <v>72</v>
      </c>
      <c r="AY203" s="215" t="s">
        <v>132</v>
      </c>
    </row>
    <row r="204" spans="2:65" s="1" customFormat="1" ht="25.55" customHeight="1">
      <c r="B204" s="39"/>
      <c r="C204" s="190" t="s">
        <v>347</v>
      </c>
      <c r="D204" s="190" t="s">
        <v>134</v>
      </c>
      <c r="E204" s="191" t="s">
        <v>823</v>
      </c>
      <c r="F204" s="192" t="s">
        <v>824</v>
      </c>
      <c r="G204" s="193" t="s">
        <v>137</v>
      </c>
      <c r="H204" s="194">
        <v>8</v>
      </c>
      <c r="I204" s="195"/>
      <c r="J204" s="196">
        <f>ROUND(I204*H204,2)</f>
        <v>0</v>
      </c>
      <c r="K204" s="192" t="s">
        <v>138</v>
      </c>
      <c r="L204" s="59"/>
      <c r="M204" s="197" t="s">
        <v>21</v>
      </c>
      <c r="N204" s="198" t="s">
        <v>43</v>
      </c>
      <c r="O204" s="40"/>
      <c r="P204" s="199">
        <f>O204*H204</f>
        <v>0</v>
      </c>
      <c r="Q204" s="199">
        <v>2.5999999999999999E-3</v>
      </c>
      <c r="R204" s="199">
        <f>Q204*H204</f>
        <v>2.0799999999999999E-2</v>
      </c>
      <c r="S204" s="199">
        <v>0</v>
      </c>
      <c r="T204" s="200">
        <f>S204*H204</f>
        <v>0</v>
      </c>
      <c r="AR204" s="22" t="s">
        <v>139</v>
      </c>
      <c r="AT204" s="22" t="s">
        <v>134</v>
      </c>
      <c r="AU204" s="22" t="s">
        <v>82</v>
      </c>
      <c r="AY204" s="22" t="s">
        <v>132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22" t="s">
        <v>80</v>
      </c>
      <c r="BK204" s="201">
        <f>ROUND(I204*H204,2)</f>
        <v>0</v>
      </c>
      <c r="BL204" s="22" t="s">
        <v>139</v>
      </c>
      <c r="BM204" s="22" t="s">
        <v>825</v>
      </c>
    </row>
    <row r="205" spans="2:65" s="1" customFormat="1" ht="22.55">
      <c r="B205" s="39"/>
      <c r="C205" s="61"/>
      <c r="D205" s="202" t="s">
        <v>141</v>
      </c>
      <c r="E205" s="61"/>
      <c r="F205" s="203" t="s">
        <v>826</v>
      </c>
      <c r="G205" s="61"/>
      <c r="H205" s="61"/>
      <c r="I205" s="161"/>
      <c r="J205" s="61"/>
      <c r="K205" s="61"/>
      <c r="L205" s="59"/>
      <c r="M205" s="204"/>
      <c r="N205" s="40"/>
      <c r="O205" s="40"/>
      <c r="P205" s="40"/>
      <c r="Q205" s="40"/>
      <c r="R205" s="40"/>
      <c r="S205" s="40"/>
      <c r="T205" s="76"/>
      <c r="AT205" s="22" t="s">
        <v>141</v>
      </c>
      <c r="AU205" s="22" t="s">
        <v>82</v>
      </c>
    </row>
    <row r="206" spans="2:65" s="11" customFormat="1">
      <c r="B206" s="205"/>
      <c r="C206" s="206"/>
      <c r="D206" s="202" t="s">
        <v>143</v>
      </c>
      <c r="E206" s="207" t="s">
        <v>21</v>
      </c>
      <c r="F206" s="208" t="s">
        <v>827</v>
      </c>
      <c r="G206" s="206"/>
      <c r="H206" s="209">
        <v>8</v>
      </c>
      <c r="I206" s="210"/>
      <c r="J206" s="206"/>
      <c r="K206" s="206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143</v>
      </c>
      <c r="AU206" s="215" t="s">
        <v>82</v>
      </c>
      <c r="AV206" s="11" t="s">
        <v>82</v>
      </c>
      <c r="AW206" s="11" t="s">
        <v>35</v>
      </c>
      <c r="AX206" s="11" t="s">
        <v>72</v>
      </c>
      <c r="AY206" s="215" t="s">
        <v>132</v>
      </c>
    </row>
    <row r="207" spans="2:65" s="1" customFormat="1" ht="16.45" customHeight="1">
      <c r="B207" s="39"/>
      <c r="C207" s="190" t="s">
        <v>353</v>
      </c>
      <c r="D207" s="190" t="s">
        <v>134</v>
      </c>
      <c r="E207" s="191" t="s">
        <v>828</v>
      </c>
      <c r="F207" s="192" t="s">
        <v>829</v>
      </c>
      <c r="G207" s="193" t="s">
        <v>476</v>
      </c>
      <c r="H207" s="194">
        <v>9621</v>
      </c>
      <c r="I207" s="195"/>
      <c r="J207" s="196">
        <f>ROUND(I207*H207,2)</f>
        <v>0</v>
      </c>
      <c r="K207" s="192" t="s">
        <v>138</v>
      </c>
      <c r="L207" s="59"/>
      <c r="M207" s="197" t="s">
        <v>21</v>
      </c>
      <c r="N207" s="198" t="s">
        <v>43</v>
      </c>
      <c r="O207" s="40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AR207" s="22" t="s">
        <v>139</v>
      </c>
      <c r="AT207" s="22" t="s">
        <v>134</v>
      </c>
      <c r="AU207" s="22" t="s">
        <v>82</v>
      </c>
      <c r="AY207" s="22" t="s">
        <v>132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22" t="s">
        <v>80</v>
      </c>
      <c r="BK207" s="201">
        <f>ROUND(I207*H207,2)</f>
        <v>0</v>
      </c>
      <c r="BL207" s="22" t="s">
        <v>139</v>
      </c>
      <c r="BM207" s="22" t="s">
        <v>830</v>
      </c>
    </row>
    <row r="208" spans="2:65" s="1" customFormat="1" ht="22.55">
      <c r="B208" s="39"/>
      <c r="C208" s="61"/>
      <c r="D208" s="202" t="s">
        <v>141</v>
      </c>
      <c r="E208" s="61"/>
      <c r="F208" s="203" t="s">
        <v>831</v>
      </c>
      <c r="G208" s="61"/>
      <c r="H208" s="61"/>
      <c r="I208" s="161"/>
      <c r="J208" s="61"/>
      <c r="K208" s="61"/>
      <c r="L208" s="59"/>
      <c r="M208" s="204"/>
      <c r="N208" s="40"/>
      <c r="O208" s="40"/>
      <c r="P208" s="40"/>
      <c r="Q208" s="40"/>
      <c r="R208" s="40"/>
      <c r="S208" s="40"/>
      <c r="T208" s="76"/>
      <c r="AT208" s="22" t="s">
        <v>141</v>
      </c>
      <c r="AU208" s="22" t="s">
        <v>82</v>
      </c>
    </row>
    <row r="209" spans="2:65" s="11" customFormat="1">
      <c r="B209" s="205"/>
      <c r="C209" s="206"/>
      <c r="D209" s="202" t="s">
        <v>143</v>
      </c>
      <c r="E209" s="207" t="s">
        <v>21</v>
      </c>
      <c r="F209" s="208" t="s">
        <v>832</v>
      </c>
      <c r="G209" s="206"/>
      <c r="H209" s="209">
        <v>9621</v>
      </c>
      <c r="I209" s="210"/>
      <c r="J209" s="206"/>
      <c r="K209" s="206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143</v>
      </c>
      <c r="AU209" s="215" t="s">
        <v>82</v>
      </c>
      <c r="AV209" s="11" t="s">
        <v>82</v>
      </c>
      <c r="AW209" s="11" t="s">
        <v>35</v>
      </c>
      <c r="AX209" s="11" t="s">
        <v>72</v>
      </c>
      <c r="AY209" s="215" t="s">
        <v>132</v>
      </c>
    </row>
    <row r="210" spans="2:65" s="1" customFormat="1" ht="16.45" customHeight="1">
      <c r="B210" s="39"/>
      <c r="C210" s="190" t="s">
        <v>359</v>
      </c>
      <c r="D210" s="190" t="s">
        <v>134</v>
      </c>
      <c r="E210" s="191" t="s">
        <v>833</v>
      </c>
      <c r="F210" s="192" t="s">
        <v>834</v>
      </c>
      <c r="G210" s="193" t="s">
        <v>137</v>
      </c>
      <c r="H210" s="194">
        <v>8</v>
      </c>
      <c r="I210" s="195"/>
      <c r="J210" s="196">
        <f>ROUND(I210*H210,2)</f>
        <v>0</v>
      </c>
      <c r="K210" s="192" t="s">
        <v>138</v>
      </c>
      <c r="L210" s="59"/>
      <c r="M210" s="197" t="s">
        <v>21</v>
      </c>
      <c r="N210" s="198" t="s">
        <v>43</v>
      </c>
      <c r="O210" s="40"/>
      <c r="P210" s="199">
        <f>O210*H210</f>
        <v>0</v>
      </c>
      <c r="Q210" s="199">
        <v>1.0000000000000001E-5</v>
      </c>
      <c r="R210" s="199">
        <f>Q210*H210</f>
        <v>8.0000000000000007E-5</v>
      </c>
      <c r="S210" s="199">
        <v>0</v>
      </c>
      <c r="T210" s="200">
        <f>S210*H210</f>
        <v>0</v>
      </c>
      <c r="AR210" s="22" t="s">
        <v>139</v>
      </c>
      <c r="AT210" s="22" t="s">
        <v>134</v>
      </c>
      <c r="AU210" s="22" t="s">
        <v>82</v>
      </c>
      <c r="AY210" s="22" t="s">
        <v>132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22" t="s">
        <v>80</v>
      </c>
      <c r="BK210" s="201">
        <f>ROUND(I210*H210,2)</f>
        <v>0</v>
      </c>
      <c r="BL210" s="22" t="s">
        <v>139</v>
      </c>
      <c r="BM210" s="22" t="s">
        <v>835</v>
      </c>
    </row>
    <row r="211" spans="2:65" s="1" customFormat="1" ht="22.55">
      <c r="B211" s="39"/>
      <c r="C211" s="61"/>
      <c r="D211" s="202" t="s">
        <v>141</v>
      </c>
      <c r="E211" s="61"/>
      <c r="F211" s="203" t="s">
        <v>836</v>
      </c>
      <c r="G211" s="61"/>
      <c r="H211" s="61"/>
      <c r="I211" s="161"/>
      <c r="J211" s="61"/>
      <c r="K211" s="61"/>
      <c r="L211" s="59"/>
      <c r="M211" s="204"/>
      <c r="N211" s="40"/>
      <c r="O211" s="40"/>
      <c r="P211" s="40"/>
      <c r="Q211" s="40"/>
      <c r="R211" s="40"/>
      <c r="S211" s="40"/>
      <c r="T211" s="76"/>
      <c r="AT211" s="22" t="s">
        <v>141</v>
      </c>
      <c r="AU211" s="22" t="s">
        <v>82</v>
      </c>
    </row>
    <row r="212" spans="2:65" s="11" customFormat="1">
      <c r="B212" s="205"/>
      <c r="C212" s="206"/>
      <c r="D212" s="202" t="s">
        <v>143</v>
      </c>
      <c r="E212" s="207" t="s">
        <v>21</v>
      </c>
      <c r="F212" s="208" t="s">
        <v>837</v>
      </c>
      <c r="G212" s="206"/>
      <c r="H212" s="209">
        <v>8</v>
      </c>
      <c r="I212" s="210"/>
      <c r="J212" s="206"/>
      <c r="K212" s="206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143</v>
      </c>
      <c r="AU212" s="215" t="s">
        <v>82</v>
      </c>
      <c r="AV212" s="11" t="s">
        <v>82</v>
      </c>
      <c r="AW212" s="11" t="s">
        <v>35</v>
      </c>
      <c r="AX212" s="11" t="s">
        <v>72</v>
      </c>
      <c r="AY212" s="215" t="s">
        <v>132</v>
      </c>
    </row>
    <row r="213" spans="2:65" s="1" customFormat="1" ht="25.55" customHeight="1">
      <c r="B213" s="39"/>
      <c r="C213" s="190" t="s">
        <v>364</v>
      </c>
      <c r="D213" s="190" t="s">
        <v>134</v>
      </c>
      <c r="E213" s="191" t="s">
        <v>838</v>
      </c>
      <c r="F213" s="192" t="s">
        <v>839</v>
      </c>
      <c r="G213" s="193" t="s">
        <v>137</v>
      </c>
      <c r="H213" s="194">
        <v>19850</v>
      </c>
      <c r="I213" s="195"/>
      <c r="J213" s="196">
        <f>ROUND(I213*H213,2)</f>
        <v>0</v>
      </c>
      <c r="K213" s="192" t="s">
        <v>138</v>
      </c>
      <c r="L213" s="59"/>
      <c r="M213" s="197" t="s">
        <v>21</v>
      </c>
      <c r="N213" s="198" t="s">
        <v>43</v>
      </c>
      <c r="O213" s="40"/>
      <c r="P213" s="199">
        <f>O213*H213</f>
        <v>0</v>
      </c>
      <c r="Q213" s="199">
        <v>0</v>
      </c>
      <c r="R213" s="199">
        <f>Q213*H213</f>
        <v>0</v>
      </c>
      <c r="S213" s="199">
        <v>2E-3</v>
      </c>
      <c r="T213" s="200">
        <f>S213*H213</f>
        <v>39.700000000000003</v>
      </c>
      <c r="AR213" s="22" t="s">
        <v>139</v>
      </c>
      <c r="AT213" s="22" t="s">
        <v>134</v>
      </c>
      <c r="AU213" s="22" t="s">
        <v>82</v>
      </c>
      <c r="AY213" s="22" t="s">
        <v>132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22" t="s">
        <v>80</v>
      </c>
      <c r="BK213" s="201">
        <f>ROUND(I213*H213,2)</f>
        <v>0</v>
      </c>
      <c r="BL213" s="22" t="s">
        <v>139</v>
      </c>
      <c r="BM213" s="22" t="s">
        <v>840</v>
      </c>
    </row>
    <row r="214" spans="2:65" s="1" customFormat="1" ht="33.85">
      <c r="B214" s="39"/>
      <c r="C214" s="61"/>
      <c r="D214" s="202" t="s">
        <v>141</v>
      </c>
      <c r="E214" s="61"/>
      <c r="F214" s="203" t="s">
        <v>841</v>
      </c>
      <c r="G214" s="61"/>
      <c r="H214" s="61"/>
      <c r="I214" s="161"/>
      <c r="J214" s="61"/>
      <c r="K214" s="61"/>
      <c r="L214" s="59"/>
      <c r="M214" s="204"/>
      <c r="N214" s="40"/>
      <c r="O214" s="40"/>
      <c r="P214" s="40"/>
      <c r="Q214" s="40"/>
      <c r="R214" s="40"/>
      <c r="S214" s="40"/>
      <c r="T214" s="76"/>
      <c r="AT214" s="22" t="s">
        <v>141</v>
      </c>
      <c r="AU214" s="22" t="s">
        <v>82</v>
      </c>
    </row>
    <row r="215" spans="2:65" s="11" customFormat="1">
      <c r="B215" s="205"/>
      <c r="C215" s="206"/>
      <c r="D215" s="202" t="s">
        <v>143</v>
      </c>
      <c r="E215" s="207" t="s">
        <v>21</v>
      </c>
      <c r="F215" s="208" t="s">
        <v>842</v>
      </c>
      <c r="G215" s="206"/>
      <c r="H215" s="209">
        <v>19850</v>
      </c>
      <c r="I215" s="210"/>
      <c r="J215" s="206"/>
      <c r="K215" s="206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143</v>
      </c>
      <c r="AU215" s="215" t="s">
        <v>82</v>
      </c>
      <c r="AV215" s="11" t="s">
        <v>82</v>
      </c>
      <c r="AW215" s="11" t="s">
        <v>35</v>
      </c>
      <c r="AX215" s="11" t="s">
        <v>72</v>
      </c>
      <c r="AY215" s="215" t="s">
        <v>132</v>
      </c>
    </row>
    <row r="216" spans="2:65" s="1" customFormat="1" ht="25.55" customHeight="1">
      <c r="B216" s="39"/>
      <c r="C216" s="190" t="s">
        <v>371</v>
      </c>
      <c r="D216" s="190" t="s">
        <v>134</v>
      </c>
      <c r="E216" s="191" t="s">
        <v>843</v>
      </c>
      <c r="F216" s="192" t="s">
        <v>844</v>
      </c>
      <c r="G216" s="193" t="s">
        <v>506</v>
      </c>
      <c r="H216" s="194">
        <v>41</v>
      </c>
      <c r="I216" s="195"/>
      <c r="J216" s="196">
        <f>ROUND(I216*H216,2)</f>
        <v>0</v>
      </c>
      <c r="K216" s="192" t="s">
        <v>138</v>
      </c>
      <c r="L216" s="59"/>
      <c r="M216" s="197" t="s">
        <v>21</v>
      </c>
      <c r="N216" s="198" t="s">
        <v>43</v>
      </c>
      <c r="O216" s="40"/>
      <c r="P216" s="199">
        <f>O216*H216</f>
        <v>0</v>
      </c>
      <c r="Q216" s="199">
        <v>0</v>
      </c>
      <c r="R216" s="199">
        <f>Q216*H216</f>
        <v>0</v>
      </c>
      <c r="S216" s="199">
        <v>8.2000000000000003E-2</v>
      </c>
      <c r="T216" s="200">
        <f>S216*H216</f>
        <v>3.3620000000000001</v>
      </c>
      <c r="AR216" s="22" t="s">
        <v>139</v>
      </c>
      <c r="AT216" s="22" t="s">
        <v>134</v>
      </c>
      <c r="AU216" s="22" t="s">
        <v>82</v>
      </c>
      <c r="AY216" s="22" t="s">
        <v>132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22" t="s">
        <v>80</v>
      </c>
      <c r="BK216" s="201">
        <f>ROUND(I216*H216,2)</f>
        <v>0</v>
      </c>
      <c r="BL216" s="22" t="s">
        <v>139</v>
      </c>
      <c r="BM216" s="22" t="s">
        <v>845</v>
      </c>
    </row>
    <row r="217" spans="2:65" s="1" customFormat="1" ht="22.55">
      <c r="B217" s="39"/>
      <c r="C217" s="61"/>
      <c r="D217" s="202" t="s">
        <v>141</v>
      </c>
      <c r="E217" s="61"/>
      <c r="F217" s="203" t="s">
        <v>846</v>
      </c>
      <c r="G217" s="61"/>
      <c r="H217" s="61"/>
      <c r="I217" s="161"/>
      <c r="J217" s="61"/>
      <c r="K217" s="61"/>
      <c r="L217" s="59"/>
      <c r="M217" s="204"/>
      <c r="N217" s="40"/>
      <c r="O217" s="40"/>
      <c r="P217" s="40"/>
      <c r="Q217" s="40"/>
      <c r="R217" s="40"/>
      <c r="S217" s="40"/>
      <c r="T217" s="76"/>
      <c r="AT217" s="22" t="s">
        <v>141</v>
      </c>
      <c r="AU217" s="22" t="s">
        <v>82</v>
      </c>
    </row>
    <row r="218" spans="2:65" s="11" customFormat="1">
      <c r="B218" s="205"/>
      <c r="C218" s="206"/>
      <c r="D218" s="202" t="s">
        <v>143</v>
      </c>
      <c r="E218" s="207" t="s">
        <v>21</v>
      </c>
      <c r="F218" s="208" t="s">
        <v>847</v>
      </c>
      <c r="G218" s="206"/>
      <c r="H218" s="209">
        <v>25</v>
      </c>
      <c r="I218" s="210"/>
      <c r="J218" s="206"/>
      <c r="K218" s="206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143</v>
      </c>
      <c r="AU218" s="215" t="s">
        <v>82</v>
      </c>
      <c r="AV218" s="11" t="s">
        <v>82</v>
      </c>
      <c r="AW218" s="11" t="s">
        <v>35</v>
      </c>
      <c r="AX218" s="11" t="s">
        <v>72</v>
      </c>
      <c r="AY218" s="215" t="s">
        <v>132</v>
      </c>
    </row>
    <row r="219" spans="2:65" s="11" customFormat="1">
      <c r="B219" s="205"/>
      <c r="C219" s="206"/>
      <c r="D219" s="202" t="s">
        <v>143</v>
      </c>
      <c r="E219" s="207" t="s">
        <v>21</v>
      </c>
      <c r="F219" s="208" t="s">
        <v>848</v>
      </c>
      <c r="G219" s="206"/>
      <c r="H219" s="209">
        <v>15</v>
      </c>
      <c r="I219" s="210"/>
      <c r="J219" s="206"/>
      <c r="K219" s="206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143</v>
      </c>
      <c r="AU219" s="215" t="s">
        <v>82</v>
      </c>
      <c r="AV219" s="11" t="s">
        <v>82</v>
      </c>
      <c r="AW219" s="11" t="s">
        <v>35</v>
      </c>
      <c r="AX219" s="11" t="s">
        <v>72</v>
      </c>
      <c r="AY219" s="215" t="s">
        <v>132</v>
      </c>
    </row>
    <row r="220" spans="2:65" s="11" customFormat="1">
      <c r="B220" s="205"/>
      <c r="C220" s="206"/>
      <c r="D220" s="202" t="s">
        <v>143</v>
      </c>
      <c r="E220" s="207" t="s">
        <v>21</v>
      </c>
      <c r="F220" s="208" t="s">
        <v>849</v>
      </c>
      <c r="G220" s="206"/>
      <c r="H220" s="209">
        <v>1</v>
      </c>
      <c r="I220" s="210"/>
      <c r="J220" s="206"/>
      <c r="K220" s="206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143</v>
      </c>
      <c r="AU220" s="215" t="s">
        <v>82</v>
      </c>
      <c r="AV220" s="11" t="s">
        <v>82</v>
      </c>
      <c r="AW220" s="11" t="s">
        <v>35</v>
      </c>
      <c r="AX220" s="11" t="s">
        <v>72</v>
      </c>
      <c r="AY220" s="215" t="s">
        <v>132</v>
      </c>
    </row>
    <row r="221" spans="2:65" s="10" customFormat="1" ht="29.9" customHeight="1">
      <c r="B221" s="174"/>
      <c r="C221" s="175"/>
      <c r="D221" s="176" t="s">
        <v>71</v>
      </c>
      <c r="E221" s="188" t="s">
        <v>585</v>
      </c>
      <c r="F221" s="188" t="s">
        <v>586</v>
      </c>
      <c r="G221" s="175"/>
      <c r="H221" s="175"/>
      <c r="I221" s="178"/>
      <c r="J221" s="189">
        <f>BK221</f>
        <v>0</v>
      </c>
      <c r="K221" s="175"/>
      <c r="L221" s="180"/>
      <c r="M221" s="181"/>
      <c r="N221" s="182"/>
      <c r="O221" s="182"/>
      <c r="P221" s="183">
        <f>SUM(P222:P225)</f>
        <v>0</v>
      </c>
      <c r="Q221" s="182"/>
      <c r="R221" s="183">
        <f>SUM(R222:R225)</f>
        <v>0</v>
      </c>
      <c r="S221" s="182"/>
      <c r="T221" s="184">
        <f>SUM(T222:T225)</f>
        <v>0</v>
      </c>
      <c r="AR221" s="185" t="s">
        <v>80</v>
      </c>
      <c r="AT221" s="186" t="s">
        <v>71</v>
      </c>
      <c r="AU221" s="186" t="s">
        <v>80</v>
      </c>
      <c r="AY221" s="185" t="s">
        <v>132</v>
      </c>
      <c r="BK221" s="187">
        <f>SUM(BK222:BK225)</f>
        <v>0</v>
      </c>
    </row>
    <row r="222" spans="2:65" s="1" customFormat="1" ht="25.55" customHeight="1">
      <c r="B222" s="39"/>
      <c r="C222" s="190" t="s">
        <v>377</v>
      </c>
      <c r="D222" s="190" t="s">
        <v>134</v>
      </c>
      <c r="E222" s="191" t="s">
        <v>596</v>
      </c>
      <c r="F222" s="192" t="s">
        <v>597</v>
      </c>
      <c r="G222" s="193" t="s">
        <v>298</v>
      </c>
      <c r="H222" s="194">
        <v>44.661999999999999</v>
      </c>
      <c r="I222" s="195"/>
      <c r="J222" s="196">
        <f>ROUND(I222*H222,2)</f>
        <v>0</v>
      </c>
      <c r="K222" s="192" t="s">
        <v>21</v>
      </c>
      <c r="L222" s="59"/>
      <c r="M222" s="197" t="s">
        <v>21</v>
      </c>
      <c r="N222" s="198" t="s">
        <v>43</v>
      </c>
      <c r="O222" s="40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AR222" s="22" t="s">
        <v>139</v>
      </c>
      <c r="AT222" s="22" t="s">
        <v>134</v>
      </c>
      <c r="AU222" s="22" t="s">
        <v>82</v>
      </c>
      <c r="AY222" s="22" t="s">
        <v>132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22" t="s">
        <v>80</v>
      </c>
      <c r="BK222" s="201">
        <f>ROUND(I222*H222,2)</f>
        <v>0</v>
      </c>
      <c r="BL222" s="22" t="s">
        <v>139</v>
      </c>
      <c r="BM222" s="22" t="s">
        <v>850</v>
      </c>
    </row>
    <row r="223" spans="2:65" s="1" customFormat="1" ht="22.55">
      <c r="B223" s="39"/>
      <c r="C223" s="61"/>
      <c r="D223" s="202" t="s">
        <v>141</v>
      </c>
      <c r="E223" s="61"/>
      <c r="F223" s="203" t="s">
        <v>599</v>
      </c>
      <c r="G223" s="61"/>
      <c r="H223" s="61"/>
      <c r="I223" s="161"/>
      <c r="J223" s="61"/>
      <c r="K223" s="61"/>
      <c r="L223" s="59"/>
      <c r="M223" s="204"/>
      <c r="N223" s="40"/>
      <c r="O223" s="40"/>
      <c r="P223" s="40"/>
      <c r="Q223" s="40"/>
      <c r="R223" s="40"/>
      <c r="S223" s="40"/>
      <c r="T223" s="76"/>
      <c r="AT223" s="22" t="s">
        <v>141</v>
      </c>
      <c r="AU223" s="22" t="s">
        <v>82</v>
      </c>
    </row>
    <row r="224" spans="2:65" s="1" customFormat="1" ht="25.55" customHeight="1">
      <c r="B224" s="39"/>
      <c r="C224" s="190" t="s">
        <v>383</v>
      </c>
      <c r="D224" s="190" t="s">
        <v>134</v>
      </c>
      <c r="E224" s="191" t="s">
        <v>851</v>
      </c>
      <c r="F224" s="192" t="s">
        <v>852</v>
      </c>
      <c r="G224" s="193" t="s">
        <v>298</v>
      </c>
      <c r="H224" s="194">
        <v>44.661999999999999</v>
      </c>
      <c r="I224" s="195"/>
      <c r="J224" s="196">
        <f>ROUND(I224*H224,2)</f>
        <v>0</v>
      </c>
      <c r="K224" s="192" t="s">
        <v>21</v>
      </c>
      <c r="L224" s="59"/>
      <c r="M224" s="197" t="s">
        <v>21</v>
      </c>
      <c r="N224" s="198" t="s">
        <v>43</v>
      </c>
      <c r="O224" s="40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AR224" s="22" t="s">
        <v>139</v>
      </c>
      <c r="AT224" s="22" t="s">
        <v>134</v>
      </c>
      <c r="AU224" s="22" t="s">
        <v>82</v>
      </c>
      <c r="AY224" s="22" t="s">
        <v>132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22" t="s">
        <v>80</v>
      </c>
      <c r="BK224" s="201">
        <f>ROUND(I224*H224,2)</f>
        <v>0</v>
      </c>
      <c r="BL224" s="22" t="s">
        <v>139</v>
      </c>
      <c r="BM224" s="22" t="s">
        <v>853</v>
      </c>
    </row>
    <row r="225" spans="2:65" s="1" customFormat="1">
      <c r="B225" s="39"/>
      <c r="C225" s="61"/>
      <c r="D225" s="202" t="s">
        <v>141</v>
      </c>
      <c r="E225" s="61"/>
      <c r="F225" s="203" t="s">
        <v>852</v>
      </c>
      <c r="G225" s="61"/>
      <c r="H225" s="61"/>
      <c r="I225" s="161"/>
      <c r="J225" s="61"/>
      <c r="K225" s="61"/>
      <c r="L225" s="59"/>
      <c r="M225" s="204"/>
      <c r="N225" s="40"/>
      <c r="O225" s="40"/>
      <c r="P225" s="40"/>
      <c r="Q225" s="40"/>
      <c r="R225" s="40"/>
      <c r="S225" s="40"/>
      <c r="T225" s="76"/>
      <c r="AT225" s="22" t="s">
        <v>141</v>
      </c>
      <c r="AU225" s="22" t="s">
        <v>82</v>
      </c>
    </row>
    <row r="226" spans="2:65" s="10" customFormat="1" ht="29.9" customHeight="1">
      <c r="B226" s="174"/>
      <c r="C226" s="175"/>
      <c r="D226" s="176" t="s">
        <v>71</v>
      </c>
      <c r="E226" s="188" t="s">
        <v>607</v>
      </c>
      <c r="F226" s="188" t="s">
        <v>608</v>
      </c>
      <c r="G226" s="175"/>
      <c r="H226" s="175"/>
      <c r="I226" s="178"/>
      <c r="J226" s="189">
        <f>BK226</f>
        <v>0</v>
      </c>
      <c r="K226" s="175"/>
      <c r="L226" s="180"/>
      <c r="M226" s="181"/>
      <c r="N226" s="182"/>
      <c r="O226" s="182"/>
      <c r="P226" s="183">
        <f>SUM(P227:P230)</f>
        <v>0</v>
      </c>
      <c r="Q226" s="182"/>
      <c r="R226" s="183">
        <f>SUM(R227:R230)</f>
        <v>0</v>
      </c>
      <c r="S226" s="182"/>
      <c r="T226" s="184">
        <f>SUM(T227:T230)</f>
        <v>0</v>
      </c>
      <c r="AR226" s="185" t="s">
        <v>80</v>
      </c>
      <c r="AT226" s="186" t="s">
        <v>71</v>
      </c>
      <c r="AU226" s="186" t="s">
        <v>80</v>
      </c>
      <c r="AY226" s="185" t="s">
        <v>132</v>
      </c>
      <c r="BK226" s="187">
        <f>SUM(BK227:BK230)</f>
        <v>0</v>
      </c>
    </row>
    <row r="227" spans="2:65" s="1" customFormat="1" ht="25.55" customHeight="1">
      <c r="B227" s="39"/>
      <c r="C227" s="190" t="s">
        <v>393</v>
      </c>
      <c r="D227" s="190" t="s">
        <v>134</v>
      </c>
      <c r="E227" s="191" t="s">
        <v>610</v>
      </c>
      <c r="F227" s="192" t="s">
        <v>611</v>
      </c>
      <c r="G227" s="193" t="s">
        <v>298</v>
      </c>
      <c r="H227" s="194">
        <v>22.734000000000002</v>
      </c>
      <c r="I227" s="195"/>
      <c r="J227" s="196">
        <f>ROUND(I227*H227,2)</f>
        <v>0</v>
      </c>
      <c r="K227" s="192" t="s">
        <v>138</v>
      </c>
      <c r="L227" s="59"/>
      <c r="M227" s="197" t="s">
        <v>21</v>
      </c>
      <c r="N227" s="198" t="s">
        <v>43</v>
      </c>
      <c r="O227" s="40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AR227" s="22" t="s">
        <v>139</v>
      </c>
      <c r="AT227" s="22" t="s">
        <v>134</v>
      </c>
      <c r="AU227" s="22" t="s">
        <v>82</v>
      </c>
      <c r="AY227" s="22" t="s">
        <v>132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22" t="s">
        <v>80</v>
      </c>
      <c r="BK227" s="201">
        <f>ROUND(I227*H227,2)</f>
        <v>0</v>
      </c>
      <c r="BL227" s="22" t="s">
        <v>139</v>
      </c>
      <c r="BM227" s="22" t="s">
        <v>854</v>
      </c>
    </row>
    <row r="228" spans="2:65" s="1" customFormat="1" ht="22.55">
      <c r="B228" s="39"/>
      <c r="C228" s="61"/>
      <c r="D228" s="202" t="s">
        <v>141</v>
      </c>
      <c r="E228" s="61"/>
      <c r="F228" s="203" t="s">
        <v>613</v>
      </c>
      <c r="G228" s="61"/>
      <c r="H228" s="61"/>
      <c r="I228" s="161"/>
      <c r="J228" s="61"/>
      <c r="K228" s="61"/>
      <c r="L228" s="59"/>
      <c r="M228" s="204"/>
      <c r="N228" s="40"/>
      <c r="O228" s="40"/>
      <c r="P228" s="40"/>
      <c r="Q228" s="40"/>
      <c r="R228" s="40"/>
      <c r="S228" s="40"/>
      <c r="T228" s="76"/>
      <c r="AT228" s="22" t="s">
        <v>141</v>
      </c>
      <c r="AU228" s="22" t="s">
        <v>82</v>
      </c>
    </row>
    <row r="229" spans="2:65" s="1" customFormat="1" ht="25.55" customHeight="1">
      <c r="B229" s="39"/>
      <c r="C229" s="190" t="s">
        <v>399</v>
      </c>
      <c r="D229" s="190" t="s">
        <v>134</v>
      </c>
      <c r="E229" s="191" t="s">
        <v>615</v>
      </c>
      <c r="F229" s="192" t="s">
        <v>616</v>
      </c>
      <c r="G229" s="193" t="s">
        <v>298</v>
      </c>
      <c r="H229" s="194">
        <v>22.734000000000002</v>
      </c>
      <c r="I229" s="195"/>
      <c r="J229" s="196">
        <f>ROUND(I229*H229,2)</f>
        <v>0</v>
      </c>
      <c r="K229" s="192" t="s">
        <v>138</v>
      </c>
      <c r="L229" s="59"/>
      <c r="M229" s="197" t="s">
        <v>21</v>
      </c>
      <c r="N229" s="198" t="s">
        <v>43</v>
      </c>
      <c r="O229" s="40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AR229" s="22" t="s">
        <v>139</v>
      </c>
      <c r="AT229" s="22" t="s">
        <v>134</v>
      </c>
      <c r="AU229" s="22" t="s">
        <v>82</v>
      </c>
      <c r="AY229" s="22" t="s">
        <v>132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22" t="s">
        <v>80</v>
      </c>
      <c r="BK229" s="201">
        <f>ROUND(I229*H229,2)</f>
        <v>0</v>
      </c>
      <c r="BL229" s="22" t="s">
        <v>139</v>
      </c>
      <c r="BM229" s="22" t="s">
        <v>855</v>
      </c>
    </row>
    <row r="230" spans="2:65" s="1" customFormat="1" ht="22.55">
      <c r="B230" s="39"/>
      <c r="C230" s="61"/>
      <c r="D230" s="202" t="s">
        <v>141</v>
      </c>
      <c r="E230" s="61"/>
      <c r="F230" s="203" t="s">
        <v>618</v>
      </c>
      <c r="G230" s="61"/>
      <c r="H230" s="61"/>
      <c r="I230" s="161"/>
      <c r="J230" s="61"/>
      <c r="K230" s="61"/>
      <c r="L230" s="59"/>
      <c r="M230" s="237"/>
      <c r="N230" s="238"/>
      <c r="O230" s="238"/>
      <c r="P230" s="238"/>
      <c r="Q230" s="238"/>
      <c r="R230" s="238"/>
      <c r="S230" s="238"/>
      <c r="T230" s="239"/>
      <c r="AT230" s="22" t="s">
        <v>141</v>
      </c>
      <c r="AU230" s="22" t="s">
        <v>82</v>
      </c>
    </row>
    <row r="231" spans="2:65" s="1" customFormat="1" ht="6.9" customHeight="1">
      <c r="B231" s="54"/>
      <c r="C231" s="55"/>
      <c r="D231" s="55"/>
      <c r="E231" s="55"/>
      <c r="F231" s="55"/>
      <c r="G231" s="55"/>
      <c r="H231" s="55"/>
      <c r="I231" s="137"/>
      <c r="J231" s="55"/>
      <c r="K231" s="55"/>
      <c r="L231" s="59"/>
    </row>
  </sheetData>
  <sheetProtection algorithmName="SHA-512" hashValue="ag+4bKIi8GE57aY9X5VARqsoXOJqMtpGZiOZYoeGPaiqIVLfQ1ueoLFgoUcfO7KHV+VO531eJ4ebLIlKScnqhQ==" saltValue="VFyp1pCTfcSgjEOGrFNc6reFZ1rQ8nWRhFAYMghXvBVtmN6QMcaAYR776JpcVFIn+vokXjF6DYeUEFtuHNgVsg==" spinCount="100000" sheet="1" objects="1" scenarios="1" formatColumns="0" formatRows="0" autoFilter="0"/>
  <autoFilter ref="C80:K230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39"/>
  <sheetViews>
    <sheetView showGridLines="0" workbookViewId="0">
      <pane ySplit="1" topLeftCell="A2" activePane="bottomLeft" state="frozen"/>
      <selection pane="bottomLeft"/>
    </sheetView>
  </sheetViews>
  <sheetFormatPr defaultRowHeight="12.55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2.85546875" customWidth="1"/>
    <col min="9" max="9" width="12.7109375" style="10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8" customHeight="1">
      <c r="A1" s="19"/>
      <c r="B1" s="110"/>
      <c r="C1" s="110"/>
      <c r="D1" s="111" t="s">
        <v>1</v>
      </c>
      <c r="E1" s="110"/>
      <c r="F1" s="112" t="s">
        <v>93</v>
      </c>
      <c r="G1" s="363" t="s">
        <v>94</v>
      </c>
      <c r="H1" s="363"/>
      <c r="I1" s="113"/>
      <c r="J1" s="112" t="s">
        <v>95</v>
      </c>
      <c r="K1" s="111" t="s">
        <v>96</v>
      </c>
      <c r="L1" s="112" t="s">
        <v>97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AT2" s="22" t="s">
        <v>92</v>
      </c>
    </row>
    <row r="3" spans="1:70" ht="6.9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98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45" customHeight="1">
      <c r="B7" s="26"/>
      <c r="C7" s="27"/>
      <c r="D7" s="27"/>
      <c r="E7" s="364" t="str">
        <f>'Rekapitulace stavby'!K6</f>
        <v>II/112 Struhařov, rekonstrukce silnice – provozní staničení km 6,70 – 9,48</v>
      </c>
      <c r="F7" s="365"/>
      <c r="G7" s="365"/>
      <c r="H7" s="365"/>
      <c r="I7" s="115"/>
      <c r="J7" s="27"/>
      <c r="K7" s="29"/>
    </row>
    <row r="8" spans="1:70" s="1" customFormat="1">
      <c r="B8" s="39"/>
      <c r="C8" s="40"/>
      <c r="D8" s="35" t="s">
        <v>99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6" t="s">
        <v>620</v>
      </c>
      <c r="F9" s="367"/>
      <c r="G9" s="367"/>
      <c r="H9" s="367"/>
      <c r="I9" s="116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23. 1. 2018</v>
      </c>
      <c r="K12" s="43"/>
    </row>
    <row r="13" spans="1:70" s="1" customFormat="1" ht="11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21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17" t="s">
        <v>30</v>
      </c>
      <c r="J15" s="33" t="s">
        <v>21</v>
      </c>
      <c r="K15" s="43"/>
    </row>
    <row r="16" spans="1:70" s="1" customFormat="1" ht="6.9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" customHeight="1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" customHeight="1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">
        <v>21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17" t="s">
        <v>30</v>
      </c>
      <c r="J21" s="33" t="s">
        <v>21</v>
      </c>
      <c r="K21" s="43"/>
    </row>
    <row r="22" spans="2:11" s="1" customFormat="1" ht="6.9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" customHeight="1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6.45" customHeight="1">
      <c r="B24" s="119"/>
      <c r="C24" s="120"/>
      <c r="D24" s="120"/>
      <c r="E24" s="355" t="s">
        <v>21</v>
      </c>
      <c r="F24" s="355"/>
      <c r="G24" s="355"/>
      <c r="H24" s="355"/>
      <c r="I24" s="121"/>
      <c r="J24" s="120"/>
      <c r="K24" s="122"/>
    </row>
    <row r="25" spans="2:11" s="1" customFormat="1" ht="6.9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4" customHeight="1">
      <c r="B27" s="39"/>
      <c r="C27" s="40"/>
      <c r="D27" s="125" t="s">
        <v>38</v>
      </c>
      <c r="E27" s="40"/>
      <c r="F27" s="40"/>
      <c r="G27" s="40"/>
      <c r="H27" s="40"/>
      <c r="I27" s="116"/>
      <c r="J27" s="126">
        <f>ROUND(J83,2)</f>
        <v>0</v>
      </c>
      <c r="K27" s="43"/>
    </row>
    <row r="28" spans="2:11" s="1" customFormat="1" ht="6.9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" customHeight="1">
      <c r="B29" s="39"/>
      <c r="C29" s="40"/>
      <c r="D29" s="40"/>
      <c r="E29" s="40"/>
      <c r="F29" s="44" t="s">
        <v>40</v>
      </c>
      <c r="G29" s="40"/>
      <c r="H29" s="40"/>
      <c r="I29" s="127" t="s">
        <v>39</v>
      </c>
      <c r="J29" s="44" t="s">
        <v>41</v>
      </c>
      <c r="K29" s="43"/>
    </row>
    <row r="30" spans="2:11" s="1" customFormat="1" ht="14.4" customHeight="1">
      <c r="B30" s="39"/>
      <c r="C30" s="40"/>
      <c r="D30" s="47" t="s">
        <v>42</v>
      </c>
      <c r="E30" s="47" t="s">
        <v>43</v>
      </c>
      <c r="F30" s="128">
        <f>ROUND(SUM(BE83:BE138), 2)</f>
        <v>0</v>
      </c>
      <c r="G30" s="40"/>
      <c r="H30" s="40"/>
      <c r="I30" s="129">
        <v>0.21</v>
      </c>
      <c r="J30" s="128">
        <f>ROUND(ROUND((SUM(BE83:BE138)), 2)*I30, 2)</f>
        <v>0</v>
      </c>
      <c r="K30" s="43"/>
    </row>
    <row r="31" spans="2:11" s="1" customFormat="1" ht="14.4" customHeight="1">
      <c r="B31" s="39"/>
      <c r="C31" s="40"/>
      <c r="D31" s="40"/>
      <c r="E31" s="47" t="s">
        <v>44</v>
      </c>
      <c r="F31" s="128">
        <f>ROUND(SUM(BF83:BF138), 2)</f>
        <v>0</v>
      </c>
      <c r="G31" s="40"/>
      <c r="H31" s="40"/>
      <c r="I31" s="129">
        <v>0.15</v>
      </c>
      <c r="J31" s="128">
        <f>ROUND(ROUND((SUM(BF83:BF138)), 2)*I31, 2)</f>
        <v>0</v>
      </c>
      <c r="K31" s="43"/>
    </row>
    <row r="32" spans="2:11" s="1" customFormat="1" ht="14.4" hidden="1" customHeight="1">
      <c r="B32" s="39"/>
      <c r="C32" s="40"/>
      <c r="D32" s="40"/>
      <c r="E32" s="47" t="s">
        <v>45</v>
      </c>
      <c r="F32" s="128">
        <f>ROUND(SUM(BG83:BG138),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" hidden="1" customHeight="1">
      <c r="B33" s="39"/>
      <c r="C33" s="40"/>
      <c r="D33" s="40"/>
      <c r="E33" s="47" t="s">
        <v>46</v>
      </c>
      <c r="F33" s="128">
        <f>ROUND(SUM(BH83:BH138),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" hidden="1" customHeight="1">
      <c r="B34" s="39"/>
      <c r="C34" s="40"/>
      <c r="D34" s="40"/>
      <c r="E34" s="47" t="s">
        <v>47</v>
      </c>
      <c r="F34" s="128">
        <f>ROUND(SUM(BI83:BI138),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4" customHeight="1">
      <c r="B36" s="39"/>
      <c r="C36" s="130"/>
      <c r="D36" s="131" t="s">
        <v>48</v>
      </c>
      <c r="E36" s="77"/>
      <c r="F36" s="77"/>
      <c r="G36" s="132" t="s">
        <v>49</v>
      </c>
      <c r="H36" s="133" t="s">
        <v>50</v>
      </c>
      <c r="I36" s="134"/>
      <c r="J36" s="135">
        <f>SUM(J27:J34)</f>
        <v>0</v>
      </c>
      <c r="K36" s="136"/>
    </row>
    <row r="37" spans="2:11" s="1" customFormat="1" ht="14.4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102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45" customHeight="1">
      <c r="B45" s="39"/>
      <c r="C45" s="40"/>
      <c r="D45" s="40"/>
      <c r="E45" s="364" t="str">
        <f>E7</f>
        <v>II/112 Struhařov, rekonstrukce silnice – provozní staničení km 6,70 – 9,48</v>
      </c>
      <c r="F45" s="365"/>
      <c r="G45" s="365"/>
      <c r="H45" s="365"/>
      <c r="I45" s="116"/>
      <c r="J45" s="40"/>
      <c r="K45" s="43"/>
    </row>
    <row r="46" spans="2:11" s="1" customFormat="1" ht="14.4" customHeight="1">
      <c r="B46" s="39"/>
      <c r="C46" s="35" t="s">
        <v>99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6" t="str">
        <f>E9</f>
        <v>VRN - Vedlejší rozpočtové náklady</v>
      </c>
      <c r="F47" s="367"/>
      <c r="G47" s="367"/>
      <c r="H47" s="367"/>
      <c r="I47" s="116"/>
      <c r="J47" s="40"/>
      <c r="K47" s="43"/>
    </row>
    <row r="48" spans="2:11" s="1" customFormat="1" ht="6.9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Struhařov</v>
      </c>
      <c r="G49" s="40"/>
      <c r="H49" s="40"/>
      <c r="I49" s="117" t="s">
        <v>25</v>
      </c>
      <c r="J49" s="118" t="str">
        <f>IF(J12="","",J12)</f>
        <v>23. 1. 2018</v>
      </c>
      <c r="K49" s="43"/>
    </row>
    <row r="50" spans="2:47" s="1" customFormat="1" ht="6.9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Krajská správa a údržba silnic Středočeského kraje</v>
      </c>
      <c r="G51" s="40"/>
      <c r="H51" s="40"/>
      <c r="I51" s="117" t="s">
        <v>33</v>
      </c>
      <c r="J51" s="355" t="str">
        <f>E21</f>
        <v>Atelier PROMIKA s.r.o.</v>
      </c>
      <c r="K51" s="43"/>
    </row>
    <row r="52" spans="2:47" s="1" customFormat="1" ht="14.4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59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3" customHeight="1">
      <c r="B54" s="39"/>
      <c r="C54" s="142" t="s">
        <v>103</v>
      </c>
      <c r="D54" s="130"/>
      <c r="E54" s="130"/>
      <c r="F54" s="130"/>
      <c r="G54" s="130"/>
      <c r="H54" s="130"/>
      <c r="I54" s="143"/>
      <c r="J54" s="144" t="s">
        <v>104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3" customHeight="1">
      <c r="B56" s="39"/>
      <c r="C56" s="146" t="s">
        <v>105</v>
      </c>
      <c r="D56" s="40"/>
      <c r="E56" s="40"/>
      <c r="F56" s="40"/>
      <c r="G56" s="40"/>
      <c r="H56" s="40"/>
      <c r="I56" s="116"/>
      <c r="J56" s="126">
        <f>J83</f>
        <v>0</v>
      </c>
      <c r="K56" s="43"/>
      <c r="AU56" s="22" t="s">
        <v>106</v>
      </c>
    </row>
    <row r="57" spans="2:47" s="7" customFormat="1" ht="24.9" customHeight="1">
      <c r="B57" s="147"/>
      <c r="C57" s="148"/>
      <c r="D57" s="149" t="s">
        <v>620</v>
      </c>
      <c r="E57" s="150"/>
      <c r="F57" s="150"/>
      <c r="G57" s="150"/>
      <c r="H57" s="150"/>
      <c r="I57" s="151"/>
      <c r="J57" s="152">
        <f>J84</f>
        <v>0</v>
      </c>
      <c r="K57" s="153"/>
    </row>
    <row r="58" spans="2:47" s="8" customFormat="1" ht="19.899999999999999" customHeight="1">
      <c r="B58" s="154"/>
      <c r="C58" s="155"/>
      <c r="D58" s="156" t="s">
        <v>621</v>
      </c>
      <c r="E58" s="157"/>
      <c r="F58" s="157"/>
      <c r="G58" s="157"/>
      <c r="H58" s="157"/>
      <c r="I58" s="158"/>
      <c r="J58" s="159">
        <f>J85</f>
        <v>0</v>
      </c>
      <c r="K58" s="160"/>
    </row>
    <row r="59" spans="2:47" s="8" customFormat="1" ht="19.899999999999999" customHeight="1">
      <c r="B59" s="154"/>
      <c r="C59" s="155"/>
      <c r="D59" s="156" t="s">
        <v>622</v>
      </c>
      <c r="E59" s="157"/>
      <c r="F59" s="157"/>
      <c r="G59" s="157"/>
      <c r="H59" s="157"/>
      <c r="I59" s="158"/>
      <c r="J59" s="159">
        <f>J94</f>
        <v>0</v>
      </c>
      <c r="K59" s="160"/>
    </row>
    <row r="60" spans="2:47" s="8" customFormat="1" ht="19.899999999999999" customHeight="1">
      <c r="B60" s="154"/>
      <c r="C60" s="155"/>
      <c r="D60" s="156" t="s">
        <v>623</v>
      </c>
      <c r="E60" s="157"/>
      <c r="F60" s="157"/>
      <c r="G60" s="157"/>
      <c r="H60" s="157"/>
      <c r="I60" s="158"/>
      <c r="J60" s="159">
        <f>J104</f>
        <v>0</v>
      </c>
      <c r="K60" s="160"/>
    </row>
    <row r="61" spans="2:47" s="8" customFormat="1" ht="19.899999999999999" customHeight="1">
      <c r="B61" s="154"/>
      <c r="C61" s="155"/>
      <c r="D61" s="156" t="s">
        <v>856</v>
      </c>
      <c r="E61" s="157"/>
      <c r="F61" s="157"/>
      <c r="G61" s="157"/>
      <c r="H61" s="157"/>
      <c r="I61" s="158"/>
      <c r="J61" s="159">
        <f>J119</f>
        <v>0</v>
      </c>
      <c r="K61" s="160"/>
    </row>
    <row r="62" spans="2:47" s="8" customFormat="1" ht="19.899999999999999" customHeight="1">
      <c r="B62" s="154"/>
      <c r="C62" s="155"/>
      <c r="D62" s="156" t="s">
        <v>857</v>
      </c>
      <c r="E62" s="157"/>
      <c r="F62" s="157"/>
      <c r="G62" s="157"/>
      <c r="H62" s="157"/>
      <c r="I62" s="158"/>
      <c r="J62" s="159">
        <f>J126</f>
        <v>0</v>
      </c>
      <c r="K62" s="160"/>
    </row>
    <row r="63" spans="2:47" s="8" customFormat="1" ht="19.899999999999999" customHeight="1">
      <c r="B63" s="154"/>
      <c r="C63" s="155"/>
      <c r="D63" s="156" t="s">
        <v>858</v>
      </c>
      <c r="E63" s="157"/>
      <c r="F63" s="157"/>
      <c r="G63" s="157"/>
      <c r="H63" s="157"/>
      <c r="I63" s="158"/>
      <c r="J63" s="159">
        <f>J129</f>
        <v>0</v>
      </c>
      <c r="K63" s="160"/>
    </row>
    <row r="64" spans="2:47" s="1" customFormat="1" ht="21.8" customHeight="1">
      <c r="B64" s="39"/>
      <c r="C64" s="40"/>
      <c r="D64" s="40"/>
      <c r="E64" s="40"/>
      <c r="F64" s="40"/>
      <c r="G64" s="40"/>
      <c r="H64" s="40"/>
      <c r="I64" s="116"/>
      <c r="J64" s="40"/>
      <c r="K64" s="43"/>
    </row>
    <row r="65" spans="2:12" s="1" customFormat="1" ht="6.9" customHeight="1">
      <c r="B65" s="54"/>
      <c r="C65" s="55"/>
      <c r="D65" s="55"/>
      <c r="E65" s="55"/>
      <c r="F65" s="55"/>
      <c r="G65" s="55"/>
      <c r="H65" s="55"/>
      <c r="I65" s="137"/>
      <c r="J65" s="55"/>
      <c r="K65" s="56"/>
    </row>
    <row r="69" spans="2:12" s="1" customFormat="1" ht="6.9" customHeight="1">
      <c r="B69" s="57"/>
      <c r="C69" s="58"/>
      <c r="D69" s="58"/>
      <c r="E69" s="58"/>
      <c r="F69" s="58"/>
      <c r="G69" s="58"/>
      <c r="H69" s="58"/>
      <c r="I69" s="140"/>
      <c r="J69" s="58"/>
      <c r="K69" s="58"/>
      <c r="L69" s="59"/>
    </row>
    <row r="70" spans="2:12" s="1" customFormat="1" ht="36.950000000000003" customHeight="1">
      <c r="B70" s="39"/>
      <c r="C70" s="60" t="s">
        <v>116</v>
      </c>
      <c r="D70" s="61"/>
      <c r="E70" s="61"/>
      <c r="F70" s="61"/>
      <c r="G70" s="61"/>
      <c r="H70" s="61"/>
      <c r="I70" s="161"/>
      <c r="J70" s="61"/>
      <c r="K70" s="61"/>
      <c r="L70" s="59"/>
    </row>
    <row r="71" spans="2:12" s="1" customFormat="1" ht="6.9" customHeight="1">
      <c r="B71" s="39"/>
      <c r="C71" s="61"/>
      <c r="D71" s="61"/>
      <c r="E71" s="61"/>
      <c r="F71" s="61"/>
      <c r="G71" s="61"/>
      <c r="H71" s="61"/>
      <c r="I71" s="161"/>
      <c r="J71" s="61"/>
      <c r="K71" s="61"/>
      <c r="L71" s="59"/>
    </row>
    <row r="72" spans="2:12" s="1" customFormat="1" ht="14.4" customHeight="1">
      <c r="B72" s="39"/>
      <c r="C72" s="63" t="s">
        <v>18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12" s="1" customFormat="1" ht="16.45" customHeight="1">
      <c r="B73" s="39"/>
      <c r="C73" s="61"/>
      <c r="D73" s="61"/>
      <c r="E73" s="360" t="str">
        <f>E7</f>
        <v>II/112 Struhařov, rekonstrukce silnice – provozní staničení km 6,70 – 9,48</v>
      </c>
      <c r="F73" s="361"/>
      <c r="G73" s="361"/>
      <c r="H73" s="361"/>
      <c r="I73" s="161"/>
      <c r="J73" s="61"/>
      <c r="K73" s="61"/>
      <c r="L73" s="59"/>
    </row>
    <row r="74" spans="2:12" s="1" customFormat="1" ht="14.4" customHeight="1">
      <c r="B74" s="39"/>
      <c r="C74" s="63" t="s">
        <v>99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7.25" customHeight="1">
      <c r="B75" s="39"/>
      <c r="C75" s="61"/>
      <c r="D75" s="61"/>
      <c r="E75" s="327" t="str">
        <f>E9</f>
        <v>VRN - Vedlejší rozpočtové náklady</v>
      </c>
      <c r="F75" s="362"/>
      <c r="G75" s="362"/>
      <c r="H75" s="362"/>
      <c r="I75" s="161"/>
      <c r="J75" s="61"/>
      <c r="K75" s="61"/>
      <c r="L75" s="59"/>
    </row>
    <row r="76" spans="2:12" s="1" customFormat="1" ht="6.9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18" customHeight="1">
      <c r="B77" s="39"/>
      <c r="C77" s="63" t="s">
        <v>23</v>
      </c>
      <c r="D77" s="61"/>
      <c r="E77" s="61"/>
      <c r="F77" s="162" t="str">
        <f>F12</f>
        <v>Struhařov</v>
      </c>
      <c r="G77" s="61"/>
      <c r="H77" s="61"/>
      <c r="I77" s="163" t="s">
        <v>25</v>
      </c>
      <c r="J77" s="71" t="str">
        <f>IF(J12="","",J12)</f>
        <v>23. 1. 2018</v>
      </c>
      <c r="K77" s="61"/>
      <c r="L77" s="59"/>
    </row>
    <row r="78" spans="2:12" s="1" customFormat="1" ht="6.9" customHeight="1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>
      <c r="B79" s="39"/>
      <c r="C79" s="63" t="s">
        <v>27</v>
      </c>
      <c r="D79" s="61"/>
      <c r="E79" s="61"/>
      <c r="F79" s="162" t="str">
        <f>E15</f>
        <v>Krajská správa a údržba silnic Středočeského kraje</v>
      </c>
      <c r="G79" s="61"/>
      <c r="H79" s="61"/>
      <c r="I79" s="163" t="s">
        <v>33</v>
      </c>
      <c r="J79" s="162" t="str">
        <f>E21</f>
        <v>Atelier PROMIKA s.r.o.</v>
      </c>
      <c r="K79" s="61"/>
      <c r="L79" s="59"/>
    </row>
    <row r="80" spans="2:12" s="1" customFormat="1" ht="14.4" customHeight="1">
      <c r="B80" s="39"/>
      <c r="C80" s="63" t="s">
        <v>31</v>
      </c>
      <c r="D80" s="61"/>
      <c r="E80" s="61"/>
      <c r="F80" s="162" t="str">
        <f>IF(E18="","",E18)</f>
        <v/>
      </c>
      <c r="G80" s="61"/>
      <c r="H80" s="61"/>
      <c r="I80" s="161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9" customFormat="1" ht="29.3" customHeight="1">
      <c r="B82" s="164"/>
      <c r="C82" s="165" t="s">
        <v>117</v>
      </c>
      <c r="D82" s="166" t="s">
        <v>57</v>
      </c>
      <c r="E82" s="166" t="s">
        <v>53</v>
      </c>
      <c r="F82" s="166" t="s">
        <v>118</v>
      </c>
      <c r="G82" s="166" t="s">
        <v>119</v>
      </c>
      <c r="H82" s="166" t="s">
        <v>120</v>
      </c>
      <c r="I82" s="167" t="s">
        <v>121</v>
      </c>
      <c r="J82" s="166" t="s">
        <v>104</v>
      </c>
      <c r="K82" s="168" t="s">
        <v>122</v>
      </c>
      <c r="L82" s="169"/>
      <c r="M82" s="79" t="s">
        <v>123</v>
      </c>
      <c r="N82" s="80" t="s">
        <v>42</v>
      </c>
      <c r="O82" s="80" t="s">
        <v>124</v>
      </c>
      <c r="P82" s="80" t="s">
        <v>125</v>
      </c>
      <c r="Q82" s="80" t="s">
        <v>126</v>
      </c>
      <c r="R82" s="80" t="s">
        <v>127</v>
      </c>
      <c r="S82" s="80" t="s">
        <v>128</v>
      </c>
      <c r="T82" s="81" t="s">
        <v>129</v>
      </c>
    </row>
    <row r="83" spans="2:65" s="1" customFormat="1" ht="29.3" customHeight="1">
      <c r="B83" s="39"/>
      <c r="C83" s="85" t="s">
        <v>105</v>
      </c>
      <c r="D83" s="61"/>
      <c r="E83" s="61"/>
      <c r="F83" s="61"/>
      <c r="G83" s="61"/>
      <c r="H83" s="61"/>
      <c r="I83" s="161"/>
      <c r="J83" s="170">
        <f>BK83</f>
        <v>0</v>
      </c>
      <c r="K83" s="61"/>
      <c r="L83" s="59"/>
      <c r="M83" s="82"/>
      <c r="N83" s="83"/>
      <c r="O83" s="83"/>
      <c r="P83" s="171">
        <f>P84</f>
        <v>0</v>
      </c>
      <c r="Q83" s="83"/>
      <c r="R83" s="171">
        <f>R84</f>
        <v>0</v>
      </c>
      <c r="S83" s="83"/>
      <c r="T83" s="172">
        <f>T84</f>
        <v>0</v>
      </c>
      <c r="AT83" s="22" t="s">
        <v>71</v>
      </c>
      <c r="AU83" s="22" t="s">
        <v>106</v>
      </c>
      <c r="BK83" s="173">
        <f>BK84</f>
        <v>0</v>
      </c>
    </row>
    <row r="84" spans="2:65" s="10" customFormat="1" ht="37.450000000000003" customHeight="1">
      <c r="B84" s="174"/>
      <c r="C84" s="175"/>
      <c r="D84" s="176" t="s">
        <v>71</v>
      </c>
      <c r="E84" s="177" t="s">
        <v>89</v>
      </c>
      <c r="F84" s="177" t="s">
        <v>90</v>
      </c>
      <c r="G84" s="175"/>
      <c r="H84" s="175"/>
      <c r="I84" s="178"/>
      <c r="J84" s="179">
        <f>BK84</f>
        <v>0</v>
      </c>
      <c r="K84" s="175"/>
      <c r="L84" s="180"/>
      <c r="M84" s="181"/>
      <c r="N84" s="182"/>
      <c r="O84" s="182"/>
      <c r="P84" s="183">
        <f>P85+P94+P104+P119+P126+P129</f>
        <v>0</v>
      </c>
      <c r="Q84" s="182"/>
      <c r="R84" s="183">
        <f>R85+R94+R104+R119+R126+R129</f>
        <v>0</v>
      </c>
      <c r="S84" s="182"/>
      <c r="T84" s="184">
        <f>T85+T94+T104+T119+T126+T129</f>
        <v>0</v>
      </c>
      <c r="AR84" s="185" t="s">
        <v>162</v>
      </c>
      <c r="AT84" s="186" t="s">
        <v>71</v>
      </c>
      <c r="AU84" s="186" t="s">
        <v>72</v>
      </c>
      <c r="AY84" s="185" t="s">
        <v>132</v>
      </c>
      <c r="BK84" s="187">
        <f>BK85+BK94+BK104+BK119+BK126+BK129</f>
        <v>0</v>
      </c>
    </row>
    <row r="85" spans="2:65" s="10" customFormat="1" ht="19.899999999999999" customHeight="1">
      <c r="B85" s="174"/>
      <c r="C85" s="175"/>
      <c r="D85" s="176" t="s">
        <v>71</v>
      </c>
      <c r="E85" s="188" t="s">
        <v>644</v>
      </c>
      <c r="F85" s="188" t="s">
        <v>645</v>
      </c>
      <c r="G85" s="175"/>
      <c r="H85" s="175"/>
      <c r="I85" s="178"/>
      <c r="J85" s="189">
        <f>BK85</f>
        <v>0</v>
      </c>
      <c r="K85" s="175"/>
      <c r="L85" s="180"/>
      <c r="M85" s="181"/>
      <c r="N85" s="182"/>
      <c r="O85" s="182"/>
      <c r="P85" s="183">
        <f>SUM(P86:P93)</f>
        <v>0</v>
      </c>
      <c r="Q85" s="182"/>
      <c r="R85" s="183">
        <f>SUM(R86:R93)</f>
        <v>0</v>
      </c>
      <c r="S85" s="182"/>
      <c r="T85" s="184">
        <f>SUM(T86:T93)</f>
        <v>0</v>
      </c>
      <c r="AR85" s="185" t="s">
        <v>162</v>
      </c>
      <c r="AT85" s="186" t="s">
        <v>71</v>
      </c>
      <c r="AU85" s="186" t="s">
        <v>80</v>
      </c>
      <c r="AY85" s="185" t="s">
        <v>132</v>
      </c>
      <c r="BK85" s="187">
        <f>SUM(BK86:BK93)</f>
        <v>0</v>
      </c>
    </row>
    <row r="86" spans="2:65" s="1" customFormat="1" ht="16.45" customHeight="1">
      <c r="B86" s="39"/>
      <c r="C86" s="190" t="s">
        <v>80</v>
      </c>
      <c r="D86" s="190" t="s">
        <v>134</v>
      </c>
      <c r="E86" s="191" t="s">
        <v>859</v>
      </c>
      <c r="F86" s="192" t="s">
        <v>860</v>
      </c>
      <c r="G86" s="193" t="s">
        <v>655</v>
      </c>
      <c r="H86" s="194">
        <v>1</v>
      </c>
      <c r="I86" s="195"/>
      <c r="J86" s="196">
        <f>ROUND(I86*H86,2)</f>
        <v>0</v>
      </c>
      <c r="K86" s="192" t="s">
        <v>138</v>
      </c>
      <c r="L86" s="59"/>
      <c r="M86" s="197" t="s">
        <v>21</v>
      </c>
      <c r="N86" s="198" t="s">
        <v>43</v>
      </c>
      <c r="O86" s="40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AR86" s="22" t="s">
        <v>648</v>
      </c>
      <c r="AT86" s="22" t="s">
        <v>134</v>
      </c>
      <c r="AU86" s="22" t="s">
        <v>82</v>
      </c>
      <c r="AY86" s="22" t="s">
        <v>132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22" t="s">
        <v>80</v>
      </c>
      <c r="BK86" s="201">
        <f>ROUND(I86*H86,2)</f>
        <v>0</v>
      </c>
      <c r="BL86" s="22" t="s">
        <v>648</v>
      </c>
      <c r="BM86" s="22" t="s">
        <v>861</v>
      </c>
    </row>
    <row r="87" spans="2:65" s="1" customFormat="1">
      <c r="B87" s="39"/>
      <c r="C87" s="61"/>
      <c r="D87" s="202" t="s">
        <v>141</v>
      </c>
      <c r="E87" s="61"/>
      <c r="F87" s="203" t="s">
        <v>860</v>
      </c>
      <c r="G87" s="61"/>
      <c r="H87" s="61"/>
      <c r="I87" s="161"/>
      <c r="J87" s="61"/>
      <c r="K87" s="61"/>
      <c r="L87" s="59"/>
      <c r="M87" s="204"/>
      <c r="N87" s="40"/>
      <c r="O87" s="40"/>
      <c r="P87" s="40"/>
      <c r="Q87" s="40"/>
      <c r="R87" s="40"/>
      <c r="S87" s="40"/>
      <c r="T87" s="76"/>
      <c r="AT87" s="22" t="s">
        <v>141</v>
      </c>
      <c r="AU87" s="22" t="s">
        <v>82</v>
      </c>
    </row>
    <row r="88" spans="2:65" s="11" customFormat="1">
      <c r="B88" s="205"/>
      <c r="C88" s="206"/>
      <c r="D88" s="202" t="s">
        <v>143</v>
      </c>
      <c r="E88" s="207" t="s">
        <v>21</v>
      </c>
      <c r="F88" s="208" t="s">
        <v>862</v>
      </c>
      <c r="G88" s="206"/>
      <c r="H88" s="209">
        <v>1</v>
      </c>
      <c r="I88" s="210"/>
      <c r="J88" s="206"/>
      <c r="K88" s="206"/>
      <c r="L88" s="211"/>
      <c r="M88" s="212"/>
      <c r="N88" s="213"/>
      <c r="O88" s="213"/>
      <c r="P88" s="213"/>
      <c r="Q88" s="213"/>
      <c r="R88" s="213"/>
      <c r="S88" s="213"/>
      <c r="T88" s="214"/>
      <c r="AT88" s="215" t="s">
        <v>143</v>
      </c>
      <c r="AU88" s="215" t="s">
        <v>82</v>
      </c>
      <c r="AV88" s="11" t="s">
        <v>82</v>
      </c>
      <c r="AW88" s="11" t="s">
        <v>35</v>
      </c>
      <c r="AX88" s="11" t="s">
        <v>72</v>
      </c>
      <c r="AY88" s="215" t="s">
        <v>132</v>
      </c>
    </row>
    <row r="89" spans="2:65" s="1" customFormat="1" ht="16.45" customHeight="1">
      <c r="B89" s="39"/>
      <c r="C89" s="190" t="s">
        <v>82</v>
      </c>
      <c r="D89" s="190" t="s">
        <v>134</v>
      </c>
      <c r="E89" s="191" t="s">
        <v>863</v>
      </c>
      <c r="F89" s="192" t="s">
        <v>864</v>
      </c>
      <c r="G89" s="193" t="s">
        <v>506</v>
      </c>
      <c r="H89" s="194">
        <v>1</v>
      </c>
      <c r="I89" s="195"/>
      <c r="J89" s="196">
        <f>ROUND(I89*H89,2)</f>
        <v>0</v>
      </c>
      <c r="K89" s="192" t="s">
        <v>138</v>
      </c>
      <c r="L89" s="59"/>
      <c r="M89" s="197" t="s">
        <v>21</v>
      </c>
      <c r="N89" s="198" t="s">
        <v>43</v>
      </c>
      <c r="O89" s="40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AR89" s="22" t="s">
        <v>648</v>
      </c>
      <c r="AT89" s="22" t="s">
        <v>134</v>
      </c>
      <c r="AU89" s="22" t="s">
        <v>82</v>
      </c>
      <c r="AY89" s="22" t="s">
        <v>132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22" t="s">
        <v>80</v>
      </c>
      <c r="BK89" s="201">
        <f>ROUND(I89*H89,2)</f>
        <v>0</v>
      </c>
      <c r="BL89" s="22" t="s">
        <v>648</v>
      </c>
      <c r="BM89" s="22" t="s">
        <v>865</v>
      </c>
    </row>
    <row r="90" spans="2:65" s="1" customFormat="1">
      <c r="B90" s="39"/>
      <c r="C90" s="61"/>
      <c r="D90" s="202" t="s">
        <v>141</v>
      </c>
      <c r="E90" s="61"/>
      <c r="F90" s="203" t="s">
        <v>864</v>
      </c>
      <c r="G90" s="61"/>
      <c r="H90" s="61"/>
      <c r="I90" s="161"/>
      <c r="J90" s="61"/>
      <c r="K90" s="61"/>
      <c r="L90" s="59"/>
      <c r="M90" s="204"/>
      <c r="N90" s="40"/>
      <c r="O90" s="40"/>
      <c r="P90" s="40"/>
      <c r="Q90" s="40"/>
      <c r="R90" s="40"/>
      <c r="S90" s="40"/>
      <c r="T90" s="76"/>
      <c r="AT90" s="22" t="s">
        <v>141</v>
      </c>
      <c r="AU90" s="22" t="s">
        <v>82</v>
      </c>
    </row>
    <row r="91" spans="2:65" s="1" customFormat="1" ht="16.45" customHeight="1">
      <c r="B91" s="39"/>
      <c r="C91" s="190" t="s">
        <v>149</v>
      </c>
      <c r="D91" s="190" t="s">
        <v>134</v>
      </c>
      <c r="E91" s="191" t="s">
        <v>866</v>
      </c>
      <c r="F91" s="192" t="s">
        <v>867</v>
      </c>
      <c r="G91" s="193" t="s">
        <v>655</v>
      </c>
      <c r="H91" s="194">
        <v>1</v>
      </c>
      <c r="I91" s="195"/>
      <c r="J91" s="196">
        <f>ROUND(I91*H91,2)</f>
        <v>0</v>
      </c>
      <c r="K91" s="192" t="s">
        <v>138</v>
      </c>
      <c r="L91" s="59"/>
      <c r="M91" s="197" t="s">
        <v>21</v>
      </c>
      <c r="N91" s="198" t="s">
        <v>43</v>
      </c>
      <c r="O91" s="40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AR91" s="22" t="s">
        <v>648</v>
      </c>
      <c r="AT91" s="22" t="s">
        <v>134</v>
      </c>
      <c r="AU91" s="22" t="s">
        <v>82</v>
      </c>
      <c r="AY91" s="22" t="s">
        <v>132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2" t="s">
        <v>80</v>
      </c>
      <c r="BK91" s="201">
        <f>ROUND(I91*H91,2)</f>
        <v>0</v>
      </c>
      <c r="BL91" s="22" t="s">
        <v>648</v>
      </c>
      <c r="BM91" s="22" t="s">
        <v>868</v>
      </c>
    </row>
    <row r="92" spans="2:65" s="1" customFormat="1">
      <c r="B92" s="39"/>
      <c r="C92" s="61"/>
      <c r="D92" s="202" t="s">
        <v>141</v>
      </c>
      <c r="E92" s="61"/>
      <c r="F92" s="203" t="s">
        <v>867</v>
      </c>
      <c r="G92" s="61"/>
      <c r="H92" s="61"/>
      <c r="I92" s="161"/>
      <c r="J92" s="61"/>
      <c r="K92" s="61"/>
      <c r="L92" s="59"/>
      <c r="M92" s="204"/>
      <c r="N92" s="40"/>
      <c r="O92" s="40"/>
      <c r="P92" s="40"/>
      <c r="Q92" s="40"/>
      <c r="R92" s="40"/>
      <c r="S92" s="40"/>
      <c r="T92" s="76"/>
      <c r="AT92" s="22" t="s">
        <v>141</v>
      </c>
      <c r="AU92" s="22" t="s">
        <v>82</v>
      </c>
    </row>
    <row r="93" spans="2:65" s="11" customFormat="1">
      <c r="B93" s="205"/>
      <c r="C93" s="206"/>
      <c r="D93" s="202" t="s">
        <v>143</v>
      </c>
      <c r="E93" s="207" t="s">
        <v>21</v>
      </c>
      <c r="F93" s="208" t="s">
        <v>869</v>
      </c>
      <c r="G93" s="206"/>
      <c r="H93" s="209">
        <v>1</v>
      </c>
      <c r="I93" s="210"/>
      <c r="J93" s="206"/>
      <c r="K93" s="206"/>
      <c r="L93" s="211"/>
      <c r="M93" s="212"/>
      <c r="N93" s="213"/>
      <c r="O93" s="213"/>
      <c r="P93" s="213"/>
      <c r="Q93" s="213"/>
      <c r="R93" s="213"/>
      <c r="S93" s="213"/>
      <c r="T93" s="214"/>
      <c r="AT93" s="215" t="s">
        <v>143</v>
      </c>
      <c r="AU93" s="215" t="s">
        <v>82</v>
      </c>
      <c r="AV93" s="11" t="s">
        <v>82</v>
      </c>
      <c r="AW93" s="11" t="s">
        <v>35</v>
      </c>
      <c r="AX93" s="11" t="s">
        <v>72</v>
      </c>
      <c r="AY93" s="215" t="s">
        <v>132</v>
      </c>
    </row>
    <row r="94" spans="2:65" s="10" customFormat="1" ht="29.9" customHeight="1">
      <c r="B94" s="174"/>
      <c r="C94" s="175"/>
      <c r="D94" s="176" t="s">
        <v>71</v>
      </c>
      <c r="E94" s="188" t="s">
        <v>651</v>
      </c>
      <c r="F94" s="188" t="s">
        <v>652</v>
      </c>
      <c r="G94" s="175"/>
      <c r="H94" s="175"/>
      <c r="I94" s="178"/>
      <c r="J94" s="189">
        <f>BK94</f>
        <v>0</v>
      </c>
      <c r="K94" s="175"/>
      <c r="L94" s="180"/>
      <c r="M94" s="181"/>
      <c r="N94" s="182"/>
      <c r="O94" s="182"/>
      <c r="P94" s="183">
        <f>SUM(P95:P103)</f>
        <v>0</v>
      </c>
      <c r="Q94" s="182"/>
      <c r="R94" s="183">
        <f>SUM(R95:R103)</f>
        <v>0</v>
      </c>
      <c r="S94" s="182"/>
      <c r="T94" s="184">
        <f>SUM(T95:T103)</f>
        <v>0</v>
      </c>
      <c r="AR94" s="185" t="s">
        <v>162</v>
      </c>
      <c r="AT94" s="186" t="s">
        <v>71</v>
      </c>
      <c r="AU94" s="186" t="s">
        <v>80</v>
      </c>
      <c r="AY94" s="185" t="s">
        <v>132</v>
      </c>
      <c r="BK94" s="187">
        <f>SUM(BK95:BK103)</f>
        <v>0</v>
      </c>
    </row>
    <row r="95" spans="2:65" s="1" customFormat="1" ht="16.45" customHeight="1">
      <c r="B95" s="39"/>
      <c r="C95" s="190" t="s">
        <v>139</v>
      </c>
      <c r="D95" s="190" t="s">
        <v>134</v>
      </c>
      <c r="E95" s="191" t="s">
        <v>870</v>
      </c>
      <c r="F95" s="192" t="s">
        <v>652</v>
      </c>
      <c r="G95" s="193" t="s">
        <v>655</v>
      </c>
      <c r="H95" s="194">
        <v>1</v>
      </c>
      <c r="I95" s="195"/>
      <c r="J95" s="196">
        <f>ROUND(I95*H95,2)</f>
        <v>0</v>
      </c>
      <c r="K95" s="192" t="s">
        <v>138</v>
      </c>
      <c r="L95" s="59"/>
      <c r="M95" s="197" t="s">
        <v>21</v>
      </c>
      <c r="N95" s="198" t="s">
        <v>43</v>
      </c>
      <c r="O95" s="40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2" t="s">
        <v>648</v>
      </c>
      <c r="AT95" s="22" t="s">
        <v>134</v>
      </c>
      <c r="AU95" s="22" t="s">
        <v>82</v>
      </c>
      <c r="AY95" s="22" t="s">
        <v>132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80</v>
      </c>
      <c r="BK95" s="201">
        <f>ROUND(I95*H95,2)</f>
        <v>0</v>
      </c>
      <c r="BL95" s="22" t="s">
        <v>648</v>
      </c>
      <c r="BM95" s="22" t="s">
        <v>871</v>
      </c>
    </row>
    <row r="96" spans="2:65" s="1" customFormat="1">
      <c r="B96" s="39"/>
      <c r="C96" s="61"/>
      <c r="D96" s="202" t="s">
        <v>141</v>
      </c>
      <c r="E96" s="61"/>
      <c r="F96" s="203" t="s">
        <v>652</v>
      </c>
      <c r="G96" s="61"/>
      <c r="H96" s="61"/>
      <c r="I96" s="161"/>
      <c r="J96" s="61"/>
      <c r="K96" s="61"/>
      <c r="L96" s="59"/>
      <c r="M96" s="204"/>
      <c r="N96" s="40"/>
      <c r="O96" s="40"/>
      <c r="P96" s="40"/>
      <c r="Q96" s="40"/>
      <c r="R96" s="40"/>
      <c r="S96" s="40"/>
      <c r="T96" s="76"/>
      <c r="AT96" s="22" t="s">
        <v>141</v>
      </c>
      <c r="AU96" s="22" t="s">
        <v>82</v>
      </c>
    </row>
    <row r="97" spans="2:65" s="11" customFormat="1">
      <c r="B97" s="205"/>
      <c r="C97" s="206"/>
      <c r="D97" s="202" t="s">
        <v>143</v>
      </c>
      <c r="E97" s="207" t="s">
        <v>21</v>
      </c>
      <c r="F97" s="208" t="s">
        <v>872</v>
      </c>
      <c r="G97" s="206"/>
      <c r="H97" s="209">
        <v>1</v>
      </c>
      <c r="I97" s="210"/>
      <c r="J97" s="206"/>
      <c r="K97" s="206"/>
      <c r="L97" s="211"/>
      <c r="M97" s="212"/>
      <c r="N97" s="213"/>
      <c r="O97" s="213"/>
      <c r="P97" s="213"/>
      <c r="Q97" s="213"/>
      <c r="R97" s="213"/>
      <c r="S97" s="213"/>
      <c r="T97" s="214"/>
      <c r="AT97" s="215" t="s">
        <v>143</v>
      </c>
      <c r="AU97" s="215" t="s">
        <v>82</v>
      </c>
      <c r="AV97" s="11" t="s">
        <v>82</v>
      </c>
      <c r="AW97" s="11" t="s">
        <v>35</v>
      </c>
      <c r="AX97" s="11" t="s">
        <v>72</v>
      </c>
      <c r="AY97" s="215" t="s">
        <v>132</v>
      </c>
    </row>
    <row r="98" spans="2:65" s="1" customFormat="1" ht="16.45" customHeight="1">
      <c r="B98" s="39"/>
      <c r="C98" s="190" t="s">
        <v>162</v>
      </c>
      <c r="D98" s="190" t="s">
        <v>134</v>
      </c>
      <c r="E98" s="191" t="s">
        <v>653</v>
      </c>
      <c r="F98" s="192" t="s">
        <v>654</v>
      </c>
      <c r="G98" s="193" t="s">
        <v>506</v>
      </c>
      <c r="H98" s="194">
        <v>2</v>
      </c>
      <c r="I98" s="195"/>
      <c r="J98" s="196">
        <f>ROUND(I98*H98,2)</f>
        <v>0</v>
      </c>
      <c r="K98" s="192" t="s">
        <v>138</v>
      </c>
      <c r="L98" s="59"/>
      <c r="M98" s="197" t="s">
        <v>21</v>
      </c>
      <c r="N98" s="198" t="s">
        <v>43</v>
      </c>
      <c r="O98" s="40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2" t="s">
        <v>648</v>
      </c>
      <c r="AT98" s="22" t="s">
        <v>134</v>
      </c>
      <c r="AU98" s="22" t="s">
        <v>82</v>
      </c>
      <c r="AY98" s="22" t="s">
        <v>132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80</v>
      </c>
      <c r="BK98" s="201">
        <f>ROUND(I98*H98,2)</f>
        <v>0</v>
      </c>
      <c r="BL98" s="22" t="s">
        <v>648</v>
      </c>
      <c r="BM98" s="22" t="s">
        <v>873</v>
      </c>
    </row>
    <row r="99" spans="2:65" s="1" customFormat="1">
      <c r="B99" s="39"/>
      <c r="C99" s="61"/>
      <c r="D99" s="202" t="s">
        <v>141</v>
      </c>
      <c r="E99" s="61"/>
      <c r="F99" s="203" t="s">
        <v>654</v>
      </c>
      <c r="G99" s="61"/>
      <c r="H99" s="61"/>
      <c r="I99" s="161"/>
      <c r="J99" s="61"/>
      <c r="K99" s="61"/>
      <c r="L99" s="59"/>
      <c r="M99" s="204"/>
      <c r="N99" s="40"/>
      <c r="O99" s="40"/>
      <c r="P99" s="40"/>
      <c r="Q99" s="40"/>
      <c r="R99" s="40"/>
      <c r="S99" s="40"/>
      <c r="T99" s="76"/>
      <c r="AT99" s="22" t="s">
        <v>141</v>
      </c>
      <c r="AU99" s="22" t="s">
        <v>82</v>
      </c>
    </row>
    <row r="100" spans="2:65" s="11" customFormat="1">
      <c r="B100" s="205"/>
      <c r="C100" s="206"/>
      <c r="D100" s="202" t="s">
        <v>143</v>
      </c>
      <c r="E100" s="207" t="s">
        <v>21</v>
      </c>
      <c r="F100" s="208" t="s">
        <v>874</v>
      </c>
      <c r="G100" s="206"/>
      <c r="H100" s="209">
        <v>2</v>
      </c>
      <c r="I100" s="210"/>
      <c r="J100" s="206"/>
      <c r="K100" s="206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143</v>
      </c>
      <c r="AU100" s="215" t="s">
        <v>82</v>
      </c>
      <c r="AV100" s="11" t="s">
        <v>82</v>
      </c>
      <c r="AW100" s="11" t="s">
        <v>35</v>
      </c>
      <c r="AX100" s="11" t="s">
        <v>72</v>
      </c>
      <c r="AY100" s="215" t="s">
        <v>132</v>
      </c>
    </row>
    <row r="101" spans="2:65" s="1" customFormat="1" ht="16.45" customHeight="1">
      <c r="B101" s="39"/>
      <c r="C101" s="190" t="s">
        <v>168</v>
      </c>
      <c r="D101" s="190" t="s">
        <v>134</v>
      </c>
      <c r="E101" s="191" t="s">
        <v>875</v>
      </c>
      <c r="F101" s="192" t="s">
        <v>876</v>
      </c>
      <c r="G101" s="193" t="s">
        <v>506</v>
      </c>
      <c r="H101" s="194">
        <v>2</v>
      </c>
      <c r="I101" s="195"/>
      <c r="J101" s="196">
        <f>ROUND(I101*H101,2)</f>
        <v>0</v>
      </c>
      <c r="K101" s="192" t="s">
        <v>138</v>
      </c>
      <c r="L101" s="59"/>
      <c r="M101" s="197" t="s">
        <v>21</v>
      </c>
      <c r="N101" s="198" t="s">
        <v>43</v>
      </c>
      <c r="O101" s="40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AR101" s="22" t="s">
        <v>648</v>
      </c>
      <c r="AT101" s="22" t="s">
        <v>134</v>
      </c>
      <c r="AU101" s="22" t="s">
        <v>82</v>
      </c>
      <c r="AY101" s="22" t="s">
        <v>132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2" t="s">
        <v>80</v>
      </c>
      <c r="BK101" s="201">
        <f>ROUND(I101*H101,2)</f>
        <v>0</v>
      </c>
      <c r="BL101" s="22" t="s">
        <v>648</v>
      </c>
      <c r="BM101" s="22" t="s">
        <v>877</v>
      </c>
    </row>
    <row r="102" spans="2:65" s="1" customFormat="1">
      <c r="B102" s="39"/>
      <c r="C102" s="61"/>
      <c r="D102" s="202" t="s">
        <v>141</v>
      </c>
      <c r="E102" s="61"/>
      <c r="F102" s="203" t="s">
        <v>876</v>
      </c>
      <c r="G102" s="61"/>
      <c r="H102" s="61"/>
      <c r="I102" s="161"/>
      <c r="J102" s="61"/>
      <c r="K102" s="61"/>
      <c r="L102" s="59"/>
      <c r="M102" s="204"/>
      <c r="N102" s="40"/>
      <c r="O102" s="40"/>
      <c r="P102" s="40"/>
      <c r="Q102" s="40"/>
      <c r="R102" s="40"/>
      <c r="S102" s="40"/>
      <c r="T102" s="76"/>
      <c r="AT102" s="22" t="s">
        <v>141</v>
      </c>
      <c r="AU102" s="22" t="s">
        <v>82</v>
      </c>
    </row>
    <row r="103" spans="2:65" s="11" customFormat="1" ht="25.05">
      <c r="B103" s="205"/>
      <c r="C103" s="206"/>
      <c r="D103" s="202" t="s">
        <v>143</v>
      </c>
      <c r="E103" s="207" t="s">
        <v>21</v>
      </c>
      <c r="F103" s="208" t="s">
        <v>878</v>
      </c>
      <c r="G103" s="206"/>
      <c r="H103" s="209">
        <v>2</v>
      </c>
      <c r="I103" s="210"/>
      <c r="J103" s="206"/>
      <c r="K103" s="206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143</v>
      </c>
      <c r="AU103" s="215" t="s">
        <v>82</v>
      </c>
      <c r="AV103" s="11" t="s">
        <v>82</v>
      </c>
      <c r="AW103" s="11" t="s">
        <v>35</v>
      </c>
      <c r="AX103" s="11" t="s">
        <v>72</v>
      </c>
      <c r="AY103" s="215" t="s">
        <v>132</v>
      </c>
    </row>
    <row r="104" spans="2:65" s="10" customFormat="1" ht="29.9" customHeight="1">
      <c r="B104" s="174"/>
      <c r="C104" s="175"/>
      <c r="D104" s="176" t="s">
        <v>71</v>
      </c>
      <c r="E104" s="188" t="s">
        <v>658</v>
      </c>
      <c r="F104" s="188" t="s">
        <v>659</v>
      </c>
      <c r="G104" s="175"/>
      <c r="H104" s="175"/>
      <c r="I104" s="178"/>
      <c r="J104" s="189">
        <f>BK104</f>
        <v>0</v>
      </c>
      <c r="K104" s="175"/>
      <c r="L104" s="180"/>
      <c r="M104" s="181"/>
      <c r="N104" s="182"/>
      <c r="O104" s="182"/>
      <c r="P104" s="183">
        <f>SUM(P105:P118)</f>
        <v>0</v>
      </c>
      <c r="Q104" s="182"/>
      <c r="R104" s="183">
        <f>SUM(R105:R118)</f>
        <v>0</v>
      </c>
      <c r="S104" s="182"/>
      <c r="T104" s="184">
        <f>SUM(T105:T118)</f>
        <v>0</v>
      </c>
      <c r="AR104" s="185" t="s">
        <v>162</v>
      </c>
      <c r="AT104" s="186" t="s">
        <v>71</v>
      </c>
      <c r="AU104" s="186" t="s">
        <v>80</v>
      </c>
      <c r="AY104" s="185" t="s">
        <v>132</v>
      </c>
      <c r="BK104" s="187">
        <f>SUM(BK105:BK118)</f>
        <v>0</v>
      </c>
    </row>
    <row r="105" spans="2:65" s="1" customFormat="1" ht="16.45" customHeight="1">
      <c r="B105" s="39"/>
      <c r="C105" s="190" t="s">
        <v>175</v>
      </c>
      <c r="D105" s="190" t="s">
        <v>134</v>
      </c>
      <c r="E105" s="191" t="s">
        <v>879</v>
      </c>
      <c r="F105" s="192" t="s">
        <v>880</v>
      </c>
      <c r="G105" s="193" t="s">
        <v>655</v>
      </c>
      <c r="H105" s="194">
        <v>1</v>
      </c>
      <c r="I105" s="195"/>
      <c r="J105" s="196">
        <f>ROUND(I105*H105,2)</f>
        <v>0</v>
      </c>
      <c r="K105" s="192" t="s">
        <v>138</v>
      </c>
      <c r="L105" s="59"/>
      <c r="M105" s="197" t="s">
        <v>21</v>
      </c>
      <c r="N105" s="198" t="s">
        <v>43</v>
      </c>
      <c r="O105" s="40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22" t="s">
        <v>648</v>
      </c>
      <c r="AT105" s="22" t="s">
        <v>134</v>
      </c>
      <c r="AU105" s="22" t="s">
        <v>82</v>
      </c>
      <c r="AY105" s="22" t="s">
        <v>132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2" t="s">
        <v>80</v>
      </c>
      <c r="BK105" s="201">
        <f>ROUND(I105*H105,2)</f>
        <v>0</v>
      </c>
      <c r="BL105" s="22" t="s">
        <v>648</v>
      </c>
      <c r="BM105" s="22" t="s">
        <v>881</v>
      </c>
    </row>
    <row r="106" spans="2:65" s="1" customFormat="1">
      <c r="B106" s="39"/>
      <c r="C106" s="61"/>
      <c r="D106" s="202" t="s">
        <v>141</v>
      </c>
      <c r="E106" s="61"/>
      <c r="F106" s="203" t="s">
        <v>880</v>
      </c>
      <c r="G106" s="61"/>
      <c r="H106" s="61"/>
      <c r="I106" s="161"/>
      <c r="J106" s="61"/>
      <c r="K106" s="61"/>
      <c r="L106" s="59"/>
      <c r="M106" s="204"/>
      <c r="N106" s="40"/>
      <c r="O106" s="40"/>
      <c r="P106" s="40"/>
      <c r="Q106" s="40"/>
      <c r="R106" s="40"/>
      <c r="S106" s="40"/>
      <c r="T106" s="76"/>
      <c r="AT106" s="22" t="s">
        <v>141</v>
      </c>
      <c r="AU106" s="22" t="s">
        <v>82</v>
      </c>
    </row>
    <row r="107" spans="2:65" s="12" customFormat="1" ht="25.05">
      <c r="B107" s="217"/>
      <c r="C107" s="218"/>
      <c r="D107" s="202" t="s">
        <v>143</v>
      </c>
      <c r="E107" s="219" t="s">
        <v>21</v>
      </c>
      <c r="F107" s="220" t="s">
        <v>882</v>
      </c>
      <c r="G107" s="218"/>
      <c r="H107" s="219" t="s">
        <v>21</v>
      </c>
      <c r="I107" s="221"/>
      <c r="J107" s="218"/>
      <c r="K107" s="218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143</v>
      </c>
      <c r="AU107" s="226" t="s">
        <v>82</v>
      </c>
      <c r="AV107" s="12" t="s">
        <v>80</v>
      </c>
      <c r="AW107" s="12" t="s">
        <v>35</v>
      </c>
      <c r="AX107" s="12" t="s">
        <v>72</v>
      </c>
      <c r="AY107" s="226" t="s">
        <v>132</v>
      </c>
    </row>
    <row r="108" spans="2:65" s="11" customFormat="1">
      <c r="B108" s="205"/>
      <c r="C108" s="206"/>
      <c r="D108" s="202" t="s">
        <v>143</v>
      </c>
      <c r="E108" s="207" t="s">
        <v>21</v>
      </c>
      <c r="F108" s="208" t="s">
        <v>883</v>
      </c>
      <c r="G108" s="206"/>
      <c r="H108" s="209">
        <v>1</v>
      </c>
      <c r="I108" s="210"/>
      <c r="J108" s="206"/>
      <c r="K108" s="206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143</v>
      </c>
      <c r="AU108" s="215" t="s">
        <v>82</v>
      </c>
      <c r="AV108" s="11" t="s">
        <v>82</v>
      </c>
      <c r="AW108" s="11" t="s">
        <v>35</v>
      </c>
      <c r="AX108" s="11" t="s">
        <v>72</v>
      </c>
      <c r="AY108" s="215" t="s">
        <v>132</v>
      </c>
    </row>
    <row r="109" spans="2:65" s="1" customFormat="1" ht="16.45" customHeight="1">
      <c r="B109" s="39"/>
      <c r="C109" s="190" t="s">
        <v>181</v>
      </c>
      <c r="D109" s="190" t="s">
        <v>134</v>
      </c>
      <c r="E109" s="191" t="s">
        <v>884</v>
      </c>
      <c r="F109" s="192" t="s">
        <v>885</v>
      </c>
      <c r="G109" s="193" t="s">
        <v>506</v>
      </c>
      <c r="H109" s="194">
        <v>10</v>
      </c>
      <c r="I109" s="195"/>
      <c r="J109" s="196">
        <f>ROUND(I109*H109,2)</f>
        <v>0</v>
      </c>
      <c r="K109" s="192" t="s">
        <v>138</v>
      </c>
      <c r="L109" s="59"/>
      <c r="M109" s="197" t="s">
        <v>21</v>
      </c>
      <c r="N109" s="198" t="s">
        <v>43</v>
      </c>
      <c r="O109" s="40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AR109" s="22" t="s">
        <v>648</v>
      </c>
      <c r="AT109" s="22" t="s">
        <v>134</v>
      </c>
      <c r="AU109" s="22" t="s">
        <v>82</v>
      </c>
      <c r="AY109" s="22" t="s">
        <v>132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2" t="s">
        <v>80</v>
      </c>
      <c r="BK109" s="201">
        <f>ROUND(I109*H109,2)</f>
        <v>0</v>
      </c>
      <c r="BL109" s="22" t="s">
        <v>648</v>
      </c>
      <c r="BM109" s="22" t="s">
        <v>886</v>
      </c>
    </row>
    <row r="110" spans="2:65" s="1" customFormat="1">
      <c r="B110" s="39"/>
      <c r="C110" s="61"/>
      <c r="D110" s="202" t="s">
        <v>141</v>
      </c>
      <c r="E110" s="61"/>
      <c r="F110" s="203" t="s">
        <v>885</v>
      </c>
      <c r="G110" s="61"/>
      <c r="H110" s="61"/>
      <c r="I110" s="161"/>
      <c r="J110" s="61"/>
      <c r="K110" s="61"/>
      <c r="L110" s="59"/>
      <c r="M110" s="204"/>
      <c r="N110" s="40"/>
      <c r="O110" s="40"/>
      <c r="P110" s="40"/>
      <c r="Q110" s="40"/>
      <c r="R110" s="40"/>
      <c r="S110" s="40"/>
      <c r="T110" s="76"/>
      <c r="AT110" s="22" t="s">
        <v>141</v>
      </c>
      <c r="AU110" s="22" t="s">
        <v>82</v>
      </c>
    </row>
    <row r="111" spans="2:65" s="11" customFormat="1" ht="25.05">
      <c r="B111" s="205"/>
      <c r="C111" s="206"/>
      <c r="D111" s="202" t="s">
        <v>143</v>
      </c>
      <c r="E111" s="207" t="s">
        <v>21</v>
      </c>
      <c r="F111" s="208" t="s">
        <v>887</v>
      </c>
      <c r="G111" s="206"/>
      <c r="H111" s="209">
        <v>10</v>
      </c>
      <c r="I111" s="210"/>
      <c r="J111" s="206"/>
      <c r="K111" s="206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143</v>
      </c>
      <c r="AU111" s="215" t="s">
        <v>82</v>
      </c>
      <c r="AV111" s="11" t="s">
        <v>82</v>
      </c>
      <c r="AW111" s="11" t="s">
        <v>35</v>
      </c>
      <c r="AX111" s="11" t="s">
        <v>72</v>
      </c>
      <c r="AY111" s="215" t="s">
        <v>132</v>
      </c>
    </row>
    <row r="112" spans="2:65" s="1" customFormat="1" ht="16.45" customHeight="1">
      <c r="B112" s="39"/>
      <c r="C112" s="190" t="s">
        <v>187</v>
      </c>
      <c r="D112" s="190" t="s">
        <v>134</v>
      </c>
      <c r="E112" s="191" t="s">
        <v>888</v>
      </c>
      <c r="F112" s="192" t="s">
        <v>889</v>
      </c>
      <c r="G112" s="193" t="s">
        <v>655</v>
      </c>
      <c r="H112" s="194">
        <v>1</v>
      </c>
      <c r="I112" s="195"/>
      <c r="J112" s="196">
        <f>ROUND(I112*H112,2)</f>
        <v>0</v>
      </c>
      <c r="K112" s="192" t="s">
        <v>138</v>
      </c>
      <c r="L112" s="59"/>
      <c r="M112" s="197" t="s">
        <v>21</v>
      </c>
      <c r="N112" s="198" t="s">
        <v>43</v>
      </c>
      <c r="O112" s="40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AR112" s="22" t="s">
        <v>648</v>
      </c>
      <c r="AT112" s="22" t="s">
        <v>134</v>
      </c>
      <c r="AU112" s="22" t="s">
        <v>82</v>
      </c>
      <c r="AY112" s="22" t="s">
        <v>132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2" t="s">
        <v>80</v>
      </c>
      <c r="BK112" s="201">
        <f>ROUND(I112*H112,2)</f>
        <v>0</v>
      </c>
      <c r="BL112" s="22" t="s">
        <v>648</v>
      </c>
      <c r="BM112" s="22" t="s">
        <v>890</v>
      </c>
    </row>
    <row r="113" spans="2:65" s="1" customFormat="1">
      <c r="B113" s="39"/>
      <c r="C113" s="61"/>
      <c r="D113" s="202" t="s">
        <v>141</v>
      </c>
      <c r="E113" s="61"/>
      <c r="F113" s="203" t="s">
        <v>891</v>
      </c>
      <c r="G113" s="61"/>
      <c r="H113" s="61"/>
      <c r="I113" s="161"/>
      <c r="J113" s="61"/>
      <c r="K113" s="61"/>
      <c r="L113" s="59"/>
      <c r="M113" s="204"/>
      <c r="N113" s="40"/>
      <c r="O113" s="40"/>
      <c r="P113" s="40"/>
      <c r="Q113" s="40"/>
      <c r="R113" s="40"/>
      <c r="S113" s="40"/>
      <c r="T113" s="76"/>
      <c r="AT113" s="22" t="s">
        <v>141</v>
      </c>
      <c r="AU113" s="22" t="s">
        <v>82</v>
      </c>
    </row>
    <row r="114" spans="2:65" s="11" customFormat="1">
      <c r="B114" s="205"/>
      <c r="C114" s="206"/>
      <c r="D114" s="202" t="s">
        <v>143</v>
      </c>
      <c r="E114" s="207" t="s">
        <v>21</v>
      </c>
      <c r="F114" s="208" t="s">
        <v>892</v>
      </c>
      <c r="G114" s="206"/>
      <c r="H114" s="209">
        <v>1</v>
      </c>
      <c r="I114" s="210"/>
      <c r="J114" s="206"/>
      <c r="K114" s="206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143</v>
      </c>
      <c r="AU114" s="215" t="s">
        <v>82</v>
      </c>
      <c r="AV114" s="11" t="s">
        <v>82</v>
      </c>
      <c r="AW114" s="11" t="s">
        <v>35</v>
      </c>
      <c r="AX114" s="11" t="s">
        <v>72</v>
      </c>
      <c r="AY114" s="215" t="s">
        <v>132</v>
      </c>
    </row>
    <row r="115" spans="2:65" s="1" customFormat="1" ht="16.45" customHeight="1">
      <c r="B115" s="39"/>
      <c r="C115" s="190" t="s">
        <v>196</v>
      </c>
      <c r="D115" s="190" t="s">
        <v>134</v>
      </c>
      <c r="E115" s="191" t="s">
        <v>893</v>
      </c>
      <c r="F115" s="192" t="s">
        <v>894</v>
      </c>
      <c r="G115" s="193" t="s">
        <v>895</v>
      </c>
      <c r="H115" s="194">
        <v>6455600</v>
      </c>
      <c r="I115" s="195"/>
      <c r="J115" s="196">
        <f>ROUND(I115*H115,2)</f>
        <v>0</v>
      </c>
      <c r="K115" s="192" t="s">
        <v>138</v>
      </c>
      <c r="L115" s="59"/>
      <c r="M115" s="197" t="s">
        <v>21</v>
      </c>
      <c r="N115" s="198" t="s">
        <v>43</v>
      </c>
      <c r="O115" s="40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22" t="s">
        <v>648</v>
      </c>
      <c r="AT115" s="22" t="s">
        <v>134</v>
      </c>
      <c r="AU115" s="22" t="s">
        <v>82</v>
      </c>
      <c r="AY115" s="22" t="s">
        <v>132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80</v>
      </c>
      <c r="BK115" s="201">
        <f>ROUND(I115*H115,2)</f>
        <v>0</v>
      </c>
      <c r="BL115" s="22" t="s">
        <v>648</v>
      </c>
      <c r="BM115" s="22" t="s">
        <v>896</v>
      </c>
    </row>
    <row r="116" spans="2:65" s="1" customFormat="1">
      <c r="B116" s="39"/>
      <c r="C116" s="61"/>
      <c r="D116" s="202" t="s">
        <v>141</v>
      </c>
      <c r="E116" s="61"/>
      <c r="F116" s="203" t="s">
        <v>894</v>
      </c>
      <c r="G116" s="61"/>
      <c r="H116" s="61"/>
      <c r="I116" s="161"/>
      <c r="J116" s="61"/>
      <c r="K116" s="61"/>
      <c r="L116" s="59"/>
      <c r="M116" s="204"/>
      <c r="N116" s="40"/>
      <c r="O116" s="40"/>
      <c r="P116" s="40"/>
      <c r="Q116" s="40"/>
      <c r="R116" s="40"/>
      <c r="S116" s="40"/>
      <c r="T116" s="76"/>
      <c r="AT116" s="22" t="s">
        <v>141</v>
      </c>
      <c r="AU116" s="22" t="s">
        <v>82</v>
      </c>
    </row>
    <row r="117" spans="2:65" s="12" customFormat="1" ht="25.05">
      <c r="B117" s="217"/>
      <c r="C117" s="218"/>
      <c r="D117" s="202" t="s">
        <v>143</v>
      </c>
      <c r="E117" s="219" t="s">
        <v>21</v>
      </c>
      <c r="F117" s="220" t="s">
        <v>897</v>
      </c>
      <c r="G117" s="218"/>
      <c r="H117" s="219" t="s">
        <v>21</v>
      </c>
      <c r="I117" s="221"/>
      <c r="J117" s="218"/>
      <c r="K117" s="218"/>
      <c r="L117" s="222"/>
      <c r="M117" s="223"/>
      <c r="N117" s="224"/>
      <c r="O117" s="224"/>
      <c r="P117" s="224"/>
      <c r="Q117" s="224"/>
      <c r="R117" s="224"/>
      <c r="S117" s="224"/>
      <c r="T117" s="225"/>
      <c r="AT117" s="226" t="s">
        <v>143</v>
      </c>
      <c r="AU117" s="226" t="s">
        <v>82</v>
      </c>
      <c r="AV117" s="12" t="s">
        <v>80</v>
      </c>
      <c r="AW117" s="12" t="s">
        <v>35</v>
      </c>
      <c r="AX117" s="12" t="s">
        <v>72</v>
      </c>
      <c r="AY117" s="226" t="s">
        <v>132</v>
      </c>
    </row>
    <row r="118" spans="2:65" s="11" customFormat="1" ht="25.05">
      <c r="B118" s="205"/>
      <c r="C118" s="206"/>
      <c r="D118" s="202" t="s">
        <v>143</v>
      </c>
      <c r="E118" s="207" t="s">
        <v>21</v>
      </c>
      <c r="F118" s="208" t="s">
        <v>898</v>
      </c>
      <c r="G118" s="206"/>
      <c r="H118" s="209">
        <v>6455600</v>
      </c>
      <c r="I118" s="210"/>
      <c r="J118" s="206"/>
      <c r="K118" s="206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143</v>
      </c>
      <c r="AU118" s="215" t="s">
        <v>82</v>
      </c>
      <c r="AV118" s="11" t="s">
        <v>82</v>
      </c>
      <c r="AW118" s="11" t="s">
        <v>35</v>
      </c>
      <c r="AX118" s="11" t="s">
        <v>72</v>
      </c>
      <c r="AY118" s="215" t="s">
        <v>132</v>
      </c>
    </row>
    <row r="119" spans="2:65" s="10" customFormat="1" ht="29.9" customHeight="1">
      <c r="B119" s="174"/>
      <c r="C119" s="175"/>
      <c r="D119" s="176" t="s">
        <v>71</v>
      </c>
      <c r="E119" s="188" t="s">
        <v>899</v>
      </c>
      <c r="F119" s="188" t="s">
        <v>900</v>
      </c>
      <c r="G119" s="175"/>
      <c r="H119" s="175"/>
      <c r="I119" s="178"/>
      <c r="J119" s="189">
        <f>BK119</f>
        <v>0</v>
      </c>
      <c r="K119" s="175"/>
      <c r="L119" s="180"/>
      <c r="M119" s="181"/>
      <c r="N119" s="182"/>
      <c r="O119" s="182"/>
      <c r="P119" s="183">
        <f>SUM(P120:P125)</f>
        <v>0</v>
      </c>
      <c r="Q119" s="182"/>
      <c r="R119" s="183">
        <f>SUM(R120:R125)</f>
        <v>0</v>
      </c>
      <c r="S119" s="182"/>
      <c r="T119" s="184">
        <f>SUM(T120:T125)</f>
        <v>0</v>
      </c>
      <c r="AR119" s="185" t="s">
        <v>162</v>
      </c>
      <c r="AT119" s="186" t="s">
        <v>71</v>
      </c>
      <c r="AU119" s="186" t="s">
        <v>80</v>
      </c>
      <c r="AY119" s="185" t="s">
        <v>132</v>
      </c>
      <c r="BK119" s="187">
        <f>SUM(BK120:BK125)</f>
        <v>0</v>
      </c>
    </row>
    <row r="120" spans="2:65" s="1" customFormat="1" ht="16.45" customHeight="1">
      <c r="B120" s="39"/>
      <c r="C120" s="190" t="s">
        <v>206</v>
      </c>
      <c r="D120" s="190" t="s">
        <v>134</v>
      </c>
      <c r="E120" s="191" t="s">
        <v>901</v>
      </c>
      <c r="F120" s="192" t="s">
        <v>900</v>
      </c>
      <c r="G120" s="193" t="s">
        <v>655</v>
      </c>
      <c r="H120" s="194">
        <v>1</v>
      </c>
      <c r="I120" s="195"/>
      <c r="J120" s="196">
        <f>ROUND(I120*H120,2)</f>
        <v>0</v>
      </c>
      <c r="K120" s="192" t="s">
        <v>138</v>
      </c>
      <c r="L120" s="59"/>
      <c r="M120" s="197" t="s">
        <v>21</v>
      </c>
      <c r="N120" s="198" t="s">
        <v>43</v>
      </c>
      <c r="O120" s="40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2" t="s">
        <v>648</v>
      </c>
      <c r="AT120" s="22" t="s">
        <v>134</v>
      </c>
      <c r="AU120" s="22" t="s">
        <v>82</v>
      </c>
      <c r="AY120" s="22" t="s">
        <v>132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80</v>
      </c>
      <c r="BK120" s="201">
        <f>ROUND(I120*H120,2)</f>
        <v>0</v>
      </c>
      <c r="BL120" s="22" t="s">
        <v>648</v>
      </c>
      <c r="BM120" s="22" t="s">
        <v>902</v>
      </c>
    </row>
    <row r="121" spans="2:65" s="1" customFormat="1">
      <c r="B121" s="39"/>
      <c r="C121" s="61"/>
      <c r="D121" s="202" t="s">
        <v>141</v>
      </c>
      <c r="E121" s="61"/>
      <c r="F121" s="203" t="s">
        <v>900</v>
      </c>
      <c r="G121" s="61"/>
      <c r="H121" s="61"/>
      <c r="I121" s="161"/>
      <c r="J121" s="61"/>
      <c r="K121" s="61"/>
      <c r="L121" s="59"/>
      <c r="M121" s="204"/>
      <c r="N121" s="40"/>
      <c r="O121" s="40"/>
      <c r="P121" s="40"/>
      <c r="Q121" s="40"/>
      <c r="R121" s="40"/>
      <c r="S121" s="40"/>
      <c r="T121" s="76"/>
      <c r="AT121" s="22" t="s">
        <v>141</v>
      </c>
      <c r="AU121" s="22" t="s">
        <v>82</v>
      </c>
    </row>
    <row r="122" spans="2:65" s="1" customFormat="1" ht="16.45" customHeight="1">
      <c r="B122" s="39"/>
      <c r="C122" s="190" t="s">
        <v>212</v>
      </c>
      <c r="D122" s="190" t="s">
        <v>134</v>
      </c>
      <c r="E122" s="191" t="s">
        <v>903</v>
      </c>
      <c r="F122" s="192" t="s">
        <v>904</v>
      </c>
      <c r="G122" s="193" t="s">
        <v>895</v>
      </c>
      <c r="H122" s="194">
        <v>250000</v>
      </c>
      <c r="I122" s="195"/>
      <c r="J122" s="196">
        <f>ROUND(I122*H122,2)</f>
        <v>0</v>
      </c>
      <c r="K122" s="192" t="s">
        <v>138</v>
      </c>
      <c r="L122" s="59"/>
      <c r="M122" s="197" t="s">
        <v>21</v>
      </c>
      <c r="N122" s="198" t="s">
        <v>43</v>
      </c>
      <c r="O122" s="40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AR122" s="22" t="s">
        <v>648</v>
      </c>
      <c r="AT122" s="22" t="s">
        <v>134</v>
      </c>
      <c r="AU122" s="22" t="s">
        <v>82</v>
      </c>
      <c r="AY122" s="22" t="s">
        <v>132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22" t="s">
        <v>80</v>
      </c>
      <c r="BK122" s="201">
        <f>ROUND(I122*H122,2)</f>
        <v>0</v>
      </c>
      <c r="BL122" s="22" t="s">
        <v>648</v>
      </c>
      <c r="BM122" s="22" t="s">
        <v>905</v>
      </c>
    </row>
    <row r="123" spans="2:65" s="1" customFormat="1">
      <c r="B123" s="39"/>
      <c r="C123" s="61"/>
      <c r="D123" s="202" t="s">
        <v>141</v>
      </c>
      <c r="E123" s="61"/>
      <c r="F123" s="203" t="s">
        <v>904</v>
      </c>
      <c r="G123" s="61"/>
      <c r="H123" s="61"/>
      <c r="I123" s="161"/>
      <c r="J123" s="61"/>
      <c r="K123" s="61"/>
      <c r="L123" s="59"/>
      <c r="M123" s="204"/>
      <c r="N123" s="40"/>
      <c r="O123" s="40"/>
      <c r="P123" s="40"/>
      <c r="Q123" s="40"/>
      <c r="R123" s="40"/>
      <c r="S123" s="40"/>
      <c r="T123" s="76"/>
      <c r="AT123" s="22" t="s">
        <v>141</v>
      </c>
      <c r="AU123" s="22" t="s">
        <v>82</v>
      </c>
    </row>
    <row r="124" spans="2:65" s="12" customFormat="1" ht="25.05">
      <c r="B124" s="217"/>
      <c r="C124" s="218"/>
      <c r="D124" s="202" t="s">
        <v>143</v>
      </c>
      <c r="E124" s="219" t="s">
        <v>21</v>
      </c>
      <c r="F124" s="220" t="s">
        <v>906</v>
      </c>
      <c r="G124" s="218"/>
      <c r="H124" s="219" t="s">
        <v>21</v>
      </c>
      <c r="I124" s="221"/>
      <c r="J124" s="218"/>
      <c r="K124" s="218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143</v>
      </c>
      <c r="AU124" s="226" t="s">
        <v>82</v>
      </c>
      <c r="AV124" s="12" t="s">
        <v>80</v>
      </c>
      <c r="AW124" s="12" t="s">
        <v>35</v>
      </c>
      <c r="AX124" s="12" t="s">
        <v>72</v>
      </c>
      <c r="AY124" s="226" t="s">
        <v>132</v>
      </c>
    </row>
    <row r="125" spans="2:65" s="11" customFormat="1">
      <c r="B125" s="205"/>
      <c r="C125" s="206"/>
      <c r="D125" s="202" t="s">
        <v>143</v>
      </c>
      <c r="E125" s="207" t="s">
        <v>21</v>
      </c>
      <c r="F125" s="208" t="s">
        <v>907</v>
      </c>
      <c r="G125" s="206"/>
      <c r="H125" s="209">
        <v>250000</v>
      </c>
      <c r="I125" s="210"/>
      <c r="J125" s="206"/>
      <c r="K125" s="206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143</v>
      </c>
      <c r="AU125" s="215" t="s">
        <v>82</v>
      </c>
      <c r="AV125" s="11" t="s">
        <v>82</v>
      </c>
      <c r="AW125" s="11" t="s">
        <v>35</v>
      </c>
      <c r="AX125" s="11" t="s">
        <v>72</v>
      </c>
      <c r="AY125" s="215" t="s">
        <v>132</v>
      </c>
    </row>
    <row r="126" spans="2:65" s="10" customFormat="1" ht="29.9" customHeight="1">
      <c r="B126" s="174"/>
      <c r="C126" s="175"/>
      <c r="D126" s="176" t="s">
        <v>71</v>
      </c>
      <c r="E126" s="188" t="s">
        <v>908</v>
      </c>
      <c r="F126" s="188" t="s">
        <v>909</v>
      </c>
      <c r="G126" s="175"/>
      <c r="H126" s="175"/>
      <c r="I126" s="178"/>
      <c r="J126" s="189">
        <f>BK126</f>
        <v>0</v>
      </c>
      <c r="K126" s="175"/>
      <c r="L126" s="180"/>
      <c r="M126" s="181"/>
      <c r="N126" s="182"/>
      <c r="O126" s="182"/>
      <c r="P126" s="183">
        <f>SUM(P127:P128)</f>
        <v>0</v>
      </c>
      <c r="Q126" s="182"/>
      <c r="R126" s="183">
        <f>SUM(R127:R128)</f>
        <v>0</v>
      </c>
      <c r="S126" s="182"/>
      <c r="T126" s="184">
        <f>SUM(T127:T128)</f>
        <v>0</v>
      </c>
      <c r="AR126" s="185" t="s">
        <v>162</v>
      </c>
      <c r="AT126" s="186" t="s">
        <v>71</v>
      </c>
      <c r="AU126" s="186" t="s">
        <v>80</v>
      </c>
      <c r="AY126" s="185" t="s">
        <v>132</v>
      </c>
      <c r="BK126" s="187">
        <f>SUM(BK127:BK128)</f>
        <v>0</v>
      </c>
    </row>
    <row r="127" spans="2:65" s="1" customFormat="1" ht="16.45" customHeight="1">
      <c r="B127" s="39"/>
      <c r="C127" s="190" t="s">
        <v>218</v>
      </c>
      <c r="D127" s="190" t="s">
        <v>134</v>
      </c>
      <c r="E127" s="191" t="s">
        <v>910</v>
      </c>
      <c r="F127" s="192" t="s">
        <v>909</v>
      </c>
      <c r="G127" s="193" t="s">
        <v>655</v>
      </c>
      <c r="H127" s="194">
        <v>1</v>
      </c>
      <c r="I127" s="195"/>
      <c r="J127" s="196">
        <f>ROUND(I127*H127,2)</f>
        <v>0</v>
      </c>
      <c r="K127" s="192" t="s">
        <v>138</v>
      </c>
      <c r="L127" s="59"/>
      <c r="M127" s="197" t="s">
        <v>21</v>
      </c>
      <c r="N127" s="198" t="s">
        <v>43</v>
      </c>
      <c r="O127" s="4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22" t="s">
        <v>648</v>
      </c>
      <c r="AT127" s="22" t="s">
        <v>134</v>
      </c>
      <c r="AU127" s="22" t="s">
        <v>82</v>
      </c>
      <c r="AY127" s="22" t="s">
        <v>132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2" t="s">
        <v>80</v>
      </c>
      <c r="BK127" s="201">
        <f>ROUND(I127*H127,2)</f>
        <v>0</v>
      </c>
      <c r="BL127" s="22" t="s">
        <v>648</v>
      </c>
      <c r="BM127" s="22" t="s">
        <v>911</v>
      </c>
    </row>
    <row r="128" spans="2:65" s="1" customFormat="1">
      <c r="B128" s="39"/>
      <c r="C128" s="61"/>
      <c r="D128" s="202" t="s">
        <v>141</v>
      </c>
      <c r="E128" s="61"/>
      <c r="F128" s="203" t="s">
        <v>909</v>
      </c>
      <c r="G128" s="61"/>
      <c r="H128" s="61"/>
      <c r="I128" s="161"/>
      <c r="J128" s="61"/>
      <c r="K128" s="61"/>
      <c r="L128" s="59"/>
      <c r="M128" s="204"/>
      <c r="N128" s="40"/>
      <c r="O128" s="40"/>
      <c r="P128" s="40"/>
      <c r="Q128" s="40"/>
      <c r="R128" s="40"/>
      <c r="S128" s="40"/>
      <c r="T128" s="76"/>
      <c r="AT128" s="22" t="s">
        <v>141</v>
      </c>
      <c r="AU128" s="22" t="s">
        <v>82</v>
      </c>
    </row>
    <row r="129" spans="2:65" s="10" customFormat="1" ht="29.9" customHeight="1">
      <c r="B129" s="174"/>
      <c r="C129" s="175"/>
      <c r="D129" s="176" t="s">
        <v>71</v>
      </c>
      <c r="E129" s="188" t="s">
        <v>912</v>
      </c>
      <c r="F129" s="188" t="s">
        <v>913</v>
      </c>
      <c r="G129" s="175"/>
      <c r="H129" s="175"/>
      <c r="I129" s="178"/>
      <c r="J129" s="189">
        <f>BK129</f>
        <v>0</v>
      </c>
      <c r="K129" s="175"/>
      <c r="L129" s="180"/>
      <c r="M129" s="181"/>
      <c r="N129" s="182"/>
      <c r="O129" s="182"/>
      <c r="P129" s="183">
        <f>SUM(P130:P138)</f>
        <v>0</v>
      </c>
      <c r="Q129" s="182"/>
      <c r="R129" s="183">
        <f>SUM(R130:R138)</f>
        <v>0</v>
      </c>
      <c r="S129" s="182"/>
      <c r="T129" s="184">
        <f>SUM(T130:T138)</f>
        <v>0</v>
      </c>
      <c r="AR129" s="185" t="s">
        <v>162</v>
      </c>
      <c r="AT129" s="186" t="s">
        <v>71</v>
      </c>
      <c r="AU129" s="186" t="s">
        <v>80</v>
      </c>
      <c r="AY129" s="185" t="s">
        <v>132</v>
      </c>
      <c r="BK129" s="187">
        <f>SUM(BK130:BK138)</f>
        <v>0</v>
      </c>
    </row>
    <row r="130" spans="2:65" s="1" customFormat="1" ht="16.45" customHeight="1">
      <c r="B130" s="39"/>
      <c r="C130" s="190" t="s">
        <v>225</v>
      </c>
      <c r="D130" s="190" t="s">
        <v>134</v>
      </c>
      <c r="E130" s="191" t="s">
        <v>914</v>
      </c>
      <c r="F130" s="192" t="s">
        <v>915</v>
      </c>
      <c r="G130" s="193" t="s">
        <v>655</v>
      </c>
      <c r="H130" s="194">
        <v>1</v>
      </c>
      <c r="I130" s="195"/>
      <c r="J130" s="196">
        <f>ROUND(I130*H130,2)</f>
        <v>0</v>
      </c>
      <c r="K130" s="192" t="s">
        <v>138</v>
      </c>
      <c r="L130" s="59"/>
      <c r="M130" s="197" t="s">
        <v>21</v>
      </c>
      <c r="N130" s="198" t="s">
        <v>43</v>
      </c>
      <c r="O130" s="4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AR130" s="22" t="s">
        <v>648</v>
      </c>
      <c r="AT130" s="22" t="s">
        <v>134</v>
      </c>
      <c r="AU130" s="22" t="s">
        <v>82</v>
      </c>
      <c r="AY130" s="22" t="s">
        <v>132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22" t="s">
        <v>80</v>
      </c>
      <c r="BK130" s="201">
        <f>ROUND(I130*H130,2)</f>
        <v>0</v>
      </c>
      <c r="BL130" s="22" t="s">
        <v>648</v>
      </c>
      <c r="BM130" s="22" t="s">
        <v>916</v>
      </c>
    </row>
    <row r="131" spans="2:65" s="1" customFormat="1">
      <c r="B131" s="39"/>
      <c r="C131" s="61"/>
      <c r="D131" s="202" t="s">
        <v>141</v>
      </c>
      <c r="E131" s="61"/>
      <c r="F131" s="203" t="s">
        <v>915</v>
      </c>
      <c r="G131" s="61"/>
      <c r="H131" s="61"/>
      <c r="I131" s="161"/>
      <c r="J131" s="61"/>
      <c r="K131" s="61"/>
      <c r="L131" s="59"/>
      <c r="M131" s="204"/>
      <c r="N131" s="40"/>
      <c r="O131" s="40"/>
      <c r="P131" s="40"/>
      <c r="Q131" s="40"/>
      <c r="R131" s="40"/>
      <c r="S131" s="40"/>
      <c r="T131" s="76"/>
      <c r="AT131" s="22" t="s">
        <v>141</v>
      </c>
      <c r="AU131" s="22" t="s">
        <v>82</v>
      </c>
    </row>
    <row r="132" spans="2:65" s="11" customFormat="1" ht="25.05">
      <c r="B132" s="205"/>
      <c r="C132" s="206"/>
      <c r="D132" s="202" t="s">
        <v>143</v>
      </c>
      <c r="E132" s="207" t="s">
        <v>21</v>
      </c>
      <c r="F132" s="208" t="s">
        <v>917</v>
      </c>
      <c r="G132" s="206"/>
      <c r="H132" s="209">
        <v>1</v>
      </c>
      <c r="I132" s="210"/>
      <c r="J132" s="206"/>
      <c r="K132" s="206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143</v>
      </c>
      <c r="AU132" s="215" t="s">
        <v>82</v>
      </c>
      <c r="AV132" s="11" t="s">
        <v>82</v>
      </c>
      <c r="AW132" s="11" t="s">
        <v>35</v>
      </c>
      <c r="AX132" s="11" t="s">
        <v>72</v>
      </c>
      <c r="AY132" s="215" t="s">
        <v>132</v>
      </c>
    </row>
    <row r="133" spans="2:65" s="1" customFormat="1" ht="16.45" customHeight="1">
      <c r="B133" s="39"/>
      <c r="C133" s="190" t="s">
        <v>10</v>
      </c>
      <c r="D133" s="190" t="s">
        <v>134</v>
      </c>
      <c r="E133" s="191" t="s">
        <v>918</v>
      </c>
      <c r="F133" s="192" t="s">
        <v>919</v>
      </c>
      <c r="G133" s="193" t="s">
        <v>506</v>
      </c>
      <c r="H133" s="194">
        <v>1</v>
      </c>
      <c r="I133" s="195"/>
      <c r="J133" s="196">
        <f>ROUND(I133*H133,2)</f>
        <v>0</v>
      </c>
      <c r="K133" s="192" t="s">
        <v>138</v>
      </c>
      <c r="L133" s="59"/>
      <c r="M133" s="197" t="s">
        <v>21</v>
      </c>
      <c r="N133" s="198" t="s">
        <v>43</v>
      </c>
      <c r="O133" s="4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AR133" s="22" t="s">
        <v>648</v>
      </c>
      <c r="AT133" s="22" t="s">
        <v>134</v>
      </c>
      <c r="AU133" s="22" t="s">
        <v>82</v>
      </c>
      <c r="AY133" s="22" t="s">
        <v>132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2" t="s">
        <v>80</v>
      </c>
      <c r="BK133" s="201">
        <f>ROUND(I133*H133,2)</f>
        <v>0</v>
      </c>
      <c r="BL133" s="22" t="s">
        <v>648</v>
      </c>
      <c r="BM133" s="22" t="s">
        <v>920</v>
      </c>
    </row>
    <row r="134" spans="2:65" s="1" customFormat="1">
      <c r="B134" s="39"/>
      <c r="C134" s="61"/>
      <c r="D134" s="202" t="s">
        <v>141</v>
      </c>
      <c r="E134" s="61"/>
      <c r="F134" s="203" t="s">
        <v>919</v>
      </c>
      <c r="G134" s="61"/>
      <c r="H134" s="61"/>
      <c r="I134" s="161"/>
      <c r="J134" s="61"/>
      <c r="K134" s="61"/>
      <c r="L134" s="59"/>
      <c r="M134" s="204"/>
      <c r="N134" s="40"/>
      <c r="O134" s="40"/>
      <c r="P134" s="40"/>
      <c r="Q134" s="40"/>
      <c r="R134" s="40"/>
      <c r="S134" s="40"/>
      <c r="T134" s="76"/>
      <c r="AT134" s="22" t="s">
        <v>141</v>
      </c>
      <c r="AU134" s="22" t="s">
        <v>82</v>
      </c>
    </row>
    <row r="135" spans="2:65" s="11" customFormat="1" ht="25.05">
      <c r="B135" s="205"/>
      <c r="C135" s="206"/>
      <c r="D135" s="202" t="s">
        <v>143</v>
      </c>
      <c r="E135" s="207" t="s">
        <v>21</v>
      </c>
      <c r="F135" s="208" t="s">
        <v>921</v>
      </c>
      <c r="G135" s="206"/>
      <c r="H135" s="209">
        <v>1</v>
      </c>
      <c r="I135" s="210"/>
      <c r="J135" s="206"/>
      <c r="K135" s="206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143</v>
      </c>
      <c r="AU135" s="215" t="s">
        <v>82</v>
      </c>
      <c r="AV135" s="11" t="s">
        <v>82</v>
      </c>
      <c r="AW135" s="11" t="s">
        <v>35</v>
      </c>
      <c r="AX135" s="11" t="s">
        <v>72</v>
      </c>
      <c r="AY135" s="215" t="s">
        <v>132</v>
      </c>
    </row>
    <row r="136" spans="2:65" s="1" customFormat="1" ht="16.45" customHeight="1">
      <c r="B136" s="39"/>
      <c r="C136" s="190" t="s">
        <v>241</v>
      </c>
      <c r="D136" s="190" t="s">
        <v>134</v>
      </c>
      <c r="E136" s="191" t="s">
        <v>922</v>
      </c>
      <c r="F136" s="192" t="s">
        <v>923</v>
      </c>
      <c r="G136" s="193" t="s">
        <v>655</v>
      </c>
      <c r="H136" s="194">
        <v>1</v>
      </c>
      <c r="I136" s="195"/>
      <c r="J136" s="196">
        <f>ROUND(I136*H136,2)</f>
        <v>0</v>
      </c>
      <c r="K136" s="192" t="s">
        <v>138</v>
      </c>
      <c r="L136" s="59"/>
      <c r="M136" s="197" t="s">
        <v>21</v>
      </c>
      <c r="N136" s="198" t="s">
        <v>43</v>
      </c>
      <c r="O136" s="4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AR136" s="22" t="s">
        <v>648</v>
      </c>
      <c r="AT136" s="22" t="s">
        <v>134</v>
      </c>
      <c r="AU136" s="22" t="s">
        <v>82</v>
      </c>
      <c r="AY136" s="22" t="s">
        <v>132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22" t="s">
        <v>80</v>
      </c>
      <c r="BK136" s="201">
        <f>ROUND(I136*H136,2)</f>
        <v>0</v>
      </c>
      <c r="BL136" s="22" t="s">
        <v>648</v>
      </c>
      <c r="BM136" s="22" t="s">
        <v>924</v>
      </c>
    </row>
    <row r="137" spans="2:65" s="1" customFormat="1">
      <c r="B137" s="39"/>
      <c r="C137" s="61"/>
      <c r="D137" s="202" t="s">
        <v>141</v>
      </c>
      <c r="E137" s="61"/>
      <c r="F137" s="203" t="s">
        <v>923</v>
      </c>
      <c r="G137" s="61"/>
      <c r="H137" s="61"/>
      <c r="I137" s="161"/>
      <c r="J137" s="61"/>
      <c r="K137" s="61"/>
      <c r="L137" s="59"/>
      <c r="M137" s="204"/>
      <c r="N137" s="40"/>
      <c r="O137" s="40"/>
      <c r="P137" s="40"/>
      <c r="Q137" s="40"/>
      <c r="R137" s="40"/>
      <c r="S137" s="40"/>
      <c r="T137" s="76"/>
      <c r="AT137" s="22" t="s">
        <v>141</v>
      </c>
      <c r="AU137" s="22" t="s">
        <v>82</v>
      </c>
    </row>
    <row r="138" spans="2:65" s="11" customFormat="1">
      <c r="B138" s="205"/>
      <c r="C138" s="206"/>
      <c r="D138" s="202" t="s">
        <v>143</v>
      </c>
      <c r="E138" s="207" t="s">
        <v>21</v>
      </c>
      <c r="F138" s="208" t="s">
        <v>925</v>
      </c>
      <c r="G138" s="206"/>
      <c r="H138" s="209">
        <v>1</v>
      </c>
      <c r="I138" s="210"/>
      <c r="J138" s="206"/>
      <c r="K138" s="206"/>
      <c r="L138" s="211"/>
      <c r="M138" s="240"/>
      <c r="N138" s="241"/>
      <c r="O138" s="241"/>
      <c r="P138" s="241"/>
      <c r="Q138" s="241"/>
      <c r="R138" s="241"/>
      <c r="S138" s="241"/>
      <c r="T138" s="242"/>
      <c r="AT138" s="215" t="s">
        <v>143</v>
      </c>
      <c r="AU138" s="215" t="s">
        <v>82</v>
      </c>
      <c r="AV138" s="11" t="s">
        <v>82</v>
      </c>
      <c r="AW138" s="11" t="s">
        <v>35</v>
      </c>
      <c r="AX138" s="11" t="s">
        <v>72</v>
      </c>
      <c r="AY138" s="215" t="s">
        <v>132</v>
      </c>
    </row>
    <row r="139" spans="2:65" s="1" customFormat="1" ht="6.9" customHeight="1">
      <c r="B139" s="54"/>
      <c r="C139" s="55"/>
      <c r="D139" s="55"/>
      <c r="E139" s="55"/>
      <c r="F139" s="55"/>
      <c r="G139" s="55"/>
      <c r="H139" s="55"/>
      <c r="I139" s="137"/>
      <c r="J139" s="55"/>
      <c r="K139" s="55"/>
      <c r="L139" s="59"/>
    </row>
  </sheetData>
  <sheetProtection algorithmName="SHA-512" hashValue="Z5Y/KUZpbaHlppnjG9ew3Y1Dh6J7cVLwAz8omLAsOGFttQE5Zkp36E/WD0dyH+/NN9p6fUsZDws6pPZTPkGVdQ==" saltValue="CmJYT+S3SD9ZVwlR2VaFSlqt3RU3eP6923IoGdJzu6p+vO5irEUtMjt52FoooMlfF4vPU4zT4E2uPyOC1NObwQ==" spinCount="100000" sheet="1" objects="1" scenarios="1" formatColumns="0" formatRows="0" autoFilter="0"/>
  <autoFilter ref="C82:K138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2.55"/>
  <cols>
    <col min="1" max="1" width="8.28515625" style="243" customWidth="1"/>
    <col min="2" max="2" width="1.7109375" style="243" customWidth="1"/>
    <col min="3" max="4" width="5" style="243" customWidth="1"/>
    <col min="5" max="5" width="11.7109375" style="243" customWidth="1"/>
    <col min="6" max="6" width="9.140625" style="243" customWidth="1"/>
    <col min="7" max="7" width="5" style="243" customWidth="1"/>
    <col min="8" max="8" width="77.85546875" style="243" customWidth="1"/>
    <col min="9" max="10" width="20" style="243" customWidth="1"/>
    <col min="11" max="11" width="1.7109375" style="243" customWidth="1"/>
  </cols>
  <sheetData>
    <row r="1" spans="2:11" ht="37.6" customHeight="1"/>
    <row r="2" spans="2:11" ht="7.5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pans="2:11" s="13" customFormat="1" ht="45.1" customHeight="1">
      <c r="B3" s="247"/>
      <c r="C3" s="369" t="s">
        <v>926</v>
      </c>
      <c r="D3" s="369"/>
      <c r="E3" s="369"/>
      <c r="F3" s="369"/>
      <c r="G3" s="369"/>
      <c r="H3" s="369"/>
      <c r="I3" s="369"/>
      <c r="J3" s="369"/>
      <c r="K3" s="248"/>
    </row>
    <row r="4" spans="2:11" ht="25.55" customHeight="1">
      <c r="B4" s="249"/>
      <c r="C4" s="370" t="s">
        <v>927</v>
      </c>
      <c r="D4" s="370"/>
      <c r="E4" s="370"/>
      <c r="F4" s="370"/>
      <c r="G4" s="370"/>
      <c r="H4" s="370"/>
      <c r="I4" s="370"/>
      <c r="J4" s="370"/>
      <c r="K4" s="250"/>
    </row>
    <row r="5" spans="2:11" ht="5.35" customHeight="1">
      <c r="B5" s="249"/>
      <c r="C5" s="251"/>
      <c r="D5" s="251"/>
      <c r="E5" s="251"/>
      <c r="F5" s="251"/>
      <c r="G5" s="251"/>
      <c r="H5" s="251"/>
      <c r="I5" s="251"/>
      <c r="J5" s="251"/>
      <c r="K5" s="250"/>
    </row>
    <row r="6" spans="2:11" ht="15.05" customHeight="1">
      <c r="B6" s="249"/>
      <c r="C6" s="368" t="s">
        <v>928</v>
      </c>
      <c r="D6" s="368"/>
      <c r="E6" s="368"/>
      <c r="F6" s="368"/>
      <c r="G6" s="368"/>
      <c r="H6" s="368"/>
      <c r="I6" s="368"/>
      <c r="J6" s="368"/>
      <c r="K6" s="250"/>
    </row>
    <row r="7" spans="2:11" ht="15.05" customHeight="1">
      <c r="B7" s="253"/>
      <c r="C7" s="368" t="s">
        <v>929</v>
      </c>
      <c r="D7" s="368"/>
      <c r="E7" s="368"/>
      <c r="F7" s="368"/>
      <c r="G7" s="368"/>
      <c r="H7" s="368"/>
      <c r="I7" s="368"/>
      <c r="J7" s="368"/>
      <c r="K7" s="250"/>
    </row>
    <row r="8" spans="2:11" ht="12.7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pans="2:11" ht="15.05" customHeight="1">
      <c r="B9" s="253"/>
      <c r="C9" s="368" t="s">
        <v>930</v>
      </c>
      <c r="D9" s="368"/>
      <c r="E9" s="368"/>
      <c r="F9" s="368"/>
      <c r="G9" s="368"/>
      <c r="H9" s="368"/>
      <c r="I9" s="368"/>
      <c r="J9" s="368"/>
      <c r="K9" s="250"/>
    </row>
    <row r="10" spans="2:11" ht="15.05" customHeight="1">
      <c r="B10" s="253"/>
      <c r="C10" s="252"/>
      <c r="D10" s="368" t="s">
        <v>931</v>
      </c>
      <c r="E10" s="368"/>
      <c r="F10" s="368"/>
      <c r="G10" s="368"/>
      <c r="H10" s="368"/>
      <c r="I10" s="368"/>
      <c r="J10" s="368"/>
      <c r="K10" s="250"/>
    </row>
    <row r="11" spans="2:11" ht="15.05" customHeight="1">
      <c r="B11" s="253"/>
      <c r="C11" s="254"/>
      <c r="D11" s="368" t="s">
        <v>932</v>
      </c>
      <c r="E11" s="368"/>
      <c r="F11" s="368"/>
      <c r="G11" s="368"/>
      <c r="H11" s="368"/>
      <c r="I11" s="368"/>
      <c r="J11" s="368"/>
      <c r="K11" s="250"/>
    </row>
    <row r="12" spans="2:11" ht="12.7" customHeight="1">
      <c r="B12" s="253"/>
      <c r="C12" s="254"/>
      <c r="D12" s="254"/>
      <c r="E12" s="254"/>
      <c r="F12" s="254"/>
      <c r="G12" s="254"/>
      <c r="H12" s="254"/>
      <c r="I12" s="254"/>
      <c r="J12" s="254"/>
      <c r="K12" s="250"/>
    </row>
    <row r="13" spans="2:11" ht="15.05" customHeight="1">
      <c r="B13" s="253"/>
      <c r="C13" s="254"/>
      <c r="D13" s="368" t="s">
        <v>933</v>
      </c>
      <c r="E13" s="368"/>
      <c r="F13" s="368"/>
      <c r="G13" s="368"/>
      <c r="H13" s="368"/>
      <c r="I13" s="368"/>
      <c r="J13" s="368"/>
      <c r="K13" s="250"/>
    </row>
    <row r="14" spans="2:11" ht="15.05" customHeight="1">
      <c r="B14" s="253"/>
      <c r="C14" s="254"/>
      <c r="D14" s="368" t="s">
        <v>934</v>
      </c>
      <c r="E14" s="368"/>
      <c r="F14" s="368"/>
      <c r="G14" s="368"/>
      <c r="H14" s="368"/>
      <c r="I14" s="368"/>
      <c r="J14" s="368"/>
      <c r="K14" s="250"/>
    </row>
    <row r="15" spans="2:11" ht="15.05" customHeight="1">
      <c r="B15" s="253"/>
      <c r="C15" s="254"/>
      <c r="D15" s="368" t="s">
        <v>935</v>
      </c>
      <c r="E15" s="368"/>
      <c r="F15" s="368"/>
      <c r="G15" s="368"/>
      <c r="H15" s="368"/>
      <c r="I15" s="368"/>
      <c r="J15" s="368"/>
      <c r="K15" s="250"/>
    </row>
    <row r="16" spans="2:11" ht="15.05" customHeight="1">
      <c r="B16" s="253"/>
      <c r="C16" s="254"/>
      <c r="D16" s="254"/>
      <c r="E16" s="255" t="s">
        <v>79</v>
      </c>
      <c r="F16" s="368" t="s">
        <v>936</v>
      </c>
      <c r="G16" s="368"/>
      <c r="H16" s="368"/>
      <c r="I16" s="368"/>
      <c r="J16" s="368"/>
      <c r="K16" s="250"/>
    </row>
    <row r="17" spans="2:11" ht="15.05" customHeight="1">
      <c r="B17" s="253"/>
      <c r="C17" s="254"/>
      <c r="D17" s="254"/>
      <c r="E17" s="255" t="s">
        <v>937</v>
      </c>
      <c r="F17" s="368" t="s">
        <v>938</v>
      </c>
      <c r="G17" s="368"/>
      <c r="H17" s="368"/>
      <c r="I17" s="368"/>
      <c r="J17" s="368"/>
      <c r="K17" s="250"/>
    </row>
    <row r="18" spans="2:11" ht="15.05" customHeight="1">
      <c r="B18" s="253"/>
      <c r="C18" s="254"/>
      <c r="D18" s="254"/>
      <c r="E18" s="255" t="s">
        <v>939</v>
      </c>
      <c r="F18" s="368" t="s">
        <v>940</v>
      </c>
      <c r="G18" s="368"/>
      <c r="H18" s="368"/>
      <c r="I18" s="368"/>
      <c r="J18" s="368"/>
      <c r="K18" s="250"/>
    </row>
    <row r="19" spans="2:11" ht="15.05" customHeight="1">
      <c r="B19" s="253"/>
      <c r="C19" s="254"/>
      <c r="D19" s="254"/>
      <c r="E19" s="255" t="s">
        <v>91</v>
      </c>
      <c r="F19" s="368" t="s">
        <v>941</v>
      </c>
      <c r="G19" s="368"/>
      <c r="H19" s="368"/>
      <c r="I19" s="368"/>
      <c r="J19" s="368"/>
      <c r="K19" s="250"/>
    </row>
    <row r="20" spans="2:11" ht="15.05" customHeight="1">
      <c r="B20" s="253"/>
      <c r="C20" s="254"/>
      <c r="D20" s="254"/>
      <c r="E20" s="255" t="s">
        <v>942</v>
      </c>
      <c r="F20" s="368" t="s">
        <v>943</v>
      </c>
      <c r="G20" s="368"/>
      <c r="H20" s="368"/>
      <c r="I20" s="368"/>
      <c r="J20" s="368"/>
      <c r="K20" s="250"/>
    </row>
    <row r="21" spans="2:11" ht="15.05" customHeight="1">
      <c r="B21" s="253"/>
      <c r="C21" s="254"/>
      <c r="D21" s="254"/>
      <c r="E21" s="255" t="s">
        <v>944</v>
      </c>
      <c r="F21" s="368" t="s">
        <v>945</v>
      </c>
      <c r="G21" s="368"/>
      <c r="H21" s="368"/>
      <c r="I21" s="368"/>
      <c r="J21" s="368"/>
      <c r="K21" s="250"/>
    </row>
    <row r="22" spans="2:11" ht="12.7" customHeight="1">
      <c r="B22" s="253"/>
      <c r="C22" s="254"/>
      <c r="D22" s="254"/>
      <c r="E22" s="254"/>
      <c r="F22" s="254"/>
      <c r="G22" s="254"/>
      <c r="H22" s="254"/>
      <c r="I22" s="254"/>
      <c r="J22" s="254"/>
      <c r="K22" s="250"/>
    </row>
    <row r="23" spans="2:11" ht="15.05" customHeight="1">
      <c r="B23" s="253"/>
      <c r="C23" s="368" t="s">
        <v>946</v>
      </c>
      <c r="D23" s="368"/>
      <c r="E23" s="368"/>
      <c r="F23" s="368"/>
      <c r="G23" s="368"/>
      <c r="H23" s="368"/>
      <c r="I23" s="368"/>
      <c r="J23" s="368"/>
      <c r="K23" s="250"/>
    </row>
    <row r="24" spans="2:11" ht="15.05" customHeight="1">
      <c r="B24" s="253"/>
      <c r="C24" s="368" t="s">
        <v>947</v>
      </c>
      <c r="D24" s="368"/>
      <c r="E24" s="368"/>
      <c r="F24" s="368"/>
      <c r="G24" s="368"/>
      <c r="H24" s="368"/>
      <c r="I24" s="368"/>
      <c r="J24" s="368"/>
      <c r="K24" s="250"/>
    </row>
    <row r="25" spans="2:11" ht="15.05" customHeight="1">
      <c r="B25" s="253"/>
      <c r="C25" s="252"/>
      <c r="D25" s="368" t="s">
        <v>948</v>
      </c>
      <c r="E25" s="368"/>
      <c r="F25" s="368"/>
      <c r="G25" s="368"/>
      <c r="H25" s="368"/>
      <c r="I25" s="368"/>
      <c r="J25" s="368"/>
      <c r="K25" s="250"/>
    </row>
    <row r="26" spans="2:11" ht="15.05" customHeight="1">
      <c r="B26" s="253"/>
      <c r="C26" s="254"/>
      <c r="D26" s="368" t="s">
        <v>949</v>
      </c>
      <c r="E26" s="368"/>
      <c r="F26" s="368"/>
      <c r="G26" s="368"/>
      <c r="H26" s="368"/>
      <c r="I26" s="368"/>
      <c r="J26" s="368"/>
      <c r="K26" s="250"/>
    </row>
    <row r="27" spans="2:11" ht="12.7" customHeight="1">
      <c r="B27" s="253"/>
      <c r="C27" s="254"/>
      <c r="D27" s="254"/>
      <c r="E27" s="254"/>
      <c r="F27" s="254"/>
      <c r="G27" s="254"/>
      <c r="H27" s="254"/>
      <c r="I27" s="254"/>
      <c r="J27" s="254"/>
      <c r="K27" s="250"/>
    </row>
    <row r="28" spans="2:11" ht="15.05" customHeight="1">
      <c r="B28" s="253"/>
      <c r="C28" s="254"/>
      <c r="D28" s="368" t="s">
        <v>950</v>
      </c>
      <c r="E28" s="368"/>
      <c r="F28" s="368"/>
      <c r="G28" s="368"/>
      <c r="H28" s="368"/>
      <c r="I28" s="368"/>
      <c r="J28" s="368"/>
      <c r="K28" s="250"/>
    </row>
    <row r="29" spans="2:11" ht="15.05" customHeight="1">
      <c r="B29" s="253"/>
      <c r="C29" s="254"/>
      <c r="D29" s="368" t="s">
        <v>951</v>
      </c>
      <c r="E29" s="368"/>
      <c r="F29" s="368"/>
      <c r="G29" s="368"/>
      <c r="H29" s="368"/>
      <c r="I29" s="368"/>
      <c r="J29" s="368"/>
      <c r="K29" s="250"/>
    </row>
    <row r="30" spans="2:11" ht="12.7" customHeight="1">
      <c r="B30" s="253"/>
      <c r="C30" s="254"/>
      <c r="D30" s="254"/>
      <c r="E30" s="254"/>
      <c r="F30" s="254"/>
      <c r="G30" s="254"/>
      <c r="H30" s="254"/>
      <c r="I30" s="254"/>
      <c r="J30" s="254"/>
      <c r="K30" s="250"/>
    </row>
    <row r="31" spans="2:11" ht="15.05" customHeight="1">
      <c r="B31" s="253"/>
      <c r="C31" s="254"/>
      <c r="D31" s="368" t="s">
        <v>952</v>
      </c>
      <c r="E31" s="368"/>
      <c r="F31" s="368"/>
      <c r="G31" s="368"/>
      <c r="H31" s="368"/>
      <c r="I31" s="368"/>
      <c r="J31" s="368"/>
      <c r="K31" s="250"/>
    </row>
    <row r="32" spans="2:11" ht="15.05" customHeight="1">
      <c r="B32" s="253"/>
      <c r="C32" s="254"/>
      <c r="D32" s="368" t="s">
        <v>953</v>
      </c>
      <c r="E32" s="368"/>
      <c r="F32" s="368"/>
      <c r="G32" s="368"/>
      <c r="H32" s="368"/>
      <c r="I32" s="368"/>
      <c r="J32" s="368"/>
      <c r="K32" s="250"/>
    </row>
    <row r="33" spans="2:11" ht="15.05" customHeight="1">
      <c r="B33" s="253"/>
      <c r="C33" s="254"/>
      <c r="D33" s="368" t="s">
        <v>954</v>
      </c>
      <c r="E33" s="368"/>
      <c r="F33" s="368"/>
      <c r="G33" s="368"/>
      <c r="H33" s="368"/>
      <c r="I33" s="368"/>
      <c r="J33" s="368"/>
      <c r="K33" s="250"/>
    </row>
    <row r="34" spans="2:11" ht="15.05" customHeight="1">
      <c r="B34" s="253"/>
      <c r="C34" s="254"/>
      <c r="D34" s="252"/>
      <c r="E34" s="256" t="s">
        <v>117</v>
      </c>
      <c r="F34" s="252"/>
      <c r="G34" s="368" t="s">
        <v>955</v>
      </c>
      <c r="H34" s="368"/>
      <c r="I34" s="368"/>
      <c r="J34" s="368"/>
      <c r="K34" s="250"/>
    </row>
    <row r="35" spans="2:11" ht="30.7" customHeight="1">
      <c r="B35" s="253"/>
      <c r="C35" s="254"/>
      <c r="D35" s="252"/>
      <c r="E35" s="256" t="s">
        <v>956</v>
      </c>
      <c r="F35" s="252"/>
      <c r="G35" s="368" t="s">
        <v>957</v>
      </c>
      <c r="H35" s="368"/>
      <c r="I35" s="368"/>
      <c r="J35" s="368"/>
      <c r="K35" s="250"/>
    </row>
    <row r="36" spans="2:11" ht="15.05" customHeight="1">
      <c r="B36" s="253"/>
      <c r="C36" s="254"/>
      <c r="D36" s="252"/>
      <c r="E36" s="256" t="s">
        <v>53</v>
      </c>
      <c r="F36" s="252"/>
      <c r="G36" s="368" t="s">
        <v>958</v>
      </c>
      <c r="H36" s="368"/>
      <c r="I36" s="368"/>
      <c r="J36" s="368"/>
      <c r="K36" s="250"/>
    </row>
    <row r="37" spans="2:11" ht="15.05" customHeight="1">
      <c r="B37" s="253"/>
      <c r="C37" s="254"/>
      <c r="D37" s="252"/>
      <c r="E37" s="256" t="s">
        <v>118</v>
      </c>
      <c r="F37" s="252"/>
      <c r="G37" s="368" t="s">
        <v>959</v>
      </c>
      <c r="H37" s="368"/>
      <c r="I37" s="368"/>
      <c r="J37" s="368"/>
      <c r="K37" s="250"/>
    </row>
    <row r="38" spans="2:11" ht="15.05" customHeight="1">
      <c r="B38" s="253"/>
      <c r="C38" s="254"/>
      <c r="D38" s="252"/>
      <c r="E38" s="256" t="s">
        <v>119</v>
      </c>
      <c r="F38" s="252"/>
      <c r="G38" s="368" t="s">
        <v>960</v>
      </c>
      <c r="H38" s="368"/>
      <c r="I38" s="368"/>
      <c r="J38" s="368"/>
      <c r="K38" s="250"/>
    </row>
    <row r="39" spans="2:11" ht="15.05" customHeight="1">
      <c r="B39" s="253"/>
      <c r="C39" s="254"/>
      <c r="D39" s="252"/>
      <c r="E39" s="256" t="s">
        <v>120</v>
      </c>
      <c r="F39" s="252"/>
      <c r="G39" s="368" t="s">
        <v>961</v>
      </c>
      <c r="H39" s="368"/>
      <c r="I39" s="368"/>
      <c r="J39" s="368"/>
      <c r="K39" s="250"/>
    </row>
    <row r="40" spans="2:11" ht="15.05" customHeight="1">
      <c r="B40" s="253"/>
      <c r="C40" s="254"/>
      <c r="D40" s="252"/>
      <c r="E40" s="256" t="s">
        <v>962</v>
      </c>
      <c r="F40" s="252"/>
      <c r="G40" s="368" t="s">
        <v>963</v>
      </c>
      <c r="H40" s="368"/>
      <c r="I40" s="368"/>
      <c r="J40" s="368"/>
      <c r="K40" s="250"/>
    </row>
    <row r="41" spans="2:11" ht="15.05" customHeight="1">
      <c r="B41" s="253"/>
      <c r="C41" s="254"/>
      <c r="D41" s="252"/>
      <c r="E41" s="256"/>
      <c r="F41" s="252"/>
      <c r="G41" s="368" t="s">
        <v>964</v>
      </c>
      <c r="H41" s="368"/>
      <c r="I41" s="368"/>
      <c r="J41" s="368"/>
      <c r="K41" s="250"/>
    </row>
    <row r="42" spans="2:11" ht="15.05" customHeight="1">
      <c r="B42" s="253"/>
      <c r="C42" s="254"/>
      <c r="D42" s="252"/>
      <c r="E42" s="256" t="s">
        <v>965</v>
      </c>
      <c r="F42" s="252"/>
      <c r="G42" s="368" t="s">
        <v>966</v>
      </c>
      <c r="H42" s="368"/>
      <c r="I42" s="368"/>
      <c r="J42" s="368"/>
      <c r="K42" s="250"/>
    </row>
    <row r="43" spans="2:11" ht="15.05" customHeight="1">
      <c r="B43" s="253"/>
      <c r="C43" s="254"/>
      <c r="D43" s="252"/>
      <c r="E43" s="256" t="s">
        <v>122</v>
      </c>
      <c r="F43" s="252"/>
      <c r="G43" s="368" t="s">
        <v>967</v>
      </c>
      <c r="H43" s="368"/>
      <c r="I43" s="368"/>
      <c r="J43" s="368"/>
      <c r="K43" s="250"/>
    </row>
    <row r="44" spans="2:11" ht="12.7" customHeight="1">
      <c r="B44" s="253"/>
      <c r="C44" s="254"/>
      <c r="D44" s="252"/>
      <c r="E44" s="252"/>
      <c r="F44" s="252"/>
      <c r="G44" s="252"/>
      <c r="H44" s="252"/>
      <c r="I44" s="252"/>
      <c r="J44" s="252"/>
      <c r="K44" s="250"/>
    </row>
    <row r="45" spans="2:11" ht="15.05" customHeight="1">
      <c r="B45" s="253"/>
      <c r="C45" s="254"/>
      <c r="D45" s="368" t="s">
        <v>968</v>
      </c>
      <c r="E45" s="368"/>
      <c r="F45" s="368"/>
      <c r="G45" s="368"/>
      <c r="H45" s="368"/>
      <c r="I45" s="368"/>
      <c r="J45" s="368"/>
      <c r="K45" s="250"/>
    </row>
    <row r="46" spans="2:11" ht="15.05" customHeight="1">
      <c r="B46" s="253"/>
      <c r="C46" s="254"/>
      <c r="D46" s="254"/>
      <c r="E46" s="368" t="s">
        <v>969</v>
      </c>
      <c r="F46" s="368"/>
      <c r="G46" s="368"/>
      <c r="H46" s="368"/>
      <c r="I46" s="368"/>
      <c r="J46" s="368"/>
      <c r="K46" s="250"/>
    </row>
    <row r="47" spans="2:11" ht="15.05" customHeight="1">
      <c r="B47" s="253"/>
      <c r="C47" s="254"/>
      <c r="D47" s="254"/>
      <c r="E47" s="368" t="s">
        <v>970</v>
      </c>
      <c r="F47" s="368"/>
      <c r="G47" s="368"/>
      <c r="H47" s="368"/>
      <c r="I47" s="368"/>
      <c r="J47" s="368"/>
      <c r="K47" s="250"/>
    </row>
    <row r="48" spans="2:11" ht="15.05" customHeight="1">
      <c r="B48" s="253"/>
      <c r="C48" s="254"/>
      <c r="D48" s="254"/>
      <c r="E48" s="368" t="s">
        <v>971</v>
      </c>
      <c r="F48" s="368"/>
      <c r="G48" s="368"/>
      <c r="H48" s="368"/>
      <c r="I48" s="368"/>
      <c r="J48" s="368"/>
      <c r="K48" s="250"/>
    </row>
    <row r="49" spans="2:11" ht="15.05" customHeight="1">
      <c r="B49" s="253"/>
      <c r="C49" s="254"/>
      <c r="D49" s="368" t="s">
        <v>972</v>
      </c>
      <c r="E49" s="368"/>
      <c r="F49" s="368"/>
      <c r="G49" s="368"/>
      <c r="H49" s="368"/>
      <c r="I49" s="368"/>
      <c r="J49" s="368"/>
      <c r="K49" s="250"/>
    </row>
    <row r="50" spans="2:11" ht="25.55" customHeight="1">
      <c r="B50" s="249"/>
      <c r="C50" s="370" t="s">
        <v>973</v>
      </c>
      <c r="D50" s="370"/>
      <c r="E50" s="370"/>
      <c r="F50" s="370"/>
      <c r="G50" s="370"/>
      <c r="H50" s="370"/>
      <c r="I50" s="370"/>
      <c r="J50" s="370"/>
      <c r="K50" s="250"/>
    </row>
    <row r="51" spans="2:11" ht="5.35" customHeight="1">
      <c r="B51" s="249"/>
      <c r="C51" s="251"/>
      <c r="D51" s="251"/>
      <c r="E51" s="251"/>
      <c r="F51" s="251"/>
      <c r="G51" s="251"/>
      <c r="H51" s="251"/>
      <c r="I51" s="251"/>
      <c r="J51" s="251"/>
      <c r="K51" s="250"/>
    </row>
    <row r="52" spans="2:11" ht="15.05" customHeight="1">
      <c r="B52" s="249"/>
      <c r="C52" s="368" t="s">
        <v>974</v>
      </c>
      <c r="D52" s="368"/>
      <c r="E52" s="368"/>
      <c r="F52" s="368"/>
      <c r="G52" s="368"/>
      <c r="H52" s="368"/>
      <c r="I52" s="368"/>
      <c r="J52" s="368"/>
      <c r="K52" s="250"/>
    </row>
    <row r="53" spans="2:11" ht="15.05" customHeight="1">
      <c r="B53" s="249"/>
      <c r="C53" s="368" t="s">
        <v>975</v>
      </c>
      <c r="D53" s="368"/>
      <c r="E53" s="368"/>
      <c r="F53" s="368"/>
      <c r="G53" s="368"/>
      <c r="H53" s="368"/>
      <c r="I53" s="368"/>
      <c r="J53" s="368"/>
      <c r="K53" s="250"/>
    </row>
    <row r="54" spans="2:11" ht="12.7" customHeight="1">
      <c r="B54" s="249"/>
      <c r="C54" s="252"/>
      <c r="D54" s="252"/>
      <c r="E54" s="252"/>
      <c r="F54" s="252"/>
      <c r="G54" s="252"/>
      <c r="H54" s="252"/>
      <c r="I54" s="252"/>
      <c r="J54" s="252"/>
      <c r="K54" s="250"/>
    </row>
    <row r="55" spans="2:11" ht="15.05" customHeight="1">
      <c r="B55" s="249"/>
      <c r="C55" s="368" t="s">
        <v>976</v>
      </c>
      <c r="D55" s="368"/>
      <c r="E55" s="368"/>
      <c r="F55" s="368"/>
      <c r="G55" s="368"/>
      <c r="H55" s="368"/>
      <c r="I55" s="368"/>
      <c r="J55" s="368"/>
      <c r="K55" s="250"/>
    </row>
    <row r="56" spans="2:11" ht="15.05" customHeight="1">
      <c r="B56" s="249"/>
      <c r="C56" s="254"/>
      <c r="D56" s="368" t="s">
        <v>977</v>
      </c>
      <c r="E56" s="368"/>
      <c r="F56" s="368"/>
      <c r="G56" s="368"/>
      <c r="H56" s="368"/>
      <c r="I56" s="368"/>
      <c r="J56" s="368"/>
      <c r="K56" s="250"/>
    </row>
    <row r="57" spans="2:11" ht="15.05" customHeight="1">
      <c r="B57" s="249"/>
      <c r="C57" s="254"/>
      <c r="D57" s="368" t="s">
        <v>978</v>
      </c>
      <c r="E57" s="368"/>
      <c r="F57" s="368"/>
      <c r="G57" s="368"/>
      <c r="H57" s="368"/>
      <c r="I57" s="368"/>
      <c r="J57" s="368"/>
      <c r="K57" s="250"/>
    </row>
    <row r="58" spans="2:11" ht="15.05" customHeight="1">
      <c r="B58" s="249"/>
      <c r="C58" s="254"/>
      <c r="D58" s="368" t="s">
        <v>979</v>
      </c>
      <c r="E58" s="368"/>
      <c r="F58" s="368"/>
      <c r="G58" s="368"/>
      <c r="H58" s="368"/>
      <c r="I58" s="368"/>
      <c r="J58" s="368"/>
      <c r="K58" s="250"/>
    </row>
    <row r="59" spans="2:11" ht="15.05" customHeight="1">
      <c r="B59" s="249"/>
      <c r="C59" s="254"/>
      <c r="D59" s="368" t="s">
        <v>980</v>
      </c>
      <c r="E59" s="368"/>
      <c r="F59" s="368"/>
      <c r="G59" s="368"/>
      <c r="H59" s="368"/>
      <c r="I59" s="368"/>
      <c r="J59" s="368"/>
      <c r="K59" s="250"/>
    </row>
    <row r="60" spans="2:11" ht="15.05" customHeight="1">
      <c r="B60" s="249"/>
      <c r="C60" s="254"/>
      <c r="D60" s="372" t="s">
        <v>981</v>
      </c>
      <c r="E60" s="372"/>
      <c r="F60" s="372"/>
      <c r="G60" s="372"/>
      <c r="H60" s="372"/>
      <c r="I60" s="372"/>
      <c r="J60" s="372"/>
      <c r="K60" s="250"/>
    </row>
    <row r="61" spans="2:11" ht="15.05" customHeight="1">
      <c r="B61" s="249"/>
      <c r="C61" s="254"/>
      <c r="D61" s="368" t="s">
        <v>982</v>
      </c>
      <c r="E61" s="368"/>
      <c r="F61" s="368"/>
      <c r="G61" s="368"/>
      <c r="H61" s="368"/>
      <c r="I61" s="368"/>
      <c r="J61" s="368"/>
      <c r="K61" s="250"/>
    </row>
    <row r="62" spans="2:11" ht="12.7" customHeight="1">
      <c r="B62" s="249"/>
      <c r="C62" s="254"/>
      <c r="D62" s="254"/>
      <c r="E62" s="257"/>
      <c r="F62" s="254"/>
      <c r="G62" s="254"/>
      <c r="H62" s="254"/>
      <c r="I62" s="254"/>
      <c r="J62" s="254"/>
      <c r="K62" s="250"/>
    </row>
    <row r="63" spans="2:11" ht="15.05" customHeight="1">
      <c r="B63" s="249"/>
      <c r="C63" s="254"/>
      <c r="D63" s="368" t="s">
        <v>983</v>
      </c>
      <c r="E63" s="368"/>
      <c r="F63" s="368"/>
      <c r="G63" s="368"/>
      <c r="H63" s="368"/>
      <c r="I63" s="368"/>
      <c r="J63" s="368"/>
      <c r="K63" s="250"/>
    </row>
    <row r="64" spans="2:11" ht="15.05" customHeight="1">
      <c r="B64" s="249"/>
      <c r="C64" s="254"/>
      <c r="D64" s="372" t="s">
        <v>984</v>
      </c>
      <c r="E64" s="372"/>
      <c r="F64" s="372"/>
      <c r="G64" s="372"/>
      <c r="H64" s="372"/>
      <c r="I64" s="372"/>
      <c r="J64" s="372"/>
      <c r="K64" s="250"/>
    </row>
    <row r="65" spans="2:11" ht="15.05" customHeight="1">
      <c r="B65" s="249"/>
      <c r="C65" s="254"/>
      <c r="D65" s="368" t="s">
        <v>985</v>
      </c>
      <c r="E65" s="368"/>
      <c r="F65" s="368"/>
      <c r="G65" s="368"/>
      <c r="H65" s="368"/>
      <c r="I65" s="368"/>
      <c r="J65" s="368"/>
      <c r="K65" s="250"/>
    </row>
    <row r="66" spans="2:11" ht="15.05" customHeight="1">
      <c r="B66" s="249"/>
      <c r="C66" s="254"/>
      <c r="D66" s="368" t="s">
        <v>986</v>
      </c>
      <c r="E66" s="368"/>
      <c r="F66" s="368"/>
      <c r="G66" s="368"/>
      <c r="H66" s="368"/>
      <c r="I66" s="368"/>
      <c r="J66" s="368"/>
      <c r="K66" s="250"/>
    </row>
    <row r="67" spans="2:11" ht="15.05" customHeight="1">
      <c r="B67" s="249"/>
      <c r="C67" s="254"/>
      <c r="D67" s="368" t="s">
        <v>987</v>
      </c>
      <c r="E67" s="368"/>
      <c r="F67" s="368"/>
      <c r="G67" s="368"/>
      <c r="H67" s="368"/>
      <c r="I67" s="368"/>
      <c r="J67" s="368"/>
      <c r="K67" s="250"/>
    </row>
    <row r="68" spans="2:11" ht="15.05" customHeight="1">
      <c r="B68" s="249"/>
      <c r="C68" s="254"/>
      <c r="D68" s="368" t="s">
        <v>988</v>
      </c>
      <c r="E68" s="368"/>
      <c r="F68" s="368"/>
      <c r="G68" s="368"/>
      <c r="H68" s="368"/>
      <c r="I68" s="368"/>
      <c r="J68" s="368"/>
      <c r="K68" s="250"/>
    </row>
    <row r="69" spans="2:11" ht="12.7" customHeight="1">
      <c r="B69" s="258"/>
      <c r="C69" s="259"/>
      <c r="D69" s="259"/>
      <c r="E69" s="259"/>
      <c r="F69" s="259"/>
      <c r="G69" s="259"/>
      <c r="H69" s="259"/>
      <c r="I69" s="259"/>
      <c r="J69" s="259"/>
      <c r="K69" s="260"/>
    </row>
    <row r="70" spans="2:11" ht="18.8" customHeight="1">
      <c r="B70" s="261"/>
      <c r="C70" s="261"/>
      <c r="D70" s="261"/>
      <c r="E70" s="261"/>
      <c r="F70" s="261"/>
      <c r="G70" s="261"/>
      <c r="H70" s="261"/>
      <c r="I70" s="261"/>
      <c r="J70" s="261"/>
      <c r="K70" s="262"/>
    </row>
    <row r="71" spans="2:11" ht="18.8" customHeight="1">
      <c r="B71" s="262"/>
      <c r="C71" s="262"/>
      <c r="D71" s="262"/>
      <c r="E71" s="262"/>
      <c r="F71" s="262"/>
      <c r="G71" s="262"/>
      <c r="H71" s="262"/>
      <c r="I71" s="262"/>
      <c r="J71" s="262"/>
      <c r="K71" s="262"/>
    </row>
    <row r="72" spans="2:11" ht="7.55" customHeight="1">
      <c r="B72" s="263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ht="45.1" customHeight="1">
      <c r="B73" s="266"/>
      <c r="C73" s="373" t="s">
        <v>97</v>
      </c>
      <c r="D73" s="373"/>
      <c r="E73" s="373"/>
      <c r="F73" s="373"/>
      <c r="G73" s="373"/>
      <c r="H73" s="373"/>
      <c r="I73" s="373"/>
      <c r="J73" s="373"/>
      <c r="K73" s="267"/>
    </row>
    <row r="74" spans="2:11" ht="17.25" customHeight="1">
      <c r="B74" s="266"/>
      <c r="C74" s="268" t="s">
        <v>989</v>
      </c>
      <c r="D74" s="268"/>
      <c r="E74" s="268"/>
      <c r="F74" s="268" t="s">
        <v>990</v>
      </c>
      <c r="G74" s="269"/>
      <c r="H74" s="268" t="s">
        <v>118</v>
      </c>
      <c r="I74" s="268" t="s">
        <v>57</v>
      </c>
      <c r="J74" s="268" t="s">
        <v>991</v>
      </c>
      <c r="K74" s="267"/>
    </row>
    <row r="75" spans="2:11" ht="17.25" customHeight="1">
      <c r="B75" s="266"/>
      <c r="C75" s="270" t="s">
        <v>992</v>
      </c>
      <c r="D75" s="270"/>
      <c r="E75" s="270"/>
      <c r="F75" s="271" t="s">
        <v>993</v>
      </c>
      <c r="G75" s="272"/>
      <c r="H75" s="270"/>
      <c r="I75" s="270"/>
      <c r="J75" s="270" t="s">
        <v>994</v>
      </c>
      <c r="K75" s="267"/>
    </row>
    <row r="76" spans="2:11" ht="5.35" customHeight="1">
      <c r="B76" s="266"/>
      <c r="C76" s="273"/>
      <c r="D76" s="273"/>
      <c r="E76" s="273"/>
      <c r="F76" s="273"/>
      <c r="G76" s="274"/>
      <c r="H76" s="273"/>
      <c r="I76" s="273"/>
      <c r="J76" s="273"/>
      <c r="K76" s="267"/>
    </row>
    <row r="77" spans="2:11" ht="15.05" customHeight="1">
      <c r="B77" s="266"/>
      <c r="C77" s="256" t="s">
        <v>53</v>
      </c>
      <c r="D77" s="273"/>
      <c r="E77" s="273"/>
      <c r="F77" s="275" t="s">
        <v>995</v>
      </c>
      <c r="G77" s="274"/>
      <c r="H77" s="256" t="s">
        <v>996</v>
      </c>
      <c r="I77" s="256" t="s">
        <v>997</v>
      </c>
      <c r="J77" s="256">
        <v>20</v>
      </c>
      <c r="K77" s="267"/>
    </row>
    <row r="78" spans="2:11" ht="15.05" customHeight="1">
      <c r="B78" s="266"/>
      <c r="C78" s="256" t="s">
        <v>998</v>
      </c>
      <c r="D78" s="256"/>
      <c r="E78" s="256"/>
      <c r="F78" s="275" t="s">
        <v>995</v>
      </c>
      <c r="G78" s="274"/>
      <c r="H78" s="256" t="s">
        <v>999</v>
      </c>
      <c r="I78" s="256" t="s">
        <v>997</v>
      </c>
      <c r="J78" s="256">
        <v>120</v>
      </c>
      <c r="K78" s="267"/>
    </row>
    <row r="79" spans="2:11" ht="15.05" customHeight="1">
      <c r="B79" s="276"/>
      <c r="C79" s="256" t="s">
        <v>1000</v>
      </c>
      <c r="D79" s="256"/>
      <c r="E79" s="256"/>
      <c r="F79" s="275" t="s">
        <v>1001</v>
      </c>
      <c r="G79" s="274"/>
      <c r="H79" s="256" t="s">
        <v>1002</v>
      </c>
      <c r="I79" s="256" t="s">
        <v>997</v>
      </c>
      <c r="J79" s="256">
        <v>50</v>
      </c>
      <c r="K79" s="267"/>
    </row>
    <row r="80" spans="2:11" ht="15.05" customHeight="1">
      <c r="B80" s="276"/>
      <c r="C80" s="256" t="s">
        <v>1003</v>
      </c>
      <c r="D80" s="256"/>
      <c r="E80" s="256"/>
      <c r="F80" s="275" t="s">
        <v>995</v>
      </c>
      <c r="G80" s="274"/>
      <c r="H80" s="256" t="s">
        <v>1004</v>
      </c>
      <c r="I80" s="256" t="s">
        <v>1005</v>
      </c>
      <c r="J80" s="256"/>
      <c r="K80" s="267"/>
    </row>
    <row r="81" spans="2:11" ht="15.05" customHeight="1">
      <c r="B81" s="276"/>
      <c r="C81" s="277" t="s">
        <v>1006</v>
      </c>
      <c r="D81" s="277"/>
      <c r="E81" s="277"/>
      <c r="F81" s="278" t="s">
        <v>1001</v>
      </c>
      <c r="G81" s="277"/>
      <c r="H81" s="277" t="s">
        <v>1007</v>
      </c>
      <c r="I81" s="277" t="s">
        <v>997</v>
      </c>
      <c r="J81" s="277">
        <v>15</v>
      </c>
      <c r="K81" s="267"/>
    </row>
    <row r="82" spans="2:11" ht="15.05" customHeight="1">
      <c r="B82" s="276"/>
      <c r="C82" s="277" t="s">
        <v>1008</v>
      </c>
      <c r="D82" s="277"/>
      <c r="E82" s="277"/>
      <c r="F82" s="278" t="s">
        <v>1001</v>
      </c>
      <c r="G82" s="277"/>
      <c r="H82" s="277" t="s">
        <v>1009</v>
      </c>
      <c r="I82" s="277" t="s">
        <v>997</v>
      </c>
      <c r="J82" s="277">
        <v>15</v>
      </c>
      <c r="K82" s="267"/>
    </row>
    <row r="83" spans="2:11" ht="15.05" customHeight="1">
      <c r="B83" s="276"/>
      <c r="C83" s="277" t="s">
        <v>1010</v>
      </c>
      <c r="D83" s="277"/>
      <c r="E83" s="277"/>
      <c r="F83" s="278" t="s">
        <v>1001</v>
      </c>
      <c r="G83" s="277"/>
      <c r="H83" s="277" t="s">
        <v>1011</v>
      </c>
      <c r="I83" s="277" t="s">
        <v>997</v>
      </c>
      <c r="J83" s="277">
        <v>20</v>
      </c>
      <c r="K83" s="267"/>
    </row>
    <row r="84" spans="2:11" ht="15.05" customHeight="1">
      <c r="B84" s="276"/>
      <c r="C84" s="277" t="s">
        <v>1012</v>
      </c>
      <c r="D84" s="277"/>
      <c r="E84" s="277"/>
      <c r="F84" s="278" t="s">
        <v>1001</v>
      </c>
      <c r="G84" s="277"/>
      <c r="H84" s="277" t="s">
        <v>1013</v>
      </c>
      <c r="I84" s="277" t="s">
        <v>997</v>
      </c>
      <c r="J84" s="277">
        <v>20</v>
      </c>
      <c r="K84" s="267"/>
    </row>
    <row r="85" spans="2:11" ht="15.05" customHeight="1">
      <c r="B85" s="276"/>
      <c r="C85" s="256" t="s">
        <v>1014</v>
      </c>
      <c r="D85" s="256"/>
      <c r="E85" s="256"/>
      <c r="F85" s="275" t="s">
        <v>1001</v>
      </c>
      <c r="G85" s="274"/>
      <c r="H85" s="256" t="s">
        <v>1015</v>
      </c>
      <c r="I85" s="256" t="s">
        <v>997</v>
      </c>
      <c r="J85" s="256">
        <v>50</v>
      </c>
      <c r="K85" s="267"/>
    </row>
    <row r="86" spans="2:11" ht="15.05" customHeight="1">
      <c r="B86" s="276"/>
      <c r="C86" s="256" t="s">
        <v>1016</v>
      </c>
      <c r="D86" s="256"/>
      <c r="E86" s="256"/>
      <c r="F86" s="275" t="s">
        <v>1001</v>
      </c>
      <c r="G86" s="274"/>
      <c r="H86" s="256" t="s">
        <v>1017</v>
      </c>
      <c r="I86" s="256" t="s">
        <v>997</v>
      </c>
      <c r="J86" s="256">
        <v>20</v>
      </c>
      <c r="K86" s="267"/>
    </row>
    <row r="87" spans="2:11" ht="15.05" customHeight="1">
      <c r="B87" s="276"/>
      <c r="C87" s="256" t="s">
        <v>1018</v>
      </c>
      <c r="D87" s="256"/>
      <c r="E87" s="256"/>
      <c r="F87" s="275" t="s">
        <v>1001</v>
      </c>
      <c r="G87" s="274"/>
      <c r="H87" s="256" t="s">
        <v>1019</v>
      </c>
      <c r="I87" s="256" t="s">
        <v>997</v>
      </c>
      <c r="J87" s="256">
        <v>20</v>
      </c>
      <c r="K87" s="267"/>
    </row>
    <row r="88" spans="2:11" ht="15.05" customHeight="1">
      <c r="B88" s="276"/>
      <c r="C88" s="256" t="s">
        <v>1020</v>
      </c>
      <c r="D88" s="256"/>
      <c r="E88" s="256"/>
      <c r="F88" s="275" t="s">
        <v>1001</v>
      </c>
      <c r="G88" s="274"/>
      <c r="H88" s="256" t="s">
        <v>1021</v>
      </c>
      <c r="I88" s="256" t="s">
        <v>997</v>
      </c>
      <c r="J88" s="256">
        <v>50</v>
      </c>
      <c r="K88" s="267"/>
    </row>
    <row r="89" spans="2:11" ht="15.05" customHeight="1">
      <c r="B89" s="276"/>
      <c r="C89" s="256" t="s">
        <v>1022</v>
      </c>
      <c r="D89" s="256"/>
      <c r="E89" s="256"/>
      <c r="F89" s="275" t="s">
        <v>1001</v>
      </c>
      <c r="G89" s="274"/>
      <c r="H89" s="256" t="s">
        <v>1022</v>
      </c>
      <c r="I89" s="256" t="s">
        <v>997</v>
      </c>
      <c r="J89" s="256">
        <v>50</v>
      </c>
      <c r="K89" s="267"/>
    </row>
    <row r="90" spans="2:11" ht="15.05" customHeight="1">
      <c r="B90" s="276"/>
      <c r="C90" s="256" t="s">
        <v>123</v>
      </c>
      <c r="D90" s="256"/>
      <c r="E90" s="256"/>
      <c r="F90" s="275" t="s">
        <v>1001</v>
      </c>
      <c r="G90" s="274"/>
      <c r="H90" s="256" t="s">
        <v>1023</v>
      </c>
      <c r="I90" s="256" t="s">
        <v>997</v>
      </c>
      <c r="J90" s="256">
        <v>255</v>
      </c>
      <c r="K90" s="267"/>
    </row>
    <row r="91" spans="2:11" ht="15.05" customHeight="1">
      <c r="B91" s="276"/>
      <c r="C91" s="256" t="s">
        <v>1024</v>
      </c>
      <c r="D91" s="256"/>
      <c r="E91" s="256"/>
      <c r="F91" s="275" t="s">
        <v>995</v>
      </c>
      <c r="G91" s="274"/>
      <c r="H91" s="256" t="s">
        <v>1025</v>
      </c>
      <c r="I91" s="256" t="s">
        <v>1026</v>
      </c>
      <c r="J91" s="256"/>
      <c r="K91" s="267"/>
    </row>
    <row r="92" spans="2:11" ht="15.05" customHeight="1">
      <c r="B92" s="276"/>
      <c r="C92" s="256" t="s">
        <v>1027</v>
      </c>
      <c r="D92" s="256"/>
      <c r="E92" s="256"/>
      <c r="F92" s="275" t="s">
        <v>995</v>
      </c>
      <c r="G92" s="274"/>
      <c r="H92" s="256" t="s">
        <v>1028</v>
      </c>
      <c r="I92" s="256" t="s">
        <v>1029</v>
      </c>
      <c r="J92" s="256"/>
      <c r="K92" s="267"/>
    </row>
    <row r="93" spans="2:11" ht="15.05" customHeight="1">
      <c r="B93" s="276"/>
      <c r="C93" s="256" t="s">
        <v>1030</v>
      </c>
      <c r="D93" s="256"/>
      <c r="E93" s="256"/>
      <c r="F93" s="275" t="s">
        <v>995</v>
      </c>
      <c r="G93" s="274"/>
      <c r="H93" s="256" t="s">
        <v>1030</v>
      </c>
      <c r="I93" s="256" t="s">
        <v>1029</v>
      </c>
      <c r="J93" s="256"/>
      <c r="K93" s="267"/>
    </row>
    <row r="94" spans="2:11" ht="15.05" customHeight="1">
      <c r="B94" s="276"/>
      <c r="C94" s="256" t="s">
        <v>38</v>
      </c>
      <c r="D94" s="256"/>
      <c r="E94" s="256"/>
      <c r="F94" s="275" t="s">
        <v>995</v>
      </c>
      <c r="G94" s="274"/>
      <c r="H94" s="256" t="s">
        <v>1031</v>
      </c>
      <c r="I94" s="256" t="s">
        <v>1029</v>
      </c>
      <c r="J94" s="256"/>
      <c r="K94" s="267"/>
    </row>
    <row r="95" spans="2:11" ht="15.05" customHeight="1">
      <c r="B95" s="276"/>
      <c r="C95" s="256" t="s">
        <v>48</v>
      </c>
      <c r="D95" s="256"/>
      <c r="E95" s="256"/>
      <c r="F95" s="275" t="s">
        <v>995</v>
      </c>
      <c r="G95" s="274"/>
      <c r="H95" s="256" t="s">
        <v>1032</v>
      </c>
      <c r="I95" s="256" t="s">
        <v>1029</v>
      </c>
      <c r="J95" s="256"/>
      <c r="K95" s="267"/>
    </row>
    <row r="96" spans="2:11" ht="15.05" customHeight="1">
      <c r="B96" s="279"/>
      <c r="C96" s="280"/>
      <c r="D96" s="280"/>
      <c r="E96" s="280"/>
      <c r="F96" s="280"/>
      <c r="G96" s="280"/>
      <c r="H96" s="280"/>
      <c r="I96" s="280"/>
      <c r="J96" s="280"/>
      <c r="K96" s="281"/>
    </row>
    <row r="97" spans="2:11" ht="18.8" customHeight="1">
      <c r="B97" s="282"/>
      <c r="C97" s="283"/>
      <c r="D97" s="283"/>
      <c r="E97" s="283"/>
      <c r="F97" s="283"/>
      <c r="G97" s="283"/>
      <c r="H97" s="283"/>
      <c r="I97" s="283"/>
      <c r="J97" s="283"/>
      <c r="K97" s="282"/>
    </row>
    <row r="98" spans="2:11" ht="18.8" customHeight="1">
      <c r="B98" s="262"/>
      <c r="C98" s="262"/>
      <c r="D98" s="262"/>
      <c r="E98" s="262"/>
      <c r="F98" s="262"/>
      <c r="G98" s="262"/>
      <c r="H98" s="262"/>
      <c r="I98" s="262"/>
      <c r="J98" s="262"/>
      <c r="K98" s="262"/>
    </row>
    <row r="99" spans="2:11" ht="7.55" customHeight="1">
      <c r="B99" s="263"/>
      <c r="C99" s="264"/>
      <c r="D99" s="264"/>
      <c r="E99" s="264"/>
      <c r="F99" s="264"/>
      <c r="G99" s="264"/>
      <c r="H99" s="264"/>
      <c r="I99" s="264"/>
      <c r="J99" s="264"/>
      <c r="K99" s="265"/>
    </row>
    <row r="100" spans="2:11" ht="45.1" customHeight="1">
      <c r="B100" s="266"/>
      <c r="C100" s="373" t="s">
        <v>1033</v>
      </c>
      <c r="D100" s="373"/>
      <c r="E100" s="373"/>
      <c r="F100" s="373"/>
      <c r="G100" s="373"/>
      <c r="H100" s="373"/>
      <c r="I100" s="373"/>
      <c r="J100" s="373"/>
      <c r="K100" s="267"/>
    </row>
    <row r="101" spans="2:11" ht="17.25" customHeight="1">
      <c r="B101" s="266"/>
      <c r="C101" s="268" t="s">
        <v>989</v>
      </c>
      <c r="D101" s="268"/>
      <c r="E101" s="268"/>
      <c r="F101" s="268" t="s">
        <v>990</v>
      </c>
      <c r="G101" s="269"/>
      <c r="H101" s="268" t="s">
        <v>118</v>
      </c>
      <c r="I101" s="268" t="s">
        <v>57</v>
      </c>
      <c r="J101" s="268" t="s">
        <v>991</v>
      </c>
      <c r="K101" s="267"/>
    </row>
    <row r="102" spans="2:11" ht="17.25" customHeight="1">
      <c r="B102" s="266"/>
      <c r="C102" s="270" t="s">
        <v>992</v>
      </c>
      <c r="D102" s="270"/>
      <c r="E102" s="270"/>
      <c r="F102" s="271" t="s">
        <v>993</v>
      </c>
      <c r="G102" s="272"/>
      <c r="H102" s="270"/>
      <c r="I102" s="270"/>
      <c r="J102" s="270" t="s">
        <v>994</v>
      </c>
      <c r="K102" s="267"/>
    </row>
    <row r="103" spans="2:11" ht="5.35" customHeight="1">
      <c r="B103" s="266"/>
      <c r="C103" s="268"/>
      <c r="D103" s="268"/>
      <c r="E103" s="268"/>
      <c r="F103" s="268"/>
      <c r="G103" s="284"/>
      <c r="H103" s="268"/>
      <c r="I103" s="268"/>
      <c r="J103" s="268"/>
      <c r="K103" s="267"/>
    </row>
    <row r="104" spans="2:11" ht="15.05" customHeight="1">
      <c r="B104" s="266"/>
      <c r="C104" s="256" t="s">
        <v>53</v>
      </c>
      <c r="D104" s="273"/>
      <c r="E104" s="273"/>
      <c r="F104" s="275" t="s">
        <v>995</v>
      </c>
      <c r="G104" s="284"/>
      <c r="H104" s="256" t="s">
        <v>1034</v>
      </c>
      <c r="I104" s="256" t="s">
        <v>997</v>
      </c>
      <c r="J104" s="256">
        <v>20</v>
      </c>
      <c r="K104" s="267"/>
    </row>
    <row r="105" spans="2:11" ht="15.05" customHeight="1">
      <c r="B105" s="266"/>
      <c r="C105" s="256" t="s">
        <v>998</v>
      </c>
      <c r="D105" s="256"/>
      <c r="E105" s="256"/>
      <c r="F105" s="275" t="s">
        <v>995</v>
      </c>
      <c r="G105" s="256"/>
      <c r="H105" s="256" t="s">
        <v>1034</v>
      </c>
      <c r="I105" s="256" t="s">
        <v>997</v>
      </c>
      <c r="J105" s="256">
        <v>120</v>
      </c>
      <c r="K105" s="267"/>
    </row>
    <row r="106" spans="2:11" ht="15.05" customHeight="1">
      <c r="B106" s="276"/>
      <c r="C106" s="256" t="s">
        <v>1000</v>
      </c>
      <c r="D106" s="256"/>
      <c r="E106" s="256"/>
      <c r="F106" s="275" t="s">
        <v>1001</v>
      </c>
      <c r="G106" s="256"/>
      <c r="H106" s="256" t="s">
        <v>1034</v>
      </c>
      <c r="I106" s="256" t="s">
        <v>997</v>
      </c>
      <c r="J106" s="256">
        <v>50</v>
      </c>
      <c r="K106" s="267"/>
    </row>
    <row r="107" spans="2:11" ht="15.05" customHeight="1">
      <c r="B107" s="276"/>
      <c r="C107" s="256" t="s">
        <v>1003</v>
      </c>
      <c r="D107" s="256"/>
      <c r="E107" s="256"/>
      <c r="F107" s="275" t="s">
        <v>995</v>
      </c>
      <c r="G107" s="256"/>
      <c r="H107" s="256" t="s">
        <v>1034</v>
      </c>
      <c r="I107" s="256" t="s">
        <v>1005</v>
      </c>
      <c r="J107" s="256"/>
      <c r="K107" s="267"/>
    </row>
    <row r="108" spans="2:11" ht="15.05" customHeight="1">
      <c r="B108" s="276"/>
      <c r="C108" s="256" t="s">
        <v>1014</v>
      </c>
      <c r="D108" s="256"/>
      <c r="E108" s="256"/>
      <c r="F108" s="275" t="s">
        <v>1001</v>
      </c>
      <c r="G108" s="256"/>
      <c r="H108" s="256" t="s">
        <v>1034</v>
      </c>
      <c r="I108" s="256" t="s">
        <v>997</v>
      </c>
      <c r="J108" s="256">
        <v>50</v>
      </c>
      <c r="K108" s="267"/>
    </row>
    <row r="109" spans="2:11" ht="15.05" customHeight="1">
      <c r="B109" s="276"/>
      <c r="C109" s="256" t="s">
        <v>1022</v>
      </c>
      <c r="D109" s="256"/>
      <c r="E109" s="256"/>
      <c r="F109" s="275" t="s">
        <v>1001</v>
      </c>
      <c r="G109" s="256"/>
      <c r="H109" s="256" t="s">
        <v>1034</v>
      </c>
      <c r="I109" s="256" t="s">
        <v>997</v>
      </c>
      <c r="J109" s="256">
        <v>50</v>
      </c>
      <c r="K109" s="267"/>
    </row>
    <row r="110" spans="2:11" ht="15.05" customHeight="1">
      <c r="B110" s="276"/>
      <c r="C110" s="256" t="s">
        <v>1020</v>
      </c>
      <c r="D110" s="256"/>
      <c r="E110" s="256"/>
      <c r="F110" s="275" t="s">
        <v>1001</v>
      </c>
      <c r="G110" s="256"/>
      <c r="H110" s="256" t="s">
        <v>1034</v>
      </c>
      <c r="I110" s="256" t="s">
        <v>997</v>
      </c>
      <c r="J110" s="256">
        <v>50</v>
      </c>
      <c r="K110" s="267"/>
    </row>
    <row r="111" spans="2:11" ht="15.05" customHeight="1">
      <c r="B111" s="276"/>
      <c r="C111" s="256" t="s">
        <v>53</v>
      </c>
      <c r="D111" s="256"/>
      <c r="E111" s="256"/>
      <c r="F111" s="275" t="s">
        <v>995</v>
      </c>
      <c r="G111" s="256"/>
      <c r="H111" s="256" t="s">
        <v>1035</v>
      </c>
      <c r="I111" s="256" t="s">
        <v>997</v>
      </c>
      <c r="J111" s="256">
        <v>20</v>
      </c>
      <c r="K111" s="267"/>
    </row>
    <row r="112" spans="2:11" ht="15.05" customHeight="1">
      <c r="B112" s="276"/>
      <c r="C112" s="256" t="s">
        <v>1036</v>
      </c>
      <c r="D112" s="256"/>
      <c r="E112" s="256"/>
      <c r="F112" s="275" t="s">
        <v>995</v>
      </c>
      <c r="G112" s="256"/>
      <c r="H112" s="256" t="s">
        <v>1037</v>
      </c>
      <c r="I112" s="256" t="s">
        <v>997</v>
      </c>
      <c r="J112" s="256">
        <v>120</v>
      </c>
      <c r="K112" s="267"/>
    </row>
    <row r="113" spans="2:11" ht="15.05" customHeight="1">
      <c r="B113" s="276"/>
      <c r="C113" s="256" t="s">
        <v>38</v>
      </c>
      <c r="D113" s="256"/>
      <c r="E113" s="256"/>
      <c r="F113" s="275" t="s">
        <v>995</v>
      </c>
      <c r="G113" s="256"/>
      <c r="H113" s="256" t="s">
        <v>1038</v>
      </c>
      <c r="I113" s="256" t="s">
        <v>1029</v>
      </c>
      <c r="J113" s="256"/>
      <c r="K113" s="267"/>
    </row>
    <row r="114" spans="2:11" ht="15.05" customHeight="1">
      <c r="B114" s="276"/>
      <c r="C114" s="256" t="s">
        <v>48</v>
      </c>
      <c r="D114" s="256"/>
      <c r="E114" s="256"/>
      <c r="F114" s="275" t="s">
        <v>995</v>
      </c>
      <c r="G114" s="256"/>
      <c r="H114" s="256" t="s">
        <v>1039</v>
      </c>
      <c r="I114" s="256" t="s">
        <v>1029</v>
      </c>
      <c r="J114" s="256"/>
      <c r="K114" s="267"/>
    </row>
    <row r="115" spans="2:11" ht="15.05" customHeight="1">
      <c r="B115" s="276"/>
      <c r="C115" s="256" t="s">
        <v>57</v>
      </c>
      <c r="D115" s="256"/>
      <c r="E115" s="256"/>
      <c r="F115" s="275" t="s">
        <v>995</v>
      </c>
      <c r="G115" s="256"/>
      <c r="H115" s="256" t="s">
        <v>1040</v>
      </c>
      <c r="I115" s="256" t="s">
        <v>1041</v>
      </c>
      <c r="J115" s="256"/>
      <c r="K115" s="267"/>
    </row>
    <row r="116" spans="2:11" ht="15.05" customHeight="1">
      <c r="B116" s="279"/>
      <c r="C116" s="285"/>
      <c r="D116" s="285"/>
      <c r="E116" s="285"/>
      <c r="F116" s="285"/>
      <c r="G116" s="285"/>
      <c r="H116" s="285"/>
      <c r="I116" s="285"/>
      <c r="J116" s="285"/>
      <c r="K116" s="281"/>
    </row>
    <row r="117" spans="2:11" ht="18.8" customHeight="1">
      <c r="B117" s="286"/>
      <c r="C117" s="252"/>
      <c r="D117" s="252"/>
      <c r="E117" s="252"/>
      <c r="F117" s="287"/>
      <c r="G117" s="252"/>
      <c r="H117" s="252"/>
      <c r="I117" s="252"/>
      <c r="J117" s="252"/>
      <c r="K117" s="286"/>
    </row>
    <row r="118" spans="2:11" ht="18.8" customHeight="1">
      <c r="B118" s="262"/>
      <c r="C118" s="262"/>
      <c r="D118" s="262"/>
      <c r="E118" s="262"/>
      <c r="F118" s="262"/>
      <c r="G118" s="262"/>
      <c r="H118" s="262"/>
      <c r="I118" s="262"/>
      <c r="J118" s="262"/>
      <c r="K118" s="262"/>
    </row>
    <row r="119" spans="2:11" ht="7.55" customHeight="1">
      <c r="B119" s="288"/>
      <c r="C119" s="289"/>
      <c r="D119" s="289"/>
      <c r="E119" s="289"/>
      <c r="F119" s="289"/>
      <c r="G119" s="289"/>
      <c r="H119" s="289"/>
      <c r="I119" s="289"/>
      <c r="J119" s="289"/>
      <c r="K119" s="290"/>
    </row>
    <row r="120" spans="2:11" ht="45.1" customHeight="1">
      <c r="B120" s="291"/>
      <c r="C120" s="369" t="s">
        <v>1042</v>
      </c>
      <c r="D120" s="369"/>
      <c r="E120" s="369"/>
      <c r="F120" s="369"/>
      <c r="G120" s="369"/>
      <c r="H120" s="369"/>
      <c r="I120" s="369"/>
      <c r="J120" s="369"/>
      <c r="K120" s="292"/>
    </row>
    <row r="121" spans="2:11" ht="17.25" customHeight="1">
      <c r="B121" s="293"/>
      <c r="C121" s="268" t="s">
        <v>989</v>
      </c>
      <c r="D121" s="268"/>
      <c r="E121" s="268"/>
      <c r="F121" s="268" t="s">
        <v>990</v>
      </c>
      <c r="G121" s="269"/>
      <c r="H121" s="268" t="s">
        <v>118</v>
      </c>
      <c r="I121" s="268" t="s">
        <v>57</v>
      </c>
      <c r="J121" s="268" t="s">
        <v>991</v>
      </c>
      <c r="K121" s="294"/>
    </row>
    <row r="122" spans="2:11" ht="17.25" customHeight="1">
      <c r="B122" s="293"/>
      <c r="C122" s="270" t="s">
        <v>992</v>
      </c>
      <c r="D122" s="270"/>
      <c r="E122" s="270"/>
      <c r="F122" s="271" t="s">
        <v>993</v>
      </c>
      <c r="G122" s="272"/>
      <c r="H122" s="270"/>
      <c r="I122" s="270"/>
      <c r="J122" s="270" t="s">
        <v>994</v>
      </c>
      <c r="K122" s="294"/>
    </row>
    <row r="123" spans="2:11" ht="5.35" customHeight="1">
      <c r="B123" s="295"/>
      <c r="C123" s="273"/>
      <c r="D123" s="273"/>
      <c r="E123" s="273"/>
      <c r="F123" s="273"/>
      <c r="G123" s="256"/>
      <c r="H123" s="273"/>
      <c r="I123" s="273"/>
      <c r="J123" s="273"/>
      <c r="K123" s="296"/>
    </row>
    <row r="124" spans="2:11" ht="15.05" customHeight="1">
      <c r="B124" s="295"/>
      <c r="C124" s="256" t="s">
        <v>998</v>
      </c>
      <c r="D124" s="273"/>
      <c r="E124" s="273"/>
      <c r="F124" s="275" t="s">
        <v>995</v>
      </c>
      <c r="G124" s="256"/>
      <c r="H124" s="256" t="s">
        <v>1034</v>
      </c>
      <c r="I124" s="256" t="s">
        <v>997</v>
      </c>
      <c r="J124" s="256">
        <v>120</v>
      </c>
      <c r="K124" s="297"/>
    </row>
    <row r="125" spans="2:11" ht="15.05" customHeight="1">
      <c r="B125" s="295"/>
      <c r="C125" s="256" t="s">
        <v>1043</v>
      </c>
      <c r="D125" s="256"/>
      <c r="E125" s="256"/>
      <c r="F125" s="275" t="s">
        <v>995</v>
      </c>
      <c r="G125" s="256"/>
      <c r="H125" s="256" t="s">
        <v>1044</v>
      </c>
      <c r="I125" s="256" t="s">
        <v>997</v>
      </c>
      <c r="J125" s="256" t="s">
        <v>1045</v>
      </c>
      <c r="K125" s="297"/>
    </row>
    <row r="126" spans="2:11" ht="15.05" customHeight="1">
      <c r="B126" s="295"/>
      <c r="C126" s="256" t="s">
        <v>944</v>
      </c>
      <c r="D126" s="256"/>
      <c r="E126" s="256"/>
      <c r="F126" s="275" t="s">
        <v>995</v>
      </c>
      <c r="G126" s="256"/>
      <c r="H126" s="256" t="s">
        <v>1046</v>
      </c>
      <c r="I126" s="256" t="s">
        <v>997</v>
      </c>
      <c r="J126" s="256" t="s">
        <v>1045</v>
      </c>
      <c r="K126" s="297"/>
    </row>
    <row r="127" spans="2:11" ht="15.05" customHeight="1">
      <c r="B127" s="295"/>
      <c r="C127" s="256" t="s">
        <v>1006</v>
      </c>
      <c r="D127" s="256"/>
      <c r="E127" s="256"/>
      <c r="F127" s="275" t="s">
        <v>1001</v>
      </c>
      <c r="G127" s="256"/>
      <c r="H127" s="256" t="s">
        <v>1007</v>
      </c>
      <c r="I127" s="256" t="s">
        <v>997</v>
      </c>
      <c r="J127" s="256">
        <v>15</v>
      </c>
      <c r="K127" s="297"/>
    </row>
    <row r="128" spans="2:11" ht="15.05" customHeight="1">
      <c r="B128" s="295"/>
      <c r="C128" s="277" t="s">
        <v>1008</v>
      </c>
      <c r="D128" s="277"/>
      <c r="E128" s="277"/>
      <c r="F128" s="278" t="s">
        <v>1001</v>
      </c>
      <c r="G128" s="277"/>
      <c r="H128" s="277" t="s">
        <v>1009</v>
      </c>
      <c r="I128" s="277" t="s">
        <v>997</v>
      </c>
      <c r="J128" s="277">
        <v>15</v>
      </c>
      <c r="K128" s="297"/>
    </row>
    <row r="129" spans="2:11" ht="15.05" customHeight="1">
      <c r="B129" s="295"/>
      <c r="C129" s="277" t="s">
        <v>1010</v>
      </c>
      <c r="D129" s="277"/>
      <c r="E129" s="277"/>
      <c r="F129" s="278" t="s">
        <v>1001</v>
      </c>
      <c r="G129" s="277"/>
      <c r="H129" s="277" t="s">
        <v>1011</v>
      </c>
      <c r="I129" s="277" t="s">
        <v>997</v>
      </c>
      <c r="J129" s="277">
        <v>20</v>
      </c>
      <c r="K129" s="297"/>
    </row>
    <row r="130" spans="2:11" ht="15.05" customHeight="1">
      <c r="B130" s="295"/>
      <c r="C130" s="277" t="s">
        <v>1012</v>
      </c>
      <c r="D130" s="277"/>
      <c r="E130" s="277"/>
      <c r="F130" s="278" t="s">
        <v>1001</v>
      </c>
      <c r="G130" s="277"/>
      <c r="H130" s="277" t="s">
        <v>1013</v>
      </c>
      <c r="I130" s="277" t="s">
        <v>997</v>
      </c>
      <c r="J130" s="277">
        <v>20</v>
      </c>
      <c r="K130" s="297"/>
    </row>
    <row r="131" spans="2:11" ht="15.05" customHeight="1">
      <c r="B131" s="295"/>
      <c r="C131" s="256" t="s">
        <v>1000</v>
      </c>
      <c r="D131" s="256"/>
      <c r="E131" s="256"/>
      <c r="F131" s="275" t="s">
        <v>1001</v>
      </c>
      <c r="G131" s="256"/>
      <c r="H131" s="256" t="s">
        <v>1034</v>
      </c>
      <c r="I131" s="256" t="s">
        <v>997</v>
      </c>
      <c r="J131" s="256">
        <v>50</v>
      </c>
      <c r="K131" s="297"/>
    </row>
    <row r="132" spans="2:11" ht="15.05" customHeight="1">
      <c r="B132" s="295"/>
      <c r="C132" s="256" t="s">
        <v>1014</v>
      </c>
      <c r="D132" s="256"/>
      <c r="E132" s="256"/>
      <c r="F132" s="275" t="s">
        <v>1001</v>
      </c>
      <c r="G132" s="256"/>
      <c r="H132" s="256" t="s">
        <v>1034</v>
      </c>
      <c r="I132" s="256" t="s">
        <v>997</v>
      </c>
      <c r="J132" s="256">
        <v>50</v>
      </c>
      <c r="K132" s="297"/>
    </row>
    <row r="133" spans="2:11" ht="15.05" customHeight="1">
      <c r="B133" s="295"/>
      <c r="C133" s="256" t="s">
        <v>1020</v>
      </c>
      <c r="D133" s="256"/>
      <c r="E133" s="256"/>
      <c r="F133" s="275" t="s">
        <v>1001</v>
      </c>
      <c r="G133" s="256"/>
      <c r="H133" s="256" t="s">
        <v>1034</v>
      </c>
      <c r="I133" s="256" t="s">
        <v>997</v>
      </c>
      <c r="J133" s="256">
        <v>50</v>
      </c>
      <c r="K133" s="297"/>
    </row>
    <row r="134" spans="2:11" ht="15.05" customHeight="1">
      <c r="B134" s="295"/>
      <c r="C134" s="256" t="s">
        <v>1022</v>
      </c>
      <c r="D134" s="256"/>
      <c r="E134" s="256"/>
      <c r="F134" s="275" t="s">
        <v>1001</v>
      </c>
      <c r="G134" s="256"/>
      <c r="H134" s="256" t="s">
        <v>1034</v>
      </c>
      <c r="I134" s="256" t="s">
        <v>997</v>
      </c>
      <c r="J134" s="256">
        <v>50</v>
      </c>
      <c r="K134" s="297"/>
    </row>
    <row r="135" spans="2:11" ht="15.05" customHeight="1">
      <c r="B135" s="295"/>
      <c r="C135" s="256" t="s">
        <v>123</v>
      </c>
      <c r="D135" s="256"/>
      <c r="E135" s="256"/>
      <c r="F135" s="275" t="s">
        <v>1001</v>
      </c>
      <c r="G135" s="256"/>
      <c r="H135" s="256" t="s">
        <v>1047</v>
      </c>
      <c r="I135" s="256" t="s">
        <v>997</v>
      </c>
      <c r="J135" s="256">
        <v>255</v>
      </c>
      <c r="K135" s="297"/>
    </row>
    <row r="136" spans="2:11" ht="15.05" customHeight="1">
      <c r="B136" s="295"/>
      <c r="C136" s="256" t="s">
        <v>1024</v>
      </c>
      <c r="D136" s="256"/>
      <c r="E136" s="256"/>
      <c r="F136" s="275" t="s">
        <v>995</v>
      </c>
      <c r="G136" s="256"/>
      <c r="H136" s="256" t="s">
        <v>1048</v>
      </c>
      <c r="I136" s="256" t="s">
        <v>1026</v>
      </c>
      <c r="J136" s="256"/>
      <c r="K136" s="297"/>
    </row>
    <row r="137" spans="2:11" ht="15.05" customHeight="1">
      <c r="B137" s="295"/>
      <c r="C137" s="256" t="s">
        <v>1027</v>
      </c>
      <c r="D137" s="256"/>
      <c r="E137" s="256"/>
      <c r="F137" s="275" t="s">
        <v>995</v>
      </c>
      <c r="G137" s="256"/>
      <c r="H137" s="256" t="s">
        <v>1049</v>
      </c>
      <c r="I137" s="256" t="s">
        <v>1029</v>
      </c>
      <c r="J137" s="256"/>
      <c r="K137" s="297"/>
    </row>
    <row r="138" spans="2:11" ht="15.05" customHeight="1">
      <c r="B138" s="295"/>
      <c r="C138" s="256" t="s">
        <v>1030</v>
      </c>
      <c r="D138" s="256"/>
      <c r="E138" s="256"/>
      <c r="F138" s="275" t="s">
        <v>995</v>
      </c>
      <c r="G138" s="256"/>
      <c r="H138" s="256" t="s">
        <v>1030</v>
      </c>
      <c r="I138" s="256" t="s">
        <v>1029</v>
      </c>
      <c r="J138" s="256"/>
      <c r="K138" s="297"/>
    </row>
    <row r="139" spans="2:11" ht="15.05" customHeight="1">
      <c r="B139" s="295"/>
      <c r="C139" s="256" t="s">
        <v>38</v>
      </c>
      <c r="D139" s="256"/>
      <c r="E139" s="256"/>
      <c r="F139" s="275" t="s">
        <v>995</v>
      </c>
      <c r="G139" s="256"/>
      <c r="H139" s="256" t="s">
        <v>1050</v>
      </c>
      <c r="I139" s="256" t="s">
        <v>1029</v>
      </c>
      <c r="J139" s="256"/>
      <c r="K139" s="297"/>
    </row>
    <row r="140" spans="2:11" ht="15.05" customHeight="1">
      <c r="B140" s="295"/>
      <c r="C140" s="256" t="s">
        <v>1051</v>
      </c>
      <c r="D140" s="256"/>
      <c r="E140" s="256"/>
      <c r="F140" s="275" t="s">
        <v>995</v>
      </c>
      <c r="G140" s="256"/>
      <c r="H140" s="256" t="s">
        <v>1052</v>
      </c>
      <c r="I140" s="256" t="s">
        <v>1029</v>
      </c>
      <c r="J140" s="256"/>
      <c r="K140" s="297"/>
    </row>
    <row r="141" spans="2:11" ht="15.05" customHeight="1">
      <c r="B141" s="298"/>
      <c r="C141" s="299"/>
      <c r="D141" s="299"/>
      <c r="E141" s="299"/>
      <c r="F141" s="299"/>
      <c r="G141" s="299"/>
      <c r="H141" s="299"/>
      <c r="I141" s="299"/>
      <c r="J141" s="299"/>
      <c r="K141" s="300"/>
    </row>
    <row r="142" spans="2:11" ht="18.8" customHeight="1">
      <c r="B142" s="252"/>
      <c r="C142" s="252"/>
      <c r="D142" s="252"/>
      <c r="E142" s="252"/>
      <c r="F142" s="287"/>
      <c r="G142" s="252"/>
      <c r="H142" s="252"/>
      <c r="I142" s="252"/>
      <c r="J142" s="252"/>
      <c r="K142" s="252"/>
    </row>
    <row r="143" spans="2:11" ht="18.8" customHeight="1">
      <c r="B143" s="262"/>
      <c r="C143" s="262"/>
      <c r="D143" s="262"/>
      <c r="E143" s="262"/>
      <c r="F143" s="262"/>
      <c r="G143" s="262"/>
      <c r="H143" s="262"/>
      <c r="I143" s="262"/>
      <c r="J143" s="262"/>
      <c r="K143" s="262"/>
    </row>
    <row r="144" spans="2:11" ht="7.55" customHeight="1">
      <c r="B144" s="263"/>
      <c r="C144" s="264"/>
      <c r="D144" s="264"/>
      <c r="E144" s="264"/>
      <c r="F144" s="264"/>
      <c r="G144" s="264"/>
      <c r="H144" s="264"/>
      <c r="I144" s="264"/>
      <c r="J144" s="264"/>
      <c r="K144" s="265"/>
    </row>
    <row r="145" spans="2:11" ht="45.1" customHeight="1">
      <c r="B145" s="266"/>
      <c r="C145" s="373" t="s">
        <v>1053</v>
      </c>
      <c r="D145" s="373"/>
      <c r="E145" s="373"/>
      <c r="F145" s="373"/>
      <c r="G145" s="373"/>
      <c r="H145" s="373"/>
      <c r="I145" s="373"/>
      <c r="J145" s="373"/>
      <c r="K145" s="267"/>
    </row>
    <row r="146" spans="2:11" ht="17.25" customHeight="1">
      <c r="B146" s="266"/>
      <c r="C146" s="268" t="s">
        <v>989</v>
      </c>
      <c r="D146" s="268"/>
      <c r="E146" s="268"/>
      <c r="F146" s="268" t="s">
        <v>990</v>
      </c>
      <c r="G146" s="269"/>
      <c r="H146" s="268" t="s">
        <v>118</v>
      </c>
      <c r="I146" s="268" t="s">
        <v>57</v>
      </c>
      <c r="J146" s="268" t="s">
        <v>991</v>
      </c>
      <c r="K146" s="267"/>
    </row>
    <row r="147" spans="2:11" ht="17.25" customHeight="1">
      <c r="B147" s="266"/>
      <c r="C147" s="270" t="s">
        <v>992</v>
      </c>
      <c r="D147" s="270"/>
      <c r="E147" s="270"/>
      <c r="F147" s="271" t="s">
        <v>993</v>
      </c>
      <c r="G147" s="272"/>
      <c r="H147" s="270"/>
      <c r="I147" s="270"/>
      <c r="J147" s="270" t="s">
        <v>994</v>
      </c>
      <c r="K147" s="267"/>
    </row>
    <row r="148" spans="2:11" ht="5.35" customHeight="1">
      <c r="B148" s="276"/>
      <c r="C148" s="273"/>
      <c r="D148" s="273"/>
      <c r="E148" s="273"/>
      <c r="F148" s="273"/>
      <c r="G148" s="274"/>
      <c r="H148" s="273"/>
      <c r="I148" s="273"/>
      <c r="J148" s="273"/>
      <c r="K148" s="297"/>
    </row>
    <row r="149" spans="2:11" ht="15.05" customHeight="1">
      <c r="B149" s="276"/>
      <c r="C149" s="301" t="s">
        <v>998</v>
      </c>
      <c r="D149" s="256"/>
      <c r="E149" s="256"/>
      <c r="F149" s="302" t="s">
        <v>995</v>
      </c>
      <c r="G149" s="256"/>
      <c r="H149" s="301" t="s">
        <v>1034</v>
      </c>
      <c r="I149" s="301" t="s">
        <v>997</v>
      </c>
      <c r="J149" s="301">
        <v>120</v>
      </c>
      <c r="K149" s="297"/>
    </row>
    <row r="150" spans="2:11" ht="15.05" customHeight="1">
      <c r="B150" s="276"/>
      <c r="C150" s="301" t="s">
        <v>1043</v>
      </c>
      <c r="D150" s="256"/>
      <c r="E150" s="256"/>
      <c r="F150" s="302" t="s">
        <v>995</v>
      </c>
      <c r="G150" s="256"/>
      <c r="H150" s="301" t="s">
        <v>1054</v>
      </c>
      <c r="I150" s="301" t="s">
        <v>997</v>
      </c>
      <c r="J150" s="301" t="s">
        <v>1045</v>
      </c>
      <c r="K150" s="297"/>
    </row>
    <row r="151" spans="2:11" ht="15.05" customHeight="1">
      <c r="B151" s="276"/>
      <c r="C151" s="301" t="s">
        <v>944</v>
      </c>
      <c r="D151" s="256"/>
      <c r="E151" s="256"/>
      <c r="F151" s="302" t="s">
        <v>995</v>
      </c>
      <c r="G151" s="256"/>
      <c r="H151" s="301" t="s">
        <v>1055</v>
      </c>
      <c r="I151" s="301" t="s">
        <v>997</v>
      </c>
      <c r="J151" s="301" t="s">
        <v>1045</v>
      </c>
      <c r="K151" s="297"/>
    </row>
    <row r="152" spans="2:11" ht="15.05" customHeight="1">
      <c r="B152" s="276"/>
      <c r="C152" s="301" t="s">
        <v>1000</v>
      </c>
      <c r="D152" s="256"/>
      <c r="E152" s="256"/>
      <c r="F152" s="302" t="s">
        <v>1001</v>
      </c>
      <c r="G152" s="256"/>
      <c r="H152" s="301" t="s">
        <v>1034</v>
      </c>
      <c r="I152" s="301" t="s">
        <v>997</v>
      </c>
      <c r="J152" s="301">
        <v>50</v>
      </c>
      <c r="K152" s="297"/>
    </row>
    <row r="153" spans="2:11" ht="15.05" customHeight="1">
      <c r="B153" s="276"/>
      <c r="C153" s="301" t="s">
        <v>1003</v>
      </c>
      <c r="D153" s="256"/>
      <c r="E153" s="256"/>
      <c r="F153" s="302" t="s">
        <v>995</v>
      </c>
      <c r="G153" s="256"/>
      <c r="H153" s="301" t="s">
        <v>1034</v>
      </c>
      <c r="I153" s="301" t="s">
        <v>1005</v>
      </c>
      <c r="J153" s="301"/>
      <c r="K153" s="297"/>
    </row>
    <row r="154" spans="2:11" ht="15.05" customHeight="1">
      <c r="B154" s="276"/>
      <c r="C154" s="301" t="s">
        <v>1014</v>
      </c>
      <c r="D154" s="256"/>
      <c r="E154" s="256"/>
      <c r="F154" s="302" t="s">
        <v>1001</v>
      </c>
      <c r="G154" s="256"/>
      <c r="H154" s="301" t="s">
        <v>1034</v>
      </c>
      <c r="I154" s="301" t="s">
        <v>997</v>
      </c>
      <c r="J154" s="301">
        <v>50</v>
      </c>
      <c r="K154" s="297"/>
    </row>
    <row r="155" spans="2:11" ht="15.05" customHeight="1">
      <c r="B155" s="276"/>
      <c r="C155" s="301" t="s">
        <v>1022</v>
      </c>
      <c r="D155" s="256"/>
      <c r="E155" s="256"/>
      <c r="F155" s="302" t="s">
        <v>1001</v>
      </c>
      <c r="G155" s="256"/>
      <c r="H155" s="301" t="s">
        <v>1034</v>
      </c>
      <c r="I155" s="301" t="s">
        <v>997</v>
      </c>
      <c r="J155" s="301">
        <v>50</v>
      </c>
      <c r="K155" s="297"/>
    </row>
    <row r="156" spans="2:11" ht="15.05" customHeight="1">
      <c r="B156" s="276"/>
      <c r="C156" s="301" t="s">
        <v>1020</v>
      </c>
      <c r="D156" s="256"/>
      <c r="E156" s="256"/>
      <c r="F156" s="302" t="s">
        <v>1001</v>
      </c>
      <c r="G156" s="256"/>
      <c r="H156" s="301" t="s">
        <v>1034</v>
      </c>
      <c r="I156" s="301" t="s">
        <v>997</v>
      </c>
      <c r="J156" s="301">
        <v>50</v>
      </c>
      <c r="K156" s="297"/>
    </row>
    <row r="157" spans="2:11" ht="15.05" customHeight="1">
      <c r="B157" s="276"/>
      <c r="C157" s="301" t="s">
        <v>103</v>
      </c>
      <c r="D157" s="256"/>
      <c r="E157" s="256"/>
      <c r="F157" s="302" t="s">
        <v>995</v>
      </c>
      <c r="G157" s="256"/>
      <c r="H157" s="301" t="s">
        <v>1056</v>
      </c>
      <c r="I157" s="301" t="s">
        <v>997</v>
      </c>
      <c r="J157" s="301" t="s">
        <v>1057</v>
      </c>
      <c r="K157" s="297"/>
    </row>
    <row r="158" spans="2:11" ht="15.05" customHeight="1">
      <c r="B158" s="276"/>
      <c r="C158" s="301" t="s">
        <v>1058</v>
      </c>
      <c r="D158" s="256"/>
      <c r="E158" s="256"/>
      <c r="F158" s="302" t="s">
        <v>995</v>
      </c>
      <c r="G158" s="256"/>
      <c r="H158" s="301" t="s">
        <v>1059</v>
      </c>
      <c r="I158" s="301" t="s">
        <v>1029</v>
      </c>
      <c r="J158" s="301"/>
      <c r="K158" s="297"/>
    </row>
    <row r="159" spans="2:11" ht="15.05" customHeight="1">
      <c r="B159" s="303"/>
      <c r="C159" s="285"/>
      <c r="D159" s="285"/>
      <c r="E159" s="285"/>
      <c r="F159" s="285"/>
      <c r="G159" s="285"/>
      <c r="H159" s="285"/>
      <c r="I159" s="285"/>
      <c r="J159" s="285"/>
      <c r="K159" s="304"/>
    </row>
    <row r="160" spans="2:11" ht="18.8" customHeight="1">
      <c r="B160" s="252"/>
      <c r="C160" s="256"/>
      <c r="D160" s="256"/>
      <c r="E160" s="256"/>
      <c r="F160" s="275"/>
      <c r="G160" s="256"/>
      <c r="H160" s="256"/>
      <c r="I160" s="256"/>
      <c r="J160" s="256"/>
      <c r="K160" s="252"/>
    </row>
    <row r="161" spans="2:11" ht="18.8" customHeight="1">
      <c r="B161" s="262"/>
      <c r="C161" s="262"/>
      <c r="D161" s="262"/>
      <c r="E161" s="262"/>
      <c r="F161" s="262"/>
      <c r="G161" s="262"/>
      <c r="H161" s="262"/>
      <c r="I161" s="262"/>
      <c r="J161" s="262"/>
      <c r="K161" s="262"/>
    </row>
    <row r="162" spans="2:11" ht="7.55" customHeight="1">
      <c r="B162" s="244"/>
      <c r="C162" s="245"/>
      <c r="D162" s="245"/>
      <c r="E162" s="245"/>
      <c r="F162" s="245"/>
      <c r="G162" s="245"/>
      <c r="H162" s="245"/>
      <c r="I162" s="245"/>
      <c r="J162" s="245"/>
      <c r="K162" s="246"/>
    </row>
    <row r="163" spans="2:11" ht="45.1" customHeight="1">
      <c r="B163" s="247"/>
      <c r="C163" s="369" t="s">
        <v>1060</v>
      </c>
      <c r="D163" s="369"/>
      <c r="E163" s="369"/>
      <c r="F163" s="369"/>
      <c r="G163" s="369"/>
      <c r="H163" s="369"/>
      <c r="I163" s="369"/>
      <c r="J163" s="369"/>
      <c r="K163" s="248"/>
    </row>
    <row r="164" spans="2:11" ht="17.25" customHeight="1">
      <c r="B164" s="247"/>
      <c r="C164" s="268" t="s">
        <v>989</v>
      </c>
      <c r="D164" s="268"/>
      <c r="E164" s="268"/>
      <c r="F164" s="268" t="s">
        <v>990</v>
      </c>
      <c r="G164" s="305"/>
      <c r="H164" s="306" t="s">
        <v>118</v>
      </c>
      <c r="I164" s="306" t="s">
        <v>57</v>
      </c>
      <c r="J164" s="268" t="s">
        <v>991</v>
      </c>
      <c r="K164" s="248"/>
    </row>
    <row r="165" spans="2:11" ht="17.25" customHeight="1">
      <c r="B165" s="249"/>
      <c r="C165" s="270" t="s">
        <v>992</v>
      </c>
      <c r="D165" s="270"/>
      <c r="E165" s="270"/>
      <c r="F165" s="271" t="s">
        <v>993</v>
      </c>
      <c r="G165" s="307"/>
      <c r="H165" s="308"/>
      <c r="I165" s="308"/>
      <c r="J165" s="270" t="s">
        <v>994</v>
      </c>
      <c r="K165" s="250"/>
    </row>
    <row r="166" spans="2:11" ht="5.35" customHeight="1">
      <c r="B166" s="276"/>
      <c r="C166" s="273"/>
      <c r="D166" s="273"/>
      <c r="E166" s="273"/>
      <c r="F166" s="273"/>
      <c r="G166" s="274"/>
      <c r="H166" s="273"/>
      <c r="I166" s="273"/>
      <c r="J166" s="273"/>
      <c r="K166" s="297"/>
    </row>
    <row r="167" spans="2:11" ht="15.05" customHeight="1">
      <c r="B167" s="276"/>
      <c r="C167" s="256" t="s">
        <v>998</v>
      </c>
      <c r="D167" s="256"/>
      <c r="E167" s="256"/>
      <c r="F167" s="275" t="s">
        <v>995</v>
      </c>
      <c r="G167" s="256"/>
      <c r="H167" s="256" t="s">
        <v>1034</v>
      </c>
      <c r="I167" s="256" t="s">
        <v>997</v>
      </c>
      <c r="J167" s="256">
        <v>120</v>
      </c>
      <c r="K167" s="297"/>
    </row>
    <row r="168" spans="2:11" ht="15.05" customHeight="1">
      <c r="B168" s="276"/>
      <c r="C168" s="256" t="s">
        <v>1043</v>
      </c>
      <c r="D168" s="256"/>
      <c r="E168" s="256"/>
      <c r="F168" s="275" t="s">
        <v>995</v>
      </c>
      <c r="G168" s="256"/>
      <c r="H168" s="256" t="s">
        <v>1044</v>
      </c>
      <c r="I168" s="256" t="s">
        <v>997</v>
      </c>
      <c r="J168" s="256" t="s">
        <v>1045</v>
      </c>
      <c r="K168" s="297"/>
    </row>
    <row r="169" spans="2:11" ht="15.05" customHeight="1">
      <c r="B169" s="276"/>
      <c r="C169" s="256" t="s">
        <v>944</v>
      </c>
      <c r="D169" s="256"/>
      <c r="E169" s="256"/>
      <c r="F169" s="275" t="s">
        <v>995</v>
      </c>
      <c r="G169" s="256"/>
      <c r="H169" s="256" t="s">
        <v>1061</v>
      </c>
      <c r="I169" s="256" t="s">
        <v>997</v>
      </c>
      <c r="J169" s="256" t="s">
        <v>1045</v>
      </c>
      <c r="K169" s="297"/>
    </row>
    <row r="170" spans="2:11" ht="15.05" customHeight="1">
      <c r="B170" s="276"/>
      <c r="C170" s="256" t="s">
        <v>1000</v>
      </c>
      <c r="D170" s="256"/>
      <c r="E170" s="256"/>
      <c r="F170" s="275" t="s">
        <v>1001</v>
      </c>
      <c r="G170" s="256"/>
      <c r="H170" s="256" t="s">
        <v>1061</v>
      </c>
      <c r="I170" s="256" t="s">
        <v>997</v>
      </c>
      <c r="J170" s="256">
        <v>50</v>
      </c>
      <c r="K170" s="297"/>
    </row>
    <row r="171" spans="2:11" ht="15.05" customHeight="1">
      <c r="B171" s="276"/>
      <c r="C171" s="256" t="s">
        <v>1003</v>
      </c>
      <c r="D171" s="256"/>
      <c r="E171" s="256"/>
      <c r="F171" s="275" t="s">
        <v>995</v>
      </c>
      <c r="G171" s="256"/>
      <c r="H171" s="256" t="s">
        <v>1061</v>
      </c>
      <c r="I171" s="256" t="s">
        <v>1005</v>
      </c>
      <c r="J171" s="256"/>
      <c r="K171" s="297"/>
    </row>
    <row r="172" spans="2:11" ht="15.05" customHeight="1">
      <c r="B172" s="276"/>
      <c r="C172" s="256" t="s">
        <v>1014</v>
      </c>
      <c r="D172" s="256"/>
      <c r="E172" s="256"/>
      <c r="F172" s="275" t="s">
        <v>1001</v>
      </c>
      <c r="G172" s="256"/>
      <c r="H172" s="256" t="s">
        <v>1061</v>
      </c>
      <c r="I172" s="256" t="s">
        <v>997</v>
      </c>
      <c r="J172" s="256">
        <v>50</v>
      </c>
      <c r="K172" s="297"/>
    </row>
    <row r="173" spans="2:11" ht="15.05" customHeight="1">
      <c r="B173" s="276"/>
      <c r="C173" s="256" t="s">
        <v>1022</v>
      </c>
      <c r="D173" s="256"/>
      <c r="E173" s="256"/>
      <c r="F173" s="275" t="s">
        <v>1001</v>
      </c>
      <c r="G173" s="256"/>
      <c r="H173" s="256" t="s">
        <v>1061</v>
      </c>
      <c r="I173" s="256" t="s">
        <v>997</v>
      </c>
      <c r="J173" s="256">
        <v>50</v>
      </c>
      <c r="K173" s="297"/>
    </row>
    <row r="174" spans="2:11" ht="15.05" customHeight="1">
      <c r="B174" s="276"/>
      <c r="C174" s="256" t="s">
        <v>1020</v>
      </c>
      <c r="D174" s="256"/>
      <c r="E174" s="256"/>
      <c r="F174" s="275" t="s">
        <v>1001</v>
      </c>
      <c r="G174" s="256"/>
      <c r="H174" s="256" t="s">
        <v>1061</v>
      </c>
      <c r="I174" s="256" t="s">
        <v>997</v>
      </c>
      <c r="J174" s="256">
        <v>50</v>
      </c>
      <c r="K174" s="297"/>
    </row>
    <row r="175" spans="2:11" ht="15.05" customHeight="1">
      <c r="B175" s="276"/>
      <c r="C175" s="256" t="s">
        <v>117</v>
      </c>
      <c r="D175" s="256"/>
      <c r="E175" s="256"/>
      <c r="F175" s="275" t="s">
        <v>995</v>
      </c>
      <c r="G175" s="256"/>
      <c r="H175" s="256" t="s">
        <v>1062</v>
      </c>
      <c r="I175" s="256" t="s">
        <v>1063</v>
      </c>
      <c r="J175" s="256"/>
      <c r="K175" s="297"/>
    </row>
    <row r="176" spans="2:11" ht="15.05" customHeight="1">
      <c r="B176" s="276"/>
      <c r="C176" s="256" t="s">
        <v>57</v>
      </c>
      <c r="D176" s="256"/>
      <c r="E176" s="256"/>
      <c r="F176" s="275" t="s">
        <v>995</v>
      </c>
      <c r="G176" s="256"/>
      <c r="H176" s="256" t="s">
        <v>1064</v>
      </c>
      <c r="I176" s="256" t="s">
        <v>1065</v>
      </c>
      <c r="J176" s="256">
        <v>1</v>
      </c>
      <c r="K176" s="297"/>
    </row>
    <row r="177" spans="2:11" ht="15.05" customHeight="1">
      <c r="B177" s="276"/>
      <c r="C177" s="256" t="s">
        <v>53</v>
      </c>
      <c r="D177" s="256"/>
      <c r="E177" s="256"/>
      <c r="F177" s="275" t="s">
        <v>995</v>
      </c>
      <c r="G177" s="256"/>
      <c r="H177" s="256" t="s">
        <v>1066</v>
      </c>
      <c r="I177" s="256" t="s">
        <v>997</v>
      </c>
      <c r="J177" s="256">
        <v>20</v>
      </c>
      <c r="K177" s="297"/>
    </row>
    <row r="178" spans="2:11" ht="15.05" customHeight="1">
      <c r="B178" s="276"/>
      <c r="C178" s="256" t="s">
        <v>118</v>
      </c>
      <c r="D178" s="256"/>
      <c r="E178" s="256"/>
      <c r="F178" s="275" t="s">
        <v>995</v>
      </c>
      <c r="G178" s="256"/>
      <c r="H178" s="256" t="s">
        <v>1067</v>
      </c>
      <c r="I178" s="256" t="s">
        <v>997</v>
      </c>
      <c r="J178" s="256">
        <v>255</v>
      </c>
      <c r="K178" s="297"/>
    </row>
    <row r="179" spans="2:11" ht="15.05" customHeight="1">
      <c r="B179" s="276"/>
      <c r="C179" s="256" t="s">
        <v>119</v>
      </c>
      <c r="D179" s="256"/>
      <c r="E179" s="256"/>
      <c r="F179" s="275" t="s">
        <v>995</v>
      </c>
      <c r="G179" s="256"/>
      <c r="H179" s="256" t="s">
        <v>960</v>
      </c>
      <c r="I179" s="256" t="s">
        <v>997</v>
      </c>
      <c r="J179" s="256">
        <v>10</v>
      </c>
      <c r="K179" s="297"/>
    </row>
    <row r="180" spans="2:11" ht="15.05" customHeight="1">
      <c r="B180" s="276"/>
      <c r="C180" s="256" t="s">
        <v>120</v>
      </c>
      <c r="D180" s="256"/>
      <c r="E180" s="256"/>
      <c r="F180" s="275" t="s">
        <v>995</v>
      </c>
      <c r="G180" s="256"/>
      <c r="H180" s="256" t="s">
        <v>1068</v>
      </c>
      <c r="I180" s="256" t="s">
        <v>1029</v>
      </c>
      <c r="J180" s="256"/>
      <c r="K180" s="297"/>
    </row>
    <row r="181" spans="2:11" ht="15.05" customHeight="1">
      <c r="B181" s="276"/>
      <c r="C181" s="256" t="s">
        <v>1069</v>
      </c>
      <c r="D181" s="256"/>
      <c r="E181" s="256"/>
      <c r="F181" s="275" t="s">
        <v>995</v>
      </c>
      <c r="G181" s="256"/>
      <c r="H181" s="256" t="s">
        <v>1070</v>
      </c>
      <c r="I181" s="256" t="s">
        <v>1029</v>
      </c>
      <c r="J181" s="256"/>
      <c r="K181" s="297"/>
    </row>
    <row r="182" spans="2:11" ht="15.05" customHeight="1">
      <c r="B182" s="276"/>
      <c r="C182" s="256" t="s">
        <v>1058</v>
      </c>
      <c r="D182" s="256"/>
      <c r="E182" s="256"/>
      <c r="F182" s="275" t="s">
        <v>995</v>
      </c>
      <c r="G182" s="256"/>
      <c r="H182" s="256" t="s">
        <v>1071</v>
      </c>
      <c r="I182" s="256" t="s">
        <v>1029</v>
      </c>
      <c r="J182" s="256"/>
      <c r="K182" s="297"/>
    </row>
    <row r="183" spans="2:11" ht="15.05" customHeight="1">
      <c r="B183" s="276"/>
      <c r="C183" s="256" t="s">
        <v>122</v>
      </c>
      <c r="D183" s="256"/>
      <c r="E183" s="256"/>
      <c r="F183" s="275" t="s">
        <v>1001</v>
      </c>
      <c r="G183" s="256"/>
      <c r="H183" s="256" t="s">
        <v>1072</v>
      </c>
      <c r="I183" s="256" t="s">
        <v>997</v>
      </c>
      <c r="J183" s="256">
        <v>50</v>
      </c>
      <c r="K183" s="297"/>
    </row>
    <row r="184" spans="2:11" ht="15.05" customHeight="1">
      <c r="B184" s="276"/>
      <c r="C184" s="256" t="s">
        <v>1073</v>
      </c>
      <c r="D184" s="256"/>
      <c r="E184" s="256"/>
      <c r="F184" s="275" t="s">
        <v>1001</v>
      </c>
      <c r="G184" s="256"/>
      <c r="H184" s="256" t="s">
        <v>1074</v>
      </c>
      <c r="I184" s="256" t="s">
        <v>1075</v>
      </c>
      <c r="J184" s="256"/>
      <c r="K184" s="297"/>
    </row>
    <row r="185" spans="2:11" ht="15.05" customHeight="1">
      <c r="B185" s="276"/>
      <c r="C185" s="256" t="s">
        <v>1076</v>
      </c>
      <c r="D185" s="256"/>
      <c r="E185" s="256"/>
      <c r="F185" s="275" t="s">
        <v>1001</v>
      </c>
      <c r="G185" s="256"/>
      <c r="H185" s="256" t="s">
        <v>1077</v>
      </c>
      <c r="I185" s="256" t="s">
        <v>1075</v>
      </c>
      <c r="J185" s="256"/>
      <c r="K185" s="297"/>
    </row>
    <row r="186" spans="2:11" ht="15.05" customHeight="1">
      <c r="B186" s="276"/>
      <c r="C186" s="256" t="s">
        <v>1078</v>
      </c>
      <c r="D186" s="256"/>
      <c r="E186" s="256"/>
      <c r="F186" s="275" t="s">
        <v>1001</v>
      </c>
      <c r="G186" s="256"/>
      <c r="H186" s="256" t="s">
        <v>1079</v>
      </c>
      <c r="I186" s="256" t="s">
        <v>1075</v>
      </c>
      <c r="J186" s="256"/>
      <c r="K186" s="297"/>
    </row>
    <row r="187" spans="2:11" ht="15.05" customHeight="1">
      <c r="B187" s="276"/>
      <c r="C187" s="309" t="s">
        <v>1080</v>
      </c>
      <c r="D187" s="256"/>
      <c r="E187" s="256"/>
      <c r="F187" s="275" t="s">
        <v>1001</v>
      </c>
      <c r="G187" s="256"/>
      <c r="H187" s="256" t="s">
        <v>1081</v>
      </c>
      <c r="I187" s="256" t="s">
        <v>1082</v>
      </c>
      <c r="J187" s="310" t="s">
        <v>1083</v>
      </c>
      <c r="K187" s="297"/>
    </row>
    <row r="188" spans="2:11" ht="15.05" customHeight="1">
      <c r="B188" s="276"/>
      <c r="C188" s="261" t="s">
        <v>42</v>
      </c>
      <c r="D188" s="256"/>
      <c r="E188" s="256"/>
      <c r="F188" s="275" t="s">
        <v>995</v>
      </c>
      <c r="G188" s="256"/>
      <c r="H188" s="252" t="s">
        <v>1084</v>
      </c>
      <c r="I188" s="256" t="s">
        <v>1085</v>
      </c>
      <c r="J188" s="256"/>
      <c r="K188" s="297"/>
    </row>
    <row r="189" spans="2:11" ht="15.05" customHeight="1">
      <c r="B189" s="276"/>
      <c r="C189" s="261" t="s">
        <v>1086</v>
      </c>
      <c r="D189" s="256"/>
      <c r="E189" s="256"/>
      <c r="F189" s="275" t="s">
        <v>995</v>
      </c>
      <c r="G189" s="256"/>
      <c r="H189" s="256" t="s">
        <v>1087</v>
      </c>
      <c r="I189" s="256" t="s">
        <v>1029</v>
      </c>
      <c r="J189" s="256"/>
      <c r="K189" s="297"/>
    </row>
    <row r="190" spans="2:11" ht="15.05" customHeight="1">
      <c r="B190" s="276"/>
      <c r="C190" s="261" t="s">
        <v>1088</v>
      </c>
      <c r="D190" s="256"/>
      <c r="E190" s="256"/>
      <c r="F190" s="275" t="s">
        <v>995</v>
      </c>
      <c r="G190" s="256"/>
      <c r="H190" s="256" t="s">
        <v>1089</v>
      </c>
      <c r="I190" s="256" t="s">
        <v>1029</v>
      </c>
      <c r="J190" s="256"/>
      <c r="K190" s="297"/>
    </row>
    <row r="191" spans="2:11" ht="15.05" customHeight="1">
      <c r="B191" s="276"/>
      <c r="C191" s="261" t="s">
        <v>1090</v>
      </c>
      <c r="D191" s="256"/>
      <c r="E191" s="256"/>
      <c r="F191" s="275" t="s">
        <v>1001</v>
      </c>
      <c r="G191" s="256"/>
      <c r="H191" s="256" t="s">
        <v>1091</v>
      </c>
      <c r="I191" s="256" t="s">
        <v>1029</v>
      </c>
      <c r="J191" s="256"/>
      <c r="K191" s="297"/>
    </row>
    <row r="192" spans="2:11" ht="15.05" customHeight="1">
      <c r="B192" s="303"/>
      <c r="C192" s="311"/>
      <c r="D192" s="285"/>
      <c r="E192" s="285"/>
      <c r="F192" s="285"/>
      <c r="G192" s="285"/>
      <c r="H192" s="285"/>
      <c r="I192" s="285"/>
      <c r="J192" s="285"/>
      <c r="K192" s="304"/>
    </row>
    <row r="193" spans="2:11" ht="18.8" customHeight="1">
      <c r="B193" s="252"/>
      <c r="C193" s="256"/>
      <c r="D193" s="256"/>
      <c r="E193" s="256"/>
      <c r="F193" s="275"/>
      <c r="G193" s="256"/>
      <c r="H193" s="256"/>
      <c r="I193" s="256"/>
      <c r="J193" s="256"/>
      <c r="K193" s="252"/>
    </row>
    <row r="194" spans="2:11" ht="18.8" customHeight="1">
      <c r="B194" s="252"/>
      <c r="C194" s="256"/>
      <c r="D194" s="256"/>
      <c r="E194" s="256"/>
      <c r="F194" s="275"/>
      <c r="G194" s="256"/>
      <c r="H194" s="256"/>
      <c r="I194" s="256"/>
      <c r="J194" s="256"/>
      <c r="K194" s="252"/>
    </row>
    <row r="195" spans="2:11" ht="18.8" customHeight="1">
      <c r="B195" s="262"/>
      <c r="C195" s="262"/>
      <c r="D195" s="262"/>
      <c r="E195" s="262"/>
      <c r="F195" s="262"/>
      <c r="G195" s="262"/>
      <c r="H195" s="262"/>
      <c r="I195" s="262"/>
      <c r="J195" s="262"/>
      <c r="K195" s="262"/>
    </row>
    <row r="196" spans="2:11">
      <c r="B196" s="244"/>
      <c r="C196" s="245"/>
      <c r="D196" s="245"/>
      <c r="E196" s="245"/>
      <c r="F196" s="245"/>
      <c r="G196" s="245"/>
      <c r="H196" s="245"/>
      <c r="I196" s="245"/>
      <c r="J196" s="245"/>
      <c r="K196" s="246"/>
    </row>
    <row r="197" spans="2:11" ht="21.3">
      <c r="B197" s="247"/>
      <c r="C197" s="369" t="s">
        <v>1092</v>
      </c>
      <c r="D197" s="369"/>
      <c r="E197" s="369"/>
      <c r="F197" s="369"/>
      <c r="G197" s="369"/>
      <c r="H197" s="369"/>
      <c r="I197" s="369"/>
      <c r="J197" s="369"/>
      <c r="K197" s="248"/>
    </row>
    <row r="198" spans="2:11" ht="25.55" customHeight="1">
      <c r="B198" s="247"/>
      <c r="C198" s="312" t="s">
        <v>1093</v>
      </c>
      <c r="D198" s="312"/>
      <c r="E198" s="312"/>
      <c r="F198" s="312" t="s">
        <v>1094</v>
      </c>
      <c r="G198" s="313"/>
      <c r="H198" s="374" t="s">
        <v>1095</v>
      </c>
      <c r="I198" s="374"/>
      <c r="J198" s="374"/>
      <c r="K198" s="248"/>
    </row>
    <row r="199" spans="2:11" ht="5.35" customHeight="1">
      <c r="B199" s="276"/>
      <c r="C199" s="273"/>
      <c r="D199" s="273"/>
      <c r="E199" s="273"/>
      <c r="F199" s="273"/>
      <c r="G199" s="256"/>
      <c r="H199" s="273"/>
      <c r="I199" s="273"/>
      <c r="J199" s="273"/>
      <c r="K199" s="297"/>
    </row>
    <row r="200" spans="2:11" ht="15.05" customHeight="1">
      <c r="B200" s="276"/>
      <c r="C200" s="256" t="s">
        <v>1085</v>
      </c>
      <c r="D200" s="256"/>
      <c r="E200" s="256"/>
      <c r="F200" s="275" t="s">
        <v>43</v>
      </c>
      <c r="G200" s="256"/>
      <c r="H200" s="371" t="s">
        <v>1096</v>
      </c>
      <c r="I200" s="371"/>
      <c r="J200" s="371"/>
      <c r="K200" s="297"/>
    </row>
    <row r="201" spans="2:11" ht="15.05" customHeight="1">
      <c r="B201" s="276"/>
      <c r="C201" s="282"/>
      <c r="D201" s="256"/>
      <c r="E201" s="256"/>
      <c r="F201" s="275" t="s">
        <v>44</v>
      </c>
      <c r="G201" s="256"/>
      <c r="H201" s="371" t="s">
        <v>1097</v>
      </c>
      <c r="I201" s="371"/>
      <c r="J201" s="371"/>
      <c r="K201" s="297"/>
    </row>
    <row r="202" spans="2:11" ht="15.05" customHeight="1">
      <c r="B202" s="276"/>
      <c r="C202" s="282"/>
      <c r="D202" s="256"/>
      <c r="E202" s="256"/>
      <c r="F202" s="275" t="s">
        <v>47</v>
      </c>
      <c r="G202" s="256"/>
      <c r="H202" s="371" t="s">
        <v>1098</v>
      </c>
      <c r="I202" s="371"/>
      <c r="J202" s="371"/>
      <c r="K202" s="297"/>
    </row>
    <row r="203" spans="2:11" ht="15.05" customHeight="1">
      <c r="B203" s="276"/>
      <c r="C203" s="256"/>
      <c r="D203" s="256"/>
      <c r="E203" s="256"/>
      <c r="F203" s="275" t="s">
        <v>45</v>
      </c>
      <c r="G203" s="256"/>
      <c r="H203" s="371" t="s">
        <v>1099</v>
      </c>
      <c r="I203" s="371"/>
      <c r="J203" s="371"/>
      <c r="K203" s="297"/>
    </row>
    <row r="204" spans="2:11" ht="15.05" customHeight="1">
      <c r="B204" s="276"/>
      <c r="C204" s="256"/>
      <c r="D204" s="256"/>
      <c r="E204" s="256"/>
      <c r="F204" s="275" t="s">
        <v>46</v>
      </c>
      <c r="G204" s="256"/>
      <c r="H204" s="371" t="s">
        <v>1100</v>
      </c>
      <c r="I204" s="371"/>
      <c r="J204" s="371"/>
      <c r="K204" s="297"/>
    </row>
    <row r="205" spans="2:11" ht="15.05" customHeight="1">
      <c r="B205" s="276"/>
      <c r="C205" s="256"/>
      <c r="D205" s="256"/>
      <c r="E205" s="256"/>
      <c r="F205" s="275"/>
      <c r="G205" s="256"/>
      <c r="H205" s="256"/>
      <c r="I205" s="256"/>
      <c r="J205" s="256"/>
      <c r="K205" s="297"/>
    </row>
    <row r="206" spans="2:11" ht="15.05" customHeight="1">
      <c r="B206" s="276"/>
      <c r="C206" s="256" t="s">
        <v>1041</v>
      </c>
      <c r="D206" s="256"/>
      <c r="E206" s="256"/>
      <c r="F206" s="275" t="s">
        <v>79</v>
      </c>
      <c r="G206" s="256"/>
      <c r="H206" s="371" t="s">
        <v>1101</v>
      </c>
      <c r="I206" s="371"/>
      <c r="J206" s="371"/>
      <c r="K206" s="297"/>
    </row>
    <row r="207" spans="2:11" ht="15.05" customHeight="1">
      <c r="B207" s="276"/>
      <c r="C207" s="282"/>
      <c r="D207" s="256"/>
      <c r="E207" s="256"/>
      <c r="F207" s="275" t="s">
        <v>939</v>
      </c>
      <c r="G207" s="256"/>
      <c r="H207" s="371" t="s">
        <v>940</v>
      </c>
      <c r="I207" s="371"/>
      <c r="J207" s="371"/>
      <c r="K207" s="297"/>
    </row>
    <row r="208" spans="2:11" ht="15.05" customHeight="1">
      <c r="B208" s="276"/>
      <c r="C208" s="256"/>
      <c r="D208" s="256"/>
      <c r="E208" s="256"/>
      <c r="F208" s="275" t="s">
        <v>937</v>
      </c>
      <c r="G208" s="256"/>
      <c r="H208" s="371" t="s">
        <v>1102</v>
      </c>
      <c r="I208" s="371"/>
      <c r="J208" s="371"/>
      <c r="K208" s="297"/>
    </row>
    <row r="209" spans="2:11" ht="15.05" customHeight="1">
      <c r="B209" s="314"/>
      <c r="C209" s="282"/>
      <c r="D209" s="282"/>
      <c r="E209" s="282"/>
      <c r="F209" s="275" t="s">
        <v>91</v>
      </c>
      <c r="G209" s="261"/>
      <c r="H209" s="375" t="s">
        <v>941</v>
      </c>
      <c r="I209" s="375"/>
      <c r="J209" s="375"/>
      <c r="K209" s="315"/>
    </row>
    <row r="210" spans="2:11" ht="15.05" customHeight="1">
      <c r="B210" s="314"/>
      <c r="C210" s="282"/>
      <c r="D210" s="282"/>
      <c r="E210" s="282"/>
      <c r="F210" s="275" t="s">
        <v>942</v>
      </c>
      <c r="G210" s="261"/>
      <c r="H210" s="375" t="s">
        <v>913</v>
      </c>
      <c r="I210" s="375"/>
      <c r="J210" s="375"/>
      <c r="K210" s="315"/>
    </row>
    <row r="211" spans="2:11" ht="15.05" customHeight="1">
      <c r="B211" s="314"/>
      <c r="C211" s="282"/>
      <c r="D211" s="282"/>
      <c r="E211" s="282"/>
      <c r="F211" s="316"/>
      <c r="G211" s="261"/>
      <c r="H211" s="317"/>
      <c r="I211" s="317"/>
      <c r="J211" s="317"/>
      <c r="K211" s="315"/>
    </row>
    <row r="212" spans="2:11" ht="15.05" customHeight="1">
      <c r="B212" s="314"/>
      <c r="C212" s="256" t="s">
        <v>1065</v>
      </c>
      <c r="D212" s="282"/>
      <c r="E212" s="282"/>
      <c r="F212" s="275">
        <v>1</v>
      </c>
      <c r="G212" s="261"/>
      <c r="H212" s="375" t="s">
        <v>1103</v>
      </c>
      <c r="I212" s="375"/>
      <c r="J212" s="375"/>
      <c r="K212" s="315"/>
    </row>
    <row r="213" spans="2:11" ht="15.05" customHeight="1">
      <c r="B213" s="314"/>
      <c r="C213" s="282"/>
      <c r="D213" s="282"/>
      <c r="E213" s="282"/>
      <c r="F213" s="275">
        <v>2</v>
      </c>
      <c r="G213" s="261"/>
      <c r="H213" s="375" t="s">
        <v>1104</v>
      </c>
      <c r="I213" s="375"/>
      <c r="J213" s="375"/>
      <c r="K213" s="315"/>
    </row>
    <row r="214" spans="2:11" ht="15.05" customHeight="1">
      <c r="B214" s="314"/>
      <c r="C214" s="282"/>
      <c r="D214" s="282"/>
      <c r="E214" s="282"/>
      <c r="F214" s="275">
        <v>3</v>
      </c>
      <c r="G214" s="261"/>
      <c r="H214" s="375" t="s">
        <v>1105</v>
      </c>
      <c r="I214" s="375"/>
      <c r="J214" s="375"/>
      <c r="K214" s="315"/>
    </row>
    <row r="215" spans="2:11" ht="15.05" customHeight="1">
      <c r="B215" s="314"/>
      <c r="C215" s="282"/>
      <c r="D215" s="282"/>
      <c r="E215" s="282"/>
      <c r="F215" s="275">
        <v>4</v>
      </c>
      <c r="G215" s="261"/>
      <c r="H215" s="375" t="s">
        <v>1106</v>
      </c>
      <c r="I215" s="375"/>
      <c r="J215" s="375"/>
      <c r="K215" s="315"/>
    </row>
    <row r="216" spans="2:11" ht="12.7" customHeight="1">
      <c r="B216" s="318"/>
      <c r="C216" s="319"/>
      <c r="D216" s="319"/>
      <c r="E216" s="319"/>
      <c r="F216" s="319"/>
      <c r="G216" s="319"/>
      <c r="H216" s="319"/>
      <c r="I216" s="319"/>
      <c r="J216" s="319"/>
      <c r="K216" s="320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121 - Silnice II-112</vt:lpstr>
      <vt:lpstr>SO 182 - Přechodné doprav...</vt:lpstr>
      <vt:lpstr>SO 193 - Stálé dopravní z...</vt:lpstr>
      <vt:lpstr>VRN - Vedlejší rozpočtové...</vt:lpstr>
      <vt:lpstr>Pokyny pro vyplnění</vt:lpstr>
      <vt:lpstr>'Rekapitulace stavby'!Názvy_tisku</vt:lpstr>
      <vt:lpstr>'SO 121 - Silnice II-112'!Názvy_tisku</vt:lpstr>
      <vt:lpstr>'SO 182 - Přechodné doprav...'!Názvy_tisku</vt:lpstr>
      <vt:lpstr>'SO 193 - Stálé dopravní z...'!Názvy_tisku</vt:lpstr>
      <vt:lpstr>'VRN - Vedlejší rozpočtové...'!Názvy_tisku</vt:lpstr>
      <vt:lpstr>'Pokyny pro vyplnění'!Oblast_tisku</vt:lpstr>
      <vt:lpstr>'Rekapitulace stavby'!Oblast_tisku</vt:lpstr>
      <vt:lpstr>'SO 121 - Silnice II-112'!Oblast_tisku</vt:lpstr>
      <vt:lpstr>'SO 182 - Přechodné doprav...'!Oblast_tisku</vt:lpstr>
      <vt:lpstr>'SO 193 - Stálé dopravní z...'!Oblast_tisku</vt:lpstr>
      <vt:lpstr>'VRN - Vedlejší rozpočtové...'!Oblast_tisku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DESKTOP-JLFBBV6\Jannike</dc:creator>
  <cp:lastModifiedBy>Šárka Veselá</cp:lastModifiedBy>
  <dcterms:created xsi:type="dcterms:W3CDTF">2018-02-01T14:50:58Z</dcterms:created>
  <dcterms:modified xsi:type="dcterms:W3CDTF">2018-02-02T07:59:03Z</dcterms:modified>
</cp:coreProperties>
</file>