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24-029-01 KSÚS SČK_Bříství PD\_PDPS\_Rozpočet\SP-neoceněny\250123\"/>
    </mc:Choice>
  </mc:AlternateContent>
  <bookViews>
    <workbookView xWindow="0" yWindow="0" windowWidth="28800" windowHeight="12210"/>
  </bookViews>
  <sheets>
    <sheet name="Rekapitulace" sheetId="6" r:id="rId1"/>
    <sheet name="SO 000" sheetId="2" r:id="rId2"/>
    <sheet name="SO 101" sheetId="3" r:id="rId3"/>
    <sheet name="SO 180" sheetId="4" r:id="rId4"/>
    <sheet name="SO 190" sheetId="5" r:id="rId5"/>
  </sheets>
  <calcPr calcId="162913"/>
</workbook>
</file>

<file path=xl/calcChain.xml><?xml version="1.0" encoding="utf-8"?>
<calcChain xmlns="http://schemas.openxmlformats.org/spreadsheetml/2006/main">
  <c r="I77" i="5" l="1"/>
  <c r="O77" i="5" s="1"/>
  <c r="O73" i="5"/>
  <c r="I73" i="5"/>
  <c r="I69" i="5"/>
  <c r="O69" i="5" s="1"/>
  <c r="I65" i="5"/>
  <c r="O65" i="5" s="1"/>
  <c r="I61" i="5"/>
  <c r="O61" i="5" s="1"/>
  <c r="O57" i="5"/>
  <c r="I57" i="5"/>
  <c r="I53" i="5"/>
  <c r="O53" i="5" s="1"/>
  <c r="I49" i="5"/>
  <c r="O49" i="5" s="1"/>
  <c r="I45" i="5"/>
  <c r="O45" i="5" s="1"/>
  <c r="I41" i="5"/>
  <c r="O41" i="5" s="1"/>
  <c r="I37" i="5"/>
  <c r="O37" i="5" s="1"/>
  <c r="I33" i="5"/>
  <c r="O33" i="5" s="1"/>
  <c r="I29" i="5"/>
  <c r="O29" i="5" s="1"/>
  <c r="O25" i="5"/>
  <c r="I25" i="5"/>
  <c r="I21" i="5"/>
  <c r="O21" i="5" s="1"/>
  <c r="O17" i="5"/>
  <c r="I17" i="5"/>
  <c r="I13" i="5"/>
  <c r="O13" i="5" s="1"/>
  <c r="I9" i="5"/>
  <c r="O9" i="5" s="1"/>
  <c r="D13" i="6" s="1"/>
  <c r="I8" i="4"/>
  <c r="I3" i="4" s="1"/>
  <c r="C12" i="6" s="1"/>
  <c r="E12" i="6" s="1"/>
  <c r="O9" i="4"/>
  <c r="D12" i="6" s="1"/>
  <c r="I9" i="4"/>
  <c r="I122" i="3"/>
  <c r="O122" i="3" s="1"/>
  <c r="I118" i="3"/>
  <c r="O118" i="3" s="1"/>
  <c r="I114" i="3"/>
  <c r="O114" i="3" s="1"/>
  <c r="I110" i="3"/>
  <c r="O110" i="3" s="1"/>
  <c r="I106" i="3"/>
  <c r="O106" i="3" s="1"/>
  <c r="I102" i="3"/>
  <c r="I97" i="3" s="1"/>
  <c r="O98" i="3"/>
  <c r="I98" i="3"/>
  <c r="I93" i="3"/>
  <c r="O93" i="3" s="1"/>
  <c r="I89" i="3"/>
  <c r="O89" i="3" s="1"/>
  <c r="I51" i="3"/>
  <c r="I84" i="3"/>
  <c r="O84" i="3" s="1"/>
  <c r="I80" i="3"/>
  <c r="O80" i="3" s="1"/>
  <c r="I76" i="3"/>
  <c r="O76" i="3" s="1"/>
  <c r="I72" i="3"/>
  <c r="O72" i="3" s="1"/>
  <c r="I68" i="3"/>
  <c r="O68" i="3" s="1"/>
  <c r="I64" i="3"/>
  <c r="O64" i="3" s="1"/>
  <c r="I60" i="3"/>
  <c r="O60" i="3" s="1"/>
  <c r="I56" i="3"/>
  <c r="O56" i="3" s="1"/>
  <c r="I52" i="3"/>
  <c r="O52" i="3" s="1"/>
  <c r="I47" i="3"/>
  <c r="O47" i="3" s="1"/>
  <c r="I42" i="3"/>
  <c r="O42" i="3" s="1"/>
  <c r="O38" i="3"/>
  <c r="I38" i="3"/>
  <c r="I34" i="3"/>
  <c r="O34" i="3" s="1"/>
  <c r="I30" i="3"/>
  <c r="O30" i="3" s="1"/>
  <c r="I26" i="3"/>
  <c r="O26" i="3" s="1"/>
  <c r="I22" i="3"/>
  <c r="O22" i="3" s="1"/>
  <c r="I18" i="3"/>
  <c r="O18" i="3" s="1"/>
  <c r="I14" i="3"/>
  <c r="O14" i="3" s="1"/>
  <c r="I8" i="3"/>
  <c r="I9" i="3"/>
  <c r="O9" i="3" s="1"/>
  <c r="I33" i="2"/>
  <c r="O33" i="2" s="1"/>
  <c r="I29" i="2"/>
  <c r="O29" i="2" s="1"/>
  <c r="I25" i="2"/>
  <c r="O25" i="2" s="1"/>
  <c r="I21" i="2"/>
  <c r="O21" i="2" s="1"/>
  <c r="I17" i="2"/>
  <c r="O17" i="2" s="1"/>
  <c r="I13" i="2"/>
  <c r="O13" i="2" s="1"/>
  <c r="I9" i="2"/>
  <c r="I8" i="2" s="1"/>
  <c r="I3" i="2" s="1"/>
  <c r="C10" i="6" s="1"/>
  <c r="D11" i="6" l="1"/>
  <c r="I88" i="3"/>
  <c r="I13" i="3"/>
  <c r="I3" i="3" s="1"/>
  <c r="C11" i="6" s="1"/>
  <c r="I8" i="5"/>
  <c r="I3" i="5" s="1"/>
  <c r="C13" i="6" s="1"/>
  <c r="E13" i="6" s="1"/>
  <c r="I46" i="3"/>
  <c r="O9" i="2"/>
  <c r="D10" i="6" s="1"/>
  <c r="E10" i="6" s="1"/>
  <c r="O102" i="3"/>
  <c r="E11" i="6" l="1"/>
  <c r="C7" i="6" s="1"/>
  <c r="C6" i="6"/>
</calcChain>
</file>

<file path=xl/sharedStrings.xml><?xml version="1.0" encoding="utf-8"?>
<sst xmlns="http://schemas.openxmlformats.org/spreadsheetml/2006/main" count="786" uniqueCount="275">
  <si>
    <t>EstiCon</t>
  </si>
  <si>
    <t xml:space="preserve">Firma: </t>
  </si>
  <si>
    <t>Rekapitulace ceny</t>
  </si>
  <si>
    <t>Stavba: 24-029-01 - II/272 x III/27224 x D11 a II/272 x D11 U Bříství, PD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</si>
  <si>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</si>
  <si>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</si>
  <si>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</si>
  <si>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</si>
  <si>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</si>
  <si>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</si>
  <si>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</si>
  <si>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000</t>
  </si>
  <si>
    <t>Vedlejší rozpočtové náklady</t>
  </si>
  <si>
    <t>SO 101</t>
  </si>
  <si>
    <t>Komunikace</t>
  </si>
  <si>
    <t>SO 180</t>
  </si>
  <si>
    <t>Dopravně inženýrská opatření</t>
  </si>
  <si>
    <t>SO 190</t>
  </si>
  <si>
    <t>Dopravní značení</t>
  </si>
  <si>
    <t>Soupis prací objektu</t>
  </si>
  <si>
    <t>S</t>
  </si>
  <si>
    <t>Stavba:</t>
  </si>
  <si>
    <t>24-029-01</t>
  </si>
  <si>
    <t>II/272 x III/27224 x D11 a II/272 x D11 U Bříství, PD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</si>
  <si>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</si>
  <si>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</si>
  <si>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</si>
  <si>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</si>
  <si>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</si>
  <si>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</si>
  <si>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</si>
  <si>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</si>
  <si>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</si>
  <si>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</si>
  <si>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</si>
  <si>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</si>
  <si>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</si>
  <si>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</si>
  <si>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</si>
  <si>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</si>
  <si>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</si>
  <si>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02730</t>
  </si>
  <si>
    <t>1</t>
  </si>
  <si>
    <t>POMOC PRÁCE ZŘÍZ NEBO ZAJIŠŤ OCHRANU INŽENÝRSKÝCH SÍTÍ</t>
  </si>
  <si>
    <t>KPL</t>
  </si>
  <si>
    <t>OTSKP ~ 2024</t>
  </si>
  <si>
    <t>PP</t>
  </si>
  <si>
    <t>Ochrana stávajících inženýrských sítí. Kompletní provedení dle technologie zhotovitele</t>
  </si>
  <si>
    <t>VV</t>
  </si>
  <si>
    <t>1 = 1,000 [A]_x000D_
Celkové množství = 1,000</t>
  </si>
  <si>
    <t>TS</t>
  </si>
  <si>
    <t>Položka zahrnuje:
- veškeré náklady spojené s ochranou inženýrských sítí
Položka nezahrnuje:
- x</t>
  </si>
  <si>
    <t>2</t>
  </si>
  <si>
    <t>Vytyčení stávajících inženýrských sítí</t>
  </si>
  <si>
    <t>02910</t>
  </si>
  <si>
    <t/>
  </si>
  <si>
    <t>OSTATNÍ POŽADAVKY - ZEMĚMĚŘIČSKÁ MĚŘENÍ</t>
  </si>
  <si>
    <t>Zaměření skutečného provedení stavby ke kolaudaci. Kompletní provedení</t>
  </si>
  <si>
    <t>Položka zahrnuje:
- veškeré náklady spojené s objednatelem požadovanými pracemi
Položka nezahrnuje:
- x
Způsob stanovení:
- pro stanovení orientační investorské ceny určete jednotkovou cenu jako 1% odhadované ceny stavby</t>
  </si>
  <si>
    <t>02911</t>
  </si>
  <si>
    <t>R</t>
  </si>
  <si>
    <t>OSTATNÍ POŽADAVKY - GEODETICKÉ ZAMĚŘENÍ</t>
  </si>
  <si>
    <t>Vytyčení díla._x000D_
Kompletní zaměření nutné k realizaci stavby (zaměření před stavbou, vytyčení stavby a obvodu staveniště apod.)</t>
  </si>
  <si>
    <t>Položka zahrnuje:
- veškeré náklady spojené s objednatelem požadovanými pracemi
Položka nezahrnuje:
- x</t>
  </si>
  <si>
    <t>02943</t>
  </si>
  <si>
    <t>OSTATNÍ POŽADAVKY - VYPRACOVÁNÍ RDS</t>
  </si>
  <si>
    <t>Realizační dokumentace stavby (4paré + 1 CD)</t>
  </si>
  <si>
    <t>02944</t>
  </si>
  <si>
    <t>OSTAT POŽADAVKY - DOKUMENTACE SKUTEČ PROVEDENÍ V DIGIT FORMĚ</t>
  </si>
  <si>
    <t>Dokumentace sktečného provedení stavby (4 paré + 1 CD)_x000D_
Výkresy a související písemnosti zhotovené stavby potřebné pro evidenci pozemní komunikace. Výkresy odchylek a změny stavby oproti PDPS. Ověřené podpisem odpovědného zástupce zhotovitele a správce stavby._x000D_
Zadavatel poskytne zhotoviteli otevřený formát *dgn/dwg</t>
  </si>
  <si>
    <t>02991</t>
  </si>
  <si>
    <t>OSTATNÍ POŽADAVKY - INFORMAČNÍ TABULE</t>
  </si>
  <si>
    <t>KUS</t>
  </si>
  <si>
    <t>Náklady na zřízení a následné pdstranění informační tabule s údaji o stavbě a textem dle vzoru objednatele.</t>
  </si>
  <si>
    <t>2 = 2,000 [A]_x000D_
Celkové množství = 2,000</t>
  </si>
  <si>
    <t>Položka zahrnuje:
- dodání a osazení informačních tabulí v předepsaném provedení a množství s obsahem předepsaným zadavatelem
- veškeré nosné a upevňovací konstrukce
- základové konstrukce včetně nutných zemních prací
- demontáž a odvoz po skončení platnosti
- případně nutné opravy poškozených čátí během platnosti
Položka nezahrnuje:
- x</t>
  </si>
  <si>
    <t>015111</t>
  </si>
  <si>
    <t>POPLATKY ZA LIKVIDACI ODPADŮ NEKONTAMINOVANÝCH - 17 05 04  VYTĚŽENÉ ZEMINY A HORNINY -  I. TŘÍDA TĚŽITELNOSTI</t>
  </si>
  <si>
    <t>T</t>
  </si>
  <si>
    <t>OTSKP 2024</t>
  </si>
  <si>
    <t>pol. 12924 2072,25*0,15 = 310,838 [B]_x000D_
 pol. 12933 1322*0,75 = 991,500 [C]_x000D_
 pol. 12980 UV 4*1*1*1,2+ HV 10*1,2*0,6*1,0 = 12,000 [D]_x000D_
 pol. 93852 424,8*0,15 tl. = 63,720 [G]_x000D_
 Mezisoučet 1378.058000 = 1378,058 [A]_x000D_
 Celkem 2*A = 2756,116 [E]</t>
  </si>
  <si>
    <t>1. Položka obsahuje:
 – veškeré poplatky provozovateli skládky, recyklační linky nebo jiného zařízení na zpracování nebo likvidaci odpadů související s převzetím, uložením, zpracováním nebo likvidací odpadu
2. Položka neobsahuje:
 – náklady spojené s dopravou odpadu z místa stavby na místo převzetí provozovatelem skládky, recyklační linky nebo jiného zařízení na zpracování nebo likvidaci odpadů
3. Způsob měření:
Tunou se rozumí hmotnost odpadu vytříděného v souladu se zákonem č. 541/2020 Sb., o nakládání s odpady, v platném znění.</t>
  </si>
  <si>
    <t>Zemní práce</t>
  </si>
  <si>
    <t>11372</t>
  </si>
  <si>
    <t>FRÉZOVÁNÍ ZPEVNĚNÝCH PLOCH ASFALTOVÝCH</t>
  </si>
  <si>
    <t>M3</t>
  </si>
  <si>
    <t>Výměra odměřena digitálně z přílohy D.1.1.2.x
Povinný odkup zhotovitele. Včetně odvozu na skládku zvolenou zhotovitelem bez ohledu na vzdálenost.</t>
  </si>
  <si>
    <t>vozovka 17420*0,09 = 1567,800 [A]_x000D_
 napojení 206*0,04 = 8,240 [B]_x000D_
 Celkové množství 1576.040000 = 1576,040 [C]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</si>
  <si>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</si>
  <si>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Lokální sanace na základě prohlídky po odfrézování. Předpoklad 40% celkové plochy.
Položka bude čerpána na základě skutečnosti se souhlasem TDS.
Povinný odkup zhotovitele. Včetně odvozu na skládku zvolenou zhotovitelem bez ohledu na vzdálenost.</t>
  </si>
  <si>
    <t>lokální sanace 17420*0,40*0,1 = 696,800 [A]_x000D_
 Celkové množství 696.800000 = 696,800 [B]</t>
  </si>
  <si>
    <t>113763</t>
  </si>
  <si>
    <t>FRÉZOVÁNÍ DRÁŽKY PRŮŘEZU DO 300MM2 V ASFALTOVÉ VOZOVCE</t>
  </si>
  <si>
    <t>M</t>
  </si>
  <si>
    <t>V místě napojení na stávající stav.
Výměra odměřena digitálně z přílohy D.1.1.2.x</t>
  </si>
  <si>
    <t>10.01+11.75+9.69+9.33+8.63+7.95+8.34+15.94+9.24+16.88+13.06+12.5+37.4 = 170,720 [A]</t>
  </si>
  <si>
    <t>Položka zahrnuje:
- veškerou manipulaci s vybouranou sutí a s vybouranými hmotami vč. uložení na skládku.
Položka nezahrnuje:
- x</t>
  </si>
  <si>
    <t>113765</t>
  </si>
  <si>
    <t>FRÉZOVÁNÍ DRÁŽKY PRŮŘEZU DO 600MM2 V ASFALTOVÉ VOZOVCE</t>
  </si>
  <si>
    <t>Oprava trhlin dle TP 115. 
Předpokládaný rozsah trhlin napříč komunikací je v kroku a=40m.
Položka bude čerpána na základě skutečnosti se souhlasem TDS.</t>
  </si>
  <si>
    <t>předpokládaný rozsah celá šíře po 40m celková dl. 1206/krok trhlin 40 = 30,150 [A]_x000D_
 celková délka trhlin A* průměrná šíře komunikace 12,5 = 376,875 [B]</t>
  </si>
  <si>
    <t>12924</t>
  </si>
  <si>
    <t>ČIŠTĚNÍ KRAJNIC OD NÁNOSU TL. DO 200MM</t>
  </si>
  <si>
    <t>M2</t>
  </si>
  <si>
    <t>Pročištění krajnic na tl. 150mm. Výměra odměřena digitálně z přílohy D.1.1.2.x
Skládkovné vykázáno v pol. 015111</t>
  </si>
  <si>
    <t>vodící sloupek (2261-502)*0,75 = 1319,250 [A]_x000D_
 svodidla 502*1,5 = 753,000 [B]_x000D_
 Celkové množství 2072.250000 = 2072,250 [C]</t>
  </si>
  <si>
    <t>Položka zahrnuje:
- vodorovnou a svislou dopravu, přemístění, přeložení, manipulace s materiálem a uložení na skládku.
Položka nezahrnuje:
-  poplatek za skládku, který se vykazuje v položce 0141** (s výjimkou malého množství  materiálu, kde je možné poplatek zahrnout do jednotkové ceny položky – tento fakt musí být uveden v doplňujícím textu k položce)</t>
  </si>
  <si>
    <t>12933</t>
  </si>
  <si>
    <t>ČIŠTĚNÍ PŘÍKOPŮ OD NÁNOSU PŘES 0,50M3/M</t>
  </si>
  <si>
    <t>Výměra odměřena digitálně z přílohy D.1.1.2.x. Předpoklad 0,75m3/bm.
Skládkovné vykázáno v pol. 015111</t>
  </si>
  <si>
    <t>170+267+68+109+150+33+525 = 1322,000 [A]</t>
  </si>
  <si>
    <t>12980</t>
  </si>
  <si>
    <t>ČIŠTĚNÍ ULIČNÍCH VPUSTÍ</t>
  </si>
  <si>
    <t>UV - uliční vpusť
HV - horská vpusť
Výměra odměřena digitálně z přílohy D.1.1.2.x
Skládkovné vykázáno v pol. 015111</t>
  </si>
  <si>
    <t>UV 4 = 4,000 [A]_x000D_
 HV 10 = 10,000 [B]_x000D_
 Celkové množství 14.000000 = 14,000 [C]</t>
  </si>
  <si>
    <t>18243</t>
  </si>
  <si>
    <t>ZALOŽENÍ TRÁVNÍKU HYDROOSEVEM NA HLUŠINU</t>
  </si>
  <si>
    <t>7256 = 7256,000 [A]</t>
  </si>
  <si>
    <t>Položka zahrnuje:
 - dodání předepsané travní směsi, hydroosev na hlušinu, zalévání, první pokosení, to vše bez ohledu na sklon terénu
Položka nezahrnuje:
- x</t>
  </si>
  <si>
    <t>Základy</t>
  </si>
  <si>
    <t>21461C</t>
  </si>
  <si>
    <t>SEPARAČNÍ GEOTEXTILIE DO 300G/M2</t>
  </si>
  <si>
    <t>Separační geotextilie dle TP 97 Typ S1, v místě plastových obrubníků pod Rmateriálem.
Výměra odměřena digitálně z přílohy D.1.1.2.x</t>
  </si>
  <si>
    <t>545*1,05 prořez = 572,250 [A]</t>
  </si>
  <si>
    <t>Položka zahrnuje:
- dodávku předepsané geotextilie
- úpravu, očištění a ochranu podkladu
- přichycení k podkladu, případně zatížení
- úpravy spojů a zajištění okrajů
- úpravy pro odvodnění
- nutné přesahy (nezapočítávají se do výměry)
- mimostaveništní a vnitrostaveništní dopravu
Položka nezahrnuje:
- x</t>
  </si>
  <si>
    <t>5</t>
  </si>
  <si>
    <t>451315</t>
  </si>
  <si>
    <t>PODKLADNÍ A VÝPLŇOVÉ VRSTVY Z PROSTÉHO BETONU C30/37</t>
  </si>
  <si>
    <t>Výměra odměřena digitálně z přílohy D.1.1.2.x
Výplň směrových ostrůvků mezi zelení a plastovým obrubníkem.
Předpokládaná tl. vrstvy je 0,15m.</t>
  </si>
  <si>
    <t>381*0,15 = 57,150 [A]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</si>
  <si>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</si>
  <si>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56963</t>
  </si>
  <si>
    <t>ZPEVNĚNÍ KRAJNIC Z RECYKLOVANÉHO MATERIÁLU TL DO 150MM</t>
  </si>
  <si>
    <t>Nezpevněná krajnice v tl. 0,150m z R-mat 0-22.
Výměra odměřena digitálně z přílohy D.1.1.2.x</t>
  </si>
  <si>
    <t>1752 = 1752,000 [A]</t>
  </si>
  <si>
    <t>Položka zahrnuje:
- dodání recyklátu předepsané kvality a zrnitosti
- očištění podkladu
- uložení recyklátu dle předepsaného technologického předpisu, zhutnění vrstvy v předepsané tloušťce
- zřízení vrstvy bez rozlišení šířky, pokládání vrstvy po etapách,
Položka nezahrnuje:
- postřiky, nátěry</t>
  </si>
  <si>
    <t>572214</t>
  </si>
  <si>
    <t>SPOJOVACÍ POSTŘIK Z MODIFIK EMULZE DO 0,5KG/M2</t>
  </si>
  <si>
    <t>PS-CP 0,35kg/m2</t>
  </si>
  <si>
    <t>pod ACO 17420*1,03 koeficient rozšíření = 17942,600 [A]_x000D_
 pod ACL 17420*1,05koeficient rozšíření = 18291,000 [B]_x000D_
 Celkové množství 36233.600000 = 36233,600 [C]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</si>
  <si>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</si>
  <si>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PS-C 0,4kg/m2</t>
  </si>
  <si>
    <t>Lokální sanace 17420*0,1*0,4 40% = 696,800 [A]</t>
  </si>
  <si>
    <t>57476</t>
  </si>
  <si>
    <t>VOZOVKOVÉ VÝZTUŽNÉ VRSTVY Z GEOMŘÍŽOVINY S TKANINOU</t>
  </si>
  <si>
    <t>Výztužná polypropylenová geomříž do asf. vrstev, min. pevnost v tahu 22 kN/m. 
Geomříž tvořena tuhou monolitickou geomříží tepelně spojenou s netkanou geotextilii (min. 130g/m2)</t>
  </si>
  <si>
    <t>výztužný geokompozit 17420*0,4*1,05 5% přesahy = 7316,400 [A]</t>
  </si>
  <si>
    <t>Položka zahrnuje:
- dodání geomříže v požadované kvalitě a v množství včetně přesahů (přesahy započteny v jednotkové ceně)
- očištění podkladu
- pokládka geomříže dle předepsaného technologického předpisu
Položka nezahrnuje:
- x</t>
  </si>
  <si>
    <t>574B04</t>
  </si>
  <si>
    <t>ASFALTOVÝ BETON PRO OBRUSNÉ VRSTVY MODIFIK ACO 11+</t>
  </si>
  <si>
    <t>Asfaltový beton pro obrusné vrstvy modifikovaný s přidáním aramidových vláken (předpoklad 0,50kg/tunu).
ACO 11+ PmB 50/70, tl. 40mm.</t>
  </si>
  <si>
    <t>vozovka 17420*0,04 = 696,800 [A]_x000D_
 sjezdy 206*0,04 = 8,240 [B]_x000D_
 Celkové množství 705.040000 = 705,040 [C]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</si>
  <si>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</si>
  <si>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574D06</t>
  </si>
  <si>
    <t>ASFALTOVÝ BETON PRO LOŽNÍ VRSTVY MODIFIK ACL 16+, 16S</t>
  </si>
  <si>
    <t>Asfaltový beton pro podkaldní vrstvy modifikovaný s přidáním aramidových vláken (předpoklad 0,50kg/tunu).
ACL 16+ PmB 50/70, tl. 50mm.</t>
  </si>
  <si>
    <t>vozovka tl. 50mm 17420*0,05*1,03 koeficient rozšíření = 897,130 [A]</t>
  </si>
  <si>
    <t>574E07</t>
  </si>
  <si>
    <t>ASFALTOVÝ BETON PRO PODKLADNÍ VRSTVY ACP 22+, 22S</t>
  </si>
  <si>
    <t>ACP 22+ 50/70
Lokální sanace na základě prohlídky po odfrézování. Předpoklad 40% celkové plochy.
Položka bude čerpána na základě skutečnosti se souhlasem TDS.</t>
  </si>
  <si>
    <t>58920</t>
  </si>
  <si>
    <t>VÝPLŇ SPAR MODIFIKOVANÝM ASFALTEM</t>
  </si>
  <si>
    <t>V místě napojení na stávající stav. Řezání vykázáno v pol. 919112.
Zálivka za horka, těsnící zálivka  typu N2 dle ČSN EN 14188, včetně úpravy spár adhézním nátěrem a přípravy povrchu
Výměra odměřena digitálně z přílohy D.1.1.2.x</t>
  </si>
  <si>
    <t>Položka zahrnuje: 
- dodávku předepsaného materiálu
- vyčištění a výplň spar tímto materiálem
Položka nezahrnuje:
- x</t>
  </si>
  <si>
    <t>8</t>
  </si>
  <si>
    <t>Potrubí</t>
  </si>
  <si>
    <t>89921</t>
  </si>
  <si>
    <t>VÝŠKOVÁ ÚPRAVA POKLOPŮ</t>
  </si>
  <si>
    <t>Výměra odměřena digitálně z přílohy D.1.1.2.x</t>
  </si>
  <si>
    <t>RŠ 2 = 2,000 [A]_x000D_
 Šoupě 2 = 2,000 [B]_x000D_
 Celkové množství 4.000000 = 4,000 [C]</t>
  </si>
  <si>
    <t>Položka zahrnuje:
- všechny nutné práce a materiály pro zvýšení nebo snížení zařízení (včetně nutné úpravy stávajícího povrchu vozovky nebo chodníku)
Položka nezahrnuje:
- x</t>
  </si>
  <si>
    <t>89922</t>
  </si>
  <si>
    <t>VÝŠKOVÁ ÚPRAVA MŘÍŽÍ</t>
  </si>
  <si>
    <t>UV 3 = 3,000 [A]</t>
  </si>
  <si>
    <t>9</t>
  </si>
  <si>
    <t>Ostatní konstrukce a práce</t>
  </si>
  <si>
    <t>9113A1</t>
  </si>
  <si>
    <t>SVODIDLO OCEL SILNIČ JEDNOSTR, ÚROVEŇ ZADRŽ N1, N2 - DODÁVKA A MONTÁŽ</t>
  </si>
  <si>
    <t>Obnova poškozených kusů. Předpoklad 15%.</t>
  </si>
  <si>
    <t>stavající svodidla 55.5+55.5+55.5+278+57.5 = 502,000 [A]_x000D_
 předpokládaný rozsah výměny 15% A*0,15 = 75,300 [B]</t>
  </si>
  <si>
    <t>Položka zahrnuje:
- kompletní dodávku všech dílů certifikovaného ocelového svodidla s předepsanou povrchovou úpravou včetně spojovacích prvků
- montáž a osazení svodidla, osazení sloupků zaberaněním nebo osazením do betonových bloků (včetně betonových bloků a nutných zemních prací)
- výškové náběhy, ukončení zapuštěním do betonových bloků (včetně betonového bloku a nutných zemních prací) nebo koncovkou
- přechod na jiný typ svodidla nebo přes mostní závěr
- ochranu proti bludným proudům a vývody pro jejich měření
Položka nezahrnuje:
- odrazky nebo retroreflexní fólie
Způsob měření:
- vykazuje se délka svodidla v předepsané výšce, délka náběhů se nezapočítává</t>
  </si>
  <si>
    <t>9113A3</t>
  </si>
  <si>
    <t>SVODIDLO OCEL SILNIČ JEDNOSTR, ÚROVEŇ ZADRŽ N1, N2 - DEMONTÁŽ S PŘESUNEM</t>
  </si>
  <si>
    <t>Obnova poškozených kusů. Předpoklad 15%.
Odstraněná svodidla budou předána na objednateli.</t>
  </si>
  <si>
    <t>Položka zahrnuje:
- demontáž a odstranění zařízení
- jeho odvoz na předepsané místo
Položka nezahrnuje:
- x
Způsob měření:
- vykazuje se délka svodidla v základní výšce, délka náběhů se nezapočítává</t>
  </si>
  <si>
    <t>917525</t>
  </si>
  <si>
    <t>SILNIČNÍ OBRUBY Z PLASTOVÝCH OBRUBNÍKŮ ŠÍŘKY DO 200MM</t>
  </si>
  <si>
    <t>Mobilní plastové silniční obrubníky (z recyklované pryže). Červenobílé provedení. Rozměr jednotlivých segmentů ~160x160x580 mm. Včetně spojovacích a kotvících prostředků. Včetně kompletní dodávky prací.
Výměra odměřena digitálně z přílohy D.1.1.2.x</t>
  </si>
  <si>
    <t>56.84+37.12+6.96+74.24+74.24+88.16+26.68+60.9+12.18 = 437,320 [A]</t>
  </si>
  <si>
    <t>Položka zahrnuje:
- dodání a pokládku silničních obrubníků z recyklované pryže o rozměrech předepsaných zadávací dokumentací
- lože předepsané zadávací dokumentací
Položka nezahrnuje:
- x</t>
  </si>
  <si>
    <t>919112</t>
  </si>
  <si>
    <t>ŘEZÁNÍ ASFALTOVÉHO KRYTU VOZOVEK TL DO 100MM</t>
  </si>
  <si>
    <t>V místě napojení na stávající stav. Výměra odměřena digitálně z přílohy D.1.1.2.x</t>
  </si>
  <si>
    <t>Položka zahrnuje:
- řezání vozovkové vrstvy v předepsané tloušťce
- spotřeba vody
Položka nezahrnuje:
- x</t>
  </si>
  <si>
    <t>931313</t>
  </si>
  <si>
    <t>TĚSNĚNÍ DILATAČ SPAR ASF ZÁLIVKOU PRŮŘ DO 300MM2</t>
  </si>
  <si>
    <t>V místě napojení na stávající stav. Řezání vykázáno v pol. 113763.
Zálivka za horka, těsnící zálivka  typu N2 dle ČSN EN 14188, včetně úpravy spár adhézním nátěrem a přípravy povrchu
Výměra odměřena digitálně z přílohy D.1.1.2.x</t>
  </si>
  <si>
    <t>Položka zahrnuje:
- dodávku a osazení předepsaného materiálu
- očištění ploch spáry před úpravou
- očištění okolí spáry po úpravě
Položka nezahrnuje:
- těsnící profil</t>
  </si>
  <si>
    <t>931315</t>
  </si>
  <si>
    <t>TĚSNĚNÍ DILATAČ SPAR ASF ZÁLIVKOU PRŮŘ DO 600MM2</t>
  </si>
  <si>
    <t>Oprava trhlin dle TP 115. 
Zálivka za horka, těsnící zálivka  typu N1 dle ČSN EN 14188, včetně úpravy spár adhézním nátěrem a přípravy povrchu,  
frézování drážky v sam. pol. 113765
Předpokládaný rozsah trhlin napříč komunikací je v kroku a=40m.
Položka bude čerpána na základě skutečnosti se souhlasem TDS.</t>
  </si>
  <si>
    <t>93852</t>
  </si>
  <si>
    <t>OČIŠTĚNÍ BETON KONSTR OD VEGETACE</t>
  </si>
  <si>
    <t>Očištění příkopových betonových tvárnic od vegetace.
Výměra odměřena digitálně z přílohy D.1.1.2.x</t>
  </si>
  <si>
    <t>(153+75+120+292+68)*0,6 = 424,800 [A]</t>
  </si>
  <si>
    <t>Položka zahrnuje:
- očištění předepsaným způsobem
- odklizení vzniklého odpadu
Položka nezahrnuje:
- x</t>
  </si>
  <si>
    <t>03720</t>
  </si>
  <si>
    <t>POMOC PRÁCE ZAJIŠŤ NEBO ZŘÍZ REGULACI A OCHRANU DOPRAVY</t>
  </si>
  <si>
    <t>Zajištění provozu v průběhu výstavby - objízdné trasy, jakýmkoliv způsobem (světelná signalizace, řízení proškolenými osobami, použití provizorního dopravního značení atd.) dle stanovených a schválených DIO příslušnými úřady, vč. PD pro stanovení objízdných tras a projednání s příslušnými úřady. _x000D_
Kompletní provedení včetně dopravního značení, nájmu apod. podobu výstavby pro všechny etapy stavby. _x000D_
Předpokládaná doba DIO je 126 dní.</t>
  </si>
  <si>
    <t>Komplet 1 = 1,000 [A]_x000D_
Celkové množství = 1,000</t>
  </si>
  <si>
    <t>Položka zahrnuje:
- objednatelem povolené náklady na požadovaná zařízení zhotovitele
Položka nezahrnuje:
- x</t>
  </si>
  <si>
    <t>91225</t>
  </si>
  <si>
    <t>SMĚROVÉ SLOUPKY KOVOVÉ VČET ODRAZ PÁSKU</t>
  </si>
  <si>
    <t>Z11a/b 130 = 130,000 [A]</t>
  </si>
  <si>
    <t>Položka zahrnuje:
- dodání a osazení sloupku včetně nutných zemních prací
- vnitrostaveništní a mimostaveništní doprava
- odrazky plastové nebo z retroreflexní fólie
Položka nezahrnuje:
- x</t>
  </si>
  <si>
    <t>Směrový sloupek červený.
Výměra odměřena digitálně z přílohy D.1.3.2.x</t>
  </si>
  <si>
    <t>Z11g 2+2+2+2+2+2 = 12,000 [A]</t>
  </si>
  <si>
    <t>912283</t>
  </si>
  <si>
    <t>SMĚROVÉ SLOUPKY Z PLAST HMOT - DEMONTÁŽ A ODVOZ</t>
  </si>
  <si>
    <t>40 = 40,000 [A]</t>
  </si>
  <si>
    <t>Položka zahrnuje:
- demontáž stávajícího sloupku
- jeho odvoz do skladu nebo na skládku
Položka nezahrnuje:
- x</t>
  </si>
  <si>
    <t>91235</t>
  </si>
  <si>
    <t>SMĚR SLOUPKY KOVOVÉ - NÁST NA SVOD VČET ODRAZ PÁSKU</t>
  </si>
  <si>
    <t>rozmístění dle ČSN 736101 8 = 8,000 [A]</t>
  </si>
  <si>
    <t>914131</t>
  </si>
  <si>
    <t>DOPRAVNÍ ZNAČKY ZÁKLADNÍ VELIKOSTI OCELOVÉ FÓLIE TŘ 2 - DODÁVKA A MONTÁŽ</t>
  </si>
  <si>
    <t>Výměra odměřena digitálně z přílohy D.1.3.2.x</t>
  </si>
  <si>
    <t>"B 1 - 1_x000D_
B 20a - 2_x000D_
B 21a - 2_x000D_
B 24a - 2_x000D_
B 24b - 1_x000D_
E 13 - 3_x000D_
IP 19 - 4_x000D_
IS 16b - 2_x000D_
IS 24b - 4_x000D_
IZ 4c - 1_x000D_
IZ 4b - 1_x000D_
P 2 - 1_x000D_
P 3 - 1_x000D_
P 4 - 2 27 = 27,000 [A]_x000D_
Celkové množství = 27,000</t>
  </si>
  <si>
    <t>Položka zahrnuje:
- dodávku a montáž značek v požadovaném provedení
Položka nezahrnuje:
- x</t>
  </si>
  <si>
    <t>914132</t>
  </si>
  <si>
    <t>DOPRAVNÍ ZNAČKY ZÁKLADNÍ VELIKOSTI OCELOVÉ FÓLIE TŘ 2 - MONTÁŽ S PŘEMÍSTĚNÍM</t>
  </si>
  <si>
    <t>Přesun IP22
Výměra odměřena digitálně z přílohy D.1.3.2.x</t>
  </si>
  <si>
    <t>IP22 1 = 1,000 [A]</t>
  </si>
  <si>
    <t>Položka zahrnuje:
- dopravu demontované značky z dočasné skládky
- osazení a montáž značky na místě určeném projektem
- nutnou opravu poškozených částí
Položka nezahrnuje:
- dodávku značky</t>
  </si>
  <si>
    <t>914133</t>
  </si>
  <si>
    <t>DOPRAVNÍ ZNAČKY ZÁKLADNÍ VELIKOSTI OCELOVÉ FÓLIE TŘ 2 - DEMONTÁŽ</t>
  </si>
  <si>
    <t>Položka zahrnuje:
- odstranění, demontáž a odklizení materiálu s odvozem na předepsané místo
Položka nezahrnuje:
- x</t>
  </si>
  <si>
    <t>914141</t>
  </si>
  <si>
    <t>DOPRAV ZNAČ ZÁKL VEL OCEL FÓLIE TŘ 3 - DODÁVKA A MONT</t>
  </si>
  <si>
    <t>C4a - 2_x000D_
E3a - 4_x000D_
IS 1a - 2_x000D_
IS 1e - 4_x000D_
IS 3a - 4_x000D_
IS 3b - 2_x000D_
P1 - 2_x000D_
P4 - 2_x000D_
P6 - 4 26 = 26,000 [A]_x000D_
Celkové množství = 26,000</t>
  </si>
  <si>
    <t>SDZ na retroreflexním žlutozeleném fluorescenčním podkladu.
Výměra odměřena digitálně z přílohy D.1.3.2.x</t>
  </si>
  <si>
    <t>B20a 2 = 2,000 [A]_x000D_
 P12 = 2,000 [B]_x000D_
Mezisoučet = 4,000 [C]</t>
  </si>
  <si>
    <t>914143</t>
  </si>
  <si>
    <t>DOPRAV ZNAČ ZÁKL VEL OCEL FÓLIE TŘ 3 - DEMONTÁŽ</t>
  </si>
  <si>
    <t>914841</t>
  </si>
  <si>
    <t>STÁLÁ DOPRAV ZAŘÍZ Z4 OCEL S FÓLIÍ TŘ 3 DODÁVKA A MONTÁŽ</t>
  </si>
  <si>
    <t>Z4c (600x1200) 5 = 5,000 [A]</t>
  </si>
  <si>
    <t>914911</t>
  </si>
  <si>
    <t>SLOUPKY A STOJKY DOPRAVNÍCH ZNAČEK Z OCEL TRUBEK SE ZABETONOVÁNÍM - DODÁVKA A MONTÁŽ</t>
  </si>
  <si>
    <t>47 = 47,000 [A]</t>
  </si>
  <si>
    <t>Položka zahrnuje:
- sloupky
- upevňovací zařízení
- osazení (betonová patka, zemní práce)
Položka nezahrnuje:
- x</t>
  </si>
  <si>
    <t>914913</t>
  </si>
  <si>
    <t>SLOUPKY A STOJKY DZ Z OCEL TRUBEK ZABETON DEMONTÁŽ</t>
  </si>
  <si>
    <t>32 = 32,000 [A]</t>
  </si>
  <si>
    <t>915111</t>
  </si>
  <si>
    <t>VODOROVNÉ DOPRAVNÍ ZNAČENÍ BARVOU HLADKÉ - DODÁVKA A POKLÁDKA</t>
  </si>
  <si>
    <t>Předznačení barvou</t>
  </si>
  <si>
    <t>V1a 1036*0,125 = 129,500 [A]_x000D_
 V1b 212*0,125 = 26,500 [B]_x000D_
 V2b 1,5/1,5/0,25 428*1/2*0,25 = 53,500 [C]_x000D_
 V2b 3/1,5/0,125 264*2/3*0,125 = 22,000 [D]_x000D_
 V5 6*0,5 = 3,000 [E]_x000D_
 V13a 0,125 501*0,125 = 62,625 [F]_x000D_
 V13a plocha 165 = 165,000 [G]_x000D_
 V6b0,5*20,1 = 10,050 [H]_x000D_
 V2b 1,5/1,5/0,125 19*0,125*1/2 = 1,188 [I]_x000D_
Celkové množství = 473,363</t>
  </si>
  <si>
    <t>Položka zahrnuje:
- dodání a pokládku nátěrového materiálu
- předznačení a reflexní úpravu
Položka nezahrnuje:
- x
Způsob měření:
- měří se pouze natíraná plocha</t>
  </si>
  <si>
    <t>915231</t>
  </si>
  <si>
    <t>VODOR DOPRAV ZNAČ PLASTEM PROFIL ZVUČÍCÍ - DOD A POKLÁDKA</t>
  </si>
  <si>
    <t>V1a 1036*0,125 = 129,500 [A]_x000D_
 V1b 212*0,125 = 26,500 [B]_x000D_
 V2b 1,5/1,5/0,25 428*1/2*0,25 = 53,500 [C]_x000D_
 V2b 3/1,5/0,125 264*2/3*0,125 = 22,000 [D]_x000D_
 V5 6*0,5 = 3,000 [E]_x000D_
 V13a 0,125 501*0,125 = 62,625 [F]_x000D_
 V13a plocha 165 = 165,000 [G]_x000D_
 V6b0,5*20,1 = 10,050 [H]_x000D_
 V2b 1,5/1,5/0,12519*0,125*1/2 = 1,188 [J]_x000D_
Celkové množství = 473,363</t>
  </si>
  <si>
    <t>91551</t>
  </si>
  <si>
    <t>VODOROVNÉ DOPRAVNÍ ZNAČENÍ - PŘEDEM PŘIPRAVENÉ SYMBOLY</t>
  </si>
  <si>
    <t>V9a - rovně 11 = 11,000 [A]_x000D_
 V9a - rovně + vlevo 12 = 12,000 [B]_x000D_
 V9a - vlevo 28 = 28,000 [C]_x000D_
 Celkové množství 51.000000 = 51,000 [D]</t>
  </si>
  <si>
    <t>Položka zahrnuje:
- dodání a pokládku předepsaného symbolu
- předznačení a reflexní úpravu
Položka nezahrnuje:
- x</t>
  </si>
  <si>
    <t>91552</t>
  </si>
  <si>
    <t>VODOR DOPRAV ZNAČ - PÍSMENA</t>
  </si>
  <si>
    <t>nápis STOP u V6b 4*4 = 16,000 [A]</t>
  </si>
  <si>
    <t>Položka zahrnuje:
- dodání a pokládku nátěrového materiálu
- předznačení a reflexní úpravu
Položka nezahrnuje:
- x</t>
  </si>
  <si>
    <t>915621</t>
  </si>
  <si>
    <t>VODOR DOPRAV ZNAČ - KNOFLÍKY TRVALÉ ZAPUŠTĚNÉ - DOD A POKLÁD</t>
  </si>
  <si>
    <t>Výměra odměřena digitálně z přílohy D.1.3.2.x
Osazení dle TP217.</t>
  </si>
  <si>
    <t>20+46+26 = 92,000 [A]</t>
  </si>
  <si>
    <t>Položka zahrnuje:
- dodávku a osazení knoflíků předepsaným způsobem
Položka nezahrnuje:
-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</si>
</sst>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#\ ###\ ##0.00"/>
    <numFmt numFmtId="165" formatCode="#\ ###\ ###\ ###\ ##0.000"/>
  </numFmts>
  <fonts count="9" x14ac:knownFonts="1">
    <font>
      <sz val="11"/>
      <name val="Calibri"/>
      <family val="2"/>
      <scheme val="minor"/>
    </font>
    <font>
      <sz val="11"/>
      <color rgb="FFD9D9D9"/>
      <name val="Calibri"/>
      <scheme val="minor"/>
    </font>
    <font>
      <b/>
      <sz val="10"/>
      <color rgb="FF000000"/>
      <name val="Arial"/>
    </font>
    <font>
      <b/>
      <sz val="16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0" fontId="2" fillId="0" borderId="0">
      <alignment horizontal="right" vertical="center" wrapText="1"/>
    </xf>
    <xf numFmtId="0" fontId="3" fillId="0" borderId="0">
      <alignment horizontal="left" vertical="center" wrapText="1"/>
    </xf>
    <xf numFmtId="0" fontId="2" fillId="0" borderId="0">
      <alignment horizontal="right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2" fillId="0" borderId="0">
      <alignment horizontal="left" vertical="center" wrapText="1"/>
    </xf>
    <xf numFmtId="0" fontId="8" fillId="0" borderId="0">
      <alignment horizontal="left" vertical="center" wrapText="1"/>
    </xf>
  </cellStyleXfs>
  <cellXfs count="54">
    <xf numFmtId="0" fontId="0" fillId="0" borderId="0" xfId="0"/>
    <xf numFmtId="0" fontId="1" fillId="2" borderId="0" xfId="0" applyFont="1" applyFill="1"/>
    <xf numFmtId="0" fontId="2" fillId="2" borderId="0" xfId="1" applyFill="1">
      <alignment horizontal="right" vertical="center" wrapText="1"/>
    </xf>
    <xf numFmtId="0" fontId="0" fillId="2" borderId="0" xfId="0" applyFill="1"/>
    <xf numFmtId="0" fontId="2" fillId="2" borderId="0" xfId="3" applyFill="1">
      <alignment horizontal="right" vertical="center" wrapText="1"/>
    </xf>
    <xf numFmtId="164" fontId="2" fillId="2" borderId="0" xfId="3" applyNumberFormat="1" applyFill="1">
      <alignment horizontal="right" vertical="center" wrapText="1"/>
    </xf>
    <xf numFmtId="0" fontId="4" fillId="3" borderId="1" xfId="4" applyFill="1" applyBorder="1">
      <alignment horizontal="center" vertical="center" wrapText="1"/>
    </xf>
    <xf numFmtId="0" fontId="2" fillId="0" borderId="1" xfId="1" applyBorder="1">
      <alignment horizontal="right" vertical="center" wrapText="1"/>
    </xf>
    <xf numFmtId="164" fontId="2" fillId="0" borderId="1" xfId="1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righ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5" fillId="2" borderId="5" xfId="5" applyFill="1" applyBorder="1">
      <alignment horizontal="left" vertical="center" wrapText="1"/>
    </xf>
    <xf numFmtId="0" fontId="5" fillId="2" borderId="0" xfId="5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4" fillId="3" borderId="9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  <xf numFmtId="0" fontId="4" fillId="3" borderId="11" xfId="4" applyFill="1" applyBorder="1">
      <alignment horizontal="center" vertical="center" wrapText="1"/>
    </xf>
    <xf numFmtId="0" fontId="4" fillId="3" borderId="12" xfId="4" applyFill="1" applyBorder="1">
      <alignment horizontal="center" vertical="center" wrapText="1"/>
    </xf>
    <xf numFmtId="0" fontId="6" fillId="2" borderId="7" xfId="0" applyFont="1" applyFill="1" applyBorder="1"/>
    <xf numFmtId="0" fontId="6" fillId="2" borderId="13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14" xfId="0" applyFont="1" applyFill="1" applyBorder="1"/>
    <xf numFmtId="164" fontId="6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7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 applyAlignment="1">
      <alignment wrapText="1"/>
    </xf>
    <xf numFmtId="0" fontId="3" fillId="2" borderId="0" xfId="2" applyFill="1">
      <alignment horizontal="left" vertical="center" wrapText="1"/>
    </xf>
    <xf numFmtId="0" fontId="0" fillId="2" borderId="0" xfId="0" applyFill="1"/>
    <xf numFmtId="0" fontId="5" fillId="2" borderId="0" xfId="5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4" fillId="3" borderId="8" xfId="4" applyFill="1" applyBorder="1">
      <alignment horizontal="center" vertical="center" wrapText="1"/>
    </xf>
    <xf numFmtId="0" fontId="4" fillId="3" borderId="9" xfId="4" applyFill="1" applyBorder="1">
      <alignment horizontal="center" vertical="center" wrapText="1"/>
    </xf>
    <xf numFmtId="0" fontId="4" fillId="3" borderId="1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</cellXfs>
  <cellStyles count="9">
    <cellStyle name="NadpisRekapitulaceSoupisPraciStyle" xfId="2"/>
    <cellStyle name="NadpisStrukturyStyle" xfId="6"/>
    <cellStyle name="NadpisySloupcuStyle" xfId="4"/>
    <cellStyle name="Normální" xfId="0" builtinId="0"/>
    <cellStyle name="NormalStyle" xfId="1"/>
    <cellStyle name="PolDoplnInfoStyle" xfId="8"/>
    <cellStyle name="RekapitulaceCenyStyle" xfId="3"/>
    <cellStyle name="StavbaRozpocetHeaderStyle" xfId="5"/>
    <cellStyle name="StavebniDilStyle" xfId="7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tabSelected="1" workbookViewId="0">
      <selection activeCell="D25" sqref="D25"/>
    </sheetView>
  </sheetViews>
  <sheetFormatPr defaultRowHeight="15" x14ac:dyDescent="0.25"/>
  <cols>
    <col min="1" max="2" width="32.42578125" customWidth="1"/>
    <col min="3" max="5" width="19.42578125" customWidth="1"/>
  </cols>
  <sheetData>
    <row r="1" spans="1:5" x14ac:dyDescent="0.25">
      <c r="A1" s="1" t="s">
        <v>0</v>
      </c>
      <c r="B1" s="2" t="s">
        <v>1</v>
      </c>
      <c r="C1" s="3"/>
      <c r="D1" s="3"/>
      <c r="E1" s="3"/>
    </row>
    <row r="2" spans="1:5" x14ac:dyDescent="0.25">
      <c r="A2" s="1"/>
      <c r="B2" s="46" t="s">
        <v>2</v>
      </c>
      <c r="C2" s="3"/>
      <c r="D2" s="3"/>
      <c r="E2" s="3"/>
    </row>
    <row r="3" spans="1:5" x14ac:dyDescent="0.25">
      <c r="A3" s="3"/>
      <c r="B3" s="47"/>
      <c r="C3" s="3"/>
      <c r="D3" s="3"/>
      <c r="E3" s="3"/>
    </row>
    <row r="4" spans="1:5" x14ac:dyDescent="0.25">
      <c r="A4" s="3"/>
      <c r="B4" s="46" t="s">
        <v>3</v>
      </c>
      <c r="C4" s="47"/>
      <c r="D4" s="47"/>
      <c r="E4" s="47"/>
    </row>
    <row r="5" spans="1:5" x14ac:dyDescent="0.25">
      <c r="A5" s="3"/>
      <c r="B5" s="3"/>
      <c r="C5" s="3"/>
      <c r="D5" s="3"/>
      <c r="E5" s="3"/>
    </row>
    <row r="6" spans="1:5" x14ac:dyDescent="0.25">
      <c r="A6" s="3"/>
      <c r="B6" s="4" t="s">
        <v>4</v>
      </c>
      <c r="C6" s="5">
        <f>SUM(C10:C13)</f>
        <v>0</v>
      </c>
      <c r="D6" s="3"/>
      <c r="E6" s="3"/>
    </row>
    <row r="7" spans="1:5" x14ac:dyDescent="0.25">
      <c r="A7" s="3"/>
      <c r="B7" s="4" t="s">
        <v>5</v>
      </c>
      <c r="C7" s="5">
        <f>SUM(E10:E13)</f>
        <v>0</v>
      </c>
      <c r="D7" s="3"/>
      <c r="E7" s="3"/>
    </row>
    <row r="8" spans="1:5" x14ac:dyDescent="0.25">
      <c r="A8" s="3"/>
      <c r="B8" s="3"/>
      <c r="C8" s="3"/>
      <c r="D8" s="3"/>
      <c r="E8" s="3"/>
    </row>
    <row r="9" spans="1:5" x14ac:dyDescent="0.25">
      <c r="A9" s="6" t="s">
        <v>6</v>
      </c>
      <c r="B9" s="6" t="s">
        <v>7</v>
      </c>
      <c r="C9" s="6" t="s">
        <v>8</v>
      </c>
      <c r="D9" s="6" t="s">
        <v>9</v>
      </c>
      <c r="E9" s="6" t="s">
        <v>10</v>
      </c>
    </row>
    <row r="10" spans="1:5" x14ac:dyDescent="0.25">
      <c r="A10" s="7" t="s">
        <v>11</v>
      </c>
      <c r="B10" s="7" t="s">
        <v>12</v>
      </c>
      <c r="C10" s="8">
        <f>'SO 000'!I3</f>
        <v>0</v>
      </c>
      <c r="D10" s="8">
        <f>SUMIFS('SO 000'!O:O,'SO 000'!A:A,"P")</f>
        <v>0</v>
      </c>
      <c r="E10" s="8">
        <f>C10+D10</f>
        <v>0</v>
      </c>
    </row>
    <row r="11" spans="1:5" x14ac:dyDescent="0.25">
      <c r="A11" s="7" t="s">
        <v>13</v>
      </c>
      <c r="B11" s="7" t="s">
        <v>14</v>
      </c>
      <c r="C11" s="8">
        <f>'SO 101'!I3</f>
        <v>0</v>
      </c>
      <c r="D11" s="8">
        <f>SUMIFS('SO 101'!O:O,'SO 101'!A:A,"P")</f>
        <v>0</v>
      </c>
      <c r="E11" s="8">
        <f>C11+D11</f>
        <v>0</v>
      </c>
    </row>
    <row r="12" spans="1:5" x14ac:dyDescent="0.25">
      <c r="A12" s="7" t="s">
        <v>15</v>
      </c>
      <c r="B12" s="7" t="s">
        <v>16</v>
      </c>
      <c r="C12" s="8">
        <f>'SO 180'!I3</f>
        <v>0</v>
      </c>
      <c r="D12" s="8">
        <f>SUMIFS('SO 180'!O:O,'SO 180'!A:A,"P")</f>
        <v>0</v>
      </c>
      <c r="E12" s="8">
        <f>C12+D12</f>
        <v>0</v>
      </c>
    </row>
    <row r="13" spans="1:5" x14ac:dyDescent="0.25">
      <c r="A13" s="7" t="s">
        <v>17</v>
      </c>
      <c r="B13" s="7" t="s">
        <v>18</v>
      </c>
      <c r="C13" s="8">
        <f>'SO 190'!I3</f>
        <v>0</v>
      </c>
      <c r="D13" s="8">
        <f>SUMIFS('SO 190'!O:O,'SO 190'!A:A,"P")</f>
        <v>0</v>
      </c>
      <c r="E13" s="8">
        <f>C13+D13</f>
        <v>0</v>
      </c>
    </row>
  </sheetData>
  <mergeCells count="2">
    <mergeCell ref="B2:B3"/>
    <mergeCell ref="B4:E4"/>
  </mergeCells>
  <pageMargins left="0.7" right="0.7" top="0.78740157499999996" bottom="0.78740157499999996" header="0.3" footer="0.3"/>
  <pageSetup fitToHeight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opLeftCell="B1" workbookViewId="0"/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0.25" x14ac:dyDescent="0.25">
      <c r="A2" s="1"/>
      <c r="B2" s="13"/>
      <c r="C2" s="14"/>
      <c r="D2" s="14"/>
      <c r="E2" s="15" t="s">
        <v>19</v>
      </c>
      <c r="F2" s="14"/>
      <c r="G2" s="14"/>
      <c r="H2" s="14"/>
      <c r="I2" s="14"/>
      <c r="J2" s="16"/>
    </row>
    <row r="3" spans="1:16" x14ac:dyDescent="0.25">
      <c r="A3" s="3" t="s">
        <v>20</v>
      </c>
      <c r="B3" s="17" t="s">
        <v>21</v>
      </c>
      <c r="C3" s="48" t="s">
        <v>22</v>
      </c>
      <c r="D3" s="49"/>
      <c r="E3" s="18" t="s">
        <v>23</v>
      </c>
      <c r="F3" s="14"/>
      <c r="G3" s="14"/>
      <c r="H3" s="19" t="s">
        <v>11</v>
      </c>
      <c r="I3" s="20">
        <f>SUMIFS(I8:I36,A8:A36,"SD")</f>
        <v>0</v>
      </c>
      <c r="J3" s="16"/>
      <c r="O3">
        <v>0</v>
      </c>
      <c r="P3">
        <v>2</v>
      </c>
    </row>
    <row r="4" spans="1:16" x14ac:dyDescent="0.25">
      <c r="A4" s="3" t="s">
        <v>24</v>
      </c>
      <c r="B4" s="17" t="s">
        <v>25</v>
      </c>
      <c r="C4" s="48" t="s">
        <v>11</v>
      </c>
      <c r="D4" s="49"/>
      <c r="E4" s="18" t="s">
        <v>12</v>
      </c>
      <c r="F4" s="14"/>
      <c r="G4" s="14"/>
      <c r="H4" s="14"/>
      <c r="I4" s="14"/>
      <c r="J4" s="16"/>
      <c r="O4">
        <v>0.12</v>
      </c>
      <c r="P4">
        <v>2</v>
      </c>
    </row>
    <row r="5" spans="1:16" x14ac:dyDescent="0.25">
      <c r="A5" s="50" t="s">
        <v>26</v>
      </c>
      <c r="B5" s="51" t="s">
        <v>27</v>
      </c>
      <c r="C5" s="52" t="s">
        <v>28</v>
      </c>
      <c r="D5" s="52" t="s">
        <v>29</v>
      </c>
      <c r="E5" s="52" t="s">
        <v>30</v>
      </c>
      <c r="F5" s="52" t="s">
        <v>31</v>
      </c>
      <c r="G5" s="52" t="s">
        <v>32</v>
      </c>
      <c r="H5" s="52" t="s">
        <v>33</v>
      </c>
      <c r="I5" s="52"/>
      <c r="J5" s="53" t="s">
        <v>34</v>
      </c>
      <c r="O5">
        <v>0.21</v>
      </c>
    </row>
    <row r="6" spans="1:16" x14ac:dyDescent="0.25">
      <c r="A6" s="50"/>
      <c r="B6" s="51"/>
      <c r="C6" s="52"/>
      <c r="D6" s="52"/>
      <c r="E6" s="52"/>
      <c r="F6" s="52"/>
      <c r="G6" s="52"/>
      <c r="H6" s="6" t="s">
        <v>35</v>
      </c>
      <c r="I6" s="6" t="s">
        <v>36</v>
      </c>
      <c r="J6" s="53"/>
    </row>
    <row r="7" spans="1:16" x14ac:dyDescent="0.25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 x14ac:dyDescent="0.25">
      <c r="A8" s="25" t="s">
        <v>37</v>
      </c>
      <c r="B8" s="26"/>
      <c r="C8" s="27" t="s">
        <v>38</v>
      </c>
      <c r="D8" s="28"/>
      <c r="E8" s="25" t="s">
        <v>39</v>
      </c>
      <c r="F8" s="28"/>
      <c r="G8" s="28"/>
      <c r="H8" s="28"/>
      <c r="I8" s="29">
        <f>SUMIFS(I9:I36,A9:A36,"P")</f>
        <v>0</v>
      </c>
      <c r="J8" s="30"/>
    </row>
    <row r="9" spans="1:16" x14ac:dyDescent="0.25">
      <c r="A9" s="31" t="s">
        <v>40</v>
      </c>
      <c r="B9" s="31">
        <v>1</v>
      </c>
      <c r="C9" s="32" t="s">
        <v>41</v>
      </c>
      <c r="D9" s="31" t="s">
        <v>42</v>
      </c>
      <c r="E9" s="33" t="s">
        <v>43</v>
      </c>
      <c r="F9" s="34" t="s">
        <v>44</v>
      </c>
      <c r="G9" s="35">
        <v>1</v>
      </c>
      <c r="H9" s="36">
        <v>0</v>
      </c>
      <c r="I9" s="36">
        <f>ROUND(G9*H9,P4)</f>
        <v>0</v>
      </c>
      <c r="J9" s="34" t="s">
        <v>45</v>
      </c>
      <c r="O9" s="37">
        <f>I9*0.21</f>
        <v>0</v>
      </c>
      <c r="P9">
        <v>3</v>
      </c>
    </row>
    <row r="10" spans="1:16" ht="30" x14ac:dyDescent="0.25">
      <c r="A10" s="31" t="s">
        <v>46</v>
      </c>
      <c r="B10" s="38"/>
      <c r="C10" s="39"/>
      <c r="D10" s="39"/>
      <c r="E10" s="33" t="s">
        <v>47</v>
      </c>
      <c r="F10" s="39"/>
      <c r="G10" s="39"/>
      <c r="H10" s="39"/>
      <c r="I10" s="39"/>
      <c r="J10" s="40"/>
    </row>
    <row r="11" spans="1:16" ht="30" x14ac:dyDescent="0.25">
      <c r="A11" s="31" t="s">
        <v>48</v>
      </c>
      <c r="B11" s="38"/>
      <c r="C11" s="39"/>
      <c r="D11" s="39"/>
      <c r="E11" s="41" t="s">
        <v>49</v>
      </c>
      <c r="F11" s="39"/>
      <c r="G11" s="39"/>
      <c r="H11" s="39"/>
      <c r="I11" s="39"/>
      <c r="J11" s="40"/>
    </row>
    <row r="12" spans="1:16" ht="60" x14ac:dyDescent="0.25">
      <c r="A12" s="31" t="s">
        <v>50</v>
      </c>
      <c r="B12" s="38"/>
      <c r="C12" s="39"/>
      <c r="D12" s="39"/>
      <c r="E12" s="33" t="s">
        <v>51</v>
      </c>
      <c r="F12" s="39"/>
      <c r="G12" s="39"/>
      <c r="H12" s="39"/>
      <c r="I12" s="39"/>
      <c r="J12" s="40"/>
    </row>
    <row r="13" spans="1:16" x14ac:dyDescent="0.25">
      <c r="A13" s="31" t="s">
        <v>40</v>
      </c>
      <c r="B13" s="31">
        <v>2</v>
      </c>
      <c r="C13" s="32" t="s">
        <v>41</v>
      </c>
      <c r="D13" s="31" t="s">
        <v>52</v>
      </c>
      <c r="E13" s="33" t="s">
        <v>43</v>
      </c>
      <c r="F13" s="34" t="s">
        <v>44</v>
      </c>
      <c r="G13" s="35">
        <v>1</v>
      </c>
      <c r="H13" s="36">
        <v>0</v>
      </c>
      <c r="I13" s="36">
        <f>ROUND(G13*H13,P4)</f>
        <v>0</v>
      </c>
      <c r="J13" s="34" t="s">
        <v>45</v>
      </c>
      <c r="O13" s="37">
        <f>I13*0.21</f>
        <v>0</v>
      </c>
      <c r="P13">
        <v>3</v>
      </c>
    </row>
    <row r="14" spans="1:16" x14ac:dyDescent="0.25">
      <c r="A14" s="31" t="s">
        <v>46</v>
      </c>
      <c r="B14" s="38"/>
      <c r="C14" s="39"/>
      <c r="D14" s="39"/>
      <c r="E14" s="33" t="s">
        <v>53</v>
      </c>
      <c r="F14" s="39"/>
      <c r="G14" s="39"/>
      <c r="H14" s="39"/>
      <c r="I14" s="39"/>
      <c r="J14" s="40"/>
    </row>
    <row r="15" spans="1:16" ht="30" x14ac:dyDescent="0.25">
      <c r="A15" s="31" t="s">
        <v>48</v>
      </c>
      <c r="B15" s="38"/>
      <c r="C15" s="39"/>
      <c r="D15" s="39"/>
      <c r="E15" s="41" t="s">
        <v>49</v>
      </c>
      <c r="F15" s="39"/>
      <c r="G15" s="39"/>
      <c r="H15" s="39"/>
      <c r="I15" s="39"/>
      <c r="J15" s="40"/>
    </row>
    <row r="16" spans="1:16" ht="60" x14ac:dyDescent="0.25">
      <c r="A16" s="31" t="s">
        <v>50</v>
      </c>
      <c r="B16" s="38"/>
      <c r="C16" s="39"/>
      <c r="D16" s="39"/>
      <c r="E16" s="33" t="s">
        <v>51</v>
      </c>
      <c r="F16" s="39"/>
      <c r="G16" s="39"/>
      <c r="H16" s="39"/>
      <c r="I16" s="39"/>
      <c r="J16" s="40"/>
    </row>
    <row r="17" spans="1:16" x14ac:dyDescent="0.25">
      <c r="A17" s="31" t="s">
        <v>40</v>
      </c>
      <c r="B17" s="31">
        <v>3</v>
      </c>
      <c r="C17" s="32" t="s">
        <v>54</v>
      </c>
      <c r="D17" s="31" t="s">
        <v>55</v>
      </c>
      <c r="E17" s="33" t="s">
        <v>56</v>
      </c>
      <c r="F17" s="34" t="s">
        <v>44</v>
      </c>
      <c r="G17" s="35">
        <v>1</v>
      </c>
      <c r="H17" s="36">
        <v>0</v>
      </c>
      <c r="I17" s="36">
        <f>ROUND(G17*H17,P4)</f>
        <v>0</v>
      </c>
      <c r="J17" s="34" t="s">
        <v>45</v>
      </c>
      <c r="O17" s="37">
        <f>I17*0.21</f>
        <v>0</v>
      </c>
      <c r="P17">
        <v>3</v>
      </c>
    </row>
    <row r="18" spans="1:16" ht="30" x14ac:dyDescent="0.25">
      <c r="A18" s="31" t="s">
        <v>46</v>
      </c>
      <c r="B18" s="38"/>
      <c r="C18" s="39"/>
      <c r="D18" s="39"/>
      <c r="E18" s="33" t="s">
        <v>57</v>
      </c>
      <c r="F18" s="39"/>
      <c r="G18" s="39"/>
      <c r="H18" s="39"/>
      <c r="I18" s="39"/>
      <c r="J18" s="40"/>
    </row>
    <row r="19" spans="1:16" ht="30" x14ac:dyDescent="0.25">
      <c r="A19" s="31" t="s">
        <v>48</v>
      </c>
      <c r="B19" s="38"/>
      <c r="C19" s="39"/>
      <c r="D19" s="39"/>
      <c r="E19" s="41" t="s">
        <v>49</v>
      </c>
      <c r="F19" s="39"/>
      <c r="G19" s="39"/>
      <c r="H19" s="39"/>
      <c r="I19" s="39"/>
      <c r="J19" s="40"/>
    </row>
    <row r="20" spans="1:16" ht="105" x14ac:dyDescent="0.25">
      <c r="A20" s="31" t="s">
        <v>50</v>
      </c>
      <c r="B20" s="38"/>
      <c r="C20" s="39"/>
      <c r="D20" s="39"/>
      <c r="E20" s="33" t="s">
        <v>58</v>
      </c>
      <c r="F20" s="39"/>
      <c r="G20" s="39"/>
      <c r="H20" s="39"/>
      <c r="I20" s="39"/>
      <c r="J20" s="40"/>
    </row>
    <row r="21" spans="1:16" x14ac:dyDescent="0.25">
      <c r="A21" s="31" t="s">
        <v>40</v>
      </c>
      <c r="B21" s="31">
        <v>4</v>
      </c>
      <c r="C21" s="32" t="s">
        <v>59</v>
      </c>
      <c r="D21" s="31" t="s">
        <v>60</v>
      </c>
      <c r="E21" s="33" t="s">
        <v>61</v>
      </c>
      <c r="F21" s="34" t="s">
        <v>44</v>
      </c>
      <c r="G21" s="35">
        <v>1</v>
      </c>
      <c r="H21" s="36">
        <v>0</v>
      </c>
      <c r="I21" s="36">
        <f>ROUND(G21*H21,P4)</f>
        <v>0</v>
      </c>
      <c r="J21" s="34" t="s">
        <v>45</v>
      </c>
      <c r="O21" s="37">
        <f>I21*0.21</f>
        <v>0</v>
      </c>
      <c r="P21">
        <v>3</v>
      </c>
    </row>
    <row r="22" spans="1:16" ht="45" x14ac:dyDescent="0.25">
      <c r="A22" s="31" t="s">
        <v>46</v>
      </c>
      <c r="B22" s="38"/>
      <c r="C22" s="39"/>
      <c r="D22" s="39"/>
      <c r="E22" s="33" t="s">
        <v>62</v>
      </c>
      <c r="F22" s="39"/>
      <c r="G22" s="39"/>
      <c r="H22" s="39"/>
      <c r="I22" s="39"/>
      <c r="J22" s="40"/>
    </row>
    <row r="23" spans="1:16" ht="30" x14ac:dyDescent="0.25">
      <c r="A23" s="31" t="s">
        <v>48</v>
      </c>
      <c r="B23" s="38"/>
      <c r="C23" s="39"/>
      <c r="D23" s="39"/>
      <c r="E23" s="41" t="s">
        <v>49</v>
      </c>
      <c r="F23" s="39"/>
      <c r="G23" s="39"/>
      <c r="H23" s="39"/>
      <c r="I23" s="39"/>
      <c r="J23" s="40"/>
    </row>
    <row r="24" spans="1:16" ht="60" x14ac:dyDescent="0.25">
      <c r="A24" s="31" t="s">
        <v>50</v>
      </c>
      <c r="B24" s="38"/>
      <c r="C24" s="39"/>
      <c r="D24" s="39"/>
      <c r="E24" s="33" t="s">
        <v>63</v>
      </c>
      <c r="F24" s="39"/>
      <c r="G24" s="39"/>
      <c r="H24" s="39"/>
      <c r="I24" s="39"/>
      <c r="J24" s="40"/>
    </row>
    <row r="25" spans="1:16" x14ac:dyDescent="0.25">
      <c r="A25" s="31" t="s">
        <v>40</v>
      </c>
      <c r="B25" s="31">
        <v>5</v>
      </c>
      <c r="C25" s="32" t="s">
        <v>64</v>
      </c>
      <c r="D25" s="31" t="s">
        <v>55</v>
      </c>
      <c r="E25" s="33" t="s">
        <v>65</v>
      </c>
      <c r="F25" s="34" t="s">
        <v>44</v>
      </c>
      <c r="G25" s="35">
        <v>1</v>
      </c>
      <c r="H25" s="36">
        <v>0</v>
      </c>
      <c r="I25" s="36">
        <f>ROUND(G25*H25,P4)</f>
        <v>0</v>
      </c>
      <c r="J25" s="34" t="s">
        <v>45</v>
      </c>
      <c r="O25" s="37">
        <f>I25*0.21</f>
        <v>0</v>
      </c>
      <c r="P25">
        <v>3</v>
      </c>
    </row>
    <row r="26" spans="1:16" x14ac:dyDescent="0.25">
      <c r="A26" s="31" t="s">
        <v>46</v>
      </c>
      <c r="B26" s="38"/>
      <c r="C26" s="39"/>
      <c r="D26" s="39"/>
      <c r="E26" s="33" t="s">
        <v>66</v>
      </c>
      <c r="F26" s="39"/>
      <c r="G26" s="39"/>
      <c r="H26" s="39"/>
      <c r="I26" s="39"/>
      <c r="J26" s="40"/>
    </row>
    <row r="27" spans="1:16" ht="30" x14ac:dyDescent="0.25">
      <c r="A27" s="31" t="s">
        <v>48</v>
      </c>
      <c r="B27" s="38"/>
      <c r="C27" s="39"/>
      <c r="D27" s="39"/>
      <c r="E27" s="41" t="s">
        <v>49</v>
      </c>
      <c r="F27" s="39"/>
      <c r="G27" s="39"/>
      <c r="H27" s="39"/>
      <c r="I27" s="39"/>
      <c r="J27" s="40"/>
    </row>
    <row r="28" spans="1:16" ht="60" x14ac:dyDescent="0.25">
      <c r="A28" s="31" t="s">
        <v>50</v>
      </c>
      <c r="B28" s="38"/>
      <c r="C28" s="39"/>
      <c r="D28" s="39"/>
      <c r="E28" s="33" t="s">
        <v>63</v>
      </c>
      <c r="F28" s="39"/>
      <c r="G28" s="39"/>
      <c r="H28" s="39"/>
      <c r="I28" s="39"/>
      <c r="J28" s="40"/>
    </row>
    <row r="29" spans="1:16" ht="30" x14ac:dyDescent="0.25">
      <c r="A29" s="31" t="s">
        <v>40</v>
      </c>
      <c r="B29" s="31">
        <v>6</v>
      </c>
      <c r="C29" s="32" t="s">
        <v>67</v>
      </c>
      <c r="D29" s="31" t="s">
        <v>55</v>
      </c>
      <c r="E29" s="33" t="s">
        <v>68</v>
      </c>
      <c r="F29" s="34" t="s">
        <v>44</v>
      </c>
      <c r="G29" s="35">
        <v>1</v>
      </c>
      <c r="H29" s="36">
        <v>0</v>
      </c>
      <c r="I29" s="36">
        <f>ROUND(G29*H29,P4)</f>
        <v>0</v>
      </c>
      <c r="J29" s="34" t="s">
        <v>45</v>
      </c>
      <c r="O29" s="37">
        <f>I29*0.21</f>
        <v>0</v>
      </c>
      <c r="P29">
        <v>3</v>
      </c>
    </row>
    <row r="30" spans="1:16" ht="90" x14ac:dyDescent="0.25">
      <c r="A30" s="31" t="s">
        <v>46</v>
      </c>
      <c r="B30" s="38"/>
      <c r="C30" s="39"/>
      <c r="D30" s="39"/>
      <c r="E30" s="33" t="s">
        <v>69</v>
      </c>
      <c r="F30" s="39"/>
      <c r="G30" s="39"/>
      <c r="H30" s="39"/>
      <c r="I30" s="39"/>
      <c r="J30" s="40"/>
    </row>
    <row r="31" spans="1:16" ht="30" x14ac:dyDescent="0.25">
      <c r="A31" s="31" t="s">
        <v>48</v>
      </c>
      <c r="B31" s="38"/>
      <c r="C31" s="39"/>
      <c r="D31" s="39"/>
      <c r="E31" s="41" t="s">
        <v>49</v>
      </c>
      <c r="F31" s="39"/>
      <c r="G31" s="39"/>
      <c r="H31" s="39"/>
      <c r="I31" s="39"/>
      <c r="J31" s="40"/>
    </row>
    <row r="32" spans="1:16" ht="60" x14ac:dyDescent="0.25">
      <c r="A32" s="31" t="s">
        <v>50</v>
      </c>
      <c r="B32" s="38"/>
      <c r="C32" s="39"/>
      <c r="D32" s="39"/>
      <c r="E32" s="33" t="s">
        <v>63</v>
      </c>
      <c r="F32" s="39"/>
      <c r="G32" s="39"/>
      <c r="H32" s="39"/>
      <c r="I32" s="39"/>
      <c r="J32" s="40"/>
    </row>
    <row r="33" spans="1:16" x14ac:dyDescent="0.25">
      <c r="A33" s="31" t="s">
        <v>40</v>
      </c>
      <c r="B33" s="31">
        <v>7</v>
      </c>
      <c r="C33" s="32" t="s">
        <v>70</v>
      </c>
      <c r="D33" s="31" t="s">
        <v>55</v>
      </c>
      <c r="E33" s="33" t="s">
        <v>71</v>
      </c>
      <c r="F33" s="34" t="s">
        <v>72</v>
      </c>
      <c r="G33" s="35">
        <v>2</v>
      </c>
      <c r="H33" s="36">
        <v>0</v>
      </c>
      <c r="I33" s="36">
        <f>ROUND(G33*H33,P4)</f>
        <v>0</v>
      </c>
      <c r="J33" s="34" t="s">
        <v>45</v>
      </c>
      <c r="O33" s="37">
        <f>I33*0.21</f>
        <v>0</v>
      </c>
      <c r="P33">
        <v>3</v>
      </c>
    </row>
    <row r="34" spans="1:16" ht="30" x14ac:dyDescent="0.25">
      <c r="A34" s="31" t="s">
        <v>46</v>
      </c>
      <c r="B34" s="38"/>
      <c r="C34" s="39"/>
      <c r="D34" s="39"/>
      <c r="E34" s="33" t="s">
        <v>73</v>
      </c>
      <c r="F34" s="39"/>
      <c r="G34" s="39"/>
      <c r="H34" s="39"/>
      <c r="I34" s="39"/>
      <c r="J34" s="40"/>
    </row>
    <row r="35" spans="1:16" ht="30" x14ac:dyDescent="0.25">
      <c r="A35" s="31" t="s">
        <v>48</v>
      </c>
      <c r="B35" s="38"/>
      <c r="C35" s="39"/>
      <c r="D35" s="39"/>
      <c r="E35" s="41" t="s">
        <v>74</v>
      </c>
      <c r="F35" s="39"/>
      <c r="G35" s="39"/>
      <c r="H35" s="39"/>
      <c r="I35" s="39"/>
      <c r="J35" s="40"/>
    </row>
    <row r="36" spans="1:16" ht="135" x14ac:dyDescent="0.25">
      <c r="A36" s="31" t="s">
        <v>50</v>
      </c>
      <c r="B36" s="42"/>
      <c r="C36" s="43"/>
      <c r="D36" s="43"/>
      <c r="E36" s="33" t="s">
        <v>75</v>
      </c>
      <c r="F36" s="43"/>
      <c r="G36" s="43"/>
      <c r="H36" s="43"/>
      <c r="I36" s="43"/>
      <c r="J36" s="44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5"/>
  <sheetViews>
    <sheetView topLeftCell="B1" workbookViewId="0"/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0.25" x14ac:dyDescent="0.25">
      <c r="A2" s="1"/>
      <c r="B2" s="13"/>
      <c r="C2" s="14"/>
      <c r="D2" s="14"/>
      <c r="E2" s="15" t="s">
        <v>19</v>
      </c>
      <c r="F2" s="14"/>
      <c r="G2" s="14"/>
      <c r="H2" s="14"/>
      <c r="I2" s="14"/>
      <c r="J2" s="16"/>
    </row>
    <row r="3" spans="1:16" x14ac:dyDescent="0.25">
      <c r="A3" s="3" t="s">
        <v>20</v>
      </c>
      <c r="B3" s="17" t="s">
        <v>21</v>
      </c>
      <c r="C3" s="48" t="s">
        <v>22</v>
      </c>
      <c r="D3" s="49"/>
      <c r="E3" s="18" t="s">
        <v>23</v>
      </c>
      <c r="F3" s="14"/>
      <c r="G3" s="14"/>
      <c r="H3" s="19" t="s">
        <v>13</v>
      </c>
      <c r="I3" s="20">
        <f>SUMIFS(I8:I125,A8:A125,"SD")</f>
        <v>0</v>
      </c>
      <c r="J3" s="16"/>
      <c r="O3">
        <v>0</v>
      </c>
      <c r="P3">
        <v>2</v>
      </c>
    </row>
    <row r="4" spans="1:16" x14ac:dyDescent="0.25">
      <c r="A4" s="3" t="s">
        <v>24</v>
      </c>
      <c r="B4" s="17" t="s">
        <v>25</v>
      </c>
      <c r="C4" s="48" t="s">
        <v>13</v>
      </c>
      <c r="D4" s="49"/>
      <c r="E4" s="18" t="s">
        <v>14</v>
      </c>
      <c r="F4" s="14"/>
      <c r="G4" s="14"/>
      <c r="H4" s="14"/>
      <c r="I4" s="14"/>
      <c r="J4" s="16"/>
      <c r="O4">
        <v>0.12</v>
      </c>
      <c r="P4">
        <v>2</v>
      </c>
    </row>
    <row r="5" spans="1:16" x14ac:dyDescent="0.25">
      <c r="A5" s="50" t="s">
        <v>26</v>
      </c>
      <c r="B5" s="51" t="s">
        <v>27</v>
      </c>
      <c r="C5" s="52" t="s">
        <v>28</v>
      </c>
      <c r="D5" s="52" t="s">
        <v>29</v>
      </c>
      <c r="E5" s="52" t="s">
        <v>30</v>
      </c>
      <c r="F5" s="52" t="s">
        <v>31</v>
      </c>
      <c r="G5" s="52" t="s">
        <v>32</v>
      </c>
      <c r="H5" s="52" t="s">
        <v>33</v>
      </c>
      <c r="I5" s="52"/>
      <c r="J5" s="53" t="s">
        <v>34</v>
      </c>
      <c r="O5">
        <v>0.21</v>
      </c>
    </row>
    <row r="6" spans="1:16" x14ac:dyDescent="0.25">
      <c r="A6" s="50"/>
      <c r="B6" s="51"/>
      <c r="C6" s="52"/>
      <c r="D6" s="52"/>
      <c r="E6" s="52"/>
      <c r="F6" s="52"/>
      <c r="G6" s="52"/>
      <c r="H6" s="6" t="s">
        <v>35</v>
      </c>
      <c r="I6" s="6" t="s">
        <v>36</v>
      </c>
      <c r="J6" s="53"/>
    </row>
    <row r="7" spans="1:16" x14ac:dyDescent="0.25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 x14ac:dyDescent="0.25">
      <c r="A8" s="25" t="s">
        <v>37</v>
      </c>
      <c r="B8" s="26"/>
      <c r="C8" s="27" t="s">
        <v>38</v>
      </c>
      <c r="D8" s="28"/>
      <c r="E8" s="25" t="s">
        <v>39</v>
      </c>
      <c r="F8" s="28"/>
      <c r="G8" s="28"/>
      <c r="H8" s="28"/>
      <c r="I8" s="29">
        <f>SUMIFS(I9:I12,A9:A12,"P")</f>
        <v>0</v>
      </c>
      <c r="J8" s="30"/>
    </row>
    <row r="9" spans="1:16" ht="30" x14ac:dyDescent="0.25">
      <c r="A9" s="31" t="s">
        <v>40</v>
      </c>
      <c r="B9" s="31">
        <v>1</v>
      </c>
      <c r="C9" s="32" t="s">
        <v>76</v>
      </c>
      <c r="D9" s="31" t="s">
        <v>55</v>
      </c>
      <c r="E9" s="33" t="s">
        <v>77</v>
      </c>
      <c r="F9" s="34" t="s">
        <v>78</v>
      </c>
      <c r="G9" s="35">
        <v>2756.116</v>
      </c>
      <c r="H9" s="36">
        <v>0</v>
      </c>
      <c r="I9" s="36">
        <f>ROUND(G9*H9,P4)</f>
        <v>0</v>
      </c>
      <c r="J9" s="34" t="s">
        <v>79</v>
      </c>
      <c r="O9" s="37">
        <f>I9*0.21</f>
        <v>0</v>
      </c>
      <c r="P9">
        <v>3</v>
      </c>
    </row>
    <row r="10" spans="1:16" x14ac:dyDescent="0.25">
      <c r="A10" s="31" t="s">
        <v>46</v>
      </c>
      <c r="B10" s="38"/>
      <c r="C10" s="39"/>
      <c r="D10" s="39"/>
      <c r="E10" s="45" t="s">
        <v>55</v>
      </c>
      <c r="F10" s="39"/>
      <c r="G10" s="39"/>
      <c r="H10" s="39"/>
      <c r="I10" s="39"/>
      <c r="J10" s="40"/>
    </row>
    <row r="11" spans="1:16" ht="90" x14ac:dyDescent="0.25">
      <c r="A11" s="31" t="s">
        <v>48</v>
      </c>
      <c r="B11" s="38"/>
      <c r="C11" s="39"/>
      <c r="D11" s="39"/>
      <c r="E11" s="41" t="s">
        <v>80</v>
      </c>
      <c r="F11" s="39"/>
      <c r="G11" s="39"/>
      <c r="H11" s="39"/>
      <c r="I11" s="39"/>
      <c r="J11" s="40"/>
    </row>
    <row r="12" spans="1:16" ht="165" x14ac:dyDescent="0.25">
      <c r="A12" s="31" t="s">
        <v>50</v>
      </c>
      <c r="B12" s="38"/>
      <c r="C12" s="39"/>
      <c r="D12" s="39"/>
      <c r="E12" s="33" t="s">
        <v>81</v>
      </c>
      <c r="F12" s="39"/>
      <c r="G12" s="39"/>
      <c r="H12" s="39"/>
      <c r="I12" s="39"/>
      <c r="J12" s="40"/>
    </row>
    <row r="13" spans="1:16" x14ac:dyDescent="0.25">
      <c r="A13" s="25" t="s">
        <v>37</v>
      </c>
      <c r="B13" s="26"/>
      <c r="C13" s="27" t="s">
        <v>42</v>
      </c>
      <c r="D13" s="28"/>
      <c r="E13" s="25" t="s">
        <v>82</v>
      </c>
      <c r="F13" s="28"/>
      <c r="G13" s="28"/>
      <c r="H13" s="28"/>
      <c r="I13" s="29">
        <f>SUMIFS(I14:I45,A14:A45,"P")</f>
        <v>0</v>
      </c>
      <c r="J13" s="30"/>
    </row>
    <row r="14" spans="1:16" x14ac:dyDescent="0.25">
      <c r="A14" s="31" t="s">
        <v>40</v>
      </c>
      <c r="B14" s="31">
        <v>2</v>
      </c>
      <c r="C14" s="32" t="s">
        <v>83</v>
      </c>
      <c r="D14" s="31" t="s">
        <v>42</v>
      </c>
      <c r="E14" s="33" t="s">
        <v>84</v>
      </c>
      <c r="F14" s="34" t="s">
        <v>85</v>
      </c>
      <c r="G14" s="35">
        <v>1576.04</v>
      </c>
      <c r="H14" s="36">
        <v>0</v>
      </c>
      <c r="I14" s="36">
        <f>ROUND(G14*H14,P4)</f>
        <v>0</v>
      </c>
      <c r="J14" s="34" t="s">
        <v>79</v>
      </c>
      <c r="O14" s="37">
        <f>I14*0.21</f>
        <v>0</v>
      </c>
      <c r="P14">
        <v>3</v>
      </c>
    </row>
    <row r="15" spans="1:16" ht="45" x14ac:dyDescent="0.25">
      <c r="A15" s="31" t="s">
        <v>46</v>
      </c>
      <c r="B15" s="38"/>
      <c r="C15" s="39"/>
      <c r="D15" s="39"/>
      <c r="E15" s="33" t="s">
        <v>86</v>
      </c>
      <c r="F15" s="39"/>
      <c r="G15" s="39"/>
      <c r="H15" s="39"/>
      <c r="I15" s="39"/>
      <c r="J15" s="40"/>
    </row>
    <row r="16" spans="1:16" ht="45" x14ac:dyDescent="0.25">
      <c r="A16" s="31" t="s">
        <v>48</v>
      </c>
      <c r="B16" s="38"/>
      <c r="C16" s="39"/>
      <c r="D16" s="39"/>
      <c r="E16" s="41" t="s">
        <v>87</v>
      </c>
      <c r="F16" s="39"/>
      <c r="G16" s="39"/>
      <c r="H16" s="39"/>
      <c r="I16" s="39"/>
      <c r="J16" s="40"/>
    </row>
    <row r="17" spans="1:16" ht="120" x14ac:dyDescent="0.25">
      <c r="A17" s="31" t="s">
        <v>50</v>
      </c>
      <c r="B17" s="38"/>
      <c r="C17" s="39"/>
      <c r="D17" s="39"/>
      <c r="E17" s="33" t="s">
        <v>88</v>
      </c>
      <c r="F17" s="39"/>
      <c r="G17" s="39"/>
      <c r="H17" s="39"/>
      <c r="I17" s="39"/>
      <c r="J17" s="40"/>
    </row>
    <row r="18" spans="1:16" x14ac:dyDescent="0.25">
      <c r="A18" s="31" t="s">
        <v>40</v>
      </c>
      <c r="B18" s="31">
        <v>3</v>
      </c>
      <c r="C18" s="32" t="s">
        <v>83</v>
      </c>
      <c r="D18" s="31" t="s">
        <v>52</v>
      </c>
      <c r="E18" s="33" t="s">
        <v>84</v>
      </c>
      <c r="F18" s="34" t="s">
        <v>85</v>
      </c>
      <c r="G18" s="35">
        <v>696.8</v>
      </c>
      <c r="H18" s="36">
        <v>0</v>
      </c>
      <c r="I18" s="36">
        <f>ROUND(G18*H18,P4)</f>
        <v>0</v>
      </c>
      <c r="J18" s="34" t="s">
        <v>79</v>
      </c>
      <c r="O18" s="37">
        <f>I18*0.21</f>
        <v>0</v>
      </c>
      <c r="P18">
        <v>3</v>
      </c>
    </row>
    <row r="19" spans="1:16" ht="75" x14ac:dyDescent="0.25">
      <c r="A19" s="31" t="s">
        <v>46</v>
      </c>
      <c r="B19" s="38"/>
      <c r="C19" s="39"/>
      <c r="D19" s="39"/>
      <c r="E19" s="33" t="s">
        <v>89</v>
      </c>
      <c r="F19" s="39"/>
      <c r="G19" s="39"/>
      <c r="H19" s="39"/>
      <c r="I19" s="39"/>
      <c r="J19" s="40"/>
    </row>
    <row r="20" spans="1:16" ht="30" x14ac:dyDescent="0.25">
      <c r="A20" s="31" t="s">
        <v>48</v>
      </c>
      <c r="B20" s="38"/>
      <c r="C20" s="39"/>
      <c r="D20" s="39"/>
      <c r="E20" s="41" t="s">
        <v>90</v>
      </c>
      <c r="F20" s="39"/>
      <c r="G20" s="39"/>
      <c r="H20" s="39"/>
      <c r="I20" s="39"/>
      <c r="J20" s="40"/>
    </row>
    <row r="21" spans="1:16" ht="120" x14ac:dyDescent="0.25">
      <c r="A21" s="31" t="s">
        <v>50</v>
      </c>
      <c r="B21" s="38"/>
      <c r="C21" s="39"/>
      <c r="D21" s="39"/>
      <c r="E21" s="33" t="s">
        <v>88</v>
      </c>
      <c r="F21" s="39"/>
      <c r="G21" s="39"/>
      <c r="H21" s="39"/>
      <c r="I21" s="39"/>
      <c r="J21" s="40"/>
    </row>
    <row r="22" spans="1:16" x14ac:dyDescent="0.25">
      <c r="A22" s="31" t="s">
        <v>40</v>
      </c>
      <c r="B22" s="31">
        <v>4</v>
      </c>
      <c r="C22" s="32" t="s">
        <v>91</v>
      </c>
      <c r="D22" s="31" t="s">
        <v>55</v>
      </c>
      <c r="E22" s="33" t="s">
        <v>92</v>
      </c>
      <c r="F22" s="34" t="s">
        <v>93</v>
      </c>
      <c r="G22" s="35">
        <v>170.72</v>
      </c>
      <c r="H22" s="36">
        <v>0</v>
      </c>
      <c r="I22" s="36">
        <f>ROUND(G22*H22,P4)</f>
        <v>0</v>
      </c>
      <c r="J22" s="34" t="s">
        <v>79</v>
      </c>
      <c r="O22" s="37">
        <f>I22*0.21</f>
        <v>0</v>
      </c>
      <c r="P22">
        <v>3</v>
      </c>
    </row>
    <row r="23" spans="1:16" ht="30" x14ac:dyDescent="0.25">
      <c r="A23" s="31" t="s">
        <v>46</v>
      </c>
      <c r="B23" s="38"/>
      <c r="C23" s="39"/>
      <c r="D23" s="39"/>
      <c r="E23" s="33" t="s">
        <v>94</v>
      </c>
      <c r="F23" s="39"/>
      <c r="G23" s="39"/>
      <c r="H23" s="39"/>
      <c r="I23" s="39"/>
      <c r="J23" s="40"/>
    </row>
    <row r="24" spans="1:16" ht="30" x14ac:dyDescent="0.25">
      <c r="A24" s="31" t="s">
        <v>48</v>
      </c>
      <c r="B24" s="38"/>
      <c r="C24" s="39"/>
      <c r="D24" s="39"/>
      <c r="E24" s="41" t="s">
        <v>95</v>
      </c>
      <c r="F24" s="39"/>
      <c r="G24" s="39"/>
      <c r="H24" s="39"/>
      <c r="I24" s="39"/>
      <c r="J24" s="40"/>
    </row>
    <row r="25" spans="1:16" ht="75" x14ac:dyDescent="0.25">
      <c r="A25" s="31" t="s">
        <v>50</v>
      </c>
      <c r="B25" s="38"/>
      <c r="C25" s="39"/>
      <c r="D25" s="39"/>
      <c r="E25" s="33" t="s">
        <v>96</v>
      </c>
      <c r="F25" s="39"/>
      <c r="G25" s="39"/>
      <c r="H25" s="39"/>
      <c r="I25" s="39"/>
      <c r="J25" s="40"/>
    </row>
    <row r="26" spans="1:16" x14ac:dyDescent="0.25">
      <c r="A26" s="31" t="s">
        <v>40</v>
      </c>
      <c r="B26" s="31">
        <v>5</v>
      </c>
      <c r="C26" s="32" t="s">
        <v>97</v>
      </c>
      <c r="D26" s="31" t="s">
        <v>55</v>
      </c>
      <c r="E26" s="33" t="s">
        <v>98</v>
      </c>
      <c r="F26" s="34" t="s">
        <v>93</v>
      </c>
      <c r="G26" s="35">
        <v>376.875</v>
      </c>
      <c r="H26" s="36">
        <v>0</v>
      </c>
      <c r="I26" s="36">
        <f>ROUND(G26*H26,P4)</f>
        <v>0</v>
      </c>
      <c r="J26" s="34" t="s">
        <v>79</v>
      </c>
      <c r="O26" s="37">
        <f>I26*0.21</f>
        <v>0</v>
      </c>
      <c r="P26">
        <v>3</v>
      </c>
    </row>
    <row r="27" spans="1:16" ht="45" x14ac:dyDescent="0.25">
      <c r="A27" s="31" t="s">
        <v>46</v>
      </c>
      <c r="B27" s="38"/>
      <c r="C27" s="39"/>
      <c r="D27" s="39"/>
      <c r="E27" s="33" t="s">
        <v>99</v>
      </c>
      <c r="F27" s="39"/>
      <c r="G27" s="39"/>
      <c r="H27" s="39"/>
      <c r="I27" s="39"/>
      <c r="J27" s="40"/>
    </row>
    <row r="28" spans="1:16" ht="45" x14ac:dyDescent="0.25">
      <c r="A28" s="31" t="s">
        <v>48</v>
      </c>
      <c r="B28" s="38"/>
      <c r="C28" s="39"/>
      <c r="D28" s="39"/>
      <c r="E28" s="41" t="s">
        <v>100</v>
      </c>
      <c r="F28" s="39"/>
      <c r="G28" s="39"/>
      <c r="H28" s="39"/>
      <c r="I28" s="39"/>
      <c r="J28" s="40"/>
    </row>
    <row r="29" spans="1:16" ht="75" x14ac:dyDescent="0.25">
      <c r="A29" s="31" t="s">
        <v>50</v>
      </c>
      <c r="B29" s="38"/>
      <c r="C29" s="39"/>
      <c r="D29" s="39"/>
      <c r="E29" s="33" t="s">
        <v>96</v>
      </c>
      <c r="F29" s="39"/>
      <c r="G29" s="39"/>
      <c r="H29" s="39"/>
      <c r="I29" s="39"/>
      <c r="J29" s="40"/>
    </row>
    <row r="30" spans="1:16" x14ac:dyDescent="0.25">
      <c r="A30" s="31" t="s">
        <v>40</v>
      </c>
      <c r="B30" s="31">
        <v>6</v>
      </c>
      <c r="C30" s="32" t="s">
        <v>101</v>
      </c>
      <c r="D30" s="31" t="s">
        <v>55</v>
      </c>
      <c r="E30" s="33" t="s">
        <v>102</v>
      </c>
      <c r="F30" s="34" t="s">
        <v>103</v>
      </c>
      <c r="G30" s="35">
        <v>2072.25</v>
      </c>
      <c r="H30" s="36">
        <v>0</v>
      </c>
      <c r="I30" s="36">
        <f>ROUND(G30*H30,P4)</f>
        <v>0</v>
      </c>
      <c r="J30" s="34" t="s">
        <v>79</v>
      </c>
      <c r="O30" s="37">
        <f>I30*0.21</f>
        <v>0</v>
      </c>
      <c r="P30">
        <v>3</v>
      </c>
    </row>
    <row r="31" spans="1:16" ht="45" x14ac:dyDescent="0.25">
      <c r="A31" s="31" t="s">
        <v>46</v>
      </c>
      <c r="B31" s="38"/>
      <c r="C31" s="39"/>
      <c r="D31" s="39"/>
      <c r="E31" s="33" t="s">
        <v>104</v>
      </c>
      <c r="F31" s="39"/>
      <c r="G31" s="39"/>
      <c r="H31" s="39"/>
      <c r="I31" s="39"/>
      <c r="J31" s="40"/>
    </row>
    <row r="32" spans="1:16" ht="45" x14ac:dyDescent="0.25">
      <c r="A32" s="31" t="s">
        <v>48</v>
      </c>
      <c r="B32" s="38"/>
      <c r="C32" s="39"/>
      <c r="D32" s="39"/>
      <c r="E32" s="41" t="s">
        <v>105</v>
      </c>
      <c r="F32" s="39"/>
      <c r="G32" s="39"/>
      <c r="H32" s="39"/>
      <c r="I32" s="39"/>
      <c r="J32" s="40"/>
    </row>
    <row r="33" spans="1:16" ht="120" x14ac:dyDescent="0.25">
      <c r="A33" s="31" t="s">
        <v>50</v>
      </c>
      <c r="B33" s="38"/>
      <c r="C33" s="39"/>
      <c r="D33" s="39"/>
      <c r="E33" s="33" t="s">
        <v>106</v>
      </c>
      <c r="F33" s="39"/>
      <c r="G33" s="39"/>
      <c r="H33" s="39"/>
      <c r="I33" s="39"/>
      <c r="J33" s="40"/>
    </row>
    <row r="34" spans="1:16" x14ac:dyDescent="0.25">
      <c r="A34" s="31" t="s">
        <v>40</v>
      </c>
      <c r="B34" s="31">
        <v>7</v>
      </c>
      <c r="C34" s="32" t="s">
        <v>107</v>
      </c>
      <c r="D34" s="31" t="s">
        <v>55</v>
      </c>
      <c r="E34" s="33" t="s">
        <v>108</v>
      </c>
      <c r="F34" s="34" t="s">
        <v>93</v>
      </c>
      <c r="G34" s="35">
        <v>1322</v>
      </c>
      <c r="H34" s="36">
        <v>0</v>
      </c>
      <c r="I34" s="36">
        <f>ROUND(G34*H34,P4)</f>
        <v>0</v>
      </c>
      <c r="J34" s="34" t="s">
        <v>79</v>
      </c>
      <c r="O34" s="37">
        <f>I34*0.21</f>
        <v>0</v>
      </c>
      <c r="P34">
        <v>3</v>
      </c>
    </row>
    <row r="35" spans="1:16" ht="45" x14ac:dyDescent="0.25">
      <c r="A35" s="31" t="s">
        <v>46</v>
      </c>
      <c r="B35" s="38"/>
      <c r="C35" s="39"/>
      <c r="D35" s="39"/>
      <c r="E35" s="33" t="s">
        <v>109</v>
      </c>
      <c r="F35" s="39"/>
      <c r="G35" s="39"/>
      <c r="H35" s="39"/>
      <c r="I35" s="39"/>
      <c r="J35" s="40"/>
    </row>
    <row r="36" spans="1:16" x14ac:dyDescent="0.25">
      <c r="A36" s="31" t="s">
        <v>48</v>
      </c>
      <c r="B36" s="38"/>
      <c r="C36" s="39"/>
      <c r="D36" s="39"/>
      <c r="E36" s="41" t="s">
        <v>110</v>
      </c>
      <c r="F36" s="39"/>
      <c r="G36" s="39"/>
      <c r="H36" s="39"/>
      <c r="I36" s="39"/>
      <c r="J36" s="40"/>
    </row>
    <row r="37" spans="1:16" ht="120" x14ac:dyDescent="0.25">
      <c r="A37" s="31" t="s">
        <v>50</v>
      </c>
      <c r="B37" s="38"/>
      <c r="C37" s="39"/>
      <c r="D37" s="39"/>
      <c r="E37" s="33" t="s">
        <v>106</v>
      </c>
      <c r="F37" s="39"/>
      <c r="G37" s="39"/>
      <c r="H37" s="39"/>
      <c r="I37" s="39"/>
      <c r="J37" s="40"/>
    </row>
    <row r="38" spans="1:16" x14ac:dyDescent="0.25">
      <c r="A38" s="31" t="s">
        <v>40</v>
      </c>
      <c r="B38" s="31">
        <v>8</v>
      </c>
      <c r="C38" s="32" t="s">
        <v>111</v>
      </c>
      <c r="D38" s="31" t="s">
        <v>55</v>
      </c>
      <c r="E38" s="33" t="s">
        <v>112</v>
      </c>
      <c r="F38" s="34" t="s">
        <v>72</v>
      </c>
      <c r="G38" s="35">
        <v>14</v>
      </c>
      <c r="H38" s="36">
        <v>0</v>
      </c>
      <c r="I38" s="36">
        <f>ROUND(G38*H38,P4)</f>
        <v>0</v>
      </c>
      <c r="J38" s="34" t="s">
        <v>79</v>
      </c>
      <c r="O38" s="37">
        <f>I38*0.21</f>
        <v>0</v>
      </c>
      <c r="P38">
        <v>3</v>
      </c>
    </row>
    <row r="39" spans="1:16" ht="60" x14ac:dyDescent="0.25">
      <c r="A39" s="31" t="s">
        <v>46</v>
      </c>
      <c r="B39" s="38"/>
      <c r="C39" s="39"/>
      <c r="D39" s="39"/>
      <c r="E39" s="33" t="s">
        <v>113</v>
      </c>
      <c r="F39" s="39"/>
      <c r="G39" s="39"/>
      <c r="H39" s="39"/>
      <c r="I39" s="39"/>
      <c r="J39" s="40"/>
    </row>
    <row r="40" spans="1:16" ht="45" x14ac:dyDescent="0.25">
      <c r="A40" s="31" t="s">
        <v>48</v>
      </c>
      <c r="B40" s="38"/>
      <c r="C40" s="39"/>
      <c r="D40" s="39"/>
      <c r="E40" s="41" t="s">
        <v>114</v>
      </c>
      <c r="F40" s="39"/>
      <c r="G40" s="39"/>
      <c r="H40" s="39"/>
      <c r="I40" s="39"/>
      <c r="J40" s="40"/>
    </row>
    <row r="41" spans="1:16" ht="120" x14ac:dyDescent="0.25">
      <c r="A41" s="31" t="s">
        <v>50</v>
      </c>
      <c r="B41" s="38"/>
      <c r="C41" s="39"/>
      <c r="D41" s="39"/>
      <c r="E41" s="33" t="s">
        <v>106</v>
      </c>
      <c r="F41" s="39"/>
      <c r="G41" s="39"/>
      <c r="H41" s="39"/>
      <c r="I41" s="39"/>
      <c r="J41" s="40"/>
    </row>
    <row r="42" spans="1:16" x14ac:dyDescent="0.25">
      <c r="A42" s="31" t="s">
        <v>40</v>
      </c>
      <c r="B42" s="31">
        <v>9</v>
      </c>
      <c r="C42" s="32" t="s">
        <v>115</v>
      </c>
      <c r="D42" s="31" t="s">
        <v>55</v>
      </c>
      <c r="E42" s="33" t="s">
        <v>116</v>
      </c>
      <c r="F42" s="34" t="s">
        <v>103</v>
      </c>
      <c r="G42" s="35">
        <v>7256</v>
      </c>
      <c r="H42" s="36">
        <v>0</v>
      </c>
      <c r="I42" s="36">
        <f>ROUND(G42*H42,P4)</f>
        <v>0</v>
      </c>
      <c r="J42" s="34" t="s">
        <v>79</v>
      </c>
      <c r="O42" s="37">
        <f>I42*0.21</f>
        <v>0</v>
      </c>
      <c r="P42">
        <v>3</v>
      </c>
    </row>
    <row r="43" spans="1:16" x14ac:dyDescent="0.25">
      <c r="A43" s="31" t="s">
        <v>46</v>
      </c>
      <c r="B43" s="38"/>
      <c r="C43" s="39"/>
      <c r="D43" s="39"/>
      <c r="E43" s="45" t="s">
        <v>55</v>
      </c>
      <c r="F43" s="39"/>
      <c r="G43" s="39"/>
      <c r="H43" s="39"/>
      <c r="I43" s="39"/>
      <c r="J43" s="40"/>
    </row>
    <row r="44" spans="1:16" x14ac:dyDescent="0.25">
      <c r="A44" s="31" t="s">
        <v>48</v>
      </c>
      <c r="B44" s="38"/>
      <c r="C44" s="39"/>
      <c r="D44" s="39"/>
      <c r="E44" s="41" t="s">
        <v>117</v>
      </c>
      <c r="F44" s="39"/>
      <c r="G44" s="39"/>
      <c r="H44" s="39"/>
      <c r="I44" s="39"/>
      <c r="J44" s="40"/>
    </row>
    <row r="45" spans="1:16" ht="75" x14ac:dyDescent="0.25">
      <c r="A45" s="31" t="s">
        <v>50</v>
      </c>
      <c r="B45" s="38"/>
      <c r="C45" s="39"/>
      <c r="D45" s="39"/>
      <c r="E45" s="33" t="s">
        <v>118</v>
      </c>
      <c r="F45" s="39"/>
      <c r="G45" s="39"/>
      <c r="H45" s="39"/>
      <c r="I45" s="39"/>
      <c r="J45" s="40"/>
    </row>
    <row r="46" spans="1:16" x14ac:dyDescent="0.25">
      <c r="A46" s="25" t="s">
        <v>37</v>
      </c>
      <c r="B46" s="26"/>
      <c r="C46" s="27" t="s">
        <v>52</v>
      </c>
      <c r="D46" s="28"/>
      <c r="E46" s="25" t="s">
        <v>119</v>
      </c>
      <c r="F46" s="28"/>
      <c r="G46" s="28"/>
      <c r="H46" s="28"/>
      <c r="I46" s="29">
        <f>SUMIFS(I47:I50,A47:A50,"P")</f>
        <v>0</v>
      </c>
      <c r="J46" s="30"/>
    </row>
    <row r="47" spans="1:16" x14ac:dyDescent="0.25">
      <c r="A47" s="31" t="s">
        <v>40</v>
      </c>
      <c r="B47" s="31">
        <v>10</v>
      </c>
      <c r="C47" s="32" t="s">
        <v>120</v>
      </c>
      <c r="D47" s="31" t="s">
        <v>55</v>
      </c>
      <c r="E47" s="33" t="s">
        <v>121</v>
      </c>
      <c r="F47" s="34" t="s">
        <v>103</v>
      </c>
      <c r="G47" s="35">
        <v>572.25</v>
      </c>
      <c r="H47" s="36">
        <v>0</v>
      </c>
      <c r="I47" s="36">
        <f>ROUND(G47*H47,P4)</f>
        <v>0</v>
      </c>
      <c r="J47" s="34" t="s">
        <v>79</v>
      </c>
      <c r="O47" s="37">
        <f>I47*0.21</f>
        <v>0</v>
      </c>
      <c r="P47">
        <v>3</v>
      </c>
    </row>
    <row r="48" spans="1:16" ht="45" x14ac:dyDescent="0.25">
      <c r="A48" s="31" t="s">
        <v>46</v>
      </c>
      <c r="B48" s="38"/>
      <c r="C48" s="39"/>
      <c r="D48" s="39"/>
      <c r="E48" s="33" t="s">
        <v>122</v>
      </c>
      <c r="F48" s="39"/>
      <c r="G48" s="39"/>
      <c r="H48" s="39"/>
      <c r="I48" s="39"/>
      <c r="J48" s="40"/>
    </row>
    <row r="49" spans="1:16" x14ac:dyDescent="0.25">
      <c r="A49" s="31" t="s">
        <v>48</v>
      </c>
      <c r="B49" s="38"/>
      <c r="C49" s="39"/>
      <c r="D49" s="39"/>
      <c r="E49" s="41" t="s">
        <v>123</v>
      </c>
      <c r="F49" s="39"/>
      <c r="G49" s="39"/>
      <c r="H49" s="39"/>
      <c r="I49" s="39"/>
      <c r="J49" s="40"/>
    </row>
    <row r="50" spans="1:16" ht="150" x14ac:dyDescent="0.25">
      <c r="A50" s="31" t="s">
        <v>50</v>
      </c>
      <c r="B50" s="38"/>
      <c r="C50" s="39"/>
      <c r="D50" s="39"/>
      <c r="E50" s="33" t="s">
        <v>124</v>
      </c>
      <c r="F50" s="39"/>
      <c r="G50" s="39"/>
      <c r="H50" s="39"/>
      <c r="I50" s="39"/>
      <c r="J50" s="40"/>
    </row>
    <row r="51" spans="1:16" x14ac:dyDescent="0.25">
      <c r="A51" s="25" t="s">
        <v>37</v>
      </c>
      <c r="B51" s="26"/>
      <c r="C51" s="27" t="s">
        <v>125</v>
      </c>
      <c r="D51" s="28"/>
      <c r="E51" s="25" t="s">
        <v>14</v>
      </c>
      <c r="F51" s="28"/>
      <c r="G51" s="28"/>
      <c r="H51" s="28"/>
      <c r="I51" s="29">
        <f>SUMIFS(I52:I87,A52:A87,"P")</f>
        <v>0</v>
      </c>
      <c r="J51" s="30"/>
    </row>
    <row r="52" spans="1:16" x14ac:dyDescent="0.25">
      <c r="A52" s="31" t="s">
        <v>40</v>
      </c>
      <c r="B52" s="31">
        <v>11</v>
      </c>
      <c r="C52" s="32" t="s">
        <v>126</v>
      </c>
      <c r="D52" s="31" t="s">
        <v>55</v>
      </c>
      <c r="E52" s="33" t="s">
        <v>127</v>
      </c>
      <c r="F52" s="34" t="s">
        <v>85</v>
      </c>
      <c r="G52" s="35">
        <v>57.15</v>
      </c>
      <c r="H52" s="36">
        <v>0</v>
      </c>
      <c r="I52" s="36">
        <f>ROUND(G52*H52,P4)</f>
        <v>0</v>
      </c>
      <c r="J52" s="34" t="s">
        <v>79</v>
      </c>
      <c r="O52" s="37">
        <f>I52*0.21</f>
        <v>0</v>
      </c>
      <c r="P52">
        <v>3</v>
      </c>
    </row>
    <row r="53" spans="1:16" ht="45" x14ac:dyDescent="0.25">
      <c r="A53" s="31" t="s">
        <v>46</v>
      </c>
      <c r="B53" s="38"/>
      <c r="C53" s="39"/>
      <c r="D53" s="39"/>
      <c r="E53" s="33" t="s">
        <v>128</v>
      </c>
      <c r="F53" s="39"/>
      <c r="G53" s="39"/>
      <c r="H53" s="39"/>
      <c r="I53" s="39"/>
      <c r="J53" s="40"/>
    </row>
    <row r="54" spans="1:16" x14ac:dyDescent="0.25">
      <c r="A54" s="31" t="s">
        <v>48</v>
      </c>
      <c r="B54" s="38"/>
      <c r="C54" s="39"/>
      <c r="D54" s="39"/>
      <c r="E54" s="41" t="s">
        <v>129</v>
      </c>
      <c r="F54" s="39"/>
      <c r="G54" s="39"/>
      <c r="H54" s="39"/>
      <c r="I54" s="39"/>
      <c r="J54" s="40"/>
    </row>
    <row r="55" spans="1:16" ht="409.5" x14ac:dyDescent="0.25">
      <c r="A55" s="31" t="s">
        <v>50</v>
      </c>
      <c r="B55" s="38"/>
      <c r="C55" s="39"/>
      <c r="D55" s="39"/>
      <c r="E55" s="33" t="s">
        <v>130</v>
      </c>
      <c r="F55" s="39"/>
      <c r="G55" s="39"/>
      <c r="H55" s="39"/>
      <c r="I55" s="39"/>
      <c r="J55" s="40"/>
    </row>
    <row r="56" spans="1:16" x14ac:dyDescent="0.25">
      <c r="A56" s="31" t="s">
        <v>40</v>
      </c>
      <c r="B56" s="31">
        <v>12</v>
      </c>
      <c r="C56" s="32" t="s">
        <v>131</v>
      </c>
      <c r="D56" s="31" t="s">
        <v>55</v>
      </c>
      <c r="E56" s="33" t="s">
        <v>132</v>
      </c>
      <c r="F56" s="34" t="s">
        <v>103</v>
      </c>
      <c r="G56" s="35">
        <v>1752</v>
      </c>
      <c r="H56" s="36">
        <v>0</v>
      </c>
      <c r="I56" s="36">
        <f>ROUND(G56*H56,P4)</f>
        <v>0</v>
      </c>
      <c r="J56" s="34" t="s">
        <v>79</v>
      </c>
      <c r="O56" s="37">
        <f>I56*0.21</f>
        <v>0</v>
      </c>
      <c r="P56">
        <v>3</v>
      </c>
    </row>
    <row r="57" spans="1:16" ht="30" x14ac:dyDescent="0.25">
      <c r="A57" s="31" t="s">
        <v>46</v>
      </c>
      <c r="B57" s="38"/>
      <c r="C57" s="39"/>
      <c r="D57" s="39"/>
      <c r="E57" s="33" t="s">
        <v>133</v>
      </c>
      <c r="F57" s="39"/>
      <c r="G57" s="39"/>
      <c r="H57" s="39"/>
      <c r="I57" s="39"/>
      <c r="J57" s="40"/>
    </row>
    <row r="58" spans="1:16" x14ac:dyDescent="0.25">
      <c r="A58" s="31" t="s">
        <v>48</v>
      </c>
      <c r="B58" s="38"/>
      <c r="C58" s="39"/>
      <c r="D58" s="39"/>
      <c r="E58" s="41" t="s">
        <v>134</v>
      </c>
      <c r="F58" s="39"/>
      <c r="G58" s="39"/>
      <c r="H58" s="39"/>
      <c r="I58" s="39"/>
      <c r="J58" s="40"/>
    </row>
    <row r="59" spans="1:16" ht="120" x14ac:dyDescent="0.25">
      <c r="A59" s="31" t="s">
        <v>50</v>
      </c>
      <c r="B59" s="38"/>
      <c r="C59" s="39"/>
      <c r="D59" s="39"/>
      <c r="E59" s="33" t="s">
        <v>135</v>
      </c>
      <c r="F59" s="39"/>
      <c r="G59" s="39"/>
      <c r="H59" s="39"/>
      <c r="I59" s="39"/>
      <c r="J59" s="40"/>
    </row>
    <row r="60" spans="1:16" x14ac:dyDescent="0.25">
      <c r="A60" s="31" t="s">
        <v>40</v>
      </c>
      <c r="B60" s="31">
        <v>13</v>
      </c>
      <c r="C60" s="32" t="s">
        <v>136</v>
      </c>
      <c r="D60" s="31" t="s">
        <v>42</v>
      </c>
      <c r="E60" s="33" t="s">
        <v>137</v>
      </c>
      <c r="F60" s="34" t="s">
        <v>103</v>
      </c>
      <c r="G60" s="35">
        <v>36233.599999999999</v>
      </c>
      <c r="H60" s="36">
        <v>0</v>
      </c>
      <c r="I60" s="36">
        <f>ROUND(G60*H60,P4)</f>
        <v>0</v>
      </c>
      <c r="J60" s="34" t="s">
        <v>79</v>
      </c>
      <c r="O60" s="37">
        <f>I60*0.21</f>
        <v>0</v>
      </c>
      <c r="P60">
        <v>3</v>
      </c>
    </row>
    <row r="61" spans="1:16" x14ac:dyDescent="0.25">
      <c r="A61" s="31" t="s">
        <v>46</v>
      </c>
      <c r="B61" s="38"/>
      <c r="C61" s="39"/>
      <c r="D61" s="39"/>
      <c r="E61" s="33" t="s">
        <v>138</v>
      </c>
      <c r="F61" s="39"/>
      <c r="G61" s="39"/>
      <c r="H61" s="39"/>
      <c r="I61" s="39"/>
      <c r="J61" s="40"/>
    </row>
    <row r="62" spans="1:16" ht="45" x14ac:dyDescent="0.25">
      <c r="A62" s="31" t="s">
        <v>48</v>
      </c>
      <c r="B62" s="38"/>
      <c r="C62" s="39"/>
      <c r="D62" s="39"/>
      <c r="E62" s="41" t="s">
        <v>139</v>
      </c>
      <c r="F62" s="39"/>
      <c r="G62" s="39"/>
      <c r="H62" s="39"/>
      <c r="I62" s="39"/>
      <c r="J62" s="40"/>
    </row>
    <row r="63" spans="1:16" ht="120" x14ac:dyDescent="0.25">
      <c r="A63" s="31" t="s">
        <v>50</v>
      </c>
      <c r="B63" s="38"/>
      <c r="C63" s="39"/>
      <c r="D63" s="39"/>
      <c r="E63" s="33" t="s">
        <v>140</v>
      </c>
      <c r="F63" s="39"/>
      <c r="G63" s="39"/>
      <c r="H63" s="39"/>
      <c r="I63" s="39"/>
      <c r="J63" s="40"/>
    </row>
    <row r="64" spans="1:16" x14ac:dyDescent="0.25">
      <c r="A64" s="31" t="s">
        <v>40</v>
      </c>
      <c r="B64" s="31">
        <v>14</v>
      </c>
      <c r="C64" s="32" t="s">
        <v>136</v>
      </c>
      <c r="D64" s="31" t="s">
        <v>52</v>
      </c>
      <c r="E64" s="33" t="s">
        <v>137</v>
      </c>
      <c r="F64" s="34" t="s">
        <v>103</v>
      </c>
      <c r="G64" s="35">
        <v>696.8</v>
      </c>
      <c r="H64" s="36">
        <v>0</v>
      </c>
      <c r="I64" s="36">
        <f>ROUND(G64*H64,P4)</f>
        <v>0</v>
      </c>
      <c r="J64" s="34" t="s">
        <v>79</v>
      </c>
      <c r="O64" s="37">
        <f>I64*0.21</f>
        <v>0</v>
      </c>
      <c r="P64">
        <v>3</v>
      </c>
    </row>
    <row r="65" spans="1:16" x14ac:dyDescent="0.25">
      <c r="A65" s="31" t="s">
        <v>46</v>
      </c>
      <c r="B65" s="38"/>
      <c r="C65" s="39"/>
      <c r="D65" s="39"/>
      <c r="E65" s="33" t="s">
        <v>141</v>
      </c>
      <c r="F65" s="39"/>
      <c r="G65" s="39"/>
      <c r="H65" s="39"/>
      <c r="I65" s="39"/>
      <c r="J65" s="40"/>
    </row>
    <row r="66" spans="1:16" x14ac:dyDescent="0.25">
      <c r="A66" s="31" t="s">
        <v>48</v>
      </c>
      <c r="B66" s="38"/>
      <c r="C66" s="39"/>
      <c r="D66" s="39"/>
      <c r="E66" s="41" t="s">
        <v>142</v>
      </c>
      <c r="F66" s="39"/>
      <c r="G66" s="39"/>
      <c r="H66" s="39"/>
      <c r="I66" s="39"/>
      <c r="J66" s="40"/>
    </row>
    <row r="67" spans="1:16" ht="120" x14ac:dyDescent="0.25">
      <c r="A67" s="31" t="s">
        <v>50</v>
      </c>
      <c r="B67" s="38"/>
      <c r="C67" s="39"/>
      <c r="D67" s="39"/>
      <c r="E67" s="33" t="s">
        <v>140</v>
      </c>
      <c r="F67" s="39"/>
      <c r="G67" s="39"/>
      <c r="H67" s="39"/>
      <c r="I67" s="39"/>
      <c r="J67" s="40"/>
    </row>
    <row r="68" spans="1:16" x14ac:dyDescent="0.25">
      <c r="A68" s="31" t="s">
        <v>40</v>
      </c>
      <c r="B68" s="31">
        <v>15</v>
      </c>
      <c r="C68" s="32" t="s">
        <v>143</v>
      </c>
      <c r="D68" s="31" t="s">
        <v>55</v>
      </c>
      <c r="E68" s="33" t="s">
        <v>144</v>
      </c>
      <c r="F68" s="34" t="s">
        <v>103</v>
      </c>
      <c r="G68" s="35">
        <v>7316.4</v>
      </c>
      <c r="H68" s="36">
        <v>0</v>
      </c>
      <c r="I68" s="36">
        <f>ROUND(G68*H68,P4)</f>
        <v>0</v>
      </c>
      <c r="J68" s="34" t="s">
        <v>79</v>
      </c>
      <c r="O68" s="37">
        <f>I68*0.21</f>
        <v>0</v>
      </c>
      <c r="P68">
        <v>3</v>
      </c>
    </row>
    <row r="69" spans="1:16" ht="60" x14ac:dyDescent="0.25">
      <c r="A69" s="31" t="s">
        <v>46</v>
      </c>
      <c r="B69" s="38"/>
      <c r="C69" s="39"/>
      <c r="D69" s="39"/>
      <c r="E69" s="33" t="s">
        <v>145</v>
      </c>
      <c r="F69" s="39"/>
      <c r="G69" s="39"/>
      <c r="H69" s="39"/>
      <c r="I69" s="39"/>
      <c r="J69" s="40"/>
    </row>
    <row r="70" spans="1:16" x14ac:dyDescent="0.25">
      <c r="A70" s="31" t="s">
        <v>48</v>
      </c>
      <c r="B70" s="38"/>
      <c r="C70" s="39"/>
      <c r="D70" s="39"/>
      <c r="E70" s="41" t="s">
        <v>146</v>
      </c>
      <c r="F70" s="39"/>
      <c r="G70" s="39"/>
      <c r="H70" s="39"/>
      <c r="I70" s="39"/>
      <c r="J70" s="40"/>
    </row>
    <row r="71" spans="1:16" ht="105" x14ac:dyDescent="0.25">
      <c r="A71" s="31" t="s">
        <v>50</v>
      </c>
      <c r="B71" s="38"/>
      <c r="C71" s="39"/>
      <c r="D71" s="39"/>
      <c r="E71" s="33" t="s">
        <v>147</v>
      </c>
      <c r="F71" s="39"/>
      <c r="G71" s="39"/>
      <c r="H71" s="39"/>
      <c r="I71" s="39"/>
      <c r="J71" s="40"/>
    </row>
    <row r="72" spans="1:16" x14ac:dyDescent="0.25">
      <c r="A72" s="31" t="s">
        <v>40</v>
      </c>
      <c r="B72" s="31">
        <v>16</v>
      </c>
      <c r="C72" s="32" t="s">
        <v>148</v>
      </c>
      <c r="D72" s="31" t="s">
        <v>55</v>
      </c>
      <c r="E72" s="33" t="s">
        <v>149</v>
      </c>
      <c r="F72" s="34" t="s">
        <v>85</v>
      </c>
      <c r="G72" s="35">
        <v>705.04</v>
      </c>
      <c r="H72" s="36">
        <v>0</v>
      </c>
      <c r="I72" s="36">
        <f>ROUND(G72*H72,P4)</f>
        <v>0</v>
      </c>
      <c r="J72" s="34" t="s">
        <v>79</v>
      </c>
      <c r="O72" s="37">
        <f>I72*0.21</f>
        <v>0</v>
      </c>
      <c r="P72">
        <v>3</v>
      </c>
    </row>
    <row r="73" spans="1:16" ht="45" x14ac:dyDescent="0.25">
      <c r="A73" s="31" t="s">
        <v>46</v>
      </c>
      <c r="B73" s="38"/>
      <c r="C73" s="39"/>
      <c r="D73" s="39"/>
      <c r="E73" s="33" t="s">
        <v>150</v>
      </c>
      <c r="F73" s="39"/>
      <c r="G73" s="39"/>
      <c r="H73" s="39"/>
      <c r="I73" s="39"/>
      <c r="J73" s="40"/>
    </row>
    <row r="74" spans="1:16" ht="45" x14ac:dyDescent="0.25">
      <c r="A74" s="31" t="s">
        <v>48</v>
      </c>
      <c r="B74" s="38"/>
      <c r="C74" s="39"/>
      <c r="D74" s="39"/>
      <c r="E74" s="41" t="s">
        <v>151</v>
      </c>
      <c r="F74" s="39"/>
      <c r="G74" s="39"/>
      <c r="H74" s="39"/>
      <c r="I74" s="39"/>
      <c r="J74" s="40"/>
    </row>
    <row r="75" spans="1:16" ht="195" x14ac:dyDescent="0.25">
      <c r="A75" s="31" t="s">
        <v>50</v>
      </c>
      <c r="B75" s="38"/>
      <c r="C75" s="39"/>
      <c r="D75" s="39"/>
      <c r="E75" s="33" t="s">
        <v>152</v>
      </c>
      <c r="F75" s="39"/>
      <c r="G75" s="39"/>
      <c r="H75" s="39"/>
      <c r="I75" s="39"/>
      <c r="J75" s="40"/>
    </row>
    <row r="76" spans="1:16" x14ac:dyDescent="0.25">
      <c r="A76" s="31" t="s">
        <v>40</v>
      </c>
      <c r="B76" s="31">
        <v>17</v>
      </c>
      <c r="C76" s="32" t="s">
        <v>153</v>
      </c>
      <c r="D76" s="31" t="s">
        <v>55</v>
      </c>
      <c r="E76" s="33" t="s">
        <v>154</v>
      </c>
      <c r="F76" s="34" t="s">
        <v>85</v>
      </c>
      <c r="G76" s="35">
        <v>897.13</v>
      </c>
      <c r="H76" s="36">
        <v>0</v>
      </c>
      <c r="I76" s="36">
        <f>ROUND(G76*H76,P4)</f>
        <v>0</v>
      </c>
      <c r="J76" s="34" t="s">
        <v>79</v>
      </c>
      <c r="O76" s="37">
        <f>I76*0.21</f>
        <v>0</v>
      </c>
      <c r="P76">
        <v>3</v>
      </c>
    </row>
    <row r="77" spans="1:16" ht="45" x14ac:dyDescent="0.25">
      <c r="A77" s="31" t="s">
        <v>46</v>
      </c>
      <c r="B77" s="38"/>
      <c r="C77" s="39"/>
      <c r="D77" s="39"/>
      <c r="E77" s="33" t="s">
        <v>155</v>
      </c>
      <c r="F77" s="39"/>
      <c r="G77" s="39"/>
      <c r="H77" s="39"/>
      <c r="I77" s="39"/>
      <c r="J77" s="40"/>
    </row>
    <row r="78" spans="1:16" x14ac:dyDescent="0.25">
      <c r="A78" s="31" t="s">
        <v>48</v>
      </c>
      <c r="B78" s="38"/>
      <c r="C78" s="39"/>
      <c r="D78" s="39"/>
      <c r="E78" s="41" t="s">
        <v>156</v>
      </c>
      <c r="F78" s="39"/>
      <c r="G78" s="39"/>
      <c r="H78" s="39"/>
      <c r="I78" s="39"/>
      <c r="J78" s="40"/>
    </row>
    <row r="79" spans="1:16" ht="195" x14ac:dyDescent="0.25">
      <c r="A79" s="31" t="s">
        <v>50</v>
      </c>
      <c r="B79" s="38"/>
      <c r="C79" s="39"/>
      <c r="D79" s="39"/>
      <c r="E79" s="33" t="s">
        <v>152</v>
      </c>
      <c r="F79" s="39"/>
      <c r="G79" s="39"/>
      <c r="H79" s="39"/>
      <c r="I79" s="39"/>
      <c r="J79" s="40"/>
    </row>
    <row r="80" spans="1:16" x14ac:dyDescent="0.25">
      <c r="A80" s="31" t="s">
        <v>40</v>
      </c>
      <c r="B80" s="31">
        <v>18</v>
      </c>
      <c r="C80" s="32" t="s">
        <v>157</v>
      </c>
      <c r="D80" s="31" t="s">
        <v>55</v>
      </c>
      <c r="E80" s="33" t="s">
        <v>158</v>
      </c>
      <c r="F80" s="34" t="s">
        <v>85</v>
      </c>
      <c r="G80" s="35">
        <v>696.8</v>
      </c>
      <c r="H80" s="36">
        <v>0</v>
      </c>
      <c r="I80" s="36">
        <f>ROUND(G80*H80,P4)</f>
        <v>0</v>
      </c>
      <c r="J80" s="34" t="s">
        <v>79</v>
      </c>
      <c r="O80" s="37">
        <f>I80*0.21</f>
        <v>0</v>
      </c>
      <c r="P80">
        <v>3</v>
      </c>
    </row>
    <row r="81" spans="1:16" ht="60" x14ac:dyDescent="0.25">
      <c r="A81" s="31" t="s">
        <v>46</v>
      </c>
      <c r="B81" s="38"/>
      <c r="C81" s="39"/>
      <c r="D81" s="39"/>
      <c r="E81" s="33" t="s">
        <v>159</v>
      </c>
      <c r="F81" s="39"/>
      <c r="G81" s="39"/>
      <c r="H81" s="39"/>
      <c r="I81" s="39"/>
      <c r="J81" s="40"/>
    </row>
    <row r="82" spans="1:16" x14ac:dyDescent="0.25">
      <c r="A82" s="31" t="s">
        <v>48</v>
      </c>
      <c r="B82" s="38"/>
      <c r="C82" s="39"/>
      <c r="D82" s="39"/>
      <c r="E82" s="41" t="s">
        <v>142</v>
      </c>
      <c r="F82" s="39"/>
      <c r="G82" s="39"/>
      <c r="H82" s="39"/>
      <c r="I82" s="39"/>
      <c r="J82" s="40"/>
    </row>
    <row r="83" spans="1:16" ht="195" x14ac:dyDescent="0.25">
      <c r="A83" s="31" t="s">
        <v>50</v>
      </c>
      <c r="B83" s="38"/>
      <c r="C83" s="39"/>
      <c r="D83" s="39"/>
      <c r="E83" s="33" t="s">
        <v>152</v>
      </c>
      <c r="F83" s="39"/>
      <c r="G83" s="39"/>
      <c r="H83" s="39"/>
      <c r="I83" s="39"/>
      <c r="J83" s="40"/>
    </row>
    <row r="84" spans="1:16" x14ac:dyDescent="0.25">
      <c r="A84" s="31" t="s">
        <v>40</v>
      </c>
      <c r="B84" s="31">
        <v>19</v>
      </c>
      <c r="C84" s="32" t="s">
        <v>160</v>
      </c>
      <c r="D84" s="31" t="s">
        <v>55</v>
      </c>
      <c r="E84" s="33" t="s">
        <v>161</v>
      </c>
      <c r="F84" s="34" t="s">
        <v>93</v>
      </c>
      <c r="G84" s="35">
        <v>170.72</v>
      </c>
      <c r="H84" s="36">
        <v>0</v>
      </c>
      <c r="I84" s="36">
        <f>ROUND(G84*H84,P4)</f>
        <v>0</v>
      </c>
      <c r="J84" s="34" t="s">
        <v>79</v>
      </c>
      <c r="O84" s="37">
        <f>I84*0.21</f>
        <v>0</v>
      </c>
      <c r="P84">
        <v>3</v>
      </c>
    </row>
    <row r="85" spans="1:16" ht="60" x14ac:dyDescent="0.25">
      <c r="A85" s="31" t="s">
        <v>46</v>
      </c>
      <c r="B85" s="38"/>
      <c r="C85" s="39"/>
      <c r="D85" s="39"/>
      <c r="E85" s="33" t="s">
        <v>162</v>
      </c>
      <c r="F85" s="39"/>
      <c r="G85" s="39"/>
      <c r="H85" s="39"/>
      <c r="I85" s="39"/>
      <c r="J85" s="40"/>
    </row>
    <row r="86" spans="1:16" ht="30" x14ac:dyDescent="0.25">
      <c r="A86" s="31" t="s">
        <v>48</v>
      </c>
      <c r="B86" s="38"/>
      <c r="C86" s="39"/>
      <c r="D86" s="39"/>
      <c r="E86" s="41" t="s">
        <v>95</v>
      </c>
      <c r="F86" s="39"/>
      <c r="G86" s="39"/>
      <c r="H86" s="39"/>
      <c r="I86" s="39"/>
      <c r="J86" s="40"/>
    </row>
    <row r="87" spans="1:16" ht="75" x14ac:dyDescent="0.25">
      <c r="A87" s="31" t="s">
        <v>50</v>
      </c>
      <c r="B87" s="38"/>
      <c r="C87" s="39"/>
      <c r="D87" s="39"/>
      <c r="E87" s="33" t="s">
        <v>163</v>
      </c>
      <c r="F87" s="39"/>
      <c r="G87" s="39"/>
      <c r="H87" s="39"/>
      <c r="I87" s="39"/>
      <c r="J87" s="40"/>
    </row>
    <row r="88" spans="1:16" x14ac:dyDescent="0.25">
      <c r="A88" s="25" t="s">
        <v>37</v>
      </c>
      <c r="B88" s="26"/>
      <c r="C88" s="27" t="s">
        <v>164</v>
      </c>
      <c r="D88" s="28"/>
      <c r="E88" s="25" t="s">
        <v>165</v>
      </c>
      <c r="F88" s="28"/>
      <c r="G88" s="28"/>
      <c r="H88" s="28"/>
      <c r="I88" s="29">
        <f>SUMIFS(I89:I96,A89:A96,"P")</f>
        <v>0</v>
      </c>
      <c r="J88" s="30"/>
    </row>
    <row r="89" spans="1:16" x14ac:dyDescent="0.25">
      <c r="A89" s="31" t="s">
        <v>40</v>
      </c>
      <c r="B89" s="31">
        <v>20</v>
      </c>
      <c r="C89" s="32" t="s">
        <v>166</v>
      </c>
      <c r="D89" s="31" t="s">
        <v>55</v>
      </c>
      <c r="E89" s="33" t="s">
        <v>167</v>
      </c>
      <c r="F89" s="34" t="s">
        <v>72</v>
      </c>
      <c r="G89" s="35">
        <v>4</v>
      </c>
      <c r="H89" s="36">
        <v>0</v>
      </c>
      <c r="I89" s="36">
        <f>ROUND(G89*H89,P4)</f>
        <v>0</v>
      </c>
      <c r="J89" s="34" t="s">
        <v>79</v>
      </c>
      <c r="O89" s="37">
        <f>I89*0.21</f>
        <v>0</v>
      </c>
      <c r="P89">
        <v>3</v>
      </c>
    </row>
    <row r="90" spans="1:16" x14ac:dyDescent="0.25">
      <c r="A90" s="31" t="s">
        <v>46</v>
      </c>
      <c r="B90" s="38"/>
      <c r="C90" s="39"/>
      <c r="D90" s="39"/>
      <c r="E90" s="33" t="s">
        <v>168</v>
      </c>
      <c r="F90" s="39"/>
      <c r="G90" s="39"/>
      <c r="H90" s="39"/>
      <c r="I90" s="39"/>
      <c r="J90" s="40"/>
    </row>
    <row r="91" spans="1:16" ht="45" x14ac:dyDescent="0.25">
      <c r="A91" s="31" t="s">
        <v>48</v>
      </c>
      <c r="B91" s="38"/>
      <c r="C91" s="39"/>
      <c r="D91" s="39"/>
      <c r="E91" s="41" t="s">
        <v>169</v>
      </c>
      <c r="F91" s="39"/>
      <c r="G91" s="39"/>
      <c r="H91" s="39"/>
      <c r="I91" s="39"/>
      <c r="J91" s="40"/>
    </row>
    <row r="92" spans="1:16" ht="75" x14ac:dyDescent="0.25">
      <c r="A92" s="31" t="s">
        <v>50</v>
      </c>
      <c r="B92" s="38"/>
      <c r="C92" s="39"/>
      <c r="D92" s="39"/>
      <c r="E92" s="33" t="s">
        <v>170</v>
      </c>
      <c r="F92" s="39"/>
      <c r="G92" s="39"/>
      <c r="H92" s="39"/>
      <c r="I92" s="39"/>
      <c r="J92" s="40"/>
    </row>
    <row r="93" spans="1:16" x14ac:dyDescent="0.25">
      <c r="A93" s="31" t="s">
        <v>40</v>
      </c>
      <c r="B93" s="31">
        <v>21</v>
      </c>
      <c r="C93" s="32" t="s">
        <v>171</v>
      </c>
      <c r="D93" s="31" t="s">
        <v>55</v>
      </c>
      <c r="E93" s="33" t="s">
        <v>172</v>
      </c>
      <c r="F93" s="34" t="s">
        <v>72</v>
      </c>
      <c r="G93" s="35">
        <v>3</v>
      </c>
      <c r="H93" s="36">
        <v>0</v>
      </c>
      <c r="I93" s="36">
        <f>ROUND(G93*H93,P4)</f>
        <v>0</v>
      </c>
      <c r="J93" s="34" t="s">
        <v>79</v>
      </c>
      <c r="O93" s="37">
        <f>I93*0.21</f>
        <v>0</v>
      </c>
      <c r="P93">
        <v>3</v>
      </c>
    </row>
    <row r="94" spans="1:16" x14ac:dyDescent="0.25">
      <c r="A94" s="31" t="s">
        <v>46</v>
      </c>
      <c r="B94" s="38"/>
      <c r="C94" s="39"/>
      <c r="D94" s="39"/>
      <c r="E94" s="33" t="s">
        <v>168</v>
      </c>
      <c r="F94" s="39"/>
      <c r="G94" s="39"/>
      <c r="H94" s="39"/>
      <c r="I94" s="39"/>
      <c r="J94" s="40"/>
    </row>
    <row r="95" spans="1:16" x14ac:dyDescent="0.25">
      <c r="A95" s="31" t="s">
        <v>48</v>
      </c>
      <c r="B95" s="38"/>
      <c r="C95" s="39"/>
      <c r="D95" s="39"/>
      <c r="E95" s="41" t="s">
        <v>173</v>
      </c>
      <c r="F95" s="39"/>
      <c r="G95" s="39"/>
      <c r="H95" s="39"/>
      <c r="I95" s="39"/>
      <c r="J95" s="40"/>
    </row>
    <row r="96" spans="1:16" ht="75" x14ac:dyDescent="0.25">
      <c r="A96" s="31" t="s">
        <v>50</v>
      </c>
      <c r="B96" s="38"/>
      <c r="C96" s="39"/>
      <c r="D96" s="39"/>
      <c r="E96" s="33" t="s">
        <v>170</v>
      </c>
      <c r="F96" s="39"/>
      <c r="G96" s="39"/>
      <c r="H96" s="39"/>
      <c r="I96" s="39"/>
      <c r="J96" s="40"/>
    </row>
    <row r="97" spans="1:16" x14ac:dyDescent="0.25">
      <c r="A97" s="25" t="s">
        <v>37</v>
      </c>
      <c r="B97" s="26"/>
      <c r="C97" s="27" t="s">
        <v>174</v>
      </c>
      <c r="D97" s="28"/>
      <c r="E97" s="25" t="s">
        <v>175</v>
      </c>
      <c r="F97" s="28"/>
      <c r="G97" s="28"/>
      <c r="H97" s="28"/>
      <c r="I97" s="29">
        <f>SUMIFS(I98:I125,A98:A125,"P")</f>
        <v>0</v>
      </c>
      <c r="J97" s="30"/>
    </row>
    <row r="98" spans="1:16" ht="30" x14ac:dyDescent="0.25">
      <c r="A98" s="31" t="s">
        <v>40</v>
      </c>
      <c r="B98" s="31">
        <v>22</v>
      </c>
      <c r="C98" s="32" t="s">
        <v>176</v>
      </c>
      <c r="D98" s="31" t="s">
        <v>55</v>
      </c>
      <c r="E98" s="33" t="s">
        <v>177</v>
      </c>
      <c r="F98" s="34" t="s">
        <v>93</v>
      </c>
      <c r="G98" s="35">
        <v>75.3</v>
      </c>
      <c r="H98" s="36">
        <v>0</v>
      </c>
      <c r="I98" s="36">
        <f>ROUND(G98*H98,P4)</f>
        <v>0</v>
      </c>
      <c r="J98" s="34" t="s">
        <v>79</v>
      </c>
      <c r="O98" s="37">
        <f>I98*0.21</f>
        <v>0</v>
      </c>
      <c r="P98">
        <v>3</v>
      </c>
    </row>
    <row r="99" spans="1:16" x14ac:dyDescent="0.25">
      <c r="A99" s="31" t="s">
        <v>46</v>
      </c>
      <c r="B99" s="38"/>
      <c r="C99" s="39"/>
      <c r="D99" s="39"/>
      <c r="E99" s="33" t="s">
        <v>178</v>
      </c>
      <c r="F99" s="39"/>
      <c r="G99" s="39"/>
      <c r="H99" s="39"/>
      <c r="I99" s="39"/>
      <c r="J99" s="40"/>
    </row>
    <row r="100" spans="1:16" ht="30" x14ac:dyDescent="0.25">
      <c r="A100" s="31" t="s">
        <v>48</v>
      </c>
      <c r="B100" s="38"/>
      <c r="C100" s="39"/>
      <c r="D100" s="39"/>
      <c r="E100" s="41" t="s">
        <v>179</v>
      </c>
      <c r="F100" s="39"/>
      <c r="G100" s="39"/>
      <c r="H100" s="39"/>
      <c r="I100" s="39"/>
      <c r="J100" s="40"/>
    </row>
    <row r="101" spans="1:16" ht="225" x14ac:dyDescent="0.25">
      <c r="A101" s="31" t="s">
        <v>50</v>
      </c>
      <c r="B101" s="38"/>
      <c r="C101" s="39"/>
      <c r="D101" s="39"/>
      <c r="E101" s="33" t="s">
        <v>180</v>
      </c>
      <c r="F101" s="39"/>
      <c r="G101" s="39"/>
      <c r="H101" s="39"/>
      <c r="I101" s="39"/>
      <c r="J101" s="40"/>
    </row>
    <row r="102" spans="1:16" ht="30" x14ac:dyDescent="0.25">
      <c r="A102" s="31" t="s">
        <v>40</v>
      </c>
      <c r="B102" s="31">
        <v>23</v>
      </c>
      <c r="C102" s="32" t="s">
        <v>181</v>
      </c>
      <c r="D102" s="31" t="s">
        <v>55</v>
      </c>
      <c r="E102" s="33" t="s">
        <v>182</v>
      </c>
      <c r="F102" s="34" t="s">
        <v>93</v>
      </c>
      <c r="G102" s="35">
        <v>75.3</v>
      </c>
      <c r="H102" s="36">
        <v>0</v>
      </c>
      <c r="I102" s="36">
        <f>ROUND(G102*H102,P4)</f>
        <v>0</v>
      </c>
      <c r="J102" s="34" t="s">
        <v>79</v>
      </c>
      <c r="O102" s="37">
        <f>I102*0.21</f>
        <v>0</v>
      </c>
      <c r="P102">
        <v>3</v>
      </c>
    </row>
    <row r="103" spans="1:16" ht="30" x14ac:dyDescent="0.25">
      <c r="A103" s="31" t="s">
        <v>46</v>
      </c>
      <c r="B103" s="38"/>
      <c r="C103" s="39"/>
      <c r="D103" s="39"/>
      <c r="E103" s="33" t="s">
        <v>183</v>
      </c>
      <c r="F103" s="39"/>
      <c r="G103" s="39"/>
      <c r="H103" s="39"/>
      <c r="I103" s="39"/>
      <c r="J103" s="40"/>
    </row>
    <row r="104" spans="1:16" ht="30" x14ac:dyDescent="0.25">
      <c r="A104" s="31" t="s">
        <v>48</v>
      </c>
      <c r="B104" s="38"/>
      <c r="C104" s="39"/>
      <c r="D104" s="39"/>
      <c r="E104" s="41" t="s">
        <v>179</v>
      </c>
      <c r="F104" s="39"/>
      <c r="G104" s="39"/>
      <c r="H104" s="39"/>
      <c r="I104" s="39"/>
      <c r="J104" s="40"/>
    </row>
    <row r="105" spans="1:16" ht="120" x14ac:dyDescent="0.25">
      <c r="A105" s="31" t="s">
        <v>50</v>
      </c>
      <c r="B105" s="38"/>
      <c r="C105" s="39"/>
      <c r="D105" s="39"/>
      <c r="E105" s="33" t="s">
        <v>184</v>
      </c>
      <c r="F105" s="39"/>
      <c r="G105" s="39"/>
      <c r="H105" s="39"/>
      <c r="I105" s="39"/>
      <c r="J105" s="40"/>
    </row>
    <row r="106" spans="1:16" x14ac:dyDescent="0.25">
      <c r="A106" s="31" t="s">
        <v>40</v>
      </c>
      <c r="B106" s="31">
        <v>24</v>
      </c>
      <c r="C106" s="32" t="s">
        <v>185</v>
      </c>
      <c r="D106" s="31" t="s">
        <v>55</v>
      </c>
      <c r="E106" s="33" t="s">
        <v>186</v>
      </c>
      <c r="F106" s="34" t="s">
        <v>93</v>
      </c>
      <c r="G106" s="35">
        <v>437.32</v>
      </c>
      <c r="H106" s="36">
        <v>0</v>
      </c>
      <c r="I106" s="36">
        <f>ROUND(G106*H106,P4)</f>
        <v>0</v>
      </c>
      <c r="J106" s="34" t="s">
        <v>79</v>
      </c>
      <c r="O106" s="37">
        <f>I106*0.21</f>
        <v>0</v>
      </c>
      <c r="P106">
        <v>3</v>
      </c>
    </row>
    <row r="107" spans="1:16" ht="60" x14ac:dyDescent="0.25">
      <c r="A107" s="31" t="s">
        <v>46</v>
      </c>
      <c r="B107" s="38"/>
      <c r="C107" s="39"/>
      <c r="D107" s="39"/>
      <c r="E107" s="33" t="s">
        <v>187</v>
      </c>
      <c r="F107" s="39"/>
      <c r="G107" s="39"/>
      <c r="H107" s="39"/>
      <c r="I107" s="39"/>
      <c r="J107" s="40"/>
    </row>
    <row r="108" spans="1:16" x14ac:dyDescent="0.25">
      <c r="A108" s="31" t="s">
        <v>48</v>
      </c>
      <c r="B108" s="38"/>
      <c r="C108" s="39"/>
      <c r="D108" s="39"/>
      <c r="E108" s="41" t="s">
        <v>188</v>
      </c>
      <c r="F108" s="39"/>
      <c r="G108" s="39"/>
      <c r="H108" s="39"/>
      <c r="I108" s="39"/>
      <c r="J108" s="40"/>
    </row>
    <row r="109" spans="1:16" ht="90" x14ac:dyDescent="0.25">
      <c r="A109" s="31" t="s">
        <v>50</v>
      </c>
      <c r="B109" s="38"/>
      <c r="C109" s="39"/>
      <c r="D109" s="39"/>
      <c r="E109" s="33" t="s">
        <v>189</v>
      </c>
      <c r="F109" s="39"/>
      <c r="G109" s="39"/>
      <c r="H109" s="39"/>
      <c r="I109" s="39"/>
      <c r="J109" s="40"/>
    </row>
    <row r="110" spans="1:16" x14ac:dyDescent="0.25">
      <c r="A110" s="31" t="s">
        <v>40</v>
      </c>
      <c r="B110" s="31">
        <v>25</v>
      </c>
      <c r="C110" s="32" t="s">
        <v>190</v>
      </c>
      <c r="D110" s="31" t="s">
        <v>55</v>
      </c>
      <c r="E110" s="33" t="s">
        <v>191</v>
      </c>
      <c r="F110" s="34" t="s">
        <v>93</v>
      </c>
      <c r="G110" s="35">
        <v>170.72</v>
      </c>
      <c r="H110" s="36">
        <v>0</v>
      </c>
      <c r="I110" s="36">
        <f>ROUND(G110*H110,P4)</f>
        <v>0</v>
      </c>
      <c r="J110" s="34" t="s">
        <v>79</v>
      </c>
      <c r="O110" s="37">
        <f>I110*0.21</f>
        <v>0</v>
      </c>
      <c r="P110">
        <v>3</v>
      </c>
    </row>
    <row r="111" spans="1:16" ht="30" x14ac:dyDescent="0.25">
      <c r="A111" s="31" t="s">
        <v>46</v>
      </c>
      <c r="B111" s="38"/>
      <c r="C111" s="39"/>
      <c r="D111" s="39"/>
      <c r="E111" s="33" t="s">
        <v>192</v>
      </c>
      <c r="F111" s="39"/>
      <c r="G111" s="39"/>
      <c r="H111" s="39"/>
      <c r="I111" s="39"/>
      <c r="J111" s="40"/>
    </row>
    <row r="112" spans="1:16" ht="30" x14ac:dyDescent="0.25">
      <c r="A112" s="31" t="s">
        <v>48</v>
      </c>
      <c r="B112" s="38"/>
      <c r="C112" s="39"/>
      <c r="D112" s="39"/>
      <c r="E112" s="41" t="s">
        <v>95</v>
      </c>
      <c r="F112" s="39"/>
      <c r="G112" s="39"/>
      <c r="H112" s="39"/>
      <c r="I112" s="39"/>
      <c r="J112" s="40"/>
    </row>
    <row r="113" spans="1:16" ht="75" x14ac:dyDescent="0.25">
      <c r="A113" s="31" t="s">
        <v>50</v>
      </c>
      <c r="B113" s="38"/>
      <c r="C113" s="39"/>
      <c r="D113" s="39"/>
      <c r="E113" s="33" t="s">
        <v>193</v>
      </c>
      <c r="F113" s="39"/>
      <c r="G113" s="39"/>
      <c r="H113" s="39"/>
      <c r="I113" s="39"/>
      <c r="J113" s="40"/>
    </row>
    <row r="114" spans="1:16" x14ac:dyDescent="0.25">
      <c r="A114" s="31" t="s">
        <v>40</v>
      </c>
      <c r="B114" s="31">
        <v>26</v>
      </c>
      <c r="C114" s="32" t="s">
        <v>194</v>
      </c>
      <c r="D114" s="31" t="s">
        <v>55</v>
      </c>
      <c r="E114" s="33" t="s">
        <v>195</v>
      </c>
      <c r="F114" s="34" t="s">
        <v>93</v>
      </c>
      <c r="G114" s="35">
        <v>170.72</v>
      </c>
      <c r="H114" s="36">
        <v>0</v>
      </c>
      <c r="I114" s="36">
        <f>ROUND(G114*H114,P4)</f>
        <v>0</v>
      </c>
      <c r="J114" s="34" t="s">
        <v>79</v>
      </c>
      <c r="O114" s="37">
        <f>I114*0.21</f>
        <v>0</v>
      </c>
      <c r="P114">
        <v>3</v>
      </c>
    </row>
    <row r="115" spans="1:16" ht="60" x14ac:dyDescent="0.25">
      <c r="A115" s="31" t="s">
        <v>46</v>
      </c>
      <c r="B115" s="38"/>
      <c r="C115" s="39"/>
      <c r="D115" s="39"/>
      <c r="E115" s="33" t="s">
        <v>196</v>
      </c>
      <c r="F115" s="39"/>
      <c r="G115" s="39"/>
      <c r="H115" s="39"/>
      <c r="I115" s="39"/>
      <c r="J115" s="40"/>
    </row>
    <row r="116" spans="1:16" ht="30" x14ac:dyDescent="0.25">
      <c r="A116" s="31" t="s">
        <v>48</v>
      </c>
      <c r="B116" s="38"/>
      <c r="C116" s="39"/>
      <c r="D116" s="39"/>
      <c r="E116" s="41" t="s">
        <v>95</v>
      </c>
      <c r="F116" s="39"/>
      <c r="G116" s="39"/>
      <c r="H116" s="39"/>
      <c r="I116" s="39"/>
      <c r="J116" s="40"/>
    </row>
    <row r="117" spans="1:16" ht="90" x14ac:dyDescent="0.25">
      <c r="A117" s="31" t="s">
        <v>50</v>
      </c>
      <c r="B117" s="38"/>
      <c r="C117" s="39"/>
      <c r="D117" s="39"/>
      <c r="E117" s="33" t="s">
        <v>197</v>
      </c>
      <c r="F117" s="39"/>
      <c r="G117" s="39"/>
      <c r="H117" s="39"/>
      <c r="I117" s="39"/>
      <c r="J117" s="40"/>
    </row>
    <row r="118" spans="1:16" x14ac:dyDescent="0.25">
      <c r="A118" s="31" t="s">
        <v>40</v>
      </c>
      <c r="B118" s="31">
        <v>27</v>
      </c>
      <c r="C118" s="32" t="s">
        <v>198</v>
      </c>
      <c r="D118" s="31" t="s">
        <v>55</v>
      </c>
      <c r="E118" s="33" t="s">
        <v>199</v>
      </c>
      <c r="F118" s="34" t="s">
        <v>93</v>
      </c>
      <c r="G118" s="35">
        <v>376.875</v>
      </c>
      <c r="H118" s="36">
        <v>0</v>
      </c>
      <c r="I118" s="36">
        <f>ROUND(G118*H118,P4)</f>
        <v>0</v>
      </c>
      <c r="J118" s="34" t="s">
        <v>79</v>
      </c>
      <c r="O118" s="37">
        <f>I118*0.21</f>
        <v>0</v>
      </c>
      <c r="P118">
        <v>3</v>
      </c>
    </row>
    <row r="119" spans="1:16" ht="90" x14ac:dyDescent="0.25">
      <c r="A119" s="31" t="s">
        <v>46</v>
      </c>
      <c r="B119" s="38"/>
      <c r="C119" s="39"/>
      <c r="D119" s="39"/>
      <c r="E119" s="33" t="s">
        <v>200</v>
      </c>
      <c r="F119" s="39"/>
      <c r="G119" s="39"/>
      <c r="H119" s="39"/>
      <c r="I119" s="39"/>
      <c r="J119" s="40"/>
    </row>
    <row r="120" spans="1:16" ht="45" x14ac:dyDescent="0.25">
      <c r="A120" s="31" t="s">
        <v>48</v>
      </c>
      <c r="B120" s="38"/>
      <c r="C120" s="39"/>
      <c r="D120" s="39"/>
      <c r="E120" s="41" t="s">
        <v>100</v>
      </c>
      <c r="F120" s="39"/>
      <c r="G120" s="39"/>
      <c r="H120" s="39"/>
      <c r="I120" s="39"/>
      <c r="J120" s="40"/>
    </row>
    <row r="121" spans="1:16" ht="90" x14ac:dyDescent="0.25">
      <c r="A121" s="31" t="s">
        <v>50</v>
      </c>
      <c r="B121" s="38"/>
      <c r="C121" s="39"/>
      <c r="D121" s="39"/>
      <c r="E121" s="33" t="s">
        <v>197</v>
      </c>
      <c r="F121" s="39"/>
      <c r="G121" s="39"/>
      <c r="H121" s="39"/>
      <c r="I121" s="39"/>
      <c r="J121" s="40"/>
    </row>
    <row r="122" spans="1:16" x14ac:dyDescent="0.25">
      <c r="A122" s="31" t="s">
        <v>40</v>
      </c>
      <c r="B122" s="31">
        <v>28</v>
      </c>
      <c r="C122" s="32" t="s">
        <v>201</v>
      </c>
      <c r="D122" s="31" t="s">
        <v>55</v>
      </c>
      <c r="E122" s="33" t="s">
        <v>202</v>
      </c>
      <c r="F122" s="34" t="s">
        <v>103</v>
      </c>
      <c r="G122" s="35">
        <v>424.8</v>
      </c>
      <c r="H122" s="36">
        <v>0</v>
      </c>
      <c r="I122" s="36">
        <f>ROUND(G122*H122,P4)</f>
        <v>0</v>
      </c>
      <c r="J122" s="34" t="s">
        <v>79</v>
      </c>
      <c r="O122" s="37">
        <f>I122*0.21</f>
        <v>0</v>
      </c>
      <c r="P122">
        <v>3</v>
      </c>
    </row>
    <row r="123" spans="1:16" ht="30" x14ac:dyDescent="0.25">
      <c r="A123" s="31" t="s">
        <v>46</v>
      </c>
      <c r="B123" s="38"/>
      <c r="C123" s="39"/>
      <c r="D123" s="39"/>
      <c r="E123" s="33" t="s">
        <v>203</v>
      </c>
      <c r="F123" s="39"/>
      <c r="G123" s="39"/>
      <c r="H123" s="39"/>
      <c r="I123" s="39"/>
      <c r="J123" s="40"/>
    </row>
    <row r="124" spans="1:16" x14ac:dyDescent="0.25">
      <c r="A124" s="31" t="s">
        <v>48</v>
      </c>
      <c r="B124" s="38"/>
      <c r="C124" s="39"/>
      <c r="D124" s="39"/>
      <c r="E124" s="41" t="s">
        <v>204</v>
      </c>
      <c r="F124" s="39"/>
      <c r="G124" s="39"/>
      <c r="H124" s="39"/>
      <c r="I124" s="39"/>
      <c r="J124" s="40"/>
    </row>
    <row r="125" spans="1:16" ht="75" x14ac:dyDescent="0.25">
      <c r="A125" s="31" t="s">
        <v>50</v>
      </c>
      <c r="B125" s="42"/>
      <c r="C125" s="43"/>
      <c r="D125" s="43"/>
      <c r="E125" s="33" t="s">
        <v>205</v>
      </c>
      <c r="F125" s="43"/>
      <c r="G125" s="43"/>
      <c r="H125" s="43"/>
      <c r="I125" s="43"/>
      <c r="J125" s="44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topLeftCell="B1" workbookViewId="0"/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0.25" x14ac:dyDescent="0.25">
      <c r="A2" s="1"/>
      <c r="B2" s="13"/>
      <c r="C2" s="14"/>
      <c r="D2" s="14"/>
      <c r="E2" s="15" t="s">
        <v>19</v>
      </c>
      <c r="F2" s="14"/>
      <c r="G2" s="14"/>
      <c r="H2" s="14"/>
      <c r="I2" s="14"/>
      <c r="J2" s="16"/>
    </row>
    <row r="3" spans="1:16" x14ac:dyDescent="0.25">
      <c r="A3" s="3" t="s">
        <v>20</v>
      </c>
      <c r="B3" s="17" t="s">
        <v>21</v>
      </c>
      <c r="C3" s="48" t="s">
        <v>22</v>
      </c>
      <c r="D3" s="49"/>
      <c r="E3" s="18" t="s">
        <v>23</v>
      </c>
      <c r="F3" s="14"/>
      <c r="G3" s="14"/>
      <c r="H3" s="19" t="s">
        <v>15</v>
      </c>
      <c r="I3" s="20">
        <f>SUMIFS(I8:I12,A8:A12,"SD")</f>
        <v>0</v>
      </c>
      <c r="J3" s="16"/>
      <c r="O3">
        <v>0</v>
      </c>
      <c r="P3">
        <v>2</v>
      </c>
    </row>
    <row r="4" spans="1:16" x14ac:dyDescent="0.25">
      <c r="A4" s="3" t="s">
        <v>24</v>
      </c>
      <c r="B4" s="17" t="s">
        <v>25</v>
      </c>
      <c r="C4" s="48" t="s">
        <v>15</v>
      </c>
      <c r="D4" s="49"/>
      <c r="E4" s="18" t="s">
        <v>16</v>
      </c>
      <c r="F4" s="14"/>
      <c r="G4" s="14"/>
      <c r="H4" s="14"/>
      <c r="I4" s="14"/>
      <c r="J4" s="16"/>
      <c r="O4">
        <v>0.12</v>
      </c>
      <c r="P4">
        <v>2</v>
      </c>
    </row>
    <row r="5" spans="1:16" x14ac:dyDescent="0.25">
      <c r="A5" s="50" t="s">
        <v>26</v>
      </c>
      <c r="B5" s="51" t="s">
        <v>27</v>
      </c>
      <c r="C5" s="52" t="s">
        <v>28</v>
      </c>
      <c r="D5" s="52" t="s">
        <v>29</v>
      </c>
      <c r="E5" s="52" t="s">
        <v>30</v>
      </c>
      <c r="F5" s="52" t="s">
        <v>31</v>
      </c>
      <c r="G5" s="52" t="s">
        <v>32</v>
      </c>
      <c r="H5" s="52" t="s">
        <v>33</v>
      </c>
      <c r="I5" s="52"/>
      <c r="J5" s="53" t="s">
        <v>34</v>
      </c>
      <c r="O5">
        <v>0.21</v>
      </c>
    </row>
    <row r="6" spans="1:16" x14ac:dyDescent="0.25">
      <c r="A6" s="50"/>
      <c r="B6" s="51"/>
      <c r="C6" s="52"/>
      <c r="D6" s="52"/>
      <c r="E6" s="52"/>
      <c r="F6" s="52"/>
      <c r="G6" s="52"/>
      <c r="H6" s="6" t="s">
        <v>35</v>
      </c>
      <c r="I6" s="6" t="s">
        <v>36</v>
      </c>
      <c r="J6" s="53"/>
    </row>
    <row r="7" spans="1:16" x14ac:dyDescent="0.25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 x14ac:dyDescent="0.25">
      <c r="A8" s="25" t="s">
        <v>37</v>
      </c>
      <c r="B8" s="26"/>
      <c r="C8" s="27" t="s">
        <v>38</v>
      </c>
      <c r="D8" s="28"/>
      <c r="E8" s="25" t="s">
        <v>39</v>
      </c>
      <c r="F8" s="28"/>
      <c r="G8" s="28"/>
      <c r="H8" s="28"/>
      <c r="I8" s="29">
        <f>SUMIFS(I9:I12,A9:A12,"P")</f>
        <v>0</v>
      </c>
      <c r="J8" s="30"/>
    </row>
    <row r="9" spans="1:16" x14ac:dyDescent="0.25">
      <c r="A9" s="31" t="s">
        <v>40</v>
      </c>
      <c r="B9" s="31">
        <v>1</v>
      </c>
      <c r="C9" s="32" t="s">
        <v>206</v>
      </c>
      <c r="D9" s="31" t="s">
        <v>55</v>
      </c>
      <c r="E9" s="33" t="s">
        <v>207</v>
      </c>
      <c r="F9" s="34" t="s">
        <v>44</v>
      </c>
      <c r="G9" s="35">
        <v>1</v>
      </c>
      <c r="H9" s="36">
        <v>0</v>
      </c>
      <c r="I9" s="36">
        <f>ROUND(G9*H9,P4)</f>
        <v>0</v>
      </c>
      <c r="J9" s="34" t="s">
        <v>45</v>
      </c>
      <c r="O9" s="37">
        <f>I9*0.21</f>
        <v>0</v>
      </c>
      <c r="P9">
        <v>3</v>
      </c>
    </row>
    <row r="10" spans="1:16" ht="120" x14ac:dyDescent="0.25">
      <c r="A10" s="31" t="s">
        <v>46</v>
      </c>
      <c r="B10" s="38"/>
      <c r="C10" s="39"/>
      <c r="D10" s="39"/>
      <c r="E10" s="33" t="s">
        <v>208</v>
      </c>
      <c r="F10" s="39"/>
      <c r="G10" s="39"/>
      <c r="H10" s="39"/>
      <c r="I10" s="39"/>
      <c r="J10" s="40"/>
    </row>
    <row r="11" spans="1:16" ht="30" x14ac:dyDescent="0.25">
      <c r="A11" s="31" t="s">
        <v>48</v>
      </c>
      <c r="B11" s="38"/>
      <c r="C11" s="39"/>
      <c r="D11" s="39"/>
      <c r="E11" s="41" t="s">
        <v>209</v>
      </c>
      <c r="F11" s="39"/>
      <c r="G11" s="39"/>
      <c r="H11" s="39"/>
      <c r="I11" s="39"/>
      <c r="J11" s="40"/>
    </row>
    <row r="12" spans="1:16" ht="60" x14ac:dyDescent="0.25">
      <c r="A12" s="31" t="s">
        <v>50</v>
      </c>
      <c r="B12" s="42"/>
      <c r="C12" s="43"/>
      <c r="D12" s="43"/>
      <c r="E12" s="33" t="s">
        <v>210</v>
      </c>
      <c r="F12" s="43"/>
      <c r="G12" s="43"/>
      <c r="H12" s="43"/>
      <c r="I12" s="43"/>
      <c r="J12" s="44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0"/>
  <sheetViews>
    <sheetView topLeftCell="B1" workbookViewId="0"/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0.25" x14ac:dyDescent="0.25">
      <c r="A2" s="1"/>
      <c r="B2" s="13"/>
      <c r="C2" s="14"/>
      <c r="D2" s="14"/>
      <c r="E2" s="15" t="s">
        <v>19</v>
      </c>
      <c r="F2" s="14"/>
      <c r="G2" s="14"/>
      <c r="H2" s="14"/>
      <c r="I2" s="14"/>
      <c r="J2" s="16"/>
    </row>
    <row r="3" spans="1:16" x14ac:dyDescent="0.25">
      <c r="A3" s="3" t="s">
        <v>20</v>
      </c>
      <c r="B3" s="17" t="s">
        <v>21</v>
      </c>
      <c r="C3" s="48" t="s">
        <v>22</v>
      </c>
      <c r="D3" s="49"/>
      <c r="E3" s="18" t="s">
        <v>23</v>
      </c>
      <c r="F3" s="14"/>
      <c r="G3" s="14"/>
      <c r="H3" s="19" t="s">
        <v>17</v>
      </c>
      <c r="I3" s="20">
        <f>SUMIFS(I8:I80,A8:A80,"SD")</f>
        <v>0</v>
      </c>
      <c r="J3" s="16"/>
      <c r="O3">
        <v>0</v>
      </c>
      <c r="P3">
        <v>2</v>
      </c>
    </row>
    <row r="4" spans="1:16" x14ac:dyDescent="0.25">
      <c r="A4" s="3" t="s">
        <v>24</v>
      </c>
      <c r="B4" s="17" t="s">
        <v>25</v>
      </c>
      <c r="C4" s="48" t="s">
        <v>17</v>
      </c>
      <c r="D4" s="49"/>
      <c r="E4" s="18" t="s">
        <v>18</v>
      </c>
      <c r="F4" s="14"/>
      <c r="G4" s="14"/>
      <c r="H4" s="14"/>
      <c r="I4" s="14"/>
      <c r="J4" s="16"/>
      <c r="O4">
        <v>0.12</v>
      </c>
      <c r="P4">
        <v>2</v>
      </c>
    </row>
    <row r="5" spans="1:16" x14ac:dyDescent="0.25">
      <c r="A5" s="50" t="s">
        <v>26</v>
      </c>
      <c r="B5" s="51" t="s">
        <v>27</v>
      </c>
      <c r="C5" s="52" t="s">
        <v>28</v>
      </c>
      <c r="D5" s="52" t="s">
        <v>29</v>
      </c>
      <c r="E5" s="52" t="s">
        <v>30</v>
      </c>
      <c r="F5" s="52" t="s">
        <v>31</v>
      </c>
      <c r="G5" s="52" t="s">
        <v>32</v>
      </c>
      <c r="H5" s="52" t="s">
        <v>33</v>
      </c>
      <c r="I5" s="52"/>
      <c r="J5" s="53" t="s">
        <v>34</v>
      </c>
      <c r="O5">
        <v>0.21</v>
      </c>
    </row>
    <row r="6" spans="1:16" x14ac:dyDescent="0.25">
      <c r="A6" s="50"/>
      <c r="B6" s="51"/>
      <c r="C6" s="52"/>
      <c r="D6" s="52"/>
      <c r="E6" s="52"/>
      <c r="F6" s="52"/>
      <c r="G6" s="52"/>
      <c r="H6" s="6" t="s">
        <v>35</v>
      </c>
      <c r="I6" s="6" t="s">
        <v>36</v>
      </c>
      <c r="J6" s="53"/>
    </row>
    <row r="7" spans="1:16" x14ac:dyDescent="0.25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 x14ac:dyDescent="0.25">
      <c r="A8" s="25" t="s">
        <v>37</v>
      </c>
      <c r="B8" s="26"/>
      <c r="C8" s="27" t="s">
        <v>174</v>
      </c>
      <c r="D8" s="28"/>
      <c r="E8" s="25" t="s">
        <v>175</v>
      </c>
      <c r="F8" s="28"/>
      <c r="G8" s="28"/>
      <c r="H8" s="28"/>
      <c r="I8" s="29">
        <f>SUMIFS(I9:I80,A9:A80,"P")</f>
        <v>0</v>
      </c>
      <c r="J8" s="30"/>
    </row>
    <row r="9" spans="1:16" x14ac:dyDescent="0.25">
      <c r="A9" s="31" t="s">
        <v>40</v>
      </c>
      <c r="B9" s="31">
        <v>1</v>
      </c>
      <c r="C9" s="32" t="s">
        <v>211</v>
      </c>
      <c r="D9" s="31" t="s">
        <v>42</v>
      </c>
      <c r="E9" s="33" t="s">
        <v>212</v>
      </c>
      <c r="F9" s="34" t="s">
        <v>72</v>
      </c>
      <c r="G9" s="35">
        <v>130</v>
      </c>
      <c r="H9" s="36">
        <v>0</v>
      </c>
      <c r="I9" s="36">
        <f>ROUND(G9*H9,P4)</f>
        <v>0</v>
      </c>
      <c r="J9" s="34" t="s">
        <v>79</v>
      </c>
      <c r="O9" s="37">
        <f>I9*0.21</f>
        <v>0</v>
      </c>
      <c r="P9">
        <v>3</v>
      </c>
    </row>
    <row r="10" spans="1:16" x14ac:dyDescent="0.25">
      <c r="A10" s="31" t="s">
        <v>46</v>
      </c>
      <c r="B10" s="38"/>
      <c r="C10" s="39"/>
      <c r="D10" s="39"/>
      <c r="E10" s="45" t="s">
        <v>55</v>
      </c>
      <c r="F10" s="39"/>
      <c r="G10" s="39"/>
      <c r="H10" s="39"/>
      <c r="I10" s="39"/>
      <c r="J10" s="40"/>
    </row>
    <row r="11" spans="1:16" x14ac:dyDescent="0.25">
      <c r="A11" s="31" t="s">
        <v>48</v>
      </c>
      <c r="B11" s="38"/>
      <c r="C11" s="39"/>
      <c r="D11" s="39"/>
      <c r="E11" s="41" t="s">
        <v>213</v>
      </c>
      <c r="F11" s="39"/>
      <c r="G11" s="39"/>
      <c r="H11" s="39"/>
      <c r="I11" s="39"/>
      <c r="J11" s="40"/>
    </row>
    <row r="12" spans="1:16" ht="90" x14ac:dyDescent="0.25">
      <c r="A12" s="31" t="s">
        <v>50</v>
      </c>
      <c r="B12" s="38"/>
      <c r="C12" s="39"/>
      <c r="D12" s="39"/>
      <c r="E12" s="33" t="s">
        <v>214</v>
      </c>
      <c r="F12" s="39"/>
      <c r="G12" s="39"/>
      <c r="H12" s="39"/>
      <c r="I12" s="39"/>
      <c r="J12" s="40"/>
    </row>
    <row r="13" spans="1:16" x14ac:dyDescent="0.25">
      <c r="A13" s="31" t="s">
        <v>40</v>
      </c>
      <c r="B13" s="31">
        <v>2</v>
      </c>
      <c r="C13" s="32" t="s">
        <v>211</v>
      </c>
      <c r="D13" s="31" t="s">
        <v>52</v>
      </c>
      <c r="E13" s="33" t="s">
        <v>212</v>
      </c>
      <c r="F13" s="34" t="s">
        <v>72</v>
      </c>
      <c r="G13" s="35">
        <v>12</v>
      </c>
      <c r="H13" s="36">
        <v>0</v>
      </c>
      <c r="I13" s="36">
        <f>ROUND(G13*H13,P4)</f>
        <v>0</v>
      </c>
      <c r="J13" s="34" t="s">
        <v>79</v>
      </c>
      <c r="O13" s="37">
        <f>I13*0.21</f>
        <v>0</v>
      </c>
      <c r="P13">
        <v>3</v>
      </c>
    </row>
    <row r="14" spans="1:16" ht="30" x14ac:dyDescent="0.25">
      <c r="A14" s="31" t="s">
        <v>46</v>
      </c>
      <c r="B14" s="38"/>
      <c r="C14" s="39"/>
      <c r="D14" s="39"/>
      <c r="E14" s="33" t="s">
        <v>215</v>
      </c>
      <c r="F14" s="39"/>
      <c r="G14" s="39"/>
      <c r="H14" s="39"/>
      <c r="I14" s="39"/>
      <c r="J14" s="40"/>
    </row>
    <row r="15" spans="1:16" x14ac:dyDescent="0.25">
      <c r="A15" s="31" t="s">
        <v>48</v>
      </c>
      <c r="B15" s="38"/>
      <c r="C15" s="39"/>
      <c r="D15" s="39"/>
      <c r="E15" s="41" t="s">
        <v>216</v>
      </c>
      <c r="F15" s="39"/>
      <c r="G15" s="39"/>
      <c r="H15" s="39"/>
      <c r="I15" s="39"/>
      <c r="J15" s="40"/>
    </row>
    <row r="16" spans="1:16" ht="90" x14ac:dyDescent="0.25">
      <c r="A16" s="31" t="s">
        <v>50</v>
      </c>
      <c r="B16" s="38"/>
      <c r="C16" s="39"/>
      <c r="D16" s="39"/>
      <c r="E16" s="33" t="s">
        <v>214</v>
      </c>
      <c r="F16" s="39"/>
      <c r="G16" s="39"/>
      <c r="H16" s="39"/>
      <c r="I16" s="39"/>
      <c r="J16" s="40"/>
    </row>
    <row r="17" spans="1:16" x14ac:dyDescent="0.25">
      <c r="A17" s="31" t="s">
        <v>40</v>
      </c>
      <c r="B17" s="31">
        <v>3</v>
      </c>
      <c r="C17" s="32" t="s">
        <v>217</v>
      </c>
      <c r="D17" s="31" t="s">
        <v>55</v>
      </c>
      <c r="E17" s="33" t="s">
        <v>218</v>
      </c>
      <c r="F17" s="34" t="s">
        <v>72</v>
      </c>
      <c r="G17" s="35">
        <v>40</v>
      </c>
      <c r="H17" s="36">
        <v>0</v>
      </c>
      <c r="I17" s="36">
        <f>ROUND(G17*H17,P4)</f>
        <v>0</v>
      </c>
      <c r="J17" s="34" t="s">
        <v>79</v>
      </c>
      <c r="O17" s="37">
        <f>I17*0.21</f>
        <v>0</v>
      </c>
      <c r="P17">
        <v>3</v>
      </c>
    </row>
    <row r="18" spans="1:16" x14ac:dyDescent="0.25">
      <c r="A18" s="31" t="s">
        <v>46</v>
      </c>
      <c r="B18" s="38"/>
      <c r="C18" s="39"/>
      <c r="D18" s="39"/>
      <c r="E18" s="45" t="s">
        <v>55</v>
      </c>
      <c r="F18" s="39"/>
      <c r="G18" s="39"/>
      <c r="H18" s="39"/>
      <c r="I18" s="39"/>
      <c r="J18" s="40"/>
    </row>
    <row r="19" spans="1:16" x14ac:dyDescent="0.25">
      <c r="A19" s="31" t="s">
        <v>48</v>
      </c>
      <c r="B19" s="38"/>
      <c r="C19" s="39"/>
      <c r="D19" s="39"/>
      <c r="E19" s="41" t="s">
        <v>219</v>
      </c>
      <c r="F19" s="39"/>
      <c r="G19" s="39"/>
      <c r="H19" s="39"/>
      <c r="I19" s="39"/>
      <c r="J19" s="40"/>
    </row>
    <row r="20" spans="1:16" ht="75" x14ac:dyDescent="0.25">
      <c r="A20" s="31" t="s">
        <v>50</v>
      </c>
      <c r="B20" s="38"/>
      <c r="C20" s="39"/>
      <c r="D20" s="39"/>
      <c r="E20" s="33" t="s">
        <v>220</v>
      </c>
      <c r="F20" s="39"/>
      <c r="G20" s="39"/>
      <c r="H20" s="39"/>
      <c r="I20" s="39"/>
      <c r="J20" s="40"/>
    </row>
    <row r="21" spans="1:16" x14ac:dyDescent="0.25">
      <c r="A21" s="31" t="s">
        <v>40</v>
      </c>
      <c r="B21" s="31">
        <v>4</v>
      </c>
      <c r="C21" s="32" t="s">
        <v>221</v>
      </c>
      <c r="D21" s="31" t="s">
        <v>55</v>
      </c>
      <c r="E21" s="33" t="s">
        <v>222</v>
      </c>
      <c r="F21" s="34" t="s">
        <v>72</v>
      </c>
      <c r="G21" s="35">
        <v>8</v>
      </c>
      <c r="H21" s="36">
        <v>0</v>
      </c>
      <c r="I21" s="36">
        <f>ROUND(G21*H21,P4)</f>
        <v>0</v>
      </c>
      <c r="J21" s="34" t="s">
        <v>79</v>
      </c>
      <c r="O21" s="37">
        <f>I21*0.21</f>
        <v>0</v>
      </c>
      <c r="P21">
        <v>3</v>
      </c>
    </row>
    <row r="22" spans="1:16" x14ac:dyDescent="0.25">
      <c r="A22" s="31" t="s">
        <v>46</v>
      </c>
      <c r="B22" s="38"/>
      <c r="C22" s="39"/>
      <c r="D22" s="39"/>
      <c r="E22" s="45" t="s">
        <v>55</v>
      </c>
      <c r="F22" s="39"/>
      <c r="G22" s="39"/>
      <c r="H22" s="39"/>
      <c r="I22" s="39"/>
      <c r="J22" s="40"/>
    </row>
    <row r="23" spans="1:16" x14ac:dyDescent="0.25">
      <c r="A23" s="31" t="s">
        <v>48</v>
      </c>
      <c r="B23" s="38"/>
      <c r="C23" s="39"/>
      <c r="D23" s="39"/>
      <c r="E23" s="41" t="s">
        <v>223</v>
      </c>
      <c r="F23" s="39"/>
      <c r="G23" s="39"/>
      <c r="H23" s="39"/>
      <c r="I23" s="39"/>
      <c r="J23" s="40"/>
    </row>
    <row r="24" spans="1:16" ht="90" x14ac:dyDescent="0.25">
      <c r="A24" s="31" t="s">
        <v>50</v>
      </c>
      <c r="B24" s="38"/>
      <c r="C24" s="39"/>
      <c r="D24" s="39"/>
      <c r="E24" s="33" t="s">
        <v>214</v>
      </c>
      <c r="F24" s="39"/>
      <c r="G24" s="39"/>
      <c r="H24" s="39"/>
      <c r="I24" s="39"/>
      <c r="J24" s="40"/>
    </row>
    <row r="25" spans="1:16" ht="30" x14ac:dyDescent="0.25">
      <c r="A25" s="31" t="s">
        <v>40</v>
      </c>
      <c r="B25" s="31">
        <v>5</v>
      </c>
      <c r="C25" s="32" t="s">
        <v>224</v>
      </c>
      <c r="D25" s="31" t="s">
        <v>55</v>
      </c>
      <c r="E25" s="33" t="s">
        <v>225</v>
      </c>
      <c r="F25" s="34" t="s">
        <v>72</v>
      </c>
      <c r="G25" s="35">
        <v>27</v>
      </c>
      <c r="H25" s="36">
        <v>0</v>
      </c>
      <c r="I25" s="36">
        <f>ROUND(G25*H25,P4)</f>
        <v>0</v>
      </c>
      <c r="J25" s="34" t="s">
        <v>79</v>
      </c>
      <c r="O25" s="37">
        <f>I25*0.21</f>
        <v>0</v>
      </c>
      <c r="P25">
        <v>3</v>
      </c>
    </row>
    <row r="26" spans="1:16" x14ac:dyDescent="0.25">
      <c r="A26" s="31" t="s">
        <v>46</v>
      </c>
      <c r="B26" s="38"/>
      <c r="C26" s="39"/>
      <c r="D26" s="39"/>
      <c r="E26" s="33" t="s">
        <v>226</v>
      </c>
      <c r="F26" s="39"/>
      <c r="G26" s="39"/>
      <c r="H26" s="39"/>
      <c r="I26" s="39"/>
      <c r="J26" s="40"/>
    </row>
    <row r="27" spans="1:16" ht="225" x14ac:dyDescent="0.25">
      <c r="A27" s="31" t="s">
        <v>48</v>
      </c>
      <c r="B27" s="38"/>
      <c r="C27" s="39"/>
      <c r="D27" s="39"/>
      <c r="E27" s="41" t="s">
        <v>227</v>
      </c>
      <c r="F27" s="39"/>
      <c r="G27" s="39"/>
      <c r="H27" s="39"/>
      <c r="I27" s="39"/>
      <c r="J27" s="40"/>
    </row>
    <row r="28" spans="1:16" ht="60" x14ac:dyDescent="0.25">
      <c r="A28" s="31" t="s">
        <v>50</v>
      </c>
      <c r="B28" s="38"/>
      <c r="C28" s="39"/>
      <c r="D28" s="39"/>
      <c r="E28" s="33" t="s">
        <v>228</v>
      </c>
      <c r="F28" s="39"/>
      <c r="G28" s="39"/>
      <c r="H28" s="39"/>
      <c r="I28" s="39"/>
      <c r="J28" s="40"/>
    </row>
    <row r="29" spans="1:16" ht="30" x14ac:dyDescent="0.25">
      <c r="A29" s="31" t="s">
        <v>40</v>
      </c>
      <c r="B29" s="31">
        <v>6</v>
      </c>
      <c r="C29" s="32" t="s">
        <v>229</v>
      </c>
      <c r="D29" s="31" t="s">
        <v>55</v>
      </c>
      <c r="E29" s="33" t="s">
        <v>230</v>
      </c>
      <c r="F29" s="34" t="s">
        <v>72</v>
      </c>
      <c r="G29" s="35">
        <v>1</v>
      </c>
      <c r="H29" s="36">
        <v>0</v>
      </c>
      <c r="I29" s="36">
        <f>ROUND(G29*H29,P4)</f>
        <v>0</v>
      </c>
      <c r="J29" s="34" t="s">
        <v>79</v>
      </c>
      <c r="O29" s="37">
        <f>I29*0.21</f>
        <v>0</v>
      </c>
      <c r="P29">
        <v>3</v>
      </c>
    </row>
    <row r="30" spans="1:16" ht="30" x14ac:dyDescent="0.25">
      <c r="A30" s="31" t="s">
        <v>46</v>
      </c>
      <c r="B30" s="38"/>
      <c r="C30" s="39"/>
      <c r="D30" s="39"/>
      <c r="E30" s="33" t="s">
        <v>231</v>
      </c>
      <c r="F30" s="39"/>
      <c r="G30" s="39"/>
      <c r="H30" s="39"/>
      <c r="I30" s="39"/>
      <c r="J30" s="40"/>
    </row>
    <row r="31" spans="1:16" x14ac:dyDescent="0.25">
      <c r="A31" s="31" t="s">
        <v>48</v>
      </c>
      <c r="B31" s="38"/>
      <c r="C31" s="39"/>
      <c r="D31" s="39"/>
      <c r="E31" s="41" t="s">
        <v>232</v>
      </c>
      <c r="F31" s="39"/>
      <c r="G31" s="39"/>
      <c r="H31" s="39"/>
      <c r="I31" s="39"/>
      <c r="J31" s="40"/>
    </row>
    <row r="32" spans="1:16" ht="90" x14ac:dyDescent="0.25">
      <c r="A32" s="31" t="s">
        <v>50</v>
      </c>
      <c r="B32" s="38"/>
      <c r="C32" s="39"/>
      <c r="D32" s="39"/>
      <c r="E32" s="33" t="s">
        <v>233</v>
      </c>
      <c r="F32" s="39"/>
      <c r="G32" s="39"/>
      <c r="H32" s="39"/>
      <c r="I32" s="39"/>
      <c r="J32" s="40"/>
    </row>
    <row r="33" spans="1:16" ht="30" x14ac:dyDescent="0.25">
      <c r="A33" s="31" t="s">
        <v>40</v>
      </c>
      <c r="B33" s="31">
        <v>7</v>
      </c>
      <c r="C33" s="32" t="s">
        <v>234</v>
      </c>
      <c r="D33" s="31" t="s">
        <v>55</v>
      </c>
      <c r="E33" s="33" t="s">
        <v>235</v>
      </c>
      <c r="F33" s="34" t="s">
        <v>72</v>
      </c>
      <c r="G33" s="35">
        <v>1</v>
      </c>
      <c r="H33" s="36">
        <v>0</v>
      </c>
      <c r="I33" s="36">
        <f>ROUND(G33*H33,P4)</f>
        <v>0</v>
      </c>
      <c r="J33" s="34" t="s">
        <v>79</v>
      </c>
      <c r="O33" s="37">
        <f>I33*0.21</f>
        <v>0</v>
      </c>
      <c r="P33">
        <v>3</v>
      </c>
    </row>
    <row r="34" spans="1:16" ht="30" x14ac:dyDescent="0.25">
      <c r="A34" s="31" t="s">
        <v>46</v>
      </c>
      <c r="B34" s="38"/>
      <c r="C34" s="39"/>
      <c r="D34" s="39"/>
      <c r="E34" s="33" t="s">
        <v>231</v>
      </c>
      <c r="F34" s="39"/>
      <c r="G34" s="39"/>
      <c r="H34" s="39"/>
      <c r="I34" s="39"/>
      <c r="J34" s="40"/>
    </row>
    <row r="35" spans="1:16" x14ac:dyDescent="0.25">
      <c r="A35" s="31" t="s">
        <v>48</v>
      </c>
      <c r="B35" s="38"/>
      <c r="C35" s="39"/>
      <c r="D35" s="39"/>
      <c r="E35" s="41" t="s">
        <v>232</v>
      </c>
      <c r="F35" s="39"/>
      <c r="G35" s="39"/>
      <c r="H35" s="39"/>
      <c r="I35" s="39"/>
      <c r="J35" s="40"/>
    </row>
    <row r="36" spans="1:16" ht="75" x14ac:dyDescent="0.25">
      <c r="A36" s="31" t="s">
        <v>50</v>
      </c>
      <c r="B36" s="38"/>
      <c r="C36" s="39"/>
      <c r="D36" s="39"/>
      <c r="E36" s="33" t="s">
        <v>236</v>
      </c>
      <c r="F36" s="39"/>
      <c r="G36" s="39"/>
      <c r="H36" s="39"/>
      <c r="I36" s="39"/>
      <c r="J36" s="40"/>
    </row>
    <row r="37" spans="1:16" x14ac:dyDescent="0.25">
      <c r="A37" s="31" t="s">
        <v>40</v>
      </c>
      <c r="B37" s="31">
        <v>8</v>
      </c>
      <c r="C37" s="32" t="s">
        <v>237</v>
      </c>
      <c r="D37" s="31" t="s">
        <v>55</v>
      </c>
      <c r="E37" s="33" t="s">
        <v>238</v>
      </c>
      <c r="F37" s="34" t="s">
        <v>72</v>
      </c>
      <c r="G37" s="35">
        <v>26</v>
      </c>
      <c r="H37" s="36">
        <v>0</v>
      </c>
      <c r="I37" s="36">
        <f>ROUND(G37*H37,P4)</f>
        <v>0</v>
      </c>
      <c r="J37" s="34" t="s">
        <v>79</v>
      </c>
      <c r="O37" s="37">
        <f>I37*0.21</f>
        <v>0</v>
      </c>
      <c r="P37">
        <v>3</v>
      </c>
    </row>
    <row r="38" spans="1:16" x14ac:dyDescent="0.25">
      <c r="A38" s="31" t="s">
        <v>46</v>
      </c>
      <c r="B38" s="38"/>
      <c r="C38" s="39"/>
      <c r="D38" s="39"/>
      <c r="E38" s="33" t="s">
        <v>226</v>
      </c>
      <c r="F38" s="39"/>
      <c r="G38" s="39"/>
      <c r="H38" s="39"/>
      <c r="I38" s="39"/>
      <c r="J38" s="40"/>
    </row>
    <row r="39" spans="1:16" ht="150" x14ac:dyDescent="0.25">
      <c r="A39" s="31" t="s">
        <v>48</v>
      </c>
      <c r="B39" s="38"/>
      <c r="C39" s="39"/>
      <c r="D39" s="39"/>
      <c r="E39" s="41" t="s">
        <v>239</v>
      </c>
      <c r="F39" s="39"/>
      <c r="G39" s="39"/>
      <c r="H39" s="39"/>
      <c r="I39" s="39"/>
      <c r="J39" s="40"/>
    </row>
    <row r="40" spans="1:16" ht="60" x14ac:dyDescent="0.25">
      <c r="A40" s="31" t="s">
        <v>50</v>
      </c>
      <c r="B40" s="38"/>
      <c r="C40" s="39"/>
      <c r="D40" s="39"/>
      <c r="E40" s="33" t="s">
        <v>228</v>
      </c>
      <c r="F40" s="39"/>
      <c r="G40" s="39"/>
      <c r="H40" s="39"/>
      <c r="I40" s="39"/>
      <c r="J40" s="40"/>
    </row>
    <row r="41" spans="1:16" x14ac:dyDescent="0.25">
      <c r="A41" s="31" t="s">
        <v>40</v>
      </c>
      <c r="B41" s="31">
        <v>9</v>
      </c>
      <c r="C41" s="32" t="s">
        <v>237</v>
      </c>
      <c r="D41" s="31" t="s">
        <v>60</v>
      </c>
      <c r="E41" s="33" t="s">
        <v>238</v>
      </c>
      <c r="F41" s="34" t="s">
        <v>72</v>
      </c>
      <c r="G41" s="35">
        <v>4</v>
      </c>
      <c r="H41" s="36">
        <v>0</v>
      </c>
      <c r="I41" s="36">
        <f>ROUND(G41*H41,P4)</f>
        <v>0</v>
      </c>
      <c r="J41" s="34" t="s">
        <v>79</v>
      </c>
      <c r="O41" s="37">
        <f>I41*0.21</f>
        <v>0</v>
      </c>
      <c r="P41">
        <v>3</v>
      </c>
    </row>
    <row r="42" spans="1:16" ht="30" x14ac:dyDescent="0.25">
      <c r="A42" s="31" t="s">
        <v>46</v>
      </c>
      <c r="B42" s="38"/>
      <c r="C42" s="39"/>
      <c r="D42" s="39"/>
      <c r="E42" s="33" t="s">
        <v>240</v>
      </c>
      <c r="F42" s="39"/>
      <c r="G42" s="39"/>
      <c r="H42" s="39"/>
      <c r="I42" s="39"/>
      <c r="J42" s="40"/>
    </row>
    <row r="43" spans="1:16" ht="45" x14ac:dyDescent="0.25">
      <c r="A43" s="31" t="s">
        <v>48</v>
      </c>
      <c r="B43" s="38"/>
      <c r="C43" s="39"/>
      <c r="D43" s="39"/>
      <c r="E43" s="41" t="s">
        <v>241</v>
      </c>
      <c r="F43" s="39"/>
      <c r="G43" s="39"/>
      <c r="H43" s="39"/>
      <c r="I43" s="39"/>
      <c r="J43" s="40"/>
    </row>
    <row r="44" spans="1:16" ht="60" x14ac:dyDescent="0.25">
      <c r="A44" s="31" t="s">
        <v>50</v>
      </c>
      <c r="B44" s="38"/>
      <c r="C44" s="39"/>
      <c r="D44" s="39"/>
      <c r="E44" s="33" t="s">
        <v>228</v>
      </c>
      <c r="F44" s="39"/>
      <c r="G44" s="39"/>
      <c r="H44" s="39"/>
      <c r="I44" s="39"/>
      <c r="J44" s="40"/>
    </row>
    <row r="45" spans="1:16" x14ac:dyDescent="0.25">
      <c r="A45" s="31" t="s">
        <v>40</v>
      </c>
      <c r="B45" s="31">
        <v>10</v>
      </c>
      <c r="C45" s="32" t="s">
        <v>242</v>
      </c>
      <c r="D45" s="31" t="s">
        <v>55</v>
      </c>
      <c r="E45" s="33" t="s">
        <v>243</v>
      </c>
      <c r="F45" s="34" t="s">
        <v>72</v>
      </c>
      <c r="G45" s="35">
        <v>40</v>
      </c>
      <c r="H45" s="36">
        <v>0</v>
      </c>
      <c r="I45" s="36">
        <f>ROUND(G45*H45,P4)</f>
        <v>0</v>
      </c>
      <c r="J45" s="34" t="s">
        <v>45</v>
      </c>
      <c r="O45" s="37">
        <f>I45*0.21</f>
        <v>0</v>
      </c>
      <c r="P45">
        <v>3</v>
      </c>
    </row>
    <row r="46" spans="1:16" x14ac:dyDescent="0.25">
      <c r="A46" s="31" t="s">
        <v>46</v>
      </c>
      <c r="B46" s="38"/>
      <c r="C46" s="39"/>
      <c r="D46" s="39"/>
      <c r="E46" s="45" t="s">
        <v>55</v>
      </c>
      <c r="F46" s="39"/>
      <c r="G46" s="39"/>
      <c r="H46" s="39"/>
      <c r="I46" s="39"/>
      <c r="J46" s="40"/>
    </row>
    <row r="47" spans="1:16" x14ac:dyDescent="0.25">
      <c r="A47" s="31" t="s">
        <v>48</v>
      </c>
      <c r="B47" s="38"/>
      <c r="C47" s="39"/>
      <c r="D47" s="39"/>
      <c r="E47" s="41" t="s">
        <v>219</v>
      </c>
      <c r="F47" s="39"/>
      <c r="G47" s="39"/>
      <c r="H47" s="39"/>
      <c r="I47" s="39"/>
      <c r="J47" s="40"/>
    </row>
    <row r="48" spans="1:16" ht="75" x14ac:dyDescent="0.25">
      <c r="A48" s="31" t="s">
        <v>50</v>
      </c>
      <c r="B48" s="38"/>
      <c r="C48" s="39"/>
      <c r="D48" s="39"/>
      <c r="E48" s="33" t="s">
        <v>236</v>
      </c>
      <c r="F48" s="39"/>
      <c r="G48" s="39"/>
      <c r="H48" s="39"/>
      <c r="I48" s="39"/>
      <c r="J48" s="40"/>
    </row>
    <row r="49" spans="1:16" x14ac:dyDescent="0.25">
      <c r="A49" s="31" t="s">
        <v>40</v>
      </c>
      <c r="B49" s="31">
        <v>11</v>
      </c>
      <c r="C49" s="32" t="s">
        <v>244</v>
      </c>
      <c r="D49" s="31" t="s">
        <v>55</v>
      </c>
      <c r="E49" s="33" t="s">
        <v>245</v>
      </c>
      <c r="F49" s="34" t="s">
        <v>72</v>
      </c>
      <c r="G49" s="35">
        <v>5</v>
      </c>
      <c r="H49" s="36">
        <v>0</v>
      </c>
      <c r="I49" s="36">
        <f>ROUND(G49*H49,P4)</f>
        <v>0</v>
      </c>
      <c r="J49" s="34" t="s">
        <v>79</v>
      </c>
      <c r="O49" s="37">
        <f>I49*0.21</f>
        <v>0</v>
      </c>
      <c r="P49">
        <v>3</v>
      </c>
    </row>
    <row r="50" spans="1:16" x14ac:dyDescent="0.25">
      <c r="A50" s="31" t="s">
        <v>46</v>
      </c>
      <c r="B50" s="38"/>
      <c r="C50" s="39"/>
      <c r="D50" s="39"/>
      <c r="E50" s="33" t="s">
        <v>226</v>
      </c>
      <c r="F50" s="39"/>
      <c r="G50" s="39"/>
      <c r="H50" s="39"/>
      <c r="I50" s="39"/>
      <c r="J50" s="40"/>
    </row>
    <row r="51" spans="1:16" x14ac:dyDescent="0.25">
      <c r="A51" s="31" t="s">
        <v>48</v>
      </c>
      <c r="B51" s="38"/>
      <c r="C51" s="39"/>
      <c r="D51" s="39"/>
      <c r="E51" s="41" t="s">
        <v>246</v>
      </c>
      <c r="F51" s="39"/>
      <c r="G51" s="39"/>
      <c r="H51" s="39"/>
      <c r="I51" s="39"/>
      <c r="J51" s="40"/>
    </row>
    <row r="52" spans="1:16" ht="60" x14ac:dyDescent="0.25">
      <c r="A52" s="31" t="s">
        <v>50</v>
      </c>
      <c r="B52" s="38"/>
      <c r="C52" s="39"/>
      <c r="D52" s="39"/>
      <c r="E52" s="33" t="s">
        <v>228</v>
      </c>
      <c r="F52" s="39"/>
      <c r="G52" s="39"/>
      <c r="H52" s="39"/>
      <c r="I52" s="39"/>
      <c r="J52" s="40"/>
    </row>
    <row r="53" spans="1:16" ht="30" x14ac:dyDescent="0.25">
      <c r="A53" s="31" t="s">
        <v>40</v>
      </c>
      <c r="B53" s="31">
        <v>12</v>
      </c>
      <c r="C53" s="32" t="s">
        <v>247</v>
      </c>
      <c r="D53" s="31" t="s">
        <v>55</v>
      </c>
      <c r="E53" s="33" t="s">
        <v>248</v>
      </c>
      <c r="F53" s="34" t="s">
        <v>72</v>
      </c>
      <c r="G53" s="35">
        <v>47</v>
      </c>
      <c r="H53" s="36">
        <v>0</v>
      </c>
      <c r="I53" s="36">
        <f>ROUND(G53*H53,P4)</f>
        <v>0</v>
      </c>
      <c r="J53" s="34" t="s">
        <v>79</v>
      </c>
      <c r="O53" s="37">
        <f>I53*0.21</f>
        <v>0</v>
      </c>
      <c r="P53">
        <v>3</v>
      </c>
    </row>
    <row r="54" spans="1:16" x14ac:dyDescent="0.25">
      <c r="A54" s="31" t="s">
        <v>46</v>
      </c>
      <c r="B54" s="38"/>
      <c r="C54" s="39"/>
      <c r="D54" s="39"/>
      <c r="E54" s="33" t="s">
        <v>226</v>
      </c>
      <c r="F54" s="39"/>
      <c r="G54" s="39"/>
      <c r="H54" s="39"/>
      <c r="I54" s="39"/>
      <c r="J54" s="40"/>
    </row>
    <row r="55" spans="1:16" x14ac:dyDescent="0.25">
      <c r="A55" s="31" t="s">
        <v>48</v>
      </c>
      <c r="B55" s="38"/>
      <c r="C55" s="39"/>
      <c r="D55" s="39"/>
      <c r="E55" s="41" t="s">
        <v>249</v>
      </c>
      <c r="F55" s="39"/>
      <c r="G55" s="39"/>
      <c r="H55" s="39"/>
      <c r="I55" s="39"/>
      <c r="J55" s="40"/>
    </row>
    <row r="56" spans="1:16" ht="90" x14ac:dyDescent="0.25">
      <c r="A56" s="31" t="s">
        <v>50</v>
      </c>
      <c r="B56" s="38"/>
      <c r="C56" s="39"/>
      <c r="D56" s="39"/>
      <c r="E56" s="33" t="s">
        <v>250</v>
      </c>
      <c r="F56" s="39"/>
      <c r="G56" s="39"/>
      <c r="H56" s="39"/>
      <c r="I56" s="39"/>
      <c r="J56" s="40"/>
    </row>
    <row r="57" spans="1:16" x14ac:dyDescent="0.25">
      <c r="A57" s="31" t="s">
        <v>40</v>
      </c>
      <c r="B57" s="31">
        <v>13</v>
      </c>
      <c r="C57" s="32" t="s">
        <v>251</v>
      </c>
      <c r="D57" s="31" t="s">
        <v>55</v>
      </c>
      <c r="E57" s="33" t="s">
        <v>252</v>
      </c>
      <c r="F57" s="34" t="s">
        <v>72</v>
      </c>
      <c r="G57" s="35">
        <v>32</v>
      </c>
      <c r="H57" s="36">
        <v>0</v>
      </c>
      <c r="I57" s="36">
        <f>ROUND(G57*H57,P4)</f>
        <v>0</v>
      </c>
      <c r="J57" s="34" t="s">
        <v>79</v>
      </c>
      <c r="O57" s="37">
        <f>I57*0.21</f>
        <v>0</v>
      </c>
      <c r="P57">
        <v>3</v>
      </c>
    </row>
    <row r="58" spans="1:16" x14ac:dyDescent="0.25">
      <c r="A58" s="31" t="s">
        <v>46</v>
      </c>
      <c r="B58" s="38"/>
      <c r="C58" s="39"/>
      <c r="D58" s="39"/>
      <c r="E58" s="33" t="s">
        <v>226</v>
      </c>
      <c r="F58" s="39"/>
      <c r="G58" s="39"/>
      <c r="H58" s="39"/>
      <c r="I58" s="39"/>
      <c r="J58" s="40"/>
    </row>
    <row r="59" spans="1:16" x14ac:dyDescent="0.25">
      <c r="A59" s="31" t="s">
        <v>48</v>
      </c>
      <c r="B59" s="38"/>
      <c r="C59" s="39"/>
      <c r="D59" s="39"/>
      <c r="E59" s="41" t="s">
        <v>253</v>
      </c>
      <c r="F59" s="39"/>
      <c r="G59" s="39"/>
      <c r="H59" s="39"/>
      <c r="I59" s="39"/>
      <c r="J59" s="40"/>
    </row>
    <row r="60" spans="1:16" ht="75" x14ac:dyDescent="0.25">
      <c r="A60" s="31" t="s">
        <v>50</v>
      </c>
      <c r="B60" s="38"/>
      <c r="C60" s="39"/>
      <c r="D60" s="39"/>
      <c r="E60" s="33" t="s">
        <v>236</v>
      </c>
      <c r="F60" s="39"/>
      <c r="G60" s="39"/>
      <c r="H60" s="39"/>
      <c r="I60" s="39"/>
      <c r="J60" s="40"/>
    </row>
    <row r="61" spans="1:16" ht="30" x14ac:dyDescent="0.25">
      <c r="A61" s="31" t="s">
        <v>40</v>
      </c>
      <c r="B61" s="31">
        <v>14</v>
      </c>
      <c r="C61" s="32" t="s">
        <v>254</v>
      </c>
      <c r="D61" s="31" t="s">
        <v>55</v>
      </c>
      <c r="E61" s="33" t="s">
        <v>255</v>
      </c>
      <c r="F61" s="34" t="s">
        <v>103</v>
      </c>
      <c r="G61" s="35">
        <v>473.363</v>
      </c>
      <c r="H61" s="36">
        <v>0</v>
      </c>
      <c r="I61" s="36">
        <f>ROUND(G61*H61,P4)</f>
        <v>0</v>
      </c>
      <c r="J61" s="34" t="s">
        <v>79</v>
      </c>
      <c r="O61" s="37">
        <f>I61*0.21</f>
        <v>0</v>
      </c>
      <c r="P61">
        <v>3</v>
      </c>
    </row>
    <row r="62" spans="1:16" x14ac:dyDescent="0.25">
      <c r="A62" s="31" t="s">
        <v>46</v>
      </c>
      <c r="B62" s="38"/>
      <c r="C62" s="39"/>
      <c r="D62" s="39"/>
      <c r="E62" s="33" t="s">
        <v>256</v>
      </c>
      <c r="F62" s="39"/>
      <c r="G62" s="39"/>
      <c r="H62" s="39"/>
      <c r="I62" s="39"/>
      <c r="J62" s="40"/>
    </row>
    <row r="63" spans="1:16" ht="150" x14ac:dyDescent="0.25">
      <c r="A63" s="31" t="s">
        <v>48</v>
      </c>
      <c r="B63" s="38"/>
      <c r="C63" s="39"/>
      <c r="D63" s="39"/>
      <c r="E63" s="41" t="s">
        <v>257</v>
      </c>
      <c r="F63" s="39"/>
      <c r="G63" s="39"/>
      <c r="H63" s="39"/>
      <c r="I63" s="39"/>
      <c r="J63" s="40"/>
    </row>
    <row r="64" spans="1:16" ht="105" x14ac:dyDescent="0.25">
      <c r="A64" s="31" t="s">
        <v>50</v>
      </c>
      <c r="B64" s="38"/>
      <c r="C64" s="39"/>
      <c r="D64" s="39"/>
      <c r="E64" s="33" t="s">
        <v>258</v>
      </c>
      <c r="F64" s="39"/>
      <c r="G64" s="39"/>
      <c r="H64" s="39"/>
      <c r="I64" s="39"/>
      <c r="J64" s="40"/>
    </row>
    <row r="65" spans="1:16" x14ac:dyDescent="0.25">
      <c r="A65" s="31" t="s">
        <v>40</v>
      </c>
      <c r="B65" s="31">
        <v>15</v>
      </c>
      <c r="C65" s="32" t="s">
        <v>259</v>
      </c>
      <c r="D65" s="31" t="s">
        <v>55</v>
      </c>
      <c r="E65" s="33" t="s">
        <v>260</v>
      </c>
      <c r="F65" s="34" t="s">
        <v>103</v>
      </c>
      <c r="G65" s="35">
        <v>473.363</v>
      </c>
      <c r="H65" s="36">
        <v>0</v>
      </c>
      <c r="I65" s="36">
        <f>ROUND(G65*H65,P4)</f>
        <v>0</v>
      </c>
      <c r="J65" s="34" t="s">
        <v>79</v>
      </c>
      <c r="O65" s="37">
        <f>I65*0.21</f>
        <v>0</v>
      </c>
      <c r="P65">
        <v>3</v>
      </c>
    </row>
    <row r="66" spans="1:16" x14ac:dyDescent="0.25">
      <c r="A66" s="31" t="s">
        <v>46</v>
      </c>
      <c r="B66" s="38"/>
      <c r="C66" s="39"/>
      <c r="D66" s="39"/>
      <c r="E66" s="45" t="s">
        <v>55</v>
      </c>
      <c r="F66" s="39"/>
      <c r="G66" s="39"/>
      <c r="H66" s="39"/>
      <c r="I66" s="39"/>
      <c r="J66" s="40"/>
    </row>
    <row r="67" spans="1:16" ht="150" x14ac:dyDescent="0.25">
      <c r="A67" s="31" t="s">
        <v>48</v>
      </c>
      <c r="B67" s="38"/>
      <c r="C67" s="39"/>
      <c r="D67" s="39"/>
      <c r="E67" s="41" t="s">
        <v>261</v>
      </c>
      <c r="F67" s="39"/>
      <c r="G67" s="39"/>
      <c r="H67" s="39"/>
      <c r="I67" s="39"/>
      <c r="J67" s="40"/>
    </row>
    <row r="68" spans="1:16" ht="105" x14ac:dyDescent="0.25">
      <c r="A68" s="31" t="s">
        <v>50</v>
      </c>
      <c r="B68" s="38"/>
      <c r="C68" s="39"/>
      <c r="D68" s="39"/>
      <c r="E68" s="33" t="s">
        <v>258</v>
      </c>
      <c r="F68" s="39"/>
      <c r="G68" s="39"/>
      <c r="H68" s="39"/>
      <c r="I68" s="39"/>
      <c r="J68" s="40"/>
    </row>
    <row r="69" spans="1:16" x14ac:dyDescent="0.25">
      <c r="A69" s="31" t="s">
        <v>40</v>
      </c>
      <c r="B69" s="31">
        <v>16</v>
      </c>
      <c r="C69" s="32" t="s">
        <v>262</v>
      </c>
      <c r="D69" s="31" t="s">
        <v>55</v>
      </c>
      <c r="E69" s="33" t="s">
        <v>263</v>
      </c>
      <c r="F69" s="34" t="s">
        <v>72</v>
      </c>
      <c r="G69" s="35">
        <v>51</v>
      </c>
      <c r="H69" s="36">
        <v>0</v>
      </c>
      <c r="I69" s="36">
        <f>ROUND(G69*H69,P4)</f>
        <v>0</v>
      </c>
      <c r="J69" s="34" t="s">
        <v>79</v>
      </c>
      <c r="O69" s="37">
        <f>I69*0.21</f>
        <v>0</v>
      </c>
      <c r="P69">
        <v>3</v>
      </c>
    </row>
    <row r="70" spans="1:16" x14ac:dyDescent="0.25">
      <c r="A70" s="31" t="s">
        <v>46</v>
      </c>
      <c r="B70" s="38"/>
      <c r="C70" s="39"/>
      <c r="D70" s="39"/>
      <c r="E70" s="45" t="s">
        <v>55</v>
      </c>
      <c r="F70" s="39"/>
      <c r="G70" s="39"/>
      <c r="H70" s="39"/>
      <c r="I70" s="39"/>
      <c r="J70" s="40"/>
    </row>
    <row r="71" spans="1:16" ht="60" x14ac:dyDescent="0.25">
      <c r="A71" s="31" t="s">
        <v>48</v>
      </c>
      <c r="B71" s="38"/>
      <c r="C71" s="39"/>
      <c r="D71" s="39"/>
      <c r="E71" s="41" t="s">
        <v>264</v>
      </c>
      <c r="F71" s="39"/>
      <c r="G71" s="39"/>
      <c r="H71" s="39"/>
      <c r="I71" s="39"/>
      <c r="J71" s="40"/>
    </row>
    <row r="72" spans="1:16" ht="75" x14ac:dyDescent="0.25">
      <c r="A72" s="31" t="s">
        <v>50</v>
      </c>
      <c r="B72" s="38"/>
      <c r="C72" s="39"/>
      <c r="D72" s="39"/>
      <c r="E72" s="33" t="s">
        <v>265</v>
      </c>
      <c r="F72" s="39"/>
      <c r="G72" s="39"/>
      <c r="H72" s="39"/>
      <c r="I72" s="39"/>
      <c r="J72" s="40"/>
    </row>
    <row r="73" spans="1:16" x14ac:dyDescent="0.25">
      <c r="A73" s="31" t="s">
        <v>40</v>
      </c>
      <c r="B73" s="31">
        <v>17</v>
      </c>
      <c r="C73" s="32" t="s">
        <v>266</v>
      </c>
      <c r="D73" s="31" t="s">
        <v>55</v>
      </c>
      <c r="E73" s="33" t="s">
        <v>267</v>
      </c>
      <c r="F73" s="34" t="s">
        <v>72</v>
      </c>
      <c r="G73" s="35">
        <v>16</v>
      </c>
      <c r="H73" s="36">
        <v>0</v>
      </c>
      <c r="I73" s="36">
        <f>ROUND(G73*H73,P4)</f>
        <v>0</v>
      </c>
      <c r="J73" s="34" t="s">
        <v>45</v>
      </c>
      <c r="O73" s="37">
        <f>I73*0.21</f>
        <v>0</v>
      </c>
      <c r="P73">
        <v>3</v>
      </c>
    </row>
    <row r="74" spans="1:16" x14ac:dyDescent="0.25">
      <c r="A74" s="31" t="s">
        <v>46</v>
      </c>
      <c r="B74" s="38"/>
      <c r="C74" s="39"/>
      <c r="D74" s="39"/>
      <c r="E74" s="45" t="s">
        <v>55</v>
      </c>
      <c r="F74" s="39"/>
      <c r="G74" s="39"/>
      <c r="H74" s="39"/>
      <c r="I74" s="39"/>
      <c r="J74" s="40"/>
    </row>
    <row r="75" spans="1:16" x14ac:dyDescent="0.25">
      <c r="A75" s="31" t="s">
        <v>48</v>
      </c>
      <c r="B75" s="38"/>
      <c r="C75" s="39"/>
      <c r="D75" s="39"/>
      <c r="E75" s="41" t="s">
        <v>268</v>
      </c>
      <c r="F75" s="39"/>
      <c r="G75" s="39"/>
      <c r="H75" s="39"/>
      <c r="I75" s="39"/>
      <c r="J75" s="40"/>
    </row>
    <row r="76" spans="1:16" ht="75" x14ac:dyDescent="0.25">
      <c r="A76" s="31" t="s">
        <v>50</v>
      </c>
      <c r="B76" s="38"/>
      <c r="C76" s="39"/>
      <c r="D76" s="39"/>
      <c r="E76" s="33" t="s">
        <v>269</v>
      </c>
      <c r="F76" s="39"/>
      <c r="G76" s="39"/>
      <c r="H76" s="39"/>
      <c r="I76" s="39"/>
      <c r="J76" s="40"/>
    </row>
    <row r="77" spans="1:16" ht="30" x14ac:dyDescent="0.25">
      <c r="A77" s="31" t="s">
        <v>40</v>
      </c>
      <c r="B77" s="31">
        <v>18</v>
      </c>
      <c r="C77" s="32" t="s">
        <v>270</v>
      </c>
      <c r="D77" s="31" t="s">
        <v>55</v>
      </c>
      <c r="E77" s="33" t="s">
        <v>271</v>
      </c>
      <c r="F77" s="34" t="s">
        <v>72</v>
      </c>
      <c r="G77" s="35">
        <v>92</v>
      </c>
      <c r="H77" s="36">
        <v>0</v>
      </c>
      <c r="I77" s="36">
        <f>ROUND(G77*H77,P4)</f>
        <v>0</v>
      </c>
      <c r="J77" s="34" t="s">
        <v>79</v>
      </c>
      <c r="O77" s="37">
        <f>I77*0.21</f>
        <v>0</v>
      </c>
      <c r="P77">
        <v>3</v>
      </c>
    </row>
    <row r="78" spans="1:16" ht="30" x14ac:dyDescent="0.25">
      <c r="A78" s="31" t="s">
        <v>46</v>
      </c>
      <c r="B78" s="38"/>
      <c r="C78" s="39"/>
      <c r="D78" s="39"/>
      <c r="E78" s="33" t="s">
        <v>272</v>
      </c>
      <c r="F78" s="39"/>
      <c r="G78" s="39"/>
      <c r="H78" s="39"/>
      <c r="I78" s="39"/>
      <c r="J78" s="40"/>
    </row>
    <row r="79" spans="1:16" x14ac:dyDescent="0.25">
      <c r="A79" s="31" t="s">
        <v>48</v>
      </c>
      <c r="B79" s="38"/>
      <c r="C79" s="39"/>
      <c r="D79" s="39"/>
      <c r="E79" s="41" t="s">
        <v>273</v>
      </c>
      <c r="F79" s="39"/>
      <c r="G79" s="39"/>
      <c r="H79" s="39"/>
      <c r="I79" s="39"/>
      <c r="J79" s="40"/>
    </row>
    <row r="80" spans="1:16" ht="60" x14ac:dyDescent="0.25">
      <c r="A80" s="31" t="s">
        <v>50</v>
      </c>
      <c r="B80" s="42"/>
      <c r="C80" s="43"/>
      <c r="D80" s="43"/>
      <c r="E80" s="33" t="s">
        <v>274</v>
      </c>
      <c r="F80" s="43"/>
      <c r="G80" s="43"/>
      <c r="H80" s="43"/>
      <c r="I80" s="43"/>
      <c r="J80" s="44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Rekapitulace</vt:lpstr>
      <vt:lpstr>SO 000</vt:lpstr>
      <vt:lpstr>SO 101</vt:lpstr>
      <vt:lpstr>SO 180</vt:lpstr>
      <vt:lpstr>SO 190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Němcová Marcela</dc:creator>
  <cp:lastModifiedBy>Němcová Marcela</cp:lastModifiedBy>
  <dcterms:created xsi:type="dcterms:W3CDTF">2025-01-23T11:36:47Z</dcterms:created>
  <dcterms:modified xsi:type="dcterms:W3CDTF">2025-01-23T11:37:35Z</dcterms:modified>
</cp:coreProperties>
</file>